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16230" yWindow="65311" windowWidth="12660" windowHeight="12900" tabRatio="727" firstSheet="19" activeTab="26"/>
  </bookViews>
  <sheets>
    <sheet name="ÖSSZEFÜGGÉSEK" sheetId="1" r:id="rId1"/>
    <sheet name="1.1.sz.mell." sheetId="2" r:id="rId2"/>
    <sheet name="1.2.sz.mell." sheetId="3" r:id="rId3"/>
    <sheet name="1.3.sz.mell." sheetId="4" r:id="rId4"/>
    <sheet name="1.4.sz.mell." sheetId="5" r:id="rId5"/>
    <sheet name="2.1.sz.mell  " sheetId="6" r:id="rId6"/>
    <sheet name="2.2.sz.mell  " sheetId="7" r:id="rId7"/>
    <sheet name="ELLENŐRZÉS-1.sz.2.a.sz.2.b.sz." sheetId="8" r:id="rId8"/>
    <sheet name="3.sz.mell." sheetId="9" r:id="rId9"/>
    <sheet name="4.sz.mell." sheetId="10" r:id="rId10"/>
    <sheet name="5.1. sz. mell" sheetId="11" r:id="rId11"/>
    <sheet name="5.1.1. sz. mell" sheetId="12" r:id="rId12"/>
    <sheet name="5.1.2. sz. mell" sheetId="13" r:id="rId13"/>
    <sheet name="5.1.3. sz. mell" sheetId="14" r:id="rId14"/>
    <sheet name="5.2. sz. mell" sheetId="15" r:id="rId15"/>
    <sheet name="5.2.1. sz. mell" sheetId="16" r:id="rId16"/>
    <sheet name="5.2.2. sz. mell" sheetId="17" r:id="rId17"/>
    <sheet name="5.2.3. sz. mell" sheetId="18" r:id="rId18"/>
    <sheet name="5.3. sz. mell" sheetId="19" r:id="rId19"/>
    <sheet name="5.3.1. sz. mell" sheetId="20" r:id="rId20"/>
    <sheet name="5.3.2. sz. mell" sheetId="21" r:id="rId21"/>
    <sheet name="5.3.3. sz. mell" sheetId="22" r:id="rId22"/>
    <sheet name="5.4. sz. mell " sheetId="23" r:id="rId23"/>
    <sheet name="5.4.1. sz. mell" sheetId="24" r:id="rId24"/>
    <sheet name="5.4.2. sz. mell " sheetId="25" r:id="rId25"/>
    <sheet name="5.4.3. sz. mell " sheetId="26" r:id="rId26"/>
    <sheet name="Munka1" sheetId="27" r:id="rId27"/>
    <sheet name="Munka2" sheetId="28" r:id="rId28"/>
  </sheets>
  <externalReferences>
    <externalReference r:id="rId31"/>
  </externalReferences>
  <definedNames>
    <definedName name="_xlfn.IFERROR" hidden="1">#NAME?</definedName>
    <definedName name="_xlnm.Print_Titles" localSheetId="10">'5.1. sz. mell'!$1:$6</definedName>
    <definedName name="_xlnm.Print_Titles" localSheetId="11">'5.1.1. sz. mell'!$1:$6</definedName>
    <definedName name="_xlnm.Print_Titles" localSheetId="12">'5.1.2. sz. mell'!$1:$6</definedName>
    <definedName name="_xlnm.Print_Titles" localSheetId="13">'5.1.3. sz. mell'!$1:$6</definedName>
    <definedName name="_xlnm.Print_Titles" localSheetId="14">'5.2. sz. mell'!$1:$6</definedName>
    <definedName name="_xlnm.Print_Titles" localSheetId="15">'5.2.1. sz. mell'!$1:$6</definedName>
    <definedName name="_xlnm.Print_Titles" localSheetId="16">'5.2.2. sz. mell'!$1:$6</definedName>
    <definedName name="_xlnm.Print_Titles" localSheetId="17">'5.2.3. sz. mell'!$1:$6</definedName>
    <definedName name="_xlnm.Print_Titles" localSheetId="18">'5.3. sz. mell'!$1:$6</definedName>
    <definedName name="_xlnm.Print_Titles" localSheetId="19">'5.3.1. sz. mell'!$1:$6</definedName>
    <definedName name="_xlnm.Print_Titles" localSheetId="20">'5.3.2. sz. mell'!$1:$6</definedName>
    <definedName name="_xlnm.Print_Titles" localSheetId="21">'5.3.3. sz. mell'!$1:$6</definedName>
    <definedName name="_xlnm.Print_Titles" localSheetId="22">'5.4. sz. mell '!$1:$6</definedName>
    <definedName name="_xlnm.Print_Titles" localSheetId="23">'5.4.1. sz. mell'!$1:$6</definedName>
    <definedName name="_xlnm.Print_Titles" localSheetId="24">'5.4.2. sz. mell '!$1:$6</definedName>
    <definedName name="_xlnm.Print_Titles" localSheetId="25">'5.4.3. sz. mell '!$1:$6</definedName>
    <definedName name="_xlnm.Print_Area" localSheetId="1">'1.1.sz.mell.'!$A$1:$E$161</definedName>
    <definedName name="_xlnm.Print_Area" localSheetId="2">'1.2.sz.mell.'!$A$1:$E$161</definedName>
    <definedName name="_xlnm.Print_Area" localSheetId="3">'1.3.sz.mell.'!$A$1:$E$161</definedName>
    <definedName name="_xlnm.Print_Area" localSheetId="4">'1.4.sz.mell.'!$A$1:$E$161</definedName>
  </definedNames>
  <calcPr fullCalcOnLoad="1"/>
</workbook>
</file>

<file path=xl/sharedStrings.xml><?xml version="1.0" encoding="utf-8"?>
<sst xmlns="http://schemas.openxmlformats.org/spreadsheetml/2006/main" count="4281" uniqueCount="542">
  <si>
    <t>Beruházási (felhalmozási) kiadások előirányzata beruházásonként</t>
  </si>
  <si>
    <t>Felújítási kiadások előirányzata felújításonként</t>
  </si>
  <si>
    <t>Vállalkozási maradvány igénybevétele</t>
  </si>
  <si>
    <t>Felhalmozási bevételek</t>
  </si>
  <si>
    <t>Finanszírozási kiadások</t>
  </si>
  <si>
    <t>B E V É T E L E K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</si>
  <si>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</si>
  <si>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</si>
  <si>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</si>
  <si>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</si>
  <si>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</si>
  <si>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</si>
  <si>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</si>
  <si>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</si>
  <si>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</si>
  <si>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</si>
  <si>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</si>
  <si>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</si>
  <si>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</si>
  <si>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</si>
  <si>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</si>
  <si>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</si>
  <si>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</si>
  <si>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</si>
  <si>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</si>
  <si>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</si>
  <si>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</si>
  <si>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</si>
  <si>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</si>
  <si>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</si>
  <si>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</si>
  <si>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</si>
  <si>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</si>
  <si>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</si>
  <si>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</si>
  <si>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</si>
  <si>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Személyi  juttatások</t>
  </si>
  <si>
    <t>Tartalékok</t>
  </si>
  <si>
    <t>01</t>
  </si>
  <si>
    <t>Ezer forintban !</t>
  </si>
  <si>
    <t>Bevételek</t>
  </si>
  <si>
    <t>Kiadások</t>
  </si>
  <si>
    <t>Egyéb fejlesztési célú kiadások</t>
  </si>
  <si>
    <t>02</t>
  </si>
  <si>
    <t>03</t>
  </si>
  <si>
    <t xml:space="preserve"> Ezer forintban !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</si>
  <si>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</si>
  <si>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</si>
  <si>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</si>
  <si>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</si>
  <si>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</si>
  <si>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</si>
  <si>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</si>
  <si>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</si>
  <si>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</si>
  <si>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</si>
  <si>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</si>
  <si>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</si>
  <si>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</si>
  <si>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</si>
  <si>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</si>
  <si>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</si>
  <si>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</si>
  <si>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</si>
  <si>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</si>
  <si>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</si>
  <si>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</si>
  <si>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</si>
  <si>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</si>
  <si>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</si>
  <si>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</si>
  <si>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</si>
  <si>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</si>
  <si>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</si>
  <si>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</si>
  <si>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</si>
  <si>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1.5</t>
  </si>
  <si>
    <t>1.8.</t>
  </si>
  <si>
    <t>1.9.</t>
  </si>
  <si>
    <t>1.10.</t>
  </si>
  <si>
    <t>1.11.</t>
  </si>
  <si>
    <t>2.6.</t>
  </si>
  <si>
    <t>1.12.</t>
  </si>
  <si>
    <t>2.7.</t>
  </si>
  <si>
    <t>Dologi  kiadások</t>
  </si>
  <si>
    <t>1.5.</t>
  </si>
  <si>
    <t>11.1.</t>
  </si>
  <si>
    <t>11.2.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</si>
  <si>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</si>
  <si>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</si>
  <si>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</si>
  <si>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</si>
  <si>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</si>
  <si>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</si>
  <si>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</si>
  <si>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</si>
  <si>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</si>
  <si>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</si>
  <si>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</si>
  <si>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</si>
  <si>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</si>
  <si>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</si>
  <si>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</si>
  <si>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</si>
  <si>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</si>
  <si>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</si>
  <si>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</si>
  <si>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</si>
  <si>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</si>
  <si>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</si>
  <si>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</si>
  <si>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</si>
  <si>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</si>
  <si>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</si>
  <si>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</si>
  <si>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</si>
  <si>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</si>
  <si>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</si>
  <si>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</si>
  <si>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</si>
  <si>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</si>
  <si>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</si>
  <si>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</si>
  <si>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Feladat megnevezése</t>
  </si>
  <si>
    <t>Száma</t>
  </si>
  <si>
    <t>Közfoglalkoztatottak létszáma (fő)</t>
  </si>
  <si>
    <t>Költségvetési szerv I.</t>
  </si>
  <si>
    <t>Önkormányzat</t>
  </si>
  <si>
    <t xml:space="preserve">   Költségvetési maradvány igénybevétele </t>
  </si>
  <si>
    <t xml:space="preserve">   Vállalkozási maradvány igénybevétele </t>
  </si>
  <si>
    <t>Beruházások</t>
  </si>
  <si>
    <t>Ezer forintban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</si>
  <si>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</si>
  <si>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</si>
  <si>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</si>
  <si>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</si>
  <si>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</si>
  <si>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</si>
  <si>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</si>
  <si>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</si>
  <si>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</si>
  <si>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</si>
  <si>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</si>
  <si>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</si>
  <si>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</si>
  <si>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</si>
  <si>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</si>
  <si>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</si>
  <si>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</si>
  <si>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</si>
  <si>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</si>
  <si>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</si>
  <si>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</si>
  <si>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</si>
  <si>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</si>
  <si>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</si>
  <si>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</si>
  <si>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</si>
  <si>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</si>
  <si>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</si>
  <si>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</si>
  <si>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</si>
  <si>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</si>
  <si>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</si>
  <si>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</si>
  <si>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</si>
  <si>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</si>
  <si>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4.1.</t>
  </si>
  <si>
    <t>4.2.</t>
  </si>
  <si>
    <t>4.3.</t>
  </si>
  <si>
    <t>4.4.</t>
  </si>
  <si>
    <t>Gépjárműadó</t>
  </si>
  <si>
    <t>Egyéb áruhasználati és szolgáltatási adók</t>
  </si>
  <si>
    <t>Egyéb közhatalmi bevételek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</si>
  <si>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</si>
  <si>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</si>
  <si>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</si>
  <si>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</si>
  <si>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</si>
  <si>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</si>
  <si>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</si>
  <si>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</si>
  <si>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</si>
  <si>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</si>
  <si>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</si>
  <si>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</si>
  <si>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</si>
  <si>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</si>
  <si>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</si>
  <si>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</si>
  <si>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</si>
  <si>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</si>
  <si>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</si>
  <si>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</si>
  <si>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</si>
  <si>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</si>
  <si>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</si>
  <si>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</si>
  <si>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</si>
  <si>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</si>
  <si>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</si>
  <si>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</si>
  <si>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</si>
  <si>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</si>
  <si>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</si>
  <si>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</si>
  <si>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</si>
  <si>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</si>
  <si>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</si>
  <si>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</si>
  <si>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</si>
  <si>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</si>
  <si>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</si>
  <si>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</si>
  <si>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</si>
  <si>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</si>
  <si>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</si>
  <si>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</si>
  <si>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</si>
  <si>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</si>
  <si>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</si>
  <si>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</si>
  <si>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</si>
  <si>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</si>
  <si>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</si>
  <si>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</si>
  <si>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Betétek megszüntetése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</si>
  <si>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</si>
  <si>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</si>
  <si>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</si>
  <si>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</si>
  <si>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</si>
  <si>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</si>
  <si>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</si>
  <si>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</si>
  <si>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</si>
  <si>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</si>
  <si>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</si>
  <si>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</si>
  <si>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</si>
  <si>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</si>
  <si>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</si>
  <si>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</si>
  <si>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</si>
  <si>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</si>
  <si>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</si>
  <si>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</si>
  <si>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</si>
  <si>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</si>
  <si>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</si>
  <si>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</si>
  <si>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</si>
  <si>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</si>
  <si>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</si>
  <si>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</si>
  <si>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</si>
  <si>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</si>
  <si>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</si>
  <si>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</si>
  <si>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</si>
  <si>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</si>
  <si>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</si>
  <si>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</si>
  <si>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</si>
  <si>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</si>
  <si>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</si>
  <si>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</si>
  <si>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</si>
  <si>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</si>
  <si>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</si>
  <si>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</si>
  <si>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</si>
  <si>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</si>
  <si>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</si>
  <si>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</si>
  <si>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</si>
  <si>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</si>
  <si>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</si>
  <si>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</si>
  <si>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</si>
  <si>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 xml:space="preserve">   Értékpapírok bevételei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</si>
  <si>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</si>
  <si>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</si>
  <si>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</si>
  <si>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</si>
  <si>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</si>
  <si>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</si>
  <si>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</si>
  <si>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</si>
  <si>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</si>
  <si>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</si>
  <si>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</si>
  <si>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</si>
  <si>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</si>
  <si>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</si>
  <si>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</si>
  <si>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</si>
  <si>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</si>
  <si>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</si>
  <si>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</si>
  <si>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</si>
  <si>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Összes bevétel, kiadás</t>
  </si>
  <si>
    <t>Polgármesteri /közös/ hivatal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</si>
  <si>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</si>
  <si>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</si>
  <si>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</si>
  <si>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</si>
  <si>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</si>
  <si>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</si>
  <si>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</si>
  <si>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</si>
  <si>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</si>
  <si>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</si>
  <si>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</si>
  <si>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</si>
  <si>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</si>
  <si>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</si>
  <si>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</si>
  <si>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</si>
  <si>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</si>
  <si>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</si>
  <si>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Kötelező feladatok bevételei, kiadásai</t>
  </si>
  <si>
    <t>Önként vállalt feladatok bevételei, kiadásai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</si>
  <si>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</si>
  <si>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</si>
  <si>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</si>
  <si>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</si>
  <si>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</si>
  <si>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</si>
  <si>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</si>
  <si>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</si>
  <si>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04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</si>
  <si>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</si>
  <si>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</si>
  <si>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</si>
  <si>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</si>
  <si>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</si>
  <si>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r>
      <t xml:space="preserve">   Működési költségvetés kiadásai </t>
    </r>
    <r>
      <rPr>
        <sz val="8"/>
        <rFont val="Times New Roman CE"/>
        <family val="0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</si>
  <si>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</si>
  <si>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</si>
  <si>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</si>
  <si>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</si>
  <si>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</si>
  <si>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</si>
  <si>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</si>
  <si>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</si>
  <si>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</si>
  <si>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</si>
  <si>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</si>
  <si>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</si>
  <si>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</si>
  <si>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</si>
  <si>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</si>
  <si>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</si>
  <si>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</si>
  <si>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</si>
  <si>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</si>
  <si>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</si>
  <si>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</si>
  <si>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</si>
  <si>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</si>
  <si>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</si>
  <si>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</si>
  <si>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</si>
  <si>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</si>
  <si>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</si>
  <si>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</si>
  <si>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</si>
  <si>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</si>
  <si>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</si>
  <si>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</si>
  <si>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</si>
  <si>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</si>
  <si>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</si>
  <si>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</si>
  <si>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</si>
  <si>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</si>
  <si>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</si>
  <si>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</si>
  <si>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</si>
  <si>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</si>
  <si>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</si>
  <si>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</si>
  <si>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Működési célú finanszírozási bevételek összesen (14.+19.+22.+23.)</t>
  </si>
  <si>
    <t>BEVÉTEL ÖSSZESEN (13.+24.)</t>
  </si>
  <si>
    <t>Működési célú finanszírozási kiadások összesen (14.+...+23.)</t>
  </si>
  <si>
    <t>KIADÁSOK ÖSSZESEN (13.+24.)</t>
  </si>
  <si>
    <t>A</t>
  </si>
  <si>
    <t>B</t>
  </si>
  <si>
    <t>C</t>
  </si>
  <si>
    <t>E</t>
  </si>
  <si>
    <t>D</t>
  </si>
  <si>
    <t>F</t>
  </si>
  <si>
    <t>G</t>
  </si>
  <si>
    <t>H</t>
  </si>
  <si>
    <t>Működési célú kvi támogatások és kiegészítő támogatások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</si>
  <si>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</si>
  <si>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</si>
  <si>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</si>
  <si>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</si>
  <si>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</si>
  <si>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</si>
  <si>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</si>
  <si>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r>
      <t xml:space="preserve">   Működési költségvetés kiadásai </t>
    </r>
    <r>
      <rPr>
        <sz val="8"/>
        <rFont val="Times New Roman CE"/>
        <family val="0"/>
      </rPr>
      <t>(1.1+…+1.5+1.18.)</t>
    </r>
  </si>
  <si>
    <t>Éven belüli lejáatú belföldi értékpapírok beváltása</t>
  </si>
  <si>
    <t>Rövid lejáratú hitelek, kölcsönök törlesztése</t>
  </si>
  <si>
    <t>Hosszú lejáratú hitelek, kölcsönök törlesztése</t>
  </si>
  <si>
    <t>Hitelek, kölcsönök törlesztése külföldi kormányoknak nemz. szervezeteknek</t>
  </si>
  <si>
    <t>Éves tervezett létszám előirányzat (fő)</t>
  </si>
  <si>
    <t>Működési bevételek (1.1.+…+1.11.)</t>
  </si>
  <si>
    <t xml:space="preserve">  2.3-ból EU támogatás</t>
  </si>
  <si>
    <t>Felhalmozási célú támogatások államháztartáson belülről (4.1.+…+4.3.)</t>
  </si>
  <si>
    <t xml:space="preserve">  4.3.-ból EU-s támogatás</t>
  </si>
  <si>
    <t xml:space="preserve"> 2.3.-ból EU-s támogatásból megvalósuló programok, projektek kiadása</t>
  </si>
  <si>
    <t xml:space="preserve">  2.3.-ból EU támogatás</t>
  </si>
  <si>
    <t xml:space="preserve">  4.2.-ből EU-s támogatás</t>
  </si>
  <si>
    <t>KÖLTSÉGVETÉSI BEVÉTELEK ÖSSZESEN (1.+…+7.)</t>
  </si>
  <si>
    <t>KIADÁSOK ÖSSZESEN: (1.+2.+3.)</t>
  </si>
  <si>
    <t>Államigazgatási feladatok bevételei, kiadásai</t>
  </si>
  <si>
    <t>Központi, irányító szervi támogatás</t>
  </si>
  <si>
    <t>Belföldi finanszírozás kiadásai (6.1. + … + 6.5.)</t>
  </si>
  <si>
    <t>Eredeti
előirányzat</t>
  </si>
  <si>
    <t>Kiadási jogcím</t>
  </si>
  <si>
    <t>Hitel-, kölcsöntörlesztés államházt-on kívülre (4.1. + … + 4.3.)</t>
  </si>
  <si>
    <t xml:space="preserve">2.1. melléklet </t>
  </si>
  <si>
    <t xml:space="preserve">F </t>
  </si>
  <si>
    <t>2.2. melléklet</t>
  </si>
  <si>
    <t>2.1. számú melléklet C. oszlop 13. sor + 2.2. számú melléklet C. oszlop 12. sor</t>
  </si>
  <si>
    <t>2.1. számú melléklet D. oszlop 13. sor + 2.2. számú melléklet D. oszlop 12. sor</t>
  </si>
  <si>
    <t>2.1. számú melléklet E. oszlop 13. sor + 2.2. számú melléklet E. oszlop 12. sor</t>
  </si>
  <si>
    <t>2.1. számú melléklet G. oszlop 13. sor + 2.2. számú melléklet G. oszlop 12. sor</t>
  </si>
  <si>
    <t>2.1. számú melléklet H. oszlop 13. sor + 2.2. számú melléklet H. oszlop 12. sor</t>
  </si>
  <si>
    <t>2.1. számú melléklet I. oszlop 13. sor + 2.2. számú melléklet I. oszlop 12. sor</t>
  </si>
  <si>
    <t>2.1. számú melléklet C. oszlop 24. sor + 2.2. számú melléklet C. oszlop 25. sor</t>
  </si>
  <si>
    <t>2.1. számú melléklet C. oszlop 25. sor + 2.2. számú melléklet C. oszlop 26. sor</t>
  </si>
  <si>
    <t>2.1. számú melléklet D. oszlop 24. sor + 2.2. számú melléklet D. oszlop 25. sor</t>
  </si>
  <si>
    <t>2.1. számú melléklet D. oszlop 25. sor + 2.2. számú melléklet D. oszlop 26. sor</t>
  </si>
  <si>
    <t>2.1. számú melléklet E. oszlop 24. sor + 2.2. számú melléklet E. oszlop 25. sor</t>
  </si>
  <si>
    <t>2.1. számú melléklet E. oszlop 25. sor + 2.2. számú melléklet E. oszlop 26. sor</t>
  </si>
  <si>
    <t>2.1. számú melléklet G. oszlop 24. sor + 2.2. számú melléklet G. oszlop 25. sor</t>
  </si>
  <si>
    <t>2.1. számú melléklet G. oszlop 25. sor + 2.2. számú melléklet G. oszlop 26. sor</t>
  </si>
  <si>
    <t>2.1. számú melléklet H. oszlop 24. sor + 2.2. számú melléklet H. oszlop 25. sor</t>
  </si>
  <si>
    <t>2.1. számú melléklet H. oszlop 25. sor + 2.2. számú melléklet H. oszlop 26. sor</t>
  </si>
  <si>
    <t>2.1. számú melléklet I. oszlop 24. sor + 2.2. számú melléklet I. oszlop 25. sor</t>
  </si>
  <si>
    <t>2.1. számú melléklet I. oszlop 25. sor + 2.2. számú melléklet I. oszlop 26. sor</t>
  </si>
  <si>
    <t>G=(D+F)</t>
  </si>
  <si>
    <t>Költségvetési szerv</t>
  </si>
  <si>
    <t>1.1 sz. melléklet Bevételek táblázat C. oszlop 17 sora =</t>
  </si>
  <si>
    <t>1.1 sz. melléklet Bevételek táblázat C. oszlop 18 sora =</t>
  </si>
  <si>
    <t>1.1. sz. melléklet Bevételek táblázat C. oszlop 9 sora =</t>
  </si>
  <si>
    <t>1.1. sz. melléklet Bevételek táblázat D. oszlop 9 sora =</t>
  </si>
  <si>
    <t>1.1. sz. melléklet Bevételek táblázat D. oszlop 17 sora =</t>
  </si>
  <si>
    <t>1.1. sz. melléklet Bevételek táblázat D. oszlop 18 sora =</t>
  </si>
  <si>
    <t>1.1. sz. melléklet Bevételek táblázat E. oszlop 9 sora =</t>
  </si>
  <si>
    <t>1.1. sz. melléklet Bevételek táblázat E. oszlop 17 sora =</t>
  </si>
  <si>
    <t>1.1. sz. melléklet Bevételek táblázat E. oszlop 18 sora =</t>
  </si>
  <si>
    <t>1.1.sz. melléklet Kiadások táblázat C. oszlop 3 sora =</t>
  </si>
  <si>
    <t>1.1. sz. melléklet Kiadások táblázat C. oszlop 10 sora =</t>
  </si>
  <si>
    <t>1.1. sz. melléklet Kiadások táblázat C. oszlop 11 sora =</t>
  </si>
  <si>
    <t>1.1. sz. melléklet Kiadások táblázat D. oszlop 3 sora =</t>
  </si>
  <si>
    <t>1.1. sz. melléklet Kiadások táblázat D. oszlop 10 sora =</t>
  </si>
  <si>
    <t>1.1. sz. melléklet Kiadások táblázat D. oszlop 11 sora =</t>
  </si>
  <si>
    <t>1.1. sz. melléklet Kiadások táblázat E. oszlop 3 sora =</t>
  </si>
  <si>
    <t>1.1. sz. melléklet Kiadások táblázat E. oszlop 10 sora =</t>
  </si>
  <si>
    <t>1.1.sz. melléklet Kiadások táblázat E. oszlop 11 sora =</t>
  </si>
  <si>
    <t>1.1. sz. melléklet Bevételek táblázat C. oszlop 17 sora =</t>
  </si>
  <si>
    <t>1.1. sz. melléklet Bevételek táblázat C. oszlop 18 sora =</t>
  </si>
  <si>
    <t>1.1. sz. melléklet Kiadások táblázat C. oszlop 3 sora =</t>
  </si>
  <si>
    <t>1.1. sz. melléklet Kiadások táblázat E. oszlop 11 sora =</t>
  </si>
  <si>
    <t>Építményadó</t>
  </si>
  <si>
    <t>Idegenforgalmi adó</t>
  </si>
  <si>
    <t>Iparűzési adó</t>
  </si>
  <si>
    <t>Talajterhelési díj</t>
  </si>
  <si>
    <t>4.5.</t>
  </si>
  <si>
    <t>4.6.</t>
  </si>
  <si>
    <t>4.7.</t>
  </si>
  <si>
    <t>Közhatalmi bevételek (4.1.+...+4.7.)</t>
  </si>
  <si>
    <t>Kamatbevételek és más nyereségjellegű bevételek</t>
  </si>
  <si>
    <t>2016. évi eredeti előirányzat BEVÉTELEK</t>
  </si>
  <si>
    <r>
      <t>1. sz. módosítás 
(</t>
    </r>
    <r>
      <rPr>
        <b/>
        <sz val="9"/>
        <rFont val="Calibri"/>
        <family val="2"/>
      </rPr>
      <t>±</t>
    </r>
    <r>
      <rPr>
        <b/>
        <sz val="11.7"/>
        <rFont val="Times New Roman CE"/>
        <family val="1"/>
      </rPr>
      <t>)</t>
    </r>
  </si>
  <si>
    <t>1. sz. módosítás 
(±)</t>
  </si>
  <si>
    <t>Költségvetési rendelet módosítás űrlapjainak összefüggései:</t>
  </si>
  <si>
    <t xml:space="preserve">   Váltóbevételek</t>
  </si>
  <si>
    <t>5.1. melléklet</t>
  </si>
  <si>
    <t>5.1.1. melléklet</t>
  </si>
  <si>
    <t>5.1.2. melléklet</t>
  </si>
  <si>
    <t>5.1.3. melléklet</t>
  </si>
  <si>
    <t>5.2. melléklet</t>
  </si>
  <si>
    <t>5.2.1. melléklet</t>
  </si>
  <si>
    <t>5.2.2. melléklet</t>
  </si>
  <si>
    <t>5.2.3. melléklet</t>
  </si>
  <si>
    <t>5.3. melléklet</t>
  </si>
  <si>
    <t>5.3.1. melléklet</t>
  </si>
  <si>
    <t>5.3.2. melléklet</t>
  </si>
  <si>
    <t>5.3.3. melléklet</t>
  </si>
  <si>
    <t>Költségvetés módosítás űrlapjainak összefüggései:</t>
  </si>
  <si>
    <t>E=C±D</t>
  </si>
  <si>
    <t>I=G±H</t>
  </si>
  <si>
    <t>……….
Módosítás utáni</t>
  </si>
  <si>
    <t>5.4. melléklet</t>
  </si>
  <si>
    <t>Költségvetési szerv II.</t>
  </si>
  <si>
    <t>5.4.1. melléklet</t>
  </si>
  <si>
    <t>5.4.2. melléklet</t>
  </si>
  <si>
    <t>5.4.3. melléklet</t>
  </si>
  <si>
    <t>Kiemelt előirányzat, előirányzat megnevezése</t>
  </si>
  <si>
    <t>Kommunális adó, telekadó</t>
  </si>
  <si>
    <t>Működési célú tám. célu kölcsönök visszatérülése ÁH-n kívülről</t>
  </si>
  <si>
    <t>megelőlegezés törlesztése</t>
  </si>
  <si>
    <t>utánfutó</t>
  </si>
  <si>
    <t>2016-2016</t>
  </si>
  <si>
    <t>gépjármű</t>
  </si>
  <si>
    <t>Vendégházak</t>
  </si>
  <si>
    <t>Közművelődés</t>
  </si>
  <si>
    <t>Községgazdálkodás</t>
  </si>
  <si>
    <t>Ingatlan beszerzés</t>
  </si>
  <si>
    <t>laptop</t>
  </si>
  <si>
    <t>Mobiltelefon-mezőőr</t>
  </si>
  <si>
    <t>nyomtató, program, hősugárzó</t>
  </si>
  <si>
    <t>Adósáágkonszolidáció</t>
  </si>
  <si>
    <t>2017-2017</t>
  </si>
  <si>
    <t>Vis maior1</t>
  </si>
  <si>
    <t>Sor-szám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</si>
  <si>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</si>
  <si>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</si>
  <si>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</si>
  <si>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</si>
  <si>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</si>
  <si>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</si>
  <si>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</si>
  <si>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</si>
  <si>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</si>
  <si>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</si>
  <si>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</si>
  <si>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</si>
  <si>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Összesen:</t>
  </si>
  <si>
    <t>Működési célú támogatások ÁH-on belül</t>
  </si>
  <si>
    <t>Felhalmozási célú támogatások ÁH-on belül</t>
  </si>
  <si>
    <t>Finanszírozási bevételek</t>
  </si>
  <si>
    <t>Bevételek összesen:</t>
  </si>
  <si>
    <t xml:space="preserve"> Egyéb működési célú kiadások</t>
  </si>
  <si>
    <t>Kiadások összesen:</t>
  </si>
  <si>
    <t>Egyenleg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</si>
</sst>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  <numFmt numFmtId="172" formatCode="0&quot;.&quot;"/>
    <numFmt numFmtId="173" formatCode="#,##0.0"/>
  </numFmts>
  <fonts count="68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1"/>
      <name val="Times New Roman CE"/>
      <family val="0"/>
    </font>
    <font>
      <b/>
      <i/>
      <sz val="9"/>
      <name val="Times New Roman CE"/>
      <family val="0"/>
    </font>
    <font>
      <b/>
      <sz val="14"/>
      <name val="Times New Roman CE"/>
      <family val="0"/>
    </font>
    <font>
      <b/>
      <sz val="9"/>
      <color indexed="8"/>
      <name val="Times New Roman"/>
      <family val="1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i/>
      <sz val="9"/>
      <name val="Times New Roman"/>
      <family val="1"/>
    </font>
    <font>
      <b/>
      <sz val="9"/>
      <name val="Calibri"/>
      <family val="2"/>
    </font>
    <font>
      <b/>
      <sz val="11.7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10"/>
      <name val="Times New Roman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4"/>
      <color rgb="FFFF0000"/>
      <name val="Times New Roman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2" applyNumberFormat="0" applyFill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4" fillId="0" borderId="0" applyNumberFormat="0" applyFill="0" applyBorder="0" applyAlignment="0" applyProtection="0"/>
    <xf numFmtId="0" fontId="5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0" fillId="22" borderId="7" applyNumberFormat="0" applyFont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9" fillId="29" borderId="0" applyNumberFormat="0" applyBorder="0" applyAlignment="0" applyProtection="0"/>
    <xf numFmtId="0" fontId="60" fillId="30" borderId="8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31" borderId="0" applyNumberFormat="0" applyBorder="0" applyAlignment="0" applyProtection="0"/>
    <xf numFmtId="0" fontId="65" fillId="32" borderId="0" applyNumberFormat="0" applyBorder="0" applyAlignment="0" applyProtection="0"/>
    <xf numFmtId="0" fontId="66" fillId="30" borderId="1" applyNumberFormat="0" applyAlignment="0" applyProtection="0"/>
    <xf numFmtId="9" fontId="0" fillId="0" borderId="0" applyFont="0" applyFill="0" applyBorder="0" applyAlignment="0" applyProtection="0"/>
  </cellStyleXfs>
  <cellXfs count="411">
    <xf numFmtId="0" fontId="0" fillId="0" borderId="0" xfId="0" applyAlignment="1">
      <alignment/>
    </xf>
    <xf numFmtId="164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5" fillId="0" borderId="0" xfId="60" applyFont="1" applyFill="1" applyBorder="1" applyAlignment="1" applyProtection="1">
      <alignment horizontal="center" vertical="center" wrapText="1"/>
      <protection/>
    </xf>
    <xf numFmtId="0" fontId="5" fillId="0" borderId="0" xfId="60" applyFont="1" applyFill="1" applyBorder="1" applyAlignment="1" applyProtection="1">
      <alignment vertical="center" wrapText="1"/>
      <protection/>
    </xf>
    <xf numFmtId="0" fontId="13" fillId="0" borderId="10" xfId="60" applyFont="1" applyFill="1" applyBorder="1" applyAlignment="1" applyProtection="1">
      <alignment horizontal="left" vertical="center" wrapText="1" indent="1"/>
      <protection/>
    </xf>
    <xf numFmtId="0" fontId="13" fillId="0" borderId="11" xfId="60" applyFont="1" applyFill="1" applyBorder="1" applyAlignment="1" applyProtection="1">
      <alignment horizontal="left" vertical="center" wrapText="1" indent="1"/>
      <protection/>
    </xf>
    <xf numFmtId="0" fontId="13" fillId="0" borderId="12" xfId="60" applyFont="1" applyFill="1" applyBorder="1" applyAlignment="1" applyProtection="1">
      <alignment horizontal="left" vertical="center" wrapText="1" indent="1"/>
      <protection/>
    </xf>
    <xf numFmtId="0" fontId="13" fillId="0" borderId="13" xfId="60" applyFont="1" applyFill="1" applyBorder="1" applyAlignment="1" applyProtection="1">
      <alignment horizontal="left" vertical="center" wrapText="1" indent="1"/>
      <protection/>
    </xf>
    <xf numFmtId="0" fontId="13" fillId="0" borderId="14" xfId="60" applyFont="1" applyFill="1" applyBorder="1" applyAlignment="1" applyProtection="1">
      <alignment horizontal="left" vertical="center" wrapText="1" indent="1"/>
      <protection/>
    </xf>
    <xf numFmtId="0" fontId="13" fillId="0" borderId="15" xfId="60" applyFont="1" applyFill="1" applyBorder="1" applyAlignment="1" applyProtection="1">
      <alignment horizontal="left" vertical="center" wrapText="1" indent="1"/>
      <protection/>
    </xf>
    <xf numFmtId="49" fontId="13" fillId="0" borderId="16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17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18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19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20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21" xfId="60" applyNumberFormat="1" applyFont="1" applyFill="1" applyBorder="1" applyAlignment="1" applyProtection="1">
      <alignment horizontal="left" vertical="center" wrapText="1" indent="1"/>
      <protection/>
    </xf>
    <xf numFmtId="0" fontId="13" fillId="0" borderId="0" xfId="60" applyFont="1" applyFill="1" applyBorder="1" applyAlignment="1" applyProtection="1">
      <alignment horizontal="left" vertical="center" wrapText="1" indent="1"/>
      <protection/>
    </xf>
    <xf numFmtId="0" fontId="12" fillId="0" borderId="22" xfId="60" applyFont="1" applyFill="1" applyBorder="1" applyAlignment="1" applyProtection="1">
      <alignment horizontal="left" vertical="center" wrapText="1" indent="1"/>
      <protection/>
    </xf>
    <xf numFmtId="0" fontId="12" fillId="0" borderId="23" xfId="60" applyFont="1" applyFill="1" applyBorder="1" applyAlignment="1" applyProtection="1">
      <alignment horizontal="left" vertical="center" wrapText="1" indent="1"/>
      <protection/>
    </xf>
    <xf numFmtId="0" fontId="12" fillId="0" borderId="24" xfId="60" applyFont="1" applyFill="1" applyBorder="1" applyAlignment="1" applyProtection="1">
      <alignment horizontal="left" vertical="center" wrapText="1" indent="1"/>
      <protection/>
    </xf>
    <xf numFmtId="164" fontId="13" fillId="0" borderId="11" xfId="0" applyNumberFormat="1" applyFont="1" applyFill="1" applyBorder="1" applyAlignment="1" applyProtection="1">
      <alignment vertical="center" wrapText="1"/>
      <protection locked="0"/>
    </xf>
    <xf numFmtId="164" fontId="13" fillId="0" borderId="15" xfId="0" applyNumberFormat="1" applyFont="1" applyFill="1" applyBorder="1" applyAlignment="1" applyProtection="1">
      <alignment vertical="center" wrapText="1"/>
      <protection locked="0"/>
    </xf>
    <xf numFmtId="0" fontId="12" fillId="0" borderId="23" xfId="60" applyFont="1" applyFill="1" applyBorder="1" applyAlignment="1" applyProtection="1">
      <alignment vertical="center" wrapText="1"/>
      <protection/>
    </xf>
    <xf numFmtId="0" fontId="12" fillId="0" borderId="25" xfId="60" applyFont="1" applyFill="1" applyBorder="1" applyAlignment="1" applyProtection="1">
      <alignment vertical="center" wrapText="1"/>
      <protection/>
    </xf>
    <xf numFmtId="0" fontId="12" fillId="0" borderId="22" xfId="60" applyFont="1" applyFill="1" applyBorder="1" applyAlignment="1" applyProtection="1">
      <alignment horizontal="center" vertical="center" wrapText="1"/>
      <protection/>
    </xf>
    <xf numFmtId="0" fontId="12" fillId="0" borderId="23" xfId="60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164" fontId="13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4" fillId="0" borderId="0" xfId="0" applyNumberFormat="1" applyFont="1" applyFill="1" applyAlignment="1" applyProtection="1">
      <alignment horizontal="right" wrapText="1"/>
      <protection/>
    </xf>
    <xf numFmtId="164" fontId="6" fillId="0" borderId="26" xfId="0" applyNumberFormat="1" applyFont="1" applyFill="1" applyBorder="1" applyAlignment="1" applyProtection="1">
      <alignment horizontal="center" vertical="center" wrapText="1"/>
      <protection/>
    </xf>
    <xf numFmtId="164" fontId="12" fillId="0" borderId="27" xfId="0" applyNumberFormat="1" applyFont="1" applyFill="1" applyBorder="1" applyAlignment="1" applyProtection="1">
      <alignment horizontal="center" vertical="center" wrapText="1"/>
      <protection/>
    </xf>
    <xf numFmtId="164" fontId="12" fillId="0" borderId="28" xfId="0" applyNumberFormat="1" applyFont="1" applyFill="1" applyBorder="1" applyAlignment="1" applyProtection="1">
      <alignment horizontal="center" vertical="center" wrapText="1"/>
      <protection/>
    </xf>
    <xf numFmtId="164" fontId="12" fillId="0" borderId="29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13" fillId="0" borderId="30" xfId="0" applyNumberFormat="1" applyFont="1" applyFill="1" applyBorder="1" applyAlignment="1" applyProtection="1">
      <alignment vertical="center" wrapText="1"/>
      <protection/>
    </xf>
    <xf numFmtId="164" fontId="13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31" xfId="0" applyNumberFormat="1" applyFont="1" applyFill="1" applyBorder="1" applyAlignment="1" applyProtection="1">
      <alignment vertical="center" wrapText="1"/>
      <protection/>
    </xf>
    <xf numFmtId="164" fontId="12" fillId="0" borderId="23" xfId="0" applyNumberFormat="1" applyFont="1" applyFill="1" applyBorder="1" applyAlignment="1" applyProtection="1">
      <alignment vertical="center" wrapText="1"/>
      <protection/>
    </xf>
    <xf numFmtId="164" fontId="12" fillId="0" borderId="26" xfId="0" applyNumberFormat="1" applyFont="1" applyFill="1" applyBorder="1" applyAlignment="1" applyProtection="1">
      <alignment vertical="center" wrapText="1"/>
      <protection/>
    </xf>
    <xf numFmtId="164" fontId="3" fillId="0" borderId="0" xfId="0" applyNumberFormat="1" applyFont="1" applyFill="1" applyAlignment="1">
      <alignment vertical="center" wrapText="1"/>
    </xf>
    <xf numFmtId="164" fontId="11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11" fillId="0" borderId="11" xfId="0" applyNumberFormat="1" applyFont="1" applyFill="1" applyBorder="1" applyAlignment="1" applyProtection="1">
      <alignment vertical="center" wrapText="1"/>
      <protection locked="0"/>
    </xf>
    <xf numFmtId="164" fontId="11" fillId="0" borderId="30" xfId="0" applyNumberFormat="1" applyFont="1" applyFill="1" applyBorder="1" applyAlignment="1" applyProtection="1">
      <alignment vertical="center" wrapText="1"/>
      <protection/>
    </xf>
    <xf numFmtId="164" fontId="11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1" fillId="0" borderId="15" xfId="0" applyNumberFormat="1" applyFont="1" applyFill="1" applyBorder="1" applyAlignment="1" applyProtection="1">
      <alignment vertical="center" wrapText="1"/>
      <protection locked="0"/>
    </xf>
    <xf numFmtId="164" fontId="11" fillId="0" borderId="31" xfId="0" applyNumberFormat="1" applyFont="1" applyFill="1" applyBorder="1" applyAlignment="1" applyProtection="1">
      <alignment vertical="center" wrapText="1"/>
      <protection/>
    </xf>
    <xf numFmtId="164" fontId="6" fillId="0" borderId="26" xfId="0" applyNumberFormat="1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horizontal="center" vertical="center" wrapText="1"/>
    </xf>
    <xf numFmtId="164" fontId="13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8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164" fontId="12" fillId="33" borderId="23" xfId="0" applyNumberFormat="1" applyFont="1" applyFill="1" applyBorder="1" applyAlignment="1" applyProtection="1">
      <alignment vertical="center" wrapText="1"/>
      <protection/>
    </xf>
    <xf numFmtId="164" fontId="6" fillId="33" borderId="23" xfId="0" applyNumberFormat="1" applyFont="1" applyFill="1" applyBorder="1" applyAlignment="1" applyProtection="1">
      <alignment vertical="center" wrapText="1"/>
      <protection/>
    </xf>
    <xf numFmtId="164" fontId="13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12" fillId="0" borderId="23" xfId="60" applyFont="1" applyFill="1" applyBorder="1" applyAlignment="1" applyProtection="1">
      <alignment horizontal="left" vertical="center" wrapText="1" indent="1"/>
      <protection/>
    </xf>
    <xf numFmtId="164" fontId="12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34" xfId="0" applyFont="1" applyFill="1" applyBorder="1" applyAlignment="1" applyProtection="1">
      <alignment horizontal="right"/>
      <protection/>
    </xf>
    <xf numFmtId="0" fontId="13" fillId="0" borderId="28" xfId="60" applyFont="1" applyFill="1" applyBorder="1" applyAlignment="1" applyProtection="1">
      <alignment horizontal="left" vertical="center" wrapText="1" indent="1"/>
      <protection/>
    </xf>
    <xf numFmtId="0" fontId="13" fillId="0" borderId="11" xfId="60" applyFont="1" applyFill="1" applyBorder="1" applyAlignment="1" applyProtection="1">
      <alignment horizontal="left" indent="6"/>
      <protection/>
    </xf>
    <xf numFmtId="0" fontId="13" fillId="0" borderId="11" xfId="60" applyFont="1" applyFill="1" applyBorder="1" applyAlignment="1" applyProtection="1">
      <alignment horizontal="left" vertical="center" wrapText="1" indent="6"/>
      <protection/>
    </xf>
    <xf numFmtId="0" fontId="13" fillId="0" borderId="15" xfId="60" applyFont="1" applyFill="1" applyBorder="1" applyAlignment="1" applyProtection="1">
      <alignment horizontal="left" vertical="center" wrapText="1" indent="6"/>
      <protection/>
    </xf>
    <xf numFmtId="0" fontId="13" fillId="0" borderId="32" xfId="60" applyFont="1" applyFill="1" applyBorder="1" applyAlignment="1" applyProtection="1">
      <alignment horizontal="left" vertical="center" wrapText="1" indent="6"/>
      <protection/>
    </xf>
    <xf numFmtId="0" fontId="24" fillId="0" borderId="0" xfId="0" applyFont="1" applyAlignment="1">
      <alignment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6" fillId="0" borderId="22" xfId="0" applyNumberFormat="1" applyFont="1" applyFill="1" applyBorder="1" applyAlignment="1" applyProtection="1">
      <alignment horizontal="center" vertical="center" wrapText="1"/>
      <protection/>
    </xf>
    <xf numFmtId="164" fontId="6" fillId="0" borderId="23" xfId="0" applyNumberFormat="1" applyFont="1" applyFill="1" applyBorder="1" applyAlignment="1" applyProtection="1">
      <alignment horizontal="center" vertical="center" wrapText="1"/>
      <protection/>
    </xf>
    <xf numFmtId="164" fontId="6" fillId="0" borderId="22" xfId="0" applyNumberFormat="1" applyFont="1" applyFill="1" applyBorder="1" applyAlignment="1" applyProtection="1">
      <alignment horizontal="left" vertical="center" wrapText="1"/>
      <protection/>
    </xf>
    <xf numFmtId="164" fontId="6" fillId="0" borderId="23" xfId="0" applyNumberFormat="1" applyFont="1" applyFill="1" applyBorder="1" applyAlignment="1" applyProtection="1">
      <alignment vertical="center" wrapText="1"/>
      <protection/>
    </xf>
    <xf numFmtId="0" fontId="6" fillId="0" borderId="22" xfId="0" applyFont="1" applyFill="1" applyBorder="1" applyAlignment="1" applyProtection="1">
      <alignment horizontal="center" vertical="center" wrapText="1"/>
      <protection/>
    </xf>
    <xf numFmtId="0" fontId="12" fillId="0" borderId="22" xfId="0" applyFont="1" applyFill="1" applyBorder="1" applyAlignment="1" applyProtection="1">
      <alignment horizontal="center" vertical="center" wrapText="1"/>
      <protection/>
    </xf>
    <xf numFmtId="0" fontId="12" fillId="0" borderId="23" xfId="0" applyFont="1" applyFill="1" applyBorder="1" applyAlignment="1" applyProtection="1">
      <alignment horizontal="center" vertical="center" wrapText="1"/>
      <protection/>
    </xf>
    <xf numFmtId="0" fontId="12" fillId="0" borderId="22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164" fontId="11" fillId="0" borderId="0" xfId="0" applyNumberFormat="1" applyFont="1" applyFill="1" applyAlignment="1" applyProtection="1">
      <alignment vertical="center" wrapText="1"/>
      <protection/>
    </xf>
    <xf numFmtId="0" fontId="6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right"/>
      <protection/>
    </xf>
    <xf numFmtId="0" fontId="6" fillId="0" borderId="25" xfId="0" applyFont="1" applyFill="1" applyBorder="1" applyAlignment="1" applyProtection="1">
      <alignment horizontal="center" vertical="center" wrapText="1"/>
      <protection/>
    </xf>
    <xf numFmtId="0" fontId="12" fillId="0" borderId="23" xfId="0" applyFont="1" applyFill="1" applyBorder="1" applyAlignment="1" applyProtection="1">
      <alignment horizontal="left" vertical="center" wrapText="1" indent="1"/>
      <protection/>
    </xf>
    <xf numFmtId="0" fontId="17" fillId="0" borderId="22" xfId="0" applyFont="1" applyBorder="1" applyAlignment="1" applyProtection="1">
      <alignment horizontal="center" vertical="center" wrapText="1"/>
      <protection/>
    </xf>
    <xf numFmtId="0" fontId="22" fillId="0" borderId="35" xfId="0" applyFont="1" applyBorder="1" applyAlignment="1" applyProtection="1">
      <alignment horizontal="left" wrapText="1" indent="1"/>
      <protection/>
    </xf>
    <xf numFmtId="0" fontId="13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 indent="1"/>
      <protection/>
    </xf>
    <xf numFmtId="0" fontId="13" fillId="0" borderId="0" xfId="0" applyFont="1" applyFill="1" applyAlignment="1" applyProtection="1">
      <alignment horizontal="left" vertical="center" wrapText="1"/>
      <protection/>
    </xf>
    <xf numFmtId="0" fontId="13" fillId="0" borderId="0" xfId="0" applyFont="1" applyFill="1" applyAlignment="1" applyProtection="1">
      <alignment vertical="center" wrapText="1"/>
      <protection/>
    </xf>
    <xf numFmtId="0" fontId="6" fillId="0" borderId="23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35" xfId="0" applyFont="1" applyFill="1" applyBorder="1" applyAlignment="1" applyProtection="1">
      <alignment vertical="center" wrapText="1"/>
      <protection/>
    </xf>
    <xf numFmtId="16" fontId="0" fillId="0" borderId="0" xfId="0" applyNumberFormat="1" applyFill="1" applyAlignment="1">
      <alignment vertical="center" wrapText="1"/>
    </xf>
    <xf numFmtId="164" fontId="12" fillId="0" borderId="36" xfId="60" applyNumberFormat="1" applyFont="1" applyFill="1" applyBorder="1" applyAlignment="1" applyProtection="1">
      <alignment horizontal="right" vertical="center" wrapText="1" indent="1"/>
      <protection/>
    </xf>
    <xf numFmtId="0" fontId="17" fillId="0" borderId="23" xfId="0" applyFont="1" applyBorder="1" applyAlignment="1" applyProtection="1">
      <alignment horizontal="left" vertical="center" wrapText="1" indent="1"/>
      <protection/>
    </xf>
    <xf numFmtId="0" fontId="16" fillId="0" borderId="11" xfId="0" applyFont="1" applyBorder="1" applyAlignment="1" applyProtection="1">
      <alignment horizontal="left" vertical="center" wrapText="1" indent="1"/>
      <protection/>
    </xf>
    <xf numFmtId="0" fontId="16" fillId="0" borderId="15" xfId="0" applyFont="1" applyBorder="1" applyAlignment="1" applyProtection="1">
      <alignment horizontal="left" vertical="center" wrapText="1" indent="1"/>
      <protection/>
    </xf>
    <xf numFmtId="0" fontId="17" fillId="0" borderId="27" xfId="0" applyFont="1" applyBorder="1" applyAlignment="1" applyProtection="1">
      <alignment horizontal="left" vertical="center" wrapText="1" indent="1"/>
      <protection/>
    </xf>
    <xf numFmtId="164" fontId="5" fillId="0" borderId="0" xfId="60" applyNumberFormat="1" applyFont="1" applyFill="1" applyBorder="1" applyAlignment="1" applyProtection="1">
      <alignment horizontal="right" vertical="center" wrapText="1" indent="1"/>
      <protection/>
    </xf>
    <xf numFmtId="0" fontId="4" fillId="0" borderId="34" xfId="0" applyFont="1" applyFill="1" applyBorder="1" applyAlignment="1" applyProtection="1">
      <alignment horizontal="right" vertical="center"/>
      <protection/>
    </xf>
    <xf numFmtId="164" fontId="13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4" fillId="0" borderId="0" xfId="0" applyNumberFormat="1" applyFont="1" applyFill="1" applyAlignment="1" applyProtection="1">
      <alignment horizontal="right" vertical="center"/>
      <protection/>
    </xf>
    <xf numFmtId="164" fontId="6" fillId="0" borderId="22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23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26" xfId="0" applyNumberFormat="1" applyFont="1" applyFill="1" applyBorder="1" applyAlignment="1" applyProtection="1">
      <alignment horizontal="centerContinuous" vertical="center" wrapText="1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2" fillId="0" borderId="38" xfId="0" applyNumberFormat="1" applyFont="1" applyFill="1" applyBorder="1" applyAlignment="1" applyProtection="1">
      <alignment horizontal="center" vertical="center" wrapText="1"/>
      <protection/>
    </xf>
    <xf numFmtId="164" fontId="12" fillId="0" borderId="22" xfId="0" applyNumberFormat="1" applyFont="1" applyFill="1" applyBorder="1" applyAlignment="1" applyProtection="1">
      <alignment horizontal="center" vertical="center" wrapText="1"/>
      <protection/>
    </xf>
    <xf numFmtId="164" fontId="12" fillId="0" borderId="23" xfId="0" applyNumberFormat="1" applyFont="1" applyFill="1" applyBorder="1" applyAlignment="1" applyProtection="1">
      <alignment horizontal="center" vertical="center" wrapText="1"/>
      <protection/>
    </xf>
    <xf numFmtId="164" fontId="12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39" xfId="0" applyNumberFormat="1" applyFill="1" applyBorder="1" applyAlignment="1" applyProtection="1">
      <alignment horizontal="left" vertical="center" wrapText="1" indent="1"/>
      <protection/>
    </xf>
    <xf numFmtId="164" fontId="13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40" xfId="0" applyNumberFormat="1" applyFill="1" applyBorder="1" applyAlignment="1" applyProtection="1">
      <alignment horizontal="left" vertical="center" wrapText="1" indent="1"/>
      <protection/>
    </xf>
    <xf numFmtId="164" fontId="13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41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3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42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40" xfId="0" applyNumberFormat="1" applyFont="1" applyFill="1" applyBorder="1" applyAlignment="1" applyProtection="1">
      <alignment horizontal="left" vertical="center" wrapText="1" indent="1"/>
      <protection/>
    </xf>
    <xf numFmtId="164" fontId="18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36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18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7" xfId="0" applyNumberFormat="1" applyFont="1" applyFill="1" applyBorder="1" applyAlignment="1" applyProtection="1">
      <alignment horizontal="left" vertical="center" wrapText="1" indent="2"/>
      <protection/>
    </xf>
    <xf numFmtId="164" fontId="13" fillId="0" borderId="11" xfId="0" applyNumberFormat="1" applyFont="1" applyFill="1" applyBorder="1" applyAlignment="1" applyProtection="1">
      <alignment horizontal="left" vertical="center" wrapText="1" indent="2"/>
      <protection/>
    </xf>
    <xf numFmtId="164" fontId="18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8" xfId="0" applyNumberFormat="1" applyFont="1" applyFill="1" applyBorder="1" applyAlignment="1" applyProtection="1">
      <alignment horizontal="left" vertical="center" wrapText="1" indent="2"/>
      <protection/>
    </xf>
    <xf numFmtId="164" fontId="13" fillId="0" borderId="19" xfId="0" applyNumberFormat="1" applyFont="1" applyFill="1" applyBorder="1" applyAlignment="1" applyProtection="1">
      <alignment horizontal="left" vertical="center" wrapText="1" indent="2"/>
      <protection/>
    </xf>
    <xf numFmtId="164" fontId="18" fillId="0" borderId="12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36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3" fillId="0" borderId="0" xfId="0" applyFont="1" applyFill="1" applyAlignment="1" applyProtection="1">
      <alignment horizontal="right" vertical="center" wrapText="1" indent="1"/>
      <protection/>
    </xf>
    <xf numFmtId="164" fontId="12" fillId="0" borderId="36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8" fillId="0" borderId="0" xfId="0" applyFont="1" applyFill="1" applyAlignment="1" applyProtection="1">
      <alignment vertical="center" wrapText="1"/>
      <protection/>
    </xf>
    <xf numFmtId="0" fontId="15" fillId="0" borderId="28" xfId="0" applyFont="1" applyBorder="1" applyAlignment="1" applyProtection="1">
      <alignment horizontal="left" vertical="center" wrapText="1" indent="1"/>
      <protection/>
    </xf>
    <xf numFmtId="0" fontId="2" fillId="0" borderId="0" xfId="60" applyFont="1" applyFill="1" applyProtection="1">
      <alignment/>
      <protection/>
    </xf>
    <xf numFmtId="0" fontId="2" fillId="0" borderId="0" xfId="60" applyFont="1" applyFill="1" applyAlignment="1" applyProtection="1">
      <alignment horizontal="right" vertical="center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4" fontId="0" fillId="0" borderId="42" xfId="0" applyNumberFormat="1" applyFill="1" applyBorder="1" applyAlignment="1" applyProtection="1">
      <alignment horizontal="left" vertical="center" wrapText="1" indent="1"/>
      <protection/>
    </xf>
    <xf numFmtId="164" fontId="13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5" xfId="60" applyNumberFormat="1" applyFont="1" applyFill="1" applyBorder="1" applyAlignment="1" applyProtection="1">
      <alignment horizontal="right" vertical="center" wrapText="1" indent="1"/>
      <protection/>
    </xf>
    <xf numFmtId="164" fontId="12" fillId="0" borderId="23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11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2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5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5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3" xfId="60" applyNumberFormat="1" applyFont="1" applyFill="1" applyBorder="1" applyAlignment="1" applyProtection="1">
      <alignment horizontal="right" vertical="center" wrapText="1" indent="1"/>
      <protection/>
    </xf>
    <xf numFmtId="0" fontId="6" fillId="0" borderId="44" xfId="0" applyFont="1" applyFill="1" applyBorder="1" applyAlignment="1" applyProtection="1">
      <alignment horizontal="center" vertical="center" wrapText="1"/>
      <protection/>
    </xf>
    <xf numFmtId="0" fontId="12" fillId="0" borderId="24" xfId="60" applyFont="1" applyFill="1" applyBorder="1" applyAlignment="1" applyProtection="1">
      <alignment horizontal="center" vertical="center" wrapText="1"/>
      <protection/>
    </xf>
    <xf numFmtId="0" fontId="12" fillId="0" borderId="25" xfId="60" applyFont="1" applyFill="1" applyBorder="1" applyAlignment="1" applyProtection="1">
      <alignment horizontal="center" vertical="center" wrapText="1"/>
      <protection/>
    </xf>
    <xf numFmtId="0" fontId="13" fillId="0" borderId="12" xfId="60" applyFont="1" applyFill="1" applyBorder="1" applyAlignment="1" applyProtection="1">
      <alignment horizontal="left" vertical="center" wrapText="1" indent="6"/>
      <protection/>
    </xf>
    <xf numFmtId="0" fontId="2" fillId="0" borderId="0" xfId="60" applyFill="1" applyProtection="1">
      <alignment/>
      <protection/>
    </xf>
    <xf numFmtId="0" fontId="13" fillId="0" borderId="0" xfId="60" applyFont="1" applyFill="1" applyProtection="1">
      <alignment/>
      <protection/>
    </xf>
    <xf numFmtId="0" fontId="0" fillId="0" borderId="0" xfId="60" applyFont="1" applyFill="1" applyProtection="1">
      <alignment/>
      <protection/>
    </xf>
    <xf numFmtId="0" fontId="16" fillId="0" borderId="12" xfId="0" applyFont="1" applyBorder="1" applyAlignment="1" applyProtection="1">
      <alignment horizontal="left" wrapText="1" indent="1"/>
      <protection/>
    </xf>
    <xf numFmtId="0" fontId="16" fillId="0" borderId="11" xfId="0" applyFont="1" applyBorder="1" applyAlignment="1" applyProtection="1">
      <alignment horizontal="left" wrapText="1" indent="1"/>
      <protection/>
    </xf>
    <xf numFmtId="0" fontId="16" fillId="0" borderId="15" xfId="0" applyFont="1" applyBorder="1" applyAlignment="1" applyProtection="1">
      <alignment horizontal="left" wrapText="1" indent="1"/>
      <protection/>
    </xf>
    <xf numFmtId="0" fontId="16" fillId="0" borderId="15" xfId="0" applyFont="1" applyBorder="1" applyAlignment="1" applyProtection="1">
      <alignment wrapText="1"/>
      <protection/>
    </xf>
    <xf numFmtId="0" fontId="16" fillId="0" borderId="18" xfId="0" applyFont="1" applyBorder="1" applyAlignment="1" applyProtection="1">
      <alignment wrapText="1"/>
      <protection/>
    </xf>
    <xf numFmtId="0" fontId="16" fillId="0" borderId="17" xfId="0" applyFont="1" applyBorder="1" applyAlignment="1" applyProtection="1">
      <alignment wrapText="1"/>
      <protection/>
    </xf>
    <xf numFmtId="0" fontId="16" fillId="0" borderId="19" xfId="0" applyFont="1" applyBorder="1" applyAlignment="1" applyProtection="1">
      <alignment wrapText="1"/>
      <protection/>
    </xf>
    <xf numFmtId="0" fontId="17" fillId="0" borderId="23" xfId="0" applyFont="1" applyBorder="1" applyAlignment="1" applyProtection="1">
      <alignment wrapText="1"/>
      <protection/>
    </xf>
    <xf numFmtId="0" fontId="17" fillId="0" borderId="28" xfId="0" applyFont="1" applyBorder="1" applyAlignment="1" applyProtection="1">
      <alignment wrapText="1"/>
      <protection/>
    </xf>
    <xf numFmtId="0" fontId="2" fillId="0" borderId="0" xfId="60" applyFill="1" applyAlignment="1" applyProtection="1">
      <alignment/>
      <protection/>
    </xf>
    <xf numFmtId="0" fontId="14" fillId="0" borderId="0" xfId="60" applyFont="1" applyFill="1" applyProtection="1">
      <alignment/>
      <protection/>
    </xf>
    <xf numFmtId="0" fontId="5" fillId="0" borderId="0" xfId="60" applyFont="1" applyFill="1" applyProtection="1">
      <alignment/>
      <protection/>
    </xf>
    <xf numFmtId="164" fontId="13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17" xfId="0" applyNumberFormat="1" applyFont="1" applyFill="1" applyBorder="1" applyAlignment="1" applyProtection="1" quotePrefix="1">
      <alignment horizontal="left" vertical="center" wrapText="1" indent="3"/>
      <protection locked="0"/>
    </xf>
    <xf numFmtId="164" fontId="13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164" fontId="13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49" fontId="13" fillId="0" borderId="18" xfId="60" applyNumberFormat="1" applyFont="1" applyFill="1" applyBorder="1" applyAlignment="1" applyProtection="1">
      <alignment horizontal="center" vertical="center" wrapText="1"/>
      <protection/>
    </xf>
    <xf numFmtId="49" fontId="13" fillId="0" borderId="17" xfId="60" applyNumberFormat="1" applyFont="1" applyFill="1" applyBorder="1" applyAlignment="1" applyProtection="1">
      <alignment horizontal="center" vertical="center" wrapText="1"/>
      <protection/>
    </xf>
    <xf numFmtId="49" fontId="13" fillId="0" borderId="19" xfId="60" applyNumberFormat="1" applyFont="1" applyFill="1" applyBorder="1" applyAlignment="1" applyProtection="1">
      <alignment horizontal="center" vertical="center" wrapText="1"/>
      <protection/>
    </xf>
    <xf numFmtId="0" fontId="17" fillId="0" borderId="22" xfId="0" applyFont="1" applyBorder="1" applyAlignment="1" applyProtection="1">
      <alignment horizontal="center" wrapText="1"/>
      <protection/>
    </xf>
    <xf numFmtId="0" fontId="16" fillId="0" borderId="18" xfId="0" applyFont="1" applyBorder="1" applyAlignment="1" applyProtection="1">
      <alignment horizontal="center" wrapText="1"/>
      <protection/>
    </xf>
    <xf numFmtId="0" fontId="16" fillId="0" borderId="17" xfId="0" applyFont="1" applyBorder="1" applyAlignment="1" applyProtection="1">
      <alignment horizontal="center" wrapText="1"/>
      <protection/>
    </xf>
    <xf numFmtId="0" fontId="16" fillId="0" borderId="19" xfId="0" applyFont="1" applyBorder="1" applyAlignment="1" applyProtection="1">
      <alignment horizontal="center" wrapText="1"/>
      <protection/>
    </xf>
    <xf numFmtId="0" fontId="17" fillId="0" borderId="27" xfId="0" applyFont="1" applyBorder="1" applyAlignment="1" applyProtection="1">
      <alignment horizontal="center" wrapText="1"/>
      <protection/>
    </xf>
    <xf numFmtId="49" fontId="13" fillId="0" borderId="20" xfId="60" applyNumberFormat="1" applyFont="1" applyFill="1" applyBorder="1" applyAlignment="1" applyProtection="1">
      <alignment horizontal="center" vertical="center" wrapText="1"/>
      <protection/>
    </xf>
    <xf numFmtId="49" fontId="13" fillId="0" borderId="16" xfId="60" applyNumberFormat="1" applyFont="1" applyFill="1" applyBorder="1" applyAlignment="1" applyProtection="1">
      <alignment horizontal="center" vertical="center" wrapText="1"/>
      <protection/>
    </xf>
    <xf numFmtId="49" fontId="13" fillId="0" borderId="21" xfId="60" applyNumberFormat="1" applyFont="1" applyFill="1" applyBorder="1" applyAlignment="1" applyProtection="1">
      <alignment horizontal="center" vertical="center" wrapText="1"/>
      <protection/>
    </xf>
    <xf numFmtId="0" fontId="17" fillId="0" borderId="27" xfId="0" applyFont="1" applyBorder="1" applyAlignment="1" applyProtection="1">
      <alignment horizontal="center" vertical="center" wrapText="1"/>
      <protection/>
    </xf>
    <xf numFmtId="164" fontId="12" fillId="0" borderId="36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45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12" xfId="60" applyNumberFormat="1" applyFont="1" applyFill="1" applyBorder="1" applyAlignment="1" applyProtection="1">
      <alignment horizontal="right" vertical="center" wrapText="1" indent="1"/>
      <protection/>
    </xf>
    <xf numFmtId="49" fontId="13" fillId="0" borderId="20" xfId="0" applyNumberFormat="1" applyFont="1" applyFill="1" applyBorder="1" applyAlignment="1" applyProtection="1">
      <alignment horizontal="center" vertical="center" wrapText="1"/>
      <protection/>
    </xf>
    <xf numFmtId="49" fontId="13" fillId="0" borderId="17" xfId="0" applyNumberFormat="1" applyFont="1" applyFill="1" applyBorder="1" applyAlignment="1" applyProtection="1">
      <alignment horizontal="center" vertical="center" wrapText="1"/>
      <protection/>
    </xf>
    <xf numFmtId="49" fontId="13" fillId="0" borderId="18" xfId="0" applyNumberFormat="1" applyFont="1" applyFill="1" applyBorder="1" applyAlignment="1" applyProtection="1">
      <alignment horizontal="center" vertical="center" wrapText="1"/>
      <protection/>
    </xf>
    <xf numFmtId="0" fontId="13" fillId="0" borderId="12" xfId="60" applyFont="1" applyFill="1" applyBorder="1" applyAlignment="1" applyProtection="1">
      <alignment horizontal="left" vertical="center" wrapText="1" indent="1"/>
      <protection/>
    </xf>
    <xf numFmtId="0" fontId="13" fillId="0" borderId="11" xfId="60" applyFont="1" applyFill="1" applyBorder="1" applyAlignment="1" applyProtection="1">
      <alignment horizontal="left" vertical="center" wrapText="1" indent="1"/>
      <protection/>
    </xf>
    <xf numFmtId="0" fontId="5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7" fillId="0" borderId="0" xfId="0" applyFont="1" applyFill="1" applyAlignment="1" applyProtection="1">
      <alignment vertical="center" wrapText="1"/>
      <protection/>
    </xf>
    <xf numFmtId="164" fontId="13" fillId="0" borderId="12" xfId="6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2" xfId="0" applyFont="1" applyBorder="1" applyAlignment="1" applyProtection="1">
      <alignment vertical="center" wrapText="1"/>
      <protection/>
    </xf>
    <xf numFmtId="0" fontId="17" fillId="0" borderId="27" xfId="0" applyFont="1" applyBorder="1" applyAlignment="1" applyProtection="1">
      <alignment vertical="center" wrapText="1"/>
      <protection/>
    </xf>
    <xf numFmtId="164" fontId="12" fillId="0" borderId="23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7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16" xfId="0" applyNumberFormat="1" applyFill="1" applyBorder="1" applyAlignment="1" applyProtection="1">
      <alignment horizontal="left" vertical="center" wrapText="1"/>
      <protection locked="0"/>
    </xf>
    <xf numFmtId="49" fontId="13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5" xfId="0" applyFont="1" applyBorder="1" applyAlignment="1" applyProtection="1">
      <alignment vertical="center" wrapText="1"/>
      <protection/>
    </xf>
    <xf numFmtId="0" fontId="12" fillId="0" borderId="27" xfId="60" applyFont="1" applyFill="1" applyBorder="1" applyAlignment="1" applyProtection="1">
      <alignment horizontal="left" vertical="center" wrapText="1" indent="1"/>
      <protection/>
    </xf>
    <xf numFmtId="0" fontId="12" fillId="0" borderId="28" xfId="60" applyFont="1" applyFill="1" applyBorder="1" applyAlignment="1" applyProtection="1">
      <alignment vertical="center" wrapText="1"/>
      <protection/>
    </xf>
    <xf numFmtId="0" fontId="13" fillId="0" borderId="32" xfId="60" applyFont="1" applyFill="1" applyBorder="1" applyAlignment="1" applyProtection="1">
      <alignment horizontal="left" vertical="center" wrapText="1" indent="7"/>
      <protection/>
    </xf>
    <xf numFmtId="0" fontId="12" fillId="0" borderId="22" xfId="60" applyFont="1" applyFill="1" applyBorder="1" applyAlignment="1" applyProtection="1">
      <alignment horizontal="left" vertical="center" wrapText="1"/>
      <protection/>
    </xf>
    <xf numFmtId="164" fontId="18" fillId="0" borderId="10" xfId="0" applyNumberFormat="1" applyFont="1" applyFill="1" applyBorder="1" applyAlignment="1" applyProtection="1">
      <alignment horizontal="right" vertical="center" wrapText="1" indent="1"/>
      <protection/>
    </xf>
    <xf numFmtId="49" fontId="12" fillId="0" borderId="22" xfId="60" applyNumberFormat="1" applyFont="1" applyFill="1" applyBorder="1" applyAlignment="1" applyProtection="1">
      <alignment horizontal="center" vertical="center" wrapText="1"/>
      <protection/>
    </xf>
    <xf numFmtId="164" fontId="12" fillId="0" borderId="46" xfId="60" applyNumberFormat="1" applyFont="1" applyFill="1" applyBorder="1" applyAlignment="1" applyProtection="1">
      <alignment horizontal="right" vertical="center" wrapText="1" indent="1"/>
      <protection/>
    </xf>
    <xf numFmtId="164" fontId="12" fillId="0" borderId="47" xfId="60" applyNumberFormat="1" applyFont="1" applyFill="1" applyBorder="1" applyAlignment="1" applyProtection="1">
      <alignment horizontal="right" vertical="center" wrapText="1" indent="1"/>
      <protection/>
    </xf>
    <xf numFmtId="164" fontId="17" fillId="0" borderId="36" xfId="0" applyNumberFormat="1" applyFont="1" applyBorder="1" applyAlignment="1" applyProtection="1">
      <alignment horizontal="right" vertical="center" wrapText="1" indent="1"/>
      <protection/>
    </xf>
    <xf numFmtId="164" fontId="15" fillId="0" borderId="36" xfId="0" applyNumberFormat="1" applyFont="1" applyBorder="1" applyAlignment="1" applyProtection="1" quotePrefix="1">
      <alignment horizontal="right" vertical="center" wrapText="1" indent="1"/>
      <protection/>
    </xf>
    <xf numFmtId="164" fontId="13" fillId="0" borderId="13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2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8" xfId="60" applyNumberFormat="1" applyFont="1" applyFill="1" applyBorder="1" applyAlignment="1" applyProtection="1">
      <alignment horizontal="right" vertical="center" wrapText="1" indent="1"/>
      <protection/>
    </xf>
    <xf numFmtId="164" fontId="17" fillId="0" borderId="23" xfId="0" applyNumberFormat="1" applyFont="1" applyBorder="1" applyAlignment="1" applyProtection="1">
      <alignment horizontal="right" vertical="center" wrapText="1" indent="1"/>
      <protection/>
    </xf>
    <xf numFmtId="164" fontId="17" fillId="0" borderId="23" xfId="0" applyNumberFormat="1" applyFont="1" applyBorder="1" applyAlignment="1" applyProtection="1">
      <alignment horizontal="right" vertical="center" wrapText="1" indent="1"/>
      <protection locked="0"/>
    </xf>
    <xf numFmtId="164" fontId="15" fillId="0" borderId="23" xfId="0" applyNumberFormat="1" applyFont="1" applyBorder="1" applyAlignment="1" applyProtection="1" quotePrefix="1">
      <alignment horizontal="right" vertical="center" wrapText="1" indent="1"/>
      <protection/>
    </xf>
    <xf numFmtId="0" fontId="4" fillId="0" borderId="0" xfId="0" applyFont="1" applyFill="1" applyBorder="1" applyAlignment="1" applyProtection="1">
      <alignment horizontal="right" vertical="center"/>
      <protection/>
    </xf>
    <xf numFmtId="0" fontId="6" fillId="0" borderId="32" xfId="60" applyFont="1" applyFill="1" applyBorder="1" applyAlignment="1" applyProtection="1">
      <alignment horizontal="center" vertical="center" wrapText="1"/>
      <protection/>
    </xf>
    <xf numFmtId="0" fontId="6" fillId="0" borderId="48" xfId="60" applyFont="1" applyFill="1" applyBorder="1" applyAlignment="1" applyProtection="1">
      <alignment horizontal="center" vertical="center" wrapText="1"/>
      <protection/>
    </xf>
    <xf numFmtId="0" fontId="6" fillId="0" borderId="49" xfId="60" applyFont="1" applyFill="1" applyBorder="1" applyAlignment="1" applyProtection="1">
      <alignment horizontal="center" vertical="center" wrapText="1"/>
      <protection/>
    </xf>
    <xf numFmtId="164" fontId="12" fillId="0" borderId="50" xfId="60" applyNumberFormat="1" applyFont="1" applyFill="1" applyBorder="1" applyAlignment="1" applyProtection="1">
      <alignment horizontal="right" vertical="center" wrapText="1" indent="1"/>
      <protection/>
    </xf>
    <xf numFmtId="164" fontId="12" fillId="0" borderId="35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33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4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1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5" xfId="60" applyNumberFormat="1" applyFont="1" applyFill="1" applyBorder="1" applyAlignment="1" applyProtection="1">
      <alignment horizontal="right" vertical="center" wrapText="1" indent="1"/>
      <protection/>
    </xf>
    <xf numFmtId="164" fontId="17" fillId="0" borderId="35" xfId="0" applyNumberFormat="1" applyFont="1" applyBorder="1" applyAlignment="1" applyProtection="1">
      <alignment horizontal="right" vertical="center" wrapText="1" indent="1"/>
      <protection/>
    </xf>
    <xf numFmtId="164" fontId="17" fillId="0" borderId="35" xfId="0" applyNumberFormat="1" applyFont="1" applyBorder="1" applyAlignment="1" applyProtection="1">
      <alignment horizontal="right" vertical="center" wrapText="1" indent="1"/>
      <protection locked="0"/>
    </xf>
    <xf numFmtId="164" fontId="15" fillId="0" borderId="35" xfId="0" applyNumberFormat="1" applyFont="1" applyBorder="1" applyAlignment="1" applyProtection="1" quotePrefix="1">
      <alignment horizontal="right" vertical="center" wrapText="1" indent="1"/>
      <protection/>
    </xf>
    <xf numFmtId="164" fontId="6" fillId="0" borderId="35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35" xfId="0" applyNumberFormat="1" applyFont="1" applyFill="1" applyBorder="1" applyAlignment="1" applyProtection="1">
      <alignment horizontal="center" vertical="center" wrapText="1"/>
      <protection/>
    </xf>
    <xf numFmtId="164" fontId="12" fillId="0" borderId="35" xfId="0" applyNumberFormat="1" applyFont="1" applyFill="1" applyBorder="1" applyAlignment="1" applyProtection="1">
      <alignment horizontal="center" vertical="center" wrapText="1"/>
      <protection/>
    </xf>
    <xf numFmtId="164" fontId="13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1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5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52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53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46" xfId="0" applyNumberFormat="1" applyFont="1" applyFill="1" applyBorder="1" applyAlignment="1" applyProtection="1">
      <alignment horizontal="centerContinuous" vertical="center" wrapText="1"/>
      <protection/>
    </xf>
    <xf numFmtId="164" fontId="3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36" xfId="0" applyNumberFormat="1" applyFont="1" applyFill="1" applyBorder="1" applyAlignment="1" applyProtection="1">
      <alignment horizontal="center" vertical="center" wrapText="1"/>
      <protection/>
    </xf>
    <xf numFmtId="164" fontId="1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0" xfId="0" applyFont="1" applyAlignment="1" applyProtection="1">
      <alignment/>
      <protection/>
    </xf>
    <xf numFmtId="0" fontId="14" fillId="0" borderId="0" xfId="0" applyFont="1" applyAlignment="1" applyProtection="1">
      <alignment horizontal="center"/>
      <protection/>
    </xf>
    <xf numFmtId="0" fontId="11" fillId="0" borderId="0" xfId="0" applyFont="1" applyFill="1" applyAlignment="1" applyProtection="1">
      <alignment/>
      <protection/>
    </xf>
    <xf numFmtId="3" fontId="11" fillId="0" borderId="0" xfId="0" applyNumberFormat="1" applyFont="1" applyFill="1" applyAlignment="1" applyProtection="1">
      <alignment horizontal="right" indent="1"/>
      <protection/>
    </xf>
    <xf numFmtId="0" fontId="11" fillId="0" borderId="0" xfId="0" applyFont="1" applyFill="1" applyAlignment="1" applyProtection="1">
      <alignment horizontal="right" indent="1"/>
      <protection/>
    </xf>
    <xf numFmtId="3" fontId="6" fillId="0" borderId="0" xfId="0" applyNumberFormat="1" applyFont="1" applyFill="1" applyAlignment="1" applyProtection="1">
      <alignment horizontal="right" indent="1"/>
      <protection/>
    </xf>
    <xf numFmtId="0" fontId="23" fillId="0" borderId="0" xfId="0" applyFont="1" applyFill="1" applyAlignment="1" applyProtection="1">
      <alignment/>
      <protection/>
    </xf>
    <xf numFmtId="0" fontId="19" fillId="0" borderId="0" xfId="0" applyFont="1" applyFill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0" fontId="25" fillId="0" borderId="0" xfId="0" applyFont="1" applyAlignment="1" applyProtection="1">
      <alignment horizontal="right" vertical="top"/>
      <protection locked="0"/>
    </xf>
    <xf numFmtId="0" fontId="6" fillId="0" borderId="38" xfId="0" applyFont="1" applyFill="1" applyBorder="1" applyAlignment="1" applyProtection="1">
      <alignment horizontal="center" vertical="center" wrapText="1"/>
      <protection/>
    </xf>
    <xf numFmtId="0" fontId="6" fillId="0" borderId="38" xfId="0" applyFont="1" applyFill="1" applyBorder="1" applyAlignment="1" applyProtection="1" quotePrefix="1">
      <alignment horizontal="right" vertical="center" indent="1"/>
      <protection/>
    </xf>
    <xf numFmtId="49" fontId="6" fillId="0" borderId="38" xfId="0" applyNumberFormat="1" applyFont="1" applyFill="1" applyBorder="1" applyAlignment="1" applyProtection="1">
      <alignment horizontal="right" vertical="center" indent="1"/>
      <protection/>
    </xf>
    <xf numFmtId="0" fontId="12" fillId="0" borderId="54" xfId="0" applyFont="1" applyFill="1" applyBorder="1" applyAlignment="1" applyProtection="1">
      <alignment horizontal="center" vertical="center" wrapText="1"/>
      <protection/>
    </xf>
    <xf numFmtId="164" fontId="13" fillId="0" borderId="14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1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3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9" xfId="60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9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5" xfId="0" applyNumberFormat="1" applyFont="1" applyFill="1" applyBorder="1" applyAlignment="1" applyProtection="1">
      <alignment horizontal="right" vertical="center" wrapText="1" indent="1"/>
      <protection/>
    </xf>
    <xf numFmtId="49" fontId="6" fillId="0" borderId="36" xfId="0" applyNumberFormat="1" applyFont="1" applyFill="1" applyBorder="1" applyAlignment="1" applyProtection="1">
      <alignment horizontal="right" vertical="center" indent="1"/>
      <protection/>
    </xf>
    <xf numFmtId="164" fontId="12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2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9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5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56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55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56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45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57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58" xfId="60" applyNumberFormat="1" applyFont="1" applyFill="1" applyBorder="1" applyAlignment="1" applyProtection="1">
      <alignment horizontal="right" vertical="center" wrapText="1" indent="1"/>
      <protection/>
    </xf>
    <xf numFmtId="3" fontId="3" fillId="0" borderId="36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26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12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5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0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45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59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55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60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55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59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45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35" xfId="0" applyNumberFormat="1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23" xfId="60" applyFont="1" applyFill="1" applyBorder="1" applyAlignment="1" applyProtection="1">
      <alignment horizontal="center" vertical="center" wrapText="1"/>
      <protection/>
    </xf>
    <xf numFmtId="0" fontId="6" fillId="0" borderId="26" xfId="60" applyFont="1" applyFill="1" applyBorder="1" applyAlignment="1" applyProtection="1">
      <alignment horizontal="center" vertical="center" wrapText="1"/>
      <protection/>
    </xf>
    <xf numFmtId="164" fontId="13" fillId="0" borderId="57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56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58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53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51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6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60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26" xfId="0" applyNumberFormat="1" applyFont="1" applyFill="1" applyBorder="1" applyAlignment="1" applyProtection="1">
      <alignment horizontal="right" vertical="center" wrapText="1" indent="1"/>
      <protection/>
    </xf>
    <xf numFmtId="0" fontId="4" fillId="0" borderId="46" xfId="0" applyFont="1" applyFill="1" applyBorder="1" applyAlignment="1" applyProtection="1">
      <alignment horizontal="right"/>
      <protection/>
    </xf>
    <xf numFmtId="164" fontId="12" fillId="0" borderId="26" xfId="0" applyNumberFormat="1" applyFont="1" applyBorder="1" applyAlignment="1">
      <alignment horizontal="center" vertical="center" wrapText="1"/>
    </xf>
    <xf numFmtId="164" fontId="12" fillId="0" borderId="26" xfId="0" applyNumberFormat="1" applyFont="1" applyFill="1" applyBorder="1" applyAlignment="1" applyProtection="1">
      <alignment horizontal="center" vertical="center" wrapText="1"/>
      <protection/>
    </xf>
    <xf numFmtId="164" fontId="13" fillId="0" borderId="61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0" xfId="60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15" xfId="0" applyFont="1" applyBorder="1" applyAlignment="1" applyProtection="1">
      <alignment horizontal="left" indent="1"/>
      <protection/>
    </xf>
    <xf numFmtId="164" fontId="13" fillId="0" borderId="31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0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5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3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13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2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2" xfId="6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30" xfId="0" applyNumberFormat="1" applyFont="1" applyFill="1" applyBorder="1" applyAlignment="1" applyProtection="1">
      <alignment vertical="center" wrapText="1"/>
      <protection locked="0"/>
    </xf>
    <xf numFmtId="0" fontId="2" fillId="0" borderId="0" xfId="61" applyFill="1" applyProtection="1">
      <alignment/>
      <protection/>
    </xf>
    <xf numFmtId="0" fontId="2" fillId="0" borderId="0" xfId="61" applyFill="1" applyProtection="1">
      <alignment/>
      <protection locked="0"/>
    </xf>
    <xf numFmtId="0" fontId="4" fillId="0" borderId="0" xfId="0" applyFont="1" applyFill="1" applyAlignment="1">
      <alignment horizontal="right"/>
    </xf>
    <xf numFmtId="0" fontId="6" fillId="0" borderId="24" xfId="61" applyFont="1" applyFill="1" applyBorder="1" applyAlignment="1" applyProtection="1">
      <alignment horizontal="center" vertical="center" wrapText="1"/>
      <protection/>
    </xf>
    <xf numFmtId="0" fontId="6" fillId="0" borderId="25" xfId="61" applyFont="1" applyFill="1" applyBorder="1" applyAlignment="1" applyProtection="1">
      <alignment horizontal="center" vertical="center"/>
      <protection/>
    </xf>
    <xf numFmtId="0" fontId="6" fillId="0" borderId="63" xfId="61" applyFont="1" applyFill="1" applyBorder="1" applyAlignment="1" applyProtection="1">
      <alignment horizontal="center" vertical="center"/>
      <protection/>
    </xf>
    <xf numFmtId="0" fontId="13" fillId="0" borderId="22" xfId="61" applyFont="1" applyFill="1" applyBorder="1" applyAlignment="1" applyProtection="1">
      <alignment horizontal="left" vertical="center" indent="1"/>
      <protection/>
    </xf>
    <xf numFmtId="0" fontId="13" fillId="0" borderId="16" xfId="61" applyFont="1" applyFill="1" applyBorder="1" applyAlignment="1" applyProtection="1">
      <alignment horizontal="left" vertical="center" indent="1"/>
      <protection/>
    </xf>
    <xf numFmtId="0" fontId="13" fillId="0" borderId="10" xfId="61" applyFont="1" applyFill="1" applyBorder="1" applyAlignment="1" applyProtection="1">
      <alignment horizontal="left" vertical="center" wrapText="1" indent="1"/>
      <protection/>
    </xf>
    <xf numFmtId="164" fontId="13" fillId="0" borderId="10" xfId="61" applyNumberFormat="1" applyFont="1" applyFill="1" applyBorder="1" applyAlignment="1" applyProtection="1">
      <alignment vertical="center"/>
      <protection locked="0"/>
    </xf>
    <xf numFmtId="164" fontId="13" fillId="0" borderId="64" xfId="61" applyNumberFormat="1" applyFont="1" applyFill="1" applyBorder="1" applyAlignment="1" applyProtection="1">
      <alignment vertical="center"/>
      <protection/>
    </xf>
    <xf numFmtId="0" fontId="13" fillId="0" borderId="17" xfId="61" applyFont="1" applyFill="1" applyBorder="1" applyAlignment="1" applyProtection="1">
      <alignment horizontal="left" vertical="center" indent="1"/>
      <protection/>
    </xf>
    <xf numFmtId="0" fontId="13" fillId="0" borderId="11" xfId="61" applyFont="1" applyFill="1" applyBorder="1" applyAlignment="1" applyProtection="1">
      <alignment horizontal="left" vertical="center" wrapText="1" indent="1"/>
      <protection/>
    </xf>
    <xf numFmtId="164" fontId="13" fillId="0" borderId="11" xfId="61" applyNumberFormat="1" applyFont="1" applyFill="1" applyBorder="1" applyAlignment="1" applyProtection="1">
      <alignment vertical="center"/>
      <protection locked="0"/>
    </xf>
    <xf numFmtId="164" fontId="13" fillId="0" borderId="30" xfId="61" applyNumberFormat="1" applyFont="1" applyFill="1" applyBorder="1" applyAlignment="1" applyProtection="1">
      <alignment vertical="center"/>
      <protection/>
    </xf>
    <xf numFmtId="0" fontId="13" fillId="0" borderId="12" xfId="61" applyFont="1" applyFill="1" applyBorder="1" applyAlignment="1" applyProtection="1">
      <alignment horizontal="left" vertical="center" wrapText="1" indent="1"/>
      <protection/>
    </xf>
    <xf numFmtId="164" fontId="13" fillId="0" borderId="12" xfId="61" applyNumberFormat="1" applyFont="1" applyFill="1" applyBorder="1" applyAlignment="1" applyProtection="1">
      <alignment vertical="center"/>
      <protection locked="0"/>
    </xf>
    <xf numFmtId="164" fontId="13" fillId="0" borderId="61" xfId="61" applyNumberFormat="1" applyFont="1" applyFill="1" applyBorder="1" applyAlignment="1" applyProtection="1">
      <alignment vertical="center"/>
      <protection/>
    </xf>
    <xf numFmtId="0" fontId="13" fillId="0" borderId="11" xfId="61" applyFont="1" applyFill="1" applyBorder="1" applyAlignment="1" applyProtection="1">
      <alignment horizontal="left" vertical="center" indent="1"/>
      <protection/>
    </xf>
    <xf numFmtId="0" fontId="6" fillId="0" borderId="23" xfId="61" applyFont="1" applyFill="1" applyBorder="1" applyAlignment="1" applyProtection="1">
      <alignment horizontal="left" vertical="center" indent="1"/>
      <protection/>
    </xf>
    <xf numFmtId="164" fontId="12" fillId="0" borderId="23" xfId="61" applyNumberFormat="1" applyFont="1" applyFill="1" applyBorder="1" applyAlignment="1" applyProtection="1">
      <alignment vertical="center"/>
      <protection/>
    </xf>
    <xf numFmtId="164" fontId="12" fillId="0" borderId="26" xfId="61" applyNumberFormat="1" applyFont="1" applyFill="1" applyBorder="1" applyAlignment="1" applyProtection="1">
      <alignment vertical="center"/>
      <protection/>
    </xf>
    <xf numFmtId="0" fontId="13" fillId="0" borderId="18" xfId="61" applyFont="1" applyFill="1" applyBorder="1" applyAlignment="1" applyProtection="1">
      <alignment horizontal="left" vertical="center" indent="1"/>
      <protection/>
    </xf>
    <xf numFmtId="0" fontId="13" fillId="0" borderId="12" xfId="61" applyFont="1" applyFill="1" applyBorder="1" applyAlignment="1" applyProtection="1">
      <alignment horizontal="left" vertical="center" indent="1"/>
      <protection/>
    </xf>
    <xf numFmtId="0" fontId="12" fillId="0" borderId="22" xfId="61" applyFont="1" applyFill="1" applyBorder="1" applyAlignment="1" applyProtection="1">
      <alignment horizontal="left" vertical="center" indent="1"/>
      <protection/>
    </xf>
    <xf numFmtId="0" fontId="6" fillId="0" borderId="23" xfId="61" applyFont="1" applyFill="1" applyBorder="1" applyAlignment="1" applyProtection="1">
      <alignment horizontal="left" indent="1"/>
      <protection/>
    </xf>
    <xf numFmtId="164" fontId="12" fillId="0" borderId="23" xfId="61" applyNumberFormat="1" applyFont="1" applyFill="1" applyBorder="1" applyProtection="1">
      <alignment/>
      <protection/>
    </xf>
    <xf numFmtId="164" fontId="12" fillId="0" borderId="26" xfId="61" applyNumberFormat="1" applyFont="1" applyFill="1" applyBorder="1" applyProtection="1">
      <alignment/>
      <protection/>
    </xf>
    <xf numFmtId="164" fontId="5" fillId="0" borderId="0" xfId="60" applyNumberFormat="1" applyFont="1" applyFill="1" applyBorder="1" applyAlignment="1" applyProtection="1">
      <alignment horizontal="center" vertical="center"/>
      <protection/>
    </xf>
    <xf numFmtId="164" fontId="20" fillId="0" borderId="34" xfId="60" applyNumberFormat="1" applyFont="1" applyFill="1" applyBorder="1" applyAlignment="1" applyProtection="1">
      <alignment horizontal="left" vertical="center"/>
      <protection/>
    </xf>
    <xf numFmtId="164" fontId="20" fillId="0" borderId="34" xfId="60" applyNumberFormat="1" applyFont="1" applyFill="1" applyBorder="1" applyAlignment="1" applyProtection="1">
      <alignment horizontal="left"/>
      <protection/>
    </xf>
    <xf numFmtId="0" fontId="6" fillId="0" borderId="24" xfId="60" applyFont="1" applyFill="1" applyBorder="1" applyAlignment="1" applyProtection="1">
      <alignment horizontal="center" vertical="center" wrapText="1"/>
      <protection/>
    </xf>
    <xf numFmtId="0" fontId="6" fillId="0" borderId="27" xfId="60" applyFont="1" applyFill="1" applyBorder="1" applyAlignment="1" applyProtection="1">
      <alignment horizontal="center" vertical="center" wrapText="1"/>
      <protection/>
    </xf>
    <xf numFmtId="0" fontId="6" fillId="0" borderId="25" xfId="60" applyFont="1" applyFill="1" applyBorder="1" applyAlignment="1" applyProtection="1">
      <alignment horizontal="center" vertical="center" wrapText="1"/>
      <protection/>
    </xf>
    <xf numFmtId="0" fontId="6" fillId="0" borderId="28" xfId="60" applyFont="1" applyFill="1" applyBorder="1" applyAlignment="1" applyProtection="1">
      <alignment horizontal="center" vertical="center" wrapText="1"/>
      <protection/>
    </xf>
    <xf numFmtId="0" fontId="6" fillId="0" borderId="62" xfId="60" applyFont="1" applyFill="1" applyBorder="1" applyAlignment="1" applyProtection="1">
      <alignment horizontal="center" vertical="center" wrapText="1"/>
      <protection/>
    </xf>
    <xf numFmtId="0" fontId="6" fillId="0" borderId="13" xfId="60" applyFont="1" applyFill="1" applyBorder="1" applyAlignment="1" applyProtection="1">
      <alignment horizontal="center" vertical="center" wrapText="1"/>
      <protection/>
    </xf>
    <xf numFmtId="0" fontId="6" fillId="0" borderId="60" xfId="60" applyFont="1" applyFill="1" applyBorder="1" applyAlignment="1" applyProtection="1">
      <alignment horizontal="center" vertical="center" wrapText="1"/>
      <protection/>
    </xf>
    <xf numFmtId="0" fontId="5" fillId="0" borderId="0" xfId="60" applyFont="1" applyFill="1" applyAlignment="1" applyProtection="1">
      <alignment horizontal="center"/>
      <protection/>
    </xf>
    <xf numFmtId="164" fontId="6" fillId="0" borderId="65" xfId="0" applyNumberFormat="1" applyFont="1" applyFill="1" applyBorder="1" applyAlignment="1" applyProtection="1">
      <alignment horizontal="center" vertical="center" wrapText="1"/>
      <protection/>
    </xf>
    <xf numFmtId="164" fontId="6" fillId="0" borderId="66" xfId="0" applyNumberFormat="1" applyFont="1" applyFill="1" applyBorder="1" applyAlignment="1" applyProtection="1">
      <alignment horizontal="center" vertical="center" wrapText="1"/>
      <protection/>
    </xf>
    <xf numFmtId="164" fontId="7" fillId="0" borderId="0" xfId="0" applyNumberFormat="1" applyFont="1" applyFill="1" applyAlignment="1" applyProtection="1">
      <alignment horizontal="center" textRotation="180" wrapText="1"/>
      <protection/>
    </xf>
    <xf numFmtId="164" fontId="67" fillId="0" borderId="53" xfId="0" applyNumberFormat="1" applyFont="1" applyFill="1" applyBorder="1" applyAlignment="1" applyProtection="1">
      <alignment horizontal="center" vertical="center" wrapText="1"/>
      <protection/>
    </xf>
    <xf numFmtId="164" fontId="5" fillId="0" borderId="0" xfId="0" applyNumberFormat="1" applyFont="1" applyFill="1" applyAlignment="1">
      <alignment horizontal="center" vertical="center" wrapText="1"/>
    </xf>
    <xf numFmtId="0" fontId="6" fillId="0" borderId="44" xfId="0" applyFont="1" applyFill="1" applyBorder="1" applyAlignment="1" applyProtection="1">
      <alignment horizontal="center" vertical="center" wrapText="1"/>
      <protection/>
    </xf>
    <xf numFmtId="0" fontId="6" fillId="0" borderId="54" xfId="0" applyFont="1" applyFill="1" applyBorder="1" applyAlignment="1" applyProtection="1">
      <alignment horizontal="center" vertical="center" wrapText="1"/>
      <protection/>
    </xf>
    <xf numFmtId="0" fontId="6" fillId="0" borderId="36" xfId="0" applyFont="1" applyFill="1" applyBorder="1" applyAlignment="1" applyProtection="1">
      <alignment horizontal="center" vertical="center" wrapText="1"/>
      <protection/>
    </xf>
    <xf numFmtId="0" fontId="6" fillId="0" borderId="38" xfId="0" applyFont="1" applyFill="1" applyBorder="1" applyAlignment="1" applyProtection="1">
      <alignment horizontal="center" vertical="center"/>
      <protection/>
    </xf>
    <xf numFmtId="0" fontId="6" fillId="0" borderId="50" xfId="0" applyFont="1" applyFill="1" applyBorder="1" applyAlignment="1" applyProtection="1">
      <alignment horizontal="center" vertical="center"/>
      <protection/>
    </xf>
    <xf numFmtId="0" fontId="6" fillId="0" borderId="54" xfId="0" applyFont="1" applyFill="1" applyBorder="1" applyAlignment="1" applyProtection="1">
      <alignment horizontal="center" vertical="center"/>
      <protection/>
    </xf>
    <xf numFmtId="0" fontId="6" fillId="0" borderId="35" xfId="0" applyFont="1" applyFill="1" applyBorder="1" applyAlignment="1" applyProtection="1">
      <alignment horizontal="center" vertical="center"/>
      <protection/>
    </xf>
    <xf numFmtId="0" fontId="5" fillId="0" borderId="0" xfId="61" applyFont="1" applyFill="1" applyAlignment="1" applyProtection="1">
      <alignment horizontal="center" wrapText="1"/>
      <protection/>
    </xf>
    <xf numFmtId="0" fontId="5" fillId="0" borderId="0" xfId="61" applyFont="1" applyFill="1" applyAlignment="1" applyProtection="1">
      <alignment horizontal="center"/>
      <protection/>
    </xf>
    <xf numFmtId="0" fontId="20" fillId="0" borderId="50" xfId="61" applyFont="1" applyFill="1" applyBorder="1" applyAlignment="1" applyProtection="1">
      <alignment horizontal="left" vertical="center" indent="1"/>
      <protection/>
    </xf>
    <xf numFmtId="0" fontId="20" fillId="0" borderId="54" xfId="61" applyFont="1" applyFill="1" applyBorder="1" applyAlignment="1" applyProtection="1">
      <alignment horizontal="left" vertical="center" indent="1"/>
      <protection/>
    </xf>
    <xf numFmtId="0" fontId="20" fillId="0" borderId="36" xfId="61" applyFont="1" applyFill="1" applyBorder="1" applyAlignment="1" applyProtection="1">
      <alignment horizontal="left" vertical="center" indent="1"/>
      <protection/>
    </xf>
  </cellXfs>
  <cellStyles count="55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3" xfId="43"/>
    <cellStyle name="Figyelmeztetés" xfId="44"/>
    <cellStyle name="Hiperhivatkozás" xfId="45"/>
    <cellStyle name="Hyperlink" xfId="46"/>
    <cellStyle name="Hivatkozott cella" xfId="47"/>
    <cellStyle name="Jegyzet" xfId="48"/>
    <cellStyle name="Jelölőszín 1" xfId="49"/>
    <cellStyle name="Jelölőszín 2" xfId="50"/>
    <cellStyle name="Jelölőszín 3" xfId="51"/>
    <cellStyle name="Jelölőszín 4" xfId="52"/>
    <cellStyle name="Jelölőszín 5" xfId="53"/>
    <cellStyle name="Jelölőszín 6" xfId="54"/>
    <cellStyle name="Jó" xfId="55"/>
    <cellStyle name="Kimenet" xfId="56"/>
    <cellStyle name="Followed Hyperlink" xfId="57"/>
    <cellStyle name="Magyarázó szöveg" xfId="58"/>
    <cellStyle name="Már látott hiperhivatkozás" xfId="59"/>
    <cellStyle name="Normál_KVRENMUNKA" xfId="60"/>
    <cellStyle name="Normál_SEGEDLETEK" xfId="61"/>
    <cellStyle name="Összesen" xfId="62"/>
    <cellStyle name="Currency" xfId="63"/>
    <cellStyle name="Currency [0]" xfId="64"/>
    <cellStyle name="Rossz" xfId="65"/>
    <cellStyle name="Semleges" xfId="66"/>
    <cellStyle name="Számítás" xfId="67"/>
    <cellStyle name="Percent" xfId="68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externalLink" Target="externalLinks/externalLink1.xml" /><Relationship Id="rId3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k&#246;z&#246;s\2016.&#233;vi%20k&#246;lts&#233;gvet&#233;s\P&#233;nzesgy&#337;r\KVIREN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ÖSSZEFÜGGÉSEK"/>
      <sheetName val="1.1.sz.mell."/>
      <sheetName val="1.2.sz.mell."/>
      <sheetName val="1.3.sz.mell."/>
      <sheetName val="1.4.sz.mell."/>
      <sheetName val="2.1.sz.mell  "/>
      <sheetName val="2.2.sz.mell  "/>
      <sheetName val="ELLENŐRZÉS-1.sz.2.a.sz.2.b.sz."/>
      <sheetName val="3.sz.mell.  "/>
      <sheetName val="4.sz.mell."/>
      <sheetName val="5.sz.mell."/>
      <sheetName val="6.sz.mell."/>
      <sheetName val="7.sz.mell."/>
      <sheetName val="8. sz. mell. "/>
      <sheetName val="9.sz.mell"/>
      <sheetName val="1. sz tájékoztató t."/>
      <sheetName val="2. sz tájékoztató t"/>
      <sheetName val="3. sz tájékoztató t."/>
      <sheetName val="4.sz tájékoztató t."/>
      <sheetName val="5.sz tájékoztató t."/>
      <sheetName val="6.sz tájékoztató t."/>
      <sheetName val="7. sz tájékoztató t."/>
      <sheetName val="Munk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B41"/>
  <sheetViews>
    <sheetView workbookViewId="0" topLeftCell="A1">
      <selection activeCell="A32" sqref="A32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875" style="0" customWidth="1"/>
  </cols>
  <sheetData>
    <row r="1" spans="1:2" ht="18.75">
      <c r="A1" s="278" t="s">
        <v>481</v>
      </c>
      <c r="B1" s="81"/>
    </row>
    <row r="2" spans="1:2" ht="12.75">
      <c r="A2" s="81"/>
      <c r="B2" s="81"/>
    </row>
    <row r="3" spans="1:2" ht="12.75">
      <c r="A3" s="280"/>
      <c r="B3" s="280"/>
    </row>
    <row r="4" spans="1:2" ht="15.75">
      <c r="A4" s="83"/>
      <c r="B4" s="284"/>
    </row>
    <row r="5" spans="1:2" ht="15.75">
      <c r="A5" s="83"/>
      <c r="B5" s="284"/>
    </row>
    <row r="6" spans="1:2" s="71" customFormat="1" ht="15.75">
      <c r="A6" s="83" t="s">
        <v>478</v>
      </c>
      <c r="B6" s="280"/>
    </row>
    <row r="7" spans="1:2" s="71" customFormat="1" ht="12.75">
      <c r="A7" s="280"/>
      <c r="B7" s="280"/>
    </row>
    <row r="8" spans="1:2" s="71" customFormat="1" ht="12.75">
      <c r="A8" s="280"/>
      <c r="B8" s="280"/>
    </row>
    <row r="9" spans="1:2" ht="12.75">
      <c r="A9" s="280" t="s">
        <v>449</v>
      </c>
      <c r="B9" s="280" t="s">
        <v>427</v>
      </c>
    </row>
    <row r="10" spans="1:2" ht="12.75">
      <c r="A10" s="280" t="s">
        <v>447</v>
      </c>
      <c r="B10" s="280" t="s">
        <v>433</v>
      </c>
    </row>
    <row r="11" spans="1:2" ht="12.75">
      <c r="A11" s="280" t="s">
        <v>448</v>
      </c>
      <c r="B11" s="280" t="s">
        <v>434</v>
      </c>
    </row>
    <row r="12" spans="1:2" ht="12.75">
      <c r="A12" s="280"/>
      <c r="B12" s="280"/>
    </row>
    <row r="13" spans="1:2" ht="15.75">
      <c r="A13" s="83" t="str">
        <f>+CONCATENATE(LEFT(A6,4),". évi előirányzat módosítások BEVÉTELEK")</f>
        <v>2016. évi előirányzat módosítások BEVÉTELEK</v>
      </c>
      <c r="B13" s="284"/>
    </row>
    <row r="14" spans="1:2" ht="12.75">
      <c r="A14" s="280"/>
      <c r="B14" s="280"/>
    </row>
    <row r="15" spans="1:2" s="71" customFormat="1" ht="12.75">
      <c r="A15" s="280" t="s">
        <v>450</v>
      </c>
      <c r="B15" s="280" t="s">
        <v>428</v>
      </c>
    </row>
    <row r="16" spans="1:2" ht="12.75">
      <c r="A16" s="280" t="s">
        <v>451</v>
      </c>
      <c r="B16" s="280" t="s">
        <v>435</v>
      </c>
    </row>
    <row r="17" spans="1:2" ht="12.75">
      <c r="A17" s="280" t="s">
        <v>452</v>
      </c>
      <c r="B17" s="280" t="s">
        <v>436</v>
      </c>
    </row>
    <row r="18" spans="1:2" ht="12.75">
      <c r="A18" s="280"/>
      <c r="B18" s="280"/>
    </row>
    <row r="19" spans="1:2" ht="14.25">
      <c r="A19" s="287" t="str">
        <f>+CONCATENATE(LEFT(A6,4),". módosítás utáni módosított előrirányzatok BEVÉTELEK")</f>
        <v>2016. módosítás utáni módosított előrirányzatok BEVÉTELEK</v>
      </c>
      <c r="B19" s="284"/>
    </row>
    <row r="20" spans="1:2" ht="12.75">
      <c r="A20" s="280"/>
      <c r="B20" s="280"/>
    </row>
    <row r="21" spans="1:2" ht="12.75">
      <c r="A21" s="280" t="s">
        <v>453</v>
      </c>
      <c r="B21" s="280" t="s">
        <v>429</v>
      </c>
    </row>
    <row r="22" spans="1:2" ht="12.75">
      <c r="A22" s="280" t="s">
        <v>454</v>
      </c>
      <c r="B22" s="280" t="s">
        <v>437</v>
      </c>
    </row>
    <row r="23" spans="1:2" ht="12.75">
      <c r="A23" s="280" t="s">
        <v>455</v>
      </c>
      <c r="B23" s="280" t="s">
        <v>438</v>
      </c>
    </row>
    <row r="24" spans="1:2" ht="12.75">
      <c r="A24" s="280"/>
      <c r="B24" s="280"/>
    </row>
    <row r="25" spans="1:2" ht="15.75">
      <c r="A25" s="83" t="str">
        <f>+CONCATENATE(LEFT(A6,4),". évi eredeti előirányzat KIADÁSOK")</f>
        <v>2016. évi eredeti előirányzat KIADÁSOK</v>
      </c>
      <c r="B25" s="284"/>
    </row>
    <row r="26" spans="1:2" ht="12.75">
      <c r="A26" s="280"/>
      <c r="B26" s="280"/>
    </row>
    <row r="27" spans="1:2" ht="12.75">
      <c r="A27" s="280" t="s">
        <v>456</v>
      </c>
      <c r="B27" s="280" t="s">
        <v>430</v>
      </c>
    </row>
    <row r="28" spans="1:2" ht="12.75">
      <c r="A28" s="280" t="s">
        <v>457</v>
      </c>
      <c r="B28" s="280" t="s">
        <v>439</v>
      </c>
    </row>
    <row r="29" spans="1:2" ht="12.75">
      <c r="A29" s="280" t="s">
        <v>458</v>
      </c>
      <c r="B29" s="280" t="s">
        <v>440</v>
      </c>
    </row>
    <row r="30" spans="1:2" ht="12.75">
      <c r="A30" s="280"/>
      <c r="B30" s="280"/>
    </row>
    <row r="31" spans="1:2" ht="15.75">
      <c r="A31" s="83" t="str">
        <f>+CONCATENATE(LEFT(A6,4),". évi előirányzat módosítások KIADÁSOK")</f>
        <v>2016. évi előirányzat módosítások KIADÁSOK</v>
      </c>
      <c r="B31" s="284"/>
    </row>
    <row r="32" spans="1:2" ht="12.75">
      <c r="A32" s="280"/>
      <c r="B32" s="280"/>
    </row>
    <row r="33" spans="1:2" ht="12.75">
      <c r="A33" s="280" t="s">
        <v>459</v>
      </c>
      <c r="B33" s="280" t="s">
        <v>431</v>
      </c>
    </row>
    <row r="34" spans="1:2" ht="12.75">
      <c r="A34" s="280" t="s">
        <v>460</v>
      </c>
      <c r="B34" s="280" t="s">
        <v>441</v>
      </c>
    </row>
    <row r="35" spans="1:2" ht="12.75">
      <c r="A35" s="280" t="s">
        <v>461</v>
      </c>
      <c r="B35" s="280" t="s">
        <v>442</v>
      </c>
    </row>
    <row r="36" spans="1:2" ht="12.75">
      <c r="A36" s="280"/>
      <c r="B36" s="280"/>
    </row>
    <row r="37" spans="1:2" ht="15.75">
      <c r="A37" s="286" t="str">
        <f>+CONCATENATE(LEFT(A6,4),". módosítás utáni módosított előirányzatok KIADÁSOK")</f>
        <v>2016. módosítás utáni módosított előirányzatok KIADÁSOK</v>
      </c>
      <c r="B37" s="284"/>
    </row>
    <row r="38" spans="1:2" ht="12.75">
      <c r="A38" s="280"/>
      <c r="B38" s="280"/>
    </row>
    <row r="39" spans="1:2" ht="12.75">
      <c r="A39" s="280" t="s">
        <v>462</v>
      </c>
      <c r="B39" s="280" t="s">
        <v>432</v>
      </c>
    </row>
    <row r="40" spans="1:2" ht="12.75">
      <c r="A40" s="280" t="s">
        <v>463</v>
      </c>
      <c r="B40" s="280" t="s">
        <v>443</v>
      </c>
    </row>
    <row r="41" spans="1:2" ht="12.75">
      <c r="A41" s="280" t="s">
        <v>464</v>
      </c>
      <c r="B41" s="280" t="s">
        <v>444</v>
      </c>
    </row>
  </sheetData>
  <sheetProtection sheet="1"/>
  <printOptions/>
  <pageMargins left="1.062992125984252" right="1.0236220472440944" top="0.7874015748031497" bottom="0.7874015748031497" header="0.7086614173228347" footer="0.7086614173228347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G24"/>
  <sheetViews>
    <sheetView workbookViewId="0" topLeftCell="A1">
      <selection activeCell="J9" sqref="J9"/>
    </sheetView>
  </sheetViews>
  <sheetFormatPr defaultColWidth="9.00390625" defaultRowHeight="12.75"/>
  <cols>
    <col min="1" max="1" width="54.125" style="28" customWidth="1"/>
    <col min="2" max="2" width="15.625" style="27" customWidth="1"/>
    <col min="3" max="3" width="16.375" style="27" customWidth="1"/>
    <col min="4" max="5" width="18.00390625" style="27" customWidth="1"/>
    <col min="6" max="6" width="16.625" style="27" customWidth="1"/>
    <col min="7" max="7" width="18.875" style="27" customWidth="1"/>
    <col min="8" max="9" width="12.875" style="27" customWidth="1"/>
    <col min="10" max="10" width="13.875" style="27" customWidth="1"/>
    <col min="11" max="16384" width="9.375" style="27" customWidth="1"/>
  </cols>
  <sheetData>
    <row r="1" spans="1:7" ht="24.75" customHeight="1">
      <c r="A1" s="398" t="s">
        <v>1</v>
      </c>
      <c r="B1" s="398"/>
      <c r="C1" s="398"/>
      <c r="D1" s="398"/>
      <c r="E1" s="398"/>
      <c r="F1" s="398"/>
      <c r="G1" s="398"/>
    </row>
    <row r="2" spans="1:7" ht="23.25" customHeight="1" thickBot="1">
      <c r="A2" s="72"/>
      <c r="B2" s="36"/>
      <c r="C2" s="36"/>
      <c r="D2" s="36"/>
      <c r="E2" s="36"/>
      <c r="F2" s="36"/>
      <c r="G2" s="31" t="s">
        <v>45</v>
      </c>
    </row>
    <row r="3" spans="1:7" s="29" customFormat="1" ht="48.75" customHeight="1" thickBot="1">
      <c r="A3" s="73" t="s">
        <v>52</v>
      </c>
      <c r="B3" s="74" t="s">
        <v>50</v>
      </c>
      <c r="C3" s="74" t="s">
        <v>51</v>
      </c>
      <c r="D3" s="74" t="str">
        <f>+'3.sz.mell.'!D3</f>
        <v>Felhasználás   2015. XII. 31-ig</v>
      </c>
      <c r="E3" s="74" t="str">
        <f>+CONCATENATE(LEFT(ÖSSZEFÜGGÉSEK!A6,4),". évi",CHAR(10),"eredeti előirányzat")</f>
        <v>2016. évi
eredeti előirányzat</v>
      </c>
      <c r="F3" s="74" t="str">
        <f>+CONCATENATE("1. sz. módosítás",CHAR(10),LEFT(ÖSSZEFÜGGÉSEK!A6,4),".
(±)")</f>
        <v>1. sz. módosítás
2016.
(±)</v>
      </c>
      <c r="G3" s="32" t="str">
        <f>+CONCATENATE("Módosítás utáni",CHAR(10),LEFT(ÖSSZEFÜGGÉSEK!A6,4),". …….")</f>
        <v>Módosítás utáni
2016. …….</v>
      </c>
    </row>
    <row r="4" spans="1:7" s="36" customFormat="1" ht="15" customHeight="1" thickBot="1">
      <c r="A4" s="33" t="s">
        <v>387</v>
      </c>
      <c r="B4" s="34" t="s">
        <v>388</v>
      </c>
      <c r="C4" s="34" t="s">
        <v>389</v>
      </c>
      <c r="D4" s="34" t="s">
        <v>391</v>
      </c>
      <c r="E4" s="34" t="s">
        <v>390</v>
      </c>
      <c r="F4" s="34" t="s">
        <v>392</v>
      </c>
      <c r="G4" s="35" t="s">
        <v>445</v>
      </c>
    </row>
    <row r="5" spans="1:7" ht="15.75" customHeight="1">
      <c r="A5" s="43" t="s">
        <v>511</v>
      </c>
      <c r="B5" s="44">
        <v>600</v>
      </c>
      <c r="C5" s="232" t="s">
        <v>509</v>
      </c>
      <c r="D5" s="44"/>
      <c r="E5" s="44">
        <v>600</v>
      </c>
      <c r="F5" s="354">
        <v>888</v>
      </c>
      <c r="G5" s="45">
        <f>E5+F5</f>
        <v>1488</v>
      </c>
    </row>
    <row r="6" spans="1:7" ht="15.75" customHeight="1">
      <c r="A6" s="43" t="s">
        <v>512</v>
      </c>
      <c r="B6" s="44">
        <v>1972</v>
      </c>
      <c r="C6" s="232" t="s">
        <v>509</v>
      </c>
      <c r="D6" s="44"/>
      <c r="E6" s="44">
        <v>1972</v>
      </c>
      <c r="F6" s="354">
        <v>-742</v>
      </c>
      <c r="G6" s="45">
        <f aca="true" t="shared" si="0" ref="G6:G23">E6+F6</f>
        <v>1230</v>
      </c>
    </row>
    <row r="7" spans="1:7" ht="15.75" customHeight="1">
      <c r="A7" s="43" t="s">
        <v>513</v>
      </c>
      <c r="B7" s="44">
        <v>650</v>
      </c>
      <c r="C7" s="232" t="s">
        <v>509</v>
      </c>
      <c r="D7" s="44"/>
      <c r="E7" s="44">
        <v>650</v>
      </c>
      <c r="F7" s="354">
        <v>-650</v>
      </c>
      <c r="G7" s="45">
        <f t="shared" si="0"/>
        <v>0</v>
      </c>
    </row>
    <row r="8" spans="1:7" ht="15.75" customHeight="1">
      <c r="A8" s="43" t="s">
        <v>518</v>
      </c>
      <c r="B8" s="44">
        <v>6500</v>
      </c>
      <c r="C8" s="232" t="s">
        <v>519</v>
      </c>
      <c r="D8" s="44"/>
      <c r="E8" s="44"/>
      <c r="F8" s="44">
        <v>6500</v>
      </c>
      <c r="G8" s="45">
        <f t="shared" si="0"/>
        <v>6500</v>
      </c>
    </row>
    <row r="9" spans="1:7" ht="15.75" customHeight="1">
      <c r="A9" s="43" t="s">
        <v>520</v>
      </c>
      <c r="B9" s="44">
        <v>2344</v>
      </c>
      <c r="C9" s="232" t="s">
        <v>509</v>
      </c>
      <c r="D9" s="44"/>
      <c r="E9" s="44"/>
      <c r="F9" s="44">
        <v>2344</v>
      </c>
      <c r="G9" s="45">
        <f t="shared" si="0"/>
        <v>2344</v>
      </c>
    </row>
    <row r="10" spans="1:7" ht="15.75" customHeight="1">
      <c r="A10" s="43"/>
      <c r="B10" s="44"/>
      <c r="C10" s="232"/>
      <c r="D10" s="44"/>
      <c r="E10" s="44"/>
      <c r="F10" s="44"/>
      <c r="G10" s="45">
        <f t="shared" si="0"/>
        <v>0</v>
      </c>
    </row>
    <row r="11" spans="1:7" ht="15.75" customHeight="1">
      <c r="A11" s="43"/>
      <c r="B11" s="44"/>
      <c r="C11" s="232"/>
      <c r="D11" s="44"/>
      <c r="E11" s="44"/>
      <c r="F11" s="44"/>
      <c r="G11" s="45">
        <f t="shared" si="0"/>
        <v>0</v>
      </c>
    </row>
    <row r="12" spans="1:7" ht="15.75" customHeight="1">
      <c r="A12" s="43"/>
      <c r="B12" s="44"/>
      <c r="C12" s="232"/>
      <c r="D12" s="44"/>
      <c r="E12" s="44"/>
      <c r="F12" s="44"/>
      <c r="G12" s="45">
        <f t="shared" si="0"/>
        <v>0</v>
      </c>
    </row>
    <row r="13" spans="1:7" ht="15.75" customHeight="1">
      <c r="A13" s="43"/>
      <c r="B13" s="44"/>
      <c r="C13" s="232"/>
      <c r="D13" s="44"/>
      <c r="E13" s="44"/>
      <c r="F13" s="44"/>
      <c r="G13" s="45">
        <f t="shared" si="0"/>
        <v>0</v>
      </c>
    </row>
    <row r="14" spans="1:7" ht="15.75" customHeight="1">
      <c r="A14" s="43"/>
      <c r="B14" s="44"/>
      <c r="C14" s="232"/>
      <c r="D14" s="44"/>
      <c r="E14" s="44"/>
      <c r="F14" s="44"/>
      <c r="G14" s="45">
        <f t="shared" si="0"/>
        <v>0</v>
      </c>
    </row>
    <row r="15" spans="1:7" ht="15.75" customHeight="1">
      <c r="A15" s="43"/>
      <c r="B15" s="44"/>
      <c r="C15" s="232"/>
      <c r="D15" s="44"/>
      <c r="E15" s="44"/>
      <c r="F15" s="44"/>
      <c r="G15" s="45">
        <f t="shared" si="0"/>
        <v>0</v>
      </c>
    </row>
    <row r="16" spans="1:7" ht="15.75" customHeight="1">
      <c r="A16" s="43"/>
      <c r="B16" s="44"/>
      <c r="C16" s="232"/>
      <c r="D16" s="44"/>
      <c r="E16" s="44"/>
      <c r="F16" s="44"/>
      <c r="G16" s="45">
        <f t="shared" si="0"/>
        <v>0</v>
      </c>
    </row>
    <row r="17" spans="1:7" ht="15.75" customHeight="1">
      <c r="A17" s="43"/>
      <c r="B17" s="44"/>
      <c r="C17" s="232"/>
      <c r="D17" s="44"/>
      <c r="E17" s="44"/>
      <c r="F17" s="44"/>
      <c r="G17" s="45">
        <f t="shared" si="0"/>
        <v>0</v>
      </c>
    </row>
    <row r="18" spans="1:7" ht="15.75" customHeight="1">
      <c r="A18" s="43"/>
      <c r="B18" s="44"/>
      <c r="C18" s="232"/>
      <c r="D18" s="44"/>
      <c r="E18" s="44"/>
      <c r="F18" s="44"/>
      <c r="G18" s="45">
        <f t="shared" si="0"/>
        <v>0</v>
      </c>
    </row>
    <row r="19" spans="1:7" ht="15.75" customHeight="1">
      <c r="A19" s="43"/>
      <c r="B19" s="44"/>
      <c r="C19" s="232"/>
      <c r="D19" s="44"/>
      <c r="E19" s="44"/>
      <c r="F19" s="44"/>
      <c r="G19" s="45">
        <f t="shared" si="0"/>
        <v>0</v>
      </c>
    </row>
    <row r="20" spans="1:7" ht="15.75" customHeight="1">
      <c r="A20" s="43"/>
      <c r="B20" s="44"/>
      <c r="C20" s="232"/>
      <c r="D20" s="44"/>
      <c r="E20" s="44"/>
      <c r="F20" s="44"/>
      <c r="G20" s="45">
        <f t="shared" si="0"/>
        <v>0</v>
      </c>
    </row>
    <row r="21" spans="1:7" ht="15.75" customHeight="1">
      <c r="A21" s="43"/>
      <c r="B21" s="44"/>
      <c r="C21" s="232"/>
      <c r="D21" s="44"/>
      <c r="E21" s="44"/>
      <c r="F21" s="44"/>
      <c r="G21" s="45">
        <f t="shared" si="0"/>
        <v>0</v>
      </c>
    </row>
    <row r="22" spans="1:7" ht="15.75" customHeight="1">
      <c r="A22" s="43"/>
      <c r="B22" s="44"/>
      <c r="C22" s="232"/>
      <c r="D22" s="44"/>
      <c r="E22" s="44"/>
      <c r="F22" s="44"/>
      <c r="G22" s="45">
        <f t="shared" si="0"/>
        <v>0</v>
      </c>
    </row>
    <row r="23" spans="1:7" ht="15.75" customHeight="1" thickBot="1">
      <c r="A23" s="46"/>
      <c r="B23" s="47"/>
      <c r="C23" s="233"/>
      <c r="D23" s="47"/>
      <c r="E23" s="47"/>
      <c r="F23" s="47"/>
      <c r="G23" s="48">
        <f t="shared" si="0"/>
        <v>0</v>
      </c>
    </row>
    <row r="24" spans="1:7" s="42" customFormat="1" ht="18" customHeight="1" thickBot="1">
      <c r="A24" s="75" t="s">
        <v>48</v>
      </c>
      <c r="B24" s="76">
        <f>SUM(B5:B23)</f>
        <v>12066</v>
      </c>
      <c r="C24" s="59"/>
      <c r="D24" s="76">
        <f>SUM(D5:D23)</f>
        <v>0</v>
      </c>
      <c r="E24" s="76"/>
      <c r="F24" s="76">
        <f>SUM(F5:F23)</f>
        <v>8340</v>
      </c>
      <c r="G24" s="49">
        <f>SUM(G5:G23)</f>
        <v>11562</v>
      </c>
    </row>
  </sheetData>
  <sheetProtection sheet="1"/>
  <mergeCells count="1">
    <mergeCell ref="A1:G1"/>
  </mergeCells>
  <printOptions horizontalCentered="1"/>
  <pageMargins left="0.7874015748031497" right="0.7874015748031497" top="1.2369791666666667" bottom="0.984251968503937" header="0.7874015748031497" footer="0.7874015748031497"/>
  <pageSetup horizontalDpi="300" verticalDpi="300" orientation="landscape" paperSize="9" scale="91" r:id="rId1"/>
  <headerFooter alignWithMargins="0">
    <oddHeader xml:space="preserve">&amp;R&amp;"Times New Roman CE,Félkövér dőlt"&amp;11 4. melléklet&amp;"Times New Roman CE,Normál"&amp;10
   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zoomScale="130" zoomScaleNormal="130" zoomScaleSheetLayoutView="100" workbookViewId="0" topLeftCell="A1">
      <selection activeCell="D105" sqref="D105"/>
    </sheetView>
  </sheetViews>
  <sheetFormatPr defaultColWidth="9.00390625" defaultRowHeight="12.75"/>
  <cols>
    <col min="1" max="1" width="16.125" style="161" customWidth="1"/>
    <col min="2" max="2" width="62.00390625" style="162" customWidth="1"/>
    <col min="3" max="3" width="14.125" style="163" customWidth="1"/>
    <col min="4" max="5" width="14.125" style="2" customWidth="1"/>
    <col min="6" max="16384" width="9.375" style="2" customWidth="1"/>
  </cols>
  <sheetData>
    <row r="1" spans="1:5" s="1" customFormat="1" ht="16.5" customHeight="1" thickBot="1">
      <c r="A1" s="84"/>
      <c r="B1" s="86"/>
      <c r="E1" s="288" t="s">
        <v>483</v>
      </c>
    </row>
    <row r="2" spans="1:5" s="53" customFormat="1" ht="21" customHeight="1" thickBot="1">
      <c r="A2" s="289" t="s">
        <v>46</v>
      </c>
      <c r="B2" s="402" t="s">
        <v>127</v>
      </c>
      <c r="C2" s="402"/>
      <c r="D2" s="402"/>
      <c r="E2" s="290" t="s">
        <v>38</v>
      </c>
    </row>
    <row r="3" spans="1:5" s="53" customFormat="1" ht="24.75" thickBot="1">
      <c r="A3" s="289" t="s">
        <v>123</v>
      </c>
      <c r="B3" s="402" t="s">
        <v>301</v>
      </c>
      <c r="C3" s="402"/>
      <c r="D3" s="402"/>
      <c r="E3" s="291" t="s">
        <v>38</v>
      </c>
    </row>
    <row r="4" spans="1:5" s="54" customFormat="1" ht="15.75" customHeight="1" thickBot="1">
      <c r="A4" s="87"/>
      <c r="B4" s="87"/>
      <c r="C4" s="88"/>
      <c r="E4" s="340" t="s">
        <v>39</v>
      </c>
    </row>
    <row r="5" spans="1:5" ht="36.75" thickBot="1">
      <c r="A5" s="175" t="s">
        <v>124</v>
      </c>
      <c r="B5" s="89" t="s">
        <v>504</v>
      </c>
      <c r="C5" s="330" t="s">
        <v>421</v>
      </c>
      <c r="D5" s="330" t="s">
        <v>480</v>
      </c>
      <c r="E5" s="331" t="str">
        <f>+CONCATENATE(LEFT(ÖSSZEFÜGGÉSEK!A7,4),"……….",CHAR(10),"Módosítás utáni")</f>
        <v>……….
Módosítás utáni</v>
      </c>
    </row>
    <row r="6" spans="1:5" s="50" customFormat="1" ht="12.75" customHeight="1" thickBot="1">
      <c r="A6" s="78" t="s">
        <v>387</v>
      </c>
      <c r="B6" s="79" t="s">
        <v>388</v>
      </c>
      <c r="C6" s="79" t="s">
        <v>389</v>
      </c>
      <c r="D6" s="292" t="s">
        <v>391</v>
      </c>
      <c r="E6" s="341" t="s">
        <v>496</v>
      </c>
    </row>
    <row r="7" spans="1:5" s="50" customFormat="1" ht="15.75" customHeight="1" thickBot="1">
      <c r="A7" s="399" t="s">
        <v>40</v>
      </c>
      <c r="B7" s="400"/>
      <c r="C7" s="400"/>
      <c r="D7" s="400"/>
      <c r="E7" s="401"/>
    </row>
    <row r="8" spans="1:5" s="50" customFormat="1" ht="12" customHeight="1" thickBot="1">
      <c r="A8" s="25" t="s">
        <v>7</v>
      </c>
      <c r="B8" s="19" t="s">
        <v>152</v>
      </c>
      <c r="C8" s="168">
        <f>+C9+C10+C11+C12+C13+C14</f>
        <v>16844</v>
      </c>
      <c r="D8" s="256">
        <f>+D9+D10+D11+D12+D13+D14</f>
        <v>1258</v>
      </c>
      <c r="E8" s="103">
        <f>+E9+E10+E11+E12+E13+E14</f>
        <v>18102</v>
      </c>
    </row>
    <row r="9" spans="1:5" s="55" customFormat="1" ht="12" customHeight="1">
      <c r="A9" s="199" t="s">
        <v>65</v>
      </c>
      <c r="B9" s="182" t="s">
        <v>153</v>
      </c>
      <c r="C9" s="245">
        <v>10209</v>
      </c>
      <c r="D9" s="257">
        <v>408</v>
      </c>
      <c r="E9" s="212">
        <f aca="true" t="shared" si="0" ref="E9:E14">C9+D9</f>
        <v>10617</v>
      </c>
    </row>
    <row r="10" spans="1:5" s="56" customFormat="1" ht="12" customHeight="1">
      <c r="A10" s="200" t="s">
        <v>66</v>
      </c>
      <c r="B10" s="183" t="s">
        <v>154</v>
      </c>
      <c r="C10" s="169"/>
      <c r="D10" s="258"/>
      <c r="E10" s="212">
        <f t="shared" si="0"/>
        <v>0</v>
      </c>
    </row>
    <row r="11" spans="1:5" s="56" customFormat="1" ht="12" customHeight="1">
      <c r="A11" s="200" t="s">
        <v>67</v>
      </c>
      <c r="B11" s="183" t="s">
        <v>155</v>
      </c>
      <c r="C11" s="169">
        <v>5435</v>
      </c>
      <c r="D11" s="258">
        <v>165</v>
      </c>
      <c r="E11" s="212">
        <f t="shared" si="0"/>
        <v>5600</v>
      </c>
    </row>
    <row r="12" spans="1:5" s="56" customFormat="1" ht="12" customHeight="1">
      <c r="A12" s="200" t="s">
        <v>68</v>
      </c>
      <c r="B12" s="183" t="s">
        <v>156</v>
      </c>
      <c r="C12" s="169">
        <v>1200</v>
      </c>
      <c r="D12" s="258"/>
      <c r="E12" s="212">
        <f t="shared" si="0"/>
        <v>1200</v>
      </c>
    </row>
    <row r="13" spans="1:5" s="56" customFormat="1" ht="12" customHeight="1">
      <c r="A13" s="200" t="s">
        <v>85</v>
      </c>
      <c r="B13" s="183" t="s">
        <v>395</v>
      </c>
      <c r="C13" s="169"/>
      <c r="D13" s="169">
        <v>650</v>
      </c>
      <c r="E13" s="212">
        <f t="shared" si="0"/>
        <v>650</v>
      </c>
    </row>
    <row r="14" spans="1:5" s="55" customFormat="1" ht="12" customHeight="1" thickBot="1">
      <c r="A14" s="201" t="s">
        <v>69</v>
      </c>
      <c r="B14" s="184" t="s">
        <v>333</v>
      </c>
      <c r="C14" s="169"/>
      <c r="D14" s="169">
        <v>35</v>
      </c>
      <c r="E14" s="212">
        <f t="shared" si="0"/>
        <v>35</v>
      </c>
    </row>
    <row r="15" spans="1:5" s="55" customFormat="1" ht="12" customHeight="1" thickBot="1">
      <c r="A15" s="25" t="s">
        <v>8</v>
      </c>
      <c r="B15" s="104" t="s">
        <v>157</v>
      </c>
      <c r="C15" s="168">
        <f>+C16+C17+C18+C19+C20</f>
        <v>6246</v>
      </c>
      <c r="D15" s="256">
        <f>+D16+D17+D18+D19+D20</f>
        <v>1705</v>
      </c>
      <c r="E15" s="103">
        <f>+E16+E17+E18+E19+E20</f>
        <v>7951</v>
      </c>
    </row>
    <row r="16" spans="1:5" s="55" customFormat="1" ht="12" customHeight="1">
      <c r="A16" s="199" t="s">
        <v>71</v>
      </c>
      <c r="B16" s="182" t="s">
        <v>158</v>
      </c>
      <c r="C16" s="170"/>
      <c r="D16" s="257"/>
      <c r="E16" s="212">
        <f aca="true" t="shared" si="1" ref="E16:E21">C16+D16</f>
        <v>0</v>
      </c>
    </row>
    <row r="17" spans="1:5" s="55" customFormat="1" ht="12" customHeight="1">
      <c r="A17" s="200" t="s">
        <v>72</v>
      </c>
      <c r="B17" s="183" t="s">
        <v>159</v>
      </c>
      <c r="C17" s="169"/>
      <c r="D17" s="258"/>
      <c r="E17" s="306">
        <f t="shared" si="1"/>
        <v>0</v>
      </c>
    </row>
    <row r="18" spans="1:5" s="55" customFormat="1" ht="12" customHeight="1">
      <c r="A18" s="200" t="s">
        <v>73</v>
      </c>
      <c r="B18" s="183" t="s">
        <v>324</v>
      </c>
      <c r="C18" s="169"/>
      <c r="D18" s="258"/>
      <c r="E18" s="306">
        <f t="shared" si="1"/>
        <v>0</v>
      </c>
    </row>
    <row r="19" spans="1:5" s="55" customFormat="1" ht="12" customHeight="1">
      <c r="A19" s="200" t="s">
        <v>74</v>
      </c>
      <c r="B19" s="183" t="s">
        <v>325</v>
      </c>
      <c r="C19" s="169"/>
      <c r="D19" s="258"/>
      <c r="E19" s="306">
        <f t="shared" si="1"/>
        <v>0</v>
      </c>
    </row>
    <row r="20" spans="1:5" s="55" customFormat="1" ht="12" customHeight="1">
      <c r="A20" s="200" t="s">
        <v>75</v>
      </c>
      <c r="B20" s="183" t="s">
        <v>160</v>
      </c>
      <c r="C20" s="169">
        <v>6246</v>
      </c>
      <c r="D20" s="258">
        <v>1705</v>
      </c>
      <c r="E20" s="212">
        <f>C20+D20</f>
        <v>7951</v>
      </c>
    </row>
    <row r="21" spans="1:5" s="56" customFormat="1" ht="12" customHeight="1" thickBot="1">
      <c r="A21" s="201" t="s">
        <v>81</v>
      </c>
      <c r="B21" s="184" t="s">
        <v>161</v>
      </c>
      <c r="C21" s="171"/>
      <c r="D21" s="259"/>
      <c r="E21" s="307">
        <f t="shared" si="1"/>
        <v>0</v>
      </c>
    </row>
    <row r="22" spans="1:5" s="56" customFormat="1" ht="12" customHeight="1" thickBot="1">
      <c r="A22" s="25" t="s">
        <v>9</v>
      </c>
      <c r="B22" s="19" t="s">
        <v>162</v>
      </c>
      <c r="C22" s="168">
        <f>+C23+C24+C25+C26+C27</f>
        <v>0</v>
      </c>
      <c r="D22" s="256">
        <f>+D23+D24+D25+D26+D27</f>
        <v>6500</v>
      </c>
      <c r="E22" s="103">
        <f>+E23+E24+E25+E26+E27</f>
        <v>6500</v>
      </c>
    </row>
    <row r="23" spans="1:5" s="56" customFormat="1" ht="12" customHeight="1">
      <c r="A23" s="199" t="s">
        <v>54</v>
      </c>
      <c r="B23" s="182" t="s">
        <v>163</v>
      </c>
      <c r="C23" s="170"/>
      <c r="D23" s="170">
        <v>6500</v>
      </c>
      <c r="E23" s="212">
        <f>C23+D23</f>
        <v>6500</v>
      </c>
    </row>
    <row r="24" spans="1:5" s="55" customFormat="1" ht="12" customHeight="1">
      <c r="A24" s="200" t="s">
        <v>55</v>
      </c>
      <c r="B24" s="183" t="s">
        <v>164</v>
      </c>
      <c r="C24" s="169"/>
      <c r="D24" s="258"/>
      <c r="E24" s="306">
        <f aca="true" t="shared" si="2" ref="E24:E64">C24+D24</f>
        <v>0</v>
      </c>
    </row>
    <row r="25" spans="1:5" s="56" customFormat="1" ht="12" customHeight="1">
      <c r="A25" s="200" t="s">
        <v>56</v>
      </c>
      <c r="B25" s="183" t="s">
        <v>326</v>
      </c>
      <c r="C25" s="169"/>
      <c r="D25" s="258"/>
      <c r="E25" s="306">
        <f t="shared" si="2"/>
        <v>0</v>
      </c>
    </row>
    <row r="26" spans="1:5" s="56" customFormat="1" ht="12" customHeight="1">
      <c r="A26" s="200" t="s">
        <v>57</v>
      </c>
      <c r="B26" s="183" t="s">
        <v>327</v>
      </c>
      <c r="C26" s="169"/>
      <c r="D26" s="258"/>
      <c r="E26" s="306">
        <f t="shared" si="2"/>
        <v>0</v>
      </c>
    </row>
    <row r="27" spans="1:5" s="56" customFormat="1" ht="12" customHeight="1">
      <c r="A27" s="200" t="s">
        <v>98</v>
      </c>
      <c r="B27" s="183" t="s">
        <v>165</v>
      </c>
      <c r="C27" s="169"/>
      <c r="D27" s="258"/>
      <c r="E27" s="306">
        <f t="shared" si="2"/>
        <v>0</v>
      </c>
    </row>
    <row r="28" spans="1:5" s="56" customFormat="1" ht="12" customHeight="1" thickBot="1">
      <c r="A28" s="201" t="s">
        <v>99</v>
      </c>
      <c r="B28" s="184" t="s">
        <v>166</v>
      </c>
      <c r="C28" s="171"/>
      <c r="D28" s="259"/>
      <c r="E28" s="307">
        <f t="shared" si="2"/>
        <v>0</v>
      </c>
    </row>
    <row r="29" spans="1:5" s="56" customFormat="1" ht="12" customHeight="1" thickBot="1">
      <c r="A29" s="25" t="s">
        <v>100</v>
      </c>
      <c r="B29" s="19" t="s">
        <v>476</v>
      </c>
      <c r="C29" s="174">
        <f>+C30+C31+C32+C33+C34+C35+C36</f>
        <v>6249</v>
      </c>
      <c r="D29" s="174">
        <f>+D30+D31+D32+D33+D34+D35+D36</f>
        <v>-955</v>
      </c>
      <c r="E29" s="211">
        <f>+E30+E31+E32+E33+E34+E35+E36</f>
        <v>5294</v>
      </c>
    </row>
    <row r="30" spans="1:5" s="56" customFormat="1" ht="12" customHeight="1">
      <c r="A30" s="199" t="s">
        <v>167</v>
      </c>
      <c r="B30" s="182" t="s">
        <v>505</v>
      </c>
      <c r="C30" s="245">
        <v>1180</v>
      </c>
      <c r="D30" s="350">
        <v>120</v>
      </c>
      <c r="E30" s="212">
        <f aca="true" t="shared" si="3" ref="E30:E36">C30+D30</f>
        <v>1300</v>
      </c>
    </row>
    <row r="31" spans="1:5" s="56" customFormat="1" ht="12" customHeight="1">
      <c r="A31" s="200" t="s">
        <v>168</v>
      </c>
      <c r="B31" s="183" t="s">
        <v>470</v>
      </c>
      <c r="C31" s="169">
        <v>106</v>
      </c>
      <c r="D31" s="258">
        <v>465</v>
      </c>
      <c r="E31" s="212">
        <f t="shared" si="3"/>
        <v>571</v>
      </c>
    </row>
    <row r="32" spans="1:5" s="56" customFormat="1" ht="12" customHeight="1">
      <c r="A32" s="200" t="s">
        <v>169</v>
      </c>
      <c r="B32" s="183" t="s">
        <v>471</v>
      </c>
      <c r="C32" s="169">
        <v>1326</v>
      </c>
      <c r="D32" s="258">
        <v>702</v>
      </c>
      <c r="E32" s="212">
        <f t="shared" si="3"/>
        <v>2028</v>
      </c>
    </row>
    <row r="33" spans="1:5" s="56" customFormat="1" ht="12" customHeight="1">
      <c r="A33" s="200" t="s">
        <v>170</v>
      </c>
      <c r="B33" s="183" t="s">
        <v>472</v>
      </c>
      <c r="C33" s="169"/>
      <c r="D33" s="258"/>
      <c r="E33" s="212">
        <f t="shared" si="3"/>
        <v>0</v>
      </c>
    </row>
    <row r="34" spans="1:5" s="56" customFormat="1" ht="12" customHeight="1">
      <c r="A34" s="200" t="s">
        <v>473</v>
      </c>
      <c r="B34" s="183" t="s">
        <v>171</v>
      </c>
      <c r="C34" s="169">
        <v>962</v>
      </c>
      <c r="D34" s="258">
        <v>13</v>
      </c>
      <c r="E34" s="212">
        <f t="shared" si="3"/>
        <v>975</v>
      </c>
    </row>
    <row r="35" spans="1:5" s="56" customFormat="1" ht="12" customHeight="1">
      <c r="A35" s="200" t="s">
        <v>474</v>
      </c>
      <c r="B35" s="183" t="s">
        <v>172</v>
      </c>
      <c r="C35" s="169">
        <v>2675</v>
      </c>
      <c r="D35" s="258">
        <v>-2475</v>
      </c>
      <c r="E35" s="212">
        <f t="shared" si="3"/>
        <v>200</v>
      </c>
    </row>
    <row r="36" spans="1:5" s="56" customFormat="1" ht="12" customHeight="1" thickBot="1">
      <c r="A36" s="201" t="s">
        <v>475</v>
      </c>
      <c r="B36" s="345" t="s">
        <v>173</v>
      </c>
      <c r="C36" s="246"/>
      <c r="D36" s="259">
        <v>220</v>
      </c>
      <c r="E36" s="212">
        <f t="shared" si="3"/>
        <v>220</v>
      </c>
    </row>
    <row r="37" spans="1:5" s="56" customFormat="1" ht="12" customHeight="1" thickBot="1">
      <c r="A37" s="25" t="s">
        <v>11</v>
      </c>
      <c r="B37" s="19" t="s">
        <v>334</v>
      </c>
      <c r="C37" s="168">
        <f>SUM(C38:C48)</f>
        <v>3125</v>
      </c>
      <c r="D37" s="256">
        <f>SUM(D38:D48)</f>
        <v>151</v>
      </c>
      <c r="E37" s="103">
        <f>SUM(E38:E48)</f>
        <v>3276</v>
      </c>
    </row>
    <row r="38" spans="1:5" s="56" customFormat="1" ht="12" customHeight="1">
      <c r="A38" s="199" t="s">
        <v>58</v>
      </c>
      <c r="B38" s="182" t="s">
        <v>176</v>
      </c>
      <c r="C38" s="170"/>
      <c r="D38" s="257"/>
      <c r="E38" s="212">
        <f t="shared" si="2"/>
        <v>0</v>
      </c>
    </row>
    <row r="39" spans="1:5" s="56" customFormat="1" ht="12" customHeight="1">
      <c r="A39" s="200" t="s">
        <v>59</v>
      </c>
      <c r="B39" s="183" t="s">
        <v>177</v>
      </c>
      <c r="C39" s="169">
        <v>1945</v>
      </c>
      <c r="D39" s="258">
        <v>-45</v>
      </c>
      <c r="E39" s="212">
        <f t="shared" si="2"/>
        <v>1900</v>
      </c>
    </row>
    <row r="40" spans="1:5" s="56" customFormat="1" ht="12" customHeight="1">
      <c r="A40" s="200" t="s">
        <v>60</v>
      </c>
      <c r="B40" s="183" t="s">
        <v>178</v>
      </c>
      <c r="C40" s="169"/>
      <c r="D40" s="258"/>
      <c r="E40" s="212">
        <f t="shared" si="2"/>
        <v>0</v>
      </c>
    </row>
    <row r="41" spans="1:5" s="56" customFormat="1" ht="12" customHeight="1">
      <c r="A41" s="200" t="s">
        <v>102</v>
      </c>
      <c r="B41" s="183" t="s">
        <v>179</v>
      </c>
      <c r="C41" s="169">
        <v>0</v>
      </c>
      <c r="D41" s="258"/>
      <c r="E41" s="212">
        <f t="shared" si="2"/>
        <v>0</v>
      </c>
    </row>
    <row r="42" spans="1:5" s="56" customFormat="1" ht="12" customHeight="1">
      <c r="A42" s="200" t="s">
        <v>103</v>
      </c>
      <c r="B42" s="183" t="s">
        <v>180</v>
      </c>
      <c r="C42" s="169">
        <v>1100</v>
      </c>
      <c r="D42" s="258">
        <v>196</v>
      </c>
      <c r="E42" s="212">
        <f t="shared" si="2"/>
        <v>1296</v>
      </c>
    </row>
    <row r="43" spans="1:5" s="56" customFormat="1" ht="12" customHeight="1">
      <c r="A43" s="200" t="s">
        <v>104</v>
      </c>
      <c r="B43" s="183" t="s">
        <v>181</v>
      </c>
      <c r="C43" s="169"/>
      <c r="D43" s="258"/>
      <c r="E43" s="212">
        <f t="shared" si="2"/>
        <v>0</v>
      </c>
    </row>
    <row r="44" spans="1:5" s="56" customFormat="1" ht="12" customHeight="1">
      <c r="A44" s="200" t="s">
        <v>105</v>
      </c>
      <c r="B44" s="183" t="s">
        <v>182</v>
      </c>
      <c r="C44" s="169">
        <v>0</v>
      </c>
      <c r="D44" s="258"/>
      <c r="E44" s="212">
        <f t="shared" si="2"/>
        <v>0</v>
      </c>
    </row>
    <row r="45" spans="1:5" s="56" customFormat="1" ht="12" customHeight="1">
      <c r="A45" s="200" t="s">
        <v>106</v>
      </c>
      <c r="B45" s="183" t="s">
        <v>183</v>
      </c>
      <c r="C45" s="172">
        <v>30</v>
      </c>
      <c r="D45" s="258"/>
      <c r="E45" s="212">
        <f t="shared" si="2"/>
        <v>30</v>
      </c>
    </row>
    <row r="46" spans="1:5" s="56" customFormat="1" ht="12" customHeight="1">
      <c r="A46" s="200" t="s">
        <v>174</v>
      </c>
      <c r="B46" s="183" t="s">
        <v>184</v>
      </c>
      <c r="C46" s="173"/>
      <c r="D46" s="293"/>
      <c r="E46" s="212">
        <f t="shared" si="2"/>
        <v>0</v>
      </c>
    </row>
    <row r="47" spans="1:5" s="56" customFormat="1" ht="12" customHeight="1">
      <c r="A47" s="201" t="s">
        <v>175</v>
      </c>
      <c r="B47" s="184" t="s">
        <v>336</v>
      </c>
      <c r="C47" s="172">
        <v>0</v>
      </c>
      <c r="D47" s="294"/>
      <c r="E47" s="212">
        <f t="shared" si="2"/>
        <v>0</v>
      </c>
    </row>
    <row r="48" spans="1:5" s="56" customFormat="1" ht="12" customHeight="1" thickBot="1">
      <c r="A48" s="201" t="s">
        <v>335</v>
      </c>
      <c r="B48" s="184" t="s">
        <v>185</v>
      </c>
      <c r="C48" s="173">
        <v>50</v>
      </c>
      <c r="D48" s="173"/>
      <c r="E48" s="212">
        <f t="shared" si="2"/>
        <v>50</v>
      </c>
    </row>
    <row r="49" spans="1:5" s="56" customFormat="1" ht="12" customHeight="1" thickBot="1">
      <c r="A49" s="25" t="s">
        <v>12</v>
      </c>
      <c r="B49" s="19" t="s">
        <v>186</v>
      </c>
      <c r="C49" s="168">
        <f>SUM(C50:C54)</f>
        <v>0</v>
      </c>
      <c r="D49" s="256">
        <f>SUM(D50:D54)</f>
        <v>0</v>
      </c>
      <c r="E49" s="103">
        <f>SUM(E50:E54)</f>
        <v>0</v>
      </c>
    </row>
    <row r="50" spans="1:5" s="56" customFormat="1" ht="12" customHeight="1">
      <c r="A50" s="199" t="s">
        <v>61</v>
      </c>
      <c r="B50" s="182" t="s">
        <v>190</v>
      </c>
      <c r="C50" s="224"/>
      <c r="D50" s="295"/>
      <c r="E50" s="310">
        <f t="shared" si="2"/>
        <v>0</v>
      </c>
    </row>
    <row r="51" spans="1:5" s="56" customFormat="1" ht="12" customHeight="1">
      <c r="A51" s="200" t="s">
        <v>62</v>
      </c>
      <c r="B51" s="183" t="s">
        <v>191</v>
      </c>
      <c r="C51" s="172"/>
      <c r="D51" s="293"/>
      <c r="E51" s="308">
        <f t="shared" si="2"/>
        <v>0</v>
      </c>
    </row>
    <row r="52" spans="1:5" s="56" customFormat="1" ht="12" customHeight="1">
      <c r="A52" s="200" t="s">
        <v>187</v>
      </c>
      <c r="B52" s="183" t="s">
        <v>192</v>
      </c>
      <c r="C52" s="172"/>
      <c r="D52" s="293"/>
      <c r="E52" s="308">
        <f t="shared" si="2"/>
        <v>0</v>
      </c>
    </row>
    <row r="53" spans="1:5" s="56" customFormat="1" ht="12" customHeight="1">
      <c r="A53" s="200" t="s">
        <v>188</v>
      </c>
      <c r="B53" s="183" t="s">
        <v>193</v>
      </c>
      <c r="C53" s="172"/>
      <c r="D53" s="293"/>
      <c r="E53" s="308">
        <f t="shared" si="2"/>
        <v>0</v>
      </c>
    </row>
    <row r="54" spans="1:5" s="56" customFormat="1" ht="12" customHeight="1" thickBot="1">
      <c r="A54" s="201" t="s">
        <v>189</v>
      </c>
      <c r="B54" s="184" t="s">
        <v>194</v>
      </c>
      <c r="C54" s="173"/>
      <c r="D54" s="294"/>
      <c r="E54" s="309">
        <f t="shared" si="2"/>
        <v>0</v>
      </c>
    </row>
    <row r="55" spans="1:5" s="56" customFormat="1" ht="12" customHeight="1" thickBot="1">
      <c r="A55" s="25" t="s">
        <v>107</v>
      </c>
      <c r="B55" s="19" t="s">
        <v>195</v>
      </c>
      <c r="C55" s="168">
        <f>SUM(C56:C58)</f>
        <v>250</v>
      </c>
      <c r="D55" s="256">
        <f>SUM(D56:D58)</f>
        <v>0</v>
      </c>
      <c r="E55" s="103">
        <f>SUM(E56:E58)</f>
        <v>250</v>
      </c>
    </row>
    <row r="56" spans="1:5" s="56" customFormat="1" ht="12" customHeight="1">
      <c r="A56" s="199" t="s">
        <v>63</v>
      </c>
      <c r="B56" s="182" t="s">
        <v>196</v>
      </c>
      <c r="C56" s="170"/>
      <c r="D56" s="257"/>
      <c r="E56" s="212">
        <f t="shared" si="2"/>
        <v>0</v>
      </c>
    </row>
    <row r="57" spans="1:5" s="56" customFormat="1" ht="12" customHeight="1">
      <c r="A57" s="200" t="s">
        <v>64</v>
      </c>
      <c r="B57" s="183" t="s">
        <v>328</v>
      </c>
      <c r="C57" s="169">
        <v>250</v>
      </c>
      <c r="D57" s="258"/>
      <c r="E57" s="212">
        <f t="shared" si="2"/>
        <v>250</v>
      </c>
    </row>
    <row r="58" spans="1:5" s="56" customFormat="1" ht="12" customHeight="1">
      <c r="A58" s="200" t="s">
        <v>199</v>
      </c>
      <c r="B58" s="183" t="s">
        <v>197</v>
      </c>
      <c r="C58" s="169"/>
      <c r="D58" s="258"/>
      <c r="E58" s="306">
        <f t="shared" si="2"/>
        <v>0</v>
      </c>
    </row>
    <row r="59" spans="1:5" s="56" customFormat="1" ht="12" customHeight="1" thickBot="1">
      <c r="A59" s="201" t="s">
        <v>200</v>
      </c>
      <c r="B59" s="184" t="s">
        <v>198</v>
      </c>
      <c r="C59" s="171"/>
      <c r="D59" s="259"/>
      <c r="E59" s="307">
        <f t="shared" si="2"/>
        <v>0</v>
      </c>
    </row>
    <row r="60" spans="1:5" s="56" customFormat="1" ht="12" customHeight="1" thickBot="1">
      <c r="A60" s="25" t="s">
        <v>14</v>
      </c>
      <c r="B60" s="104" t="s">
        <v>201</v>
      </c>
      <c r="C60" s="168">
        <f>SUM(C61:C63)</f>
        <v>0</v>
      </c>
      <c r="D60" s="256">
        <f>SUM(D61:D63)</f>
        <v>1900</v>
      </c>
      <c r="E60" s="103">
        <f>SUM(E61:E63)</f>
        <v>1900</v>
      </c>
    </row>
    <row r="61" spans="1:5" s="56" customFormat="1" ht="12" customHeight="1">
      <c r="A61" s="199" t="s">
        <v>108</v>
      </c>
      <c r="B61" s="182" t="s">
        <v>203</v>
      </c>
      <c r="C61" s="172"/>
      <c r="D61" s="293"/>
      <c r="E61" s="308">
        <f t="shared" si="2"/>
        <v>0</v>
      </c>
    </row>
    <row r="62" spans="1:5" s="56" customFormat="1" ht="12" customHeight="1">
      <c r="A62" s="200" t="s">
        <v>109</v>
      </c>
      <c r="B62" s="183" t="s">
        <v>329</v>
      </c>
      <c r="C62" s="172"/>
      <c r="D62" s="293"/>
      <c r="E62" s="308">
        <f t="shared" si="2"/>
        <v>0</v>
      </c>
    </row>
    <row r="63" spans="1:5" s="56" customFormat="1" ht="12" customHeight="1">
      <c r="A63" s="200" t="s">
        <v>132</v>
      </c>
      <c r="B63" s="183" t="s">
        <v>204</v>
      </c>
      <c r="C63" s="172"/>
      <c r="D63" s="172">
        <v>1900</v>
      </c>
      <c r="E63" s="308">
        <f t="shared" si="2"/>
        <v>1900</v>
      </c>
    </row>
    <row r="64" spans="1:5" s="56" customFormat="1" ht="12" customHeight="1" thickBot="1">
      <c r="A64" s="201" t="s">
        <v>202</v>
      </c>
      <c r="B64" s="184" t="s">
        <v>205</v>
      </c>
      <c r="C64" s="172"/>
      <c r="D64" s="293"/>
      <c r="E64" s="308">
        <f t="shared" si="2"/>
        <v>0</v>
      </c>
    </row>
    <row r="65" spans="1:5" s="56" customFormat="1" ht="12" customHeight="1" thickBot="1">
      <c r="A65" s="25" t="s">
        <v>15</v>
      </c>
      <c r="B65" s="19" t="s">
        <v>206</v>
      </c>
      <c r="C65" s="174">
        <f>+C8+C15+C22+C29+C37+C49+C55+C60</f>
        <v>32714</v>
      </c>
      <c r="D65" s="260">
        <f>+D8+D15+D22+D29+D37+D49+D55+D60</f>
        <v>10559</v>
      </c>
      <c r="E65" s="211">
        <f>+E8+E15+E22+E29+E37+E49+E55+E60</f>
        <v>43273</v>
      </c>
    </row>
    <row r="66" spans="1:5" s="56" customFormat="1" ht="12" customHeight="1" thickBot="1">
      <c r="A66" s="202" t="s">
        <v>297</v>
      </c>
      <c r="B66" s="104" t="s">
        <v>208</v>
      </c>
      <c r="C66" s="168">
        <f>SUM(C67:C69)</f>
        <v>0</v>
      </c>
      <c r="D66" s="256">
        <f>SUM(D67:D69)</f>
        <v>0</v>
      </c>
      <c r="E66" s="103">
        <f>SUM(E67:E69)</f>
        <v>0</v>
      </c>
    </row>
    <row r="67" spans="1:5" s="56" customFormat="1" ht="12" customHeight="1">
      <c r="A67" s="199" t="s">
        <v>239</v>
      </c>
      <c r="B67" s="182" t="s">
        <v>209</v>
      </c>
      <c r="C67" s="172"/>
      <c r="D67" s="293"/>
      <c r="E67" s="308">
        <f>C67+D67</f>
        <v>0</v>
      </c>
    </row>
    <row r="68" spans="1:5" s="56" customFormat="1" ht="12" customHeight="1">
      <c r="A68" s="200" t="s">
        <v>248</v>
      </c>
      <c r="B68" s="183" t="s">
        <v>210</v>
      </c>
      <c r="C68" s="172"/>
      <c r="D68" s="293"/>
      <c r="E68" s="308">
        <f>C68+D68</f>
        <v>0</v>
      </c>
    </row>
    <row r="69" spans="1:5" s="56" customFormat="1" ht="12" customHeight="1" thickBot="1">
      <c r="A69" s="201" t="s">
        <v>249</v>
      </c>
      <c r="B69" s="185" t="s">
        <v>211</v>
      </c>
      <c r="C69" s="172"/>
      <c r="D69" s="296"/>
      <c r="E69" s="308">
        <f>C69+D69</f>
        <v>0</v>
      </c>
    </row>
    <row r="70" spans="1:5" s="56" customFormat="1" ht="12" customHeight="1" thickBot="1">
      <c r="A70" s="202" t="s">
        <v>212</v>
      </c>
      <c r="B70" s="104" t="s">
        <v>213</v>
      </c>
      <c r="C70" s="168">
        <f>SUM(C71:C74)</f>
        <v>0</v>
      </c>
      <c r="D70" s="168">
        <f>SUM(D71:D74)</f>
        <v>0</v>
      </c>
      <c r="E70" s="103">
        <f>SUM(E71:E74)</f>
        <v>0</v>
      </c>
    </row>
    <row r="71" spans="1:5" s="56" customFormat="1" ht="12" customHeight="1">
      <c r="A71" s="199" t="s">
        <v>86</v>
      </c>
      <c r="B71" s="182" t="s">
        <v>214</v>
      </c>
      <c r="C71" s="172"/>
      <c r="D71" s="172"/>
      <c r="E71" s="308">
        <f>C71+D71</f>
        <v>0</v>
      </c>
    </row>
    <row r="72" spans="1:5" s="56" customFormat="1" ht="12" customHeight="1">
      <c r="A72" s="200" t="s">
        <v>87</v>
      </c>
      <c r="B72" s="183" t="s">
        <v>215</v>
      </c>
      <c r="C72" s="172"/>
      <c r="D72" s="172"/>
      <c r="E72" s="308">
        <f>C72+D72</f>
        <v>0</v>
      </c>
    </row>
    <row r="73" spans="1:5" s="56" customFormat="1" ht="12" customHeight="1">
      <c r="A73" s="200" t="s">
        <v>240</v>
      </c>
      <c r="B73" s="183" t="s">
        <v>216</v>
      </c>
      <c r="C73" s="172"/>
      <c r="D73" s="172"/>
      <c r="E73" s="308">
        <f>C73+D73</f>
        <v>0</v>
      </c>
    </row>
    <row r="74" spans="1:5" s="56" customFormat="1" ht="12" customHeight="1" thickBot="1">
      <c r="A74" s="201" t="s">
        <v>241</v>
      </c>
      <c r="B74" s="184" t="s">
        <v>217</v>
      </c>
      <c r="C74" s="172"/>
      <c r="D74" s="172"/>
      <c r="E74" s="308">
        <f>C74+D74</f>
        <v>0</v>
      </c>
    </row>
    <row r="75" spans="1:5" s="56" customFormat="1" ht="12" customHeight="1" thickBot="1">
      <c r="A75" s="202" t="s">
        <v>218</v>
      </c>
      <c r="B75" s="104" t="s">
        <v>219</v>
      </c>
      <c r="C75" s="168">
        <f>SUM(C76:C77)</f>
        <v>5678</v>
      </c>
      <c r="D75" s="168">
        <f>SUM(D76:D77)</f>
        <v>868</v>
      </c>
      <c r="E75" s="103">
        <f>SUM(E76:E77)</f>
        <v>6546</v>
      </c>
    </row>
    <row r="76" spans="1:5" s="56" customFormat="1" ht="12" customHeight="1">
      <c r="A76" s="199" t="s">
        <v>242</v>
      </c>
      <c r="B76" s="182" t="s">
        <v>220</v>
      </c>
      <c r="C76" s="351">
        <v>5678</v>
      </c>
      <c r="D76" s="293">
        <v>868</v>
      </c>
      <c r="E76" s="308">
        <f>C76+D76</f>
        <v>6546</v>
      </c>
    </row>
    <row r="77" spans="1:5" s="56" customFormat="1" ht="12" customHeight="1" thickBot="1">
      <c r="A77" s="201" t="s">
        <v>243</v>
      </c>
      <c r="B77" s="184" t="s">
        <v>221</v>
      </c>
      <c r="C77" s="172"/>
      <c r="D77" s="172"/>
      <c r="E77" s="308">
        <f>C77+D77</f>
        <v>0</v>
      </c>
    </row>
    <row r="78" spans="1:5" s="55" customFormat="1" ht="12" customHeight="1" thickBot="1">
      <c r="A78" s="202" t="s">
        <v>222</v>
      </c>
      <c r="B78" s="104" t="s">
        <v>223</v>
      </c>
      <c r="C78" s="168">
        <f>SUM(C79:C81)</f>
        <v>0</v>
      </c>
      <c r="D78" s="168">
        <f>SUM(D79:D81)</f>
        <v>3291</v>
      </c>
      <c r="E78" s="103">
        <f>SUM(E79:E81)</f>
        <v>3291</v>
      </c>
    </row>
    <row r="79" spans="1:5" s="56" customFormat="1" ht="12" customHeight="1">
      <c r="A79" s="199" t="s">
        <v>244</v>
      </c>
      <c r="B79" s="182" t="s">
        <v>224</v>
      </c>
      <c r="C79" s="172"/>
      <c r="D79" s="172">
        <v>3291</v>
      </c>
      <c r="E79" s="308">
        <f>C79+D79</f>
        <v>3291</v>
      </c>
    </row>
    <row r="80" spans="1:5" s="56" customFormat="1" ht="12" customHeight="1">
      <c r="A80" s="200" t="s">
        <v>245</v>
      </c>
      <c r="B80" s="183" t="s">
        <v>225</v>
      </c>
      <c r="C80" s="172"/>
      <c r="D80" s="172"/>
      <c r="E80" s="308">
        <f>C80+D80</f>
        <v>0</v>
      </c>
    </row>
    <row r="81" spans="1:5" s="56" customFormat="1" ht="12" customHeight="1" thickBot="1">
      <c r="A81" s="201" t="s">
        <v>246</v>
      </c>
      <c r="B81" s="184" t="s">
        <v>226</v>
      </c>
      <c r="C81" s="172"/>
      <c r="D81" s="172"/>
      <c r="E81" s="308">
        <f>C81+D81</f>
        <v>0</v>
      </c>
    </row>
    <row r="82" spans="1:5" s="56" customFormat="1" ht="12" customHeight="1" thickBot="1">
      <c r="A82" s="202" t="s">
        <v>227</v>
      </c>
      <c r="B82" s="104" t="s">
        <v>247</v>
      </c>
      <c r="C82" s="168">
        <f>SUM(C83:C86)</f>
        <v>0</v>
      </c>
      <c r="D82" s="168">
        <f>SUM(D83:D86)</f>
        <v>0</v>
      </c>
      <c r="E82" s="103">
        <f>SUM(E83:E86)</f>
        <v>0</v>
      </c>
    </row>
    <row r="83" spans="1:5" s="56" customFormat="1" ht="12" customHeight="1">
      <c r="A83" s="203" t="s">
        <v>228</v>
      </c>
      <c r="B83" s="182" t="s">
        <v>229</v>
      </c>
      <c r="C83" s="172"/>
      <c r="D83" s="172"/>
      <c r="E83" s="308">
        <f aca="true" t="shared" si="4" ref="E83:E88">C83+D83</f>
        <v>0</v>
      </c>
    </row>
    <row r="84" spans="1:5" s="56" customFormat="1" ht="12" customHeight="1">
      <c r="A84" s="204" t="s">
        <v>230</v>
      </c>
      <c r="B84" s="183" t="s">
        <v>231</v>
      </c>
      <c r="C84" s="172"/>
      <c r="D84" s="172"/>
      <c r="E84" s="308">
        <f t="shared" si="4"/>
        <v>0</v>
      </c>
    </row>
    <row r="85" spans="1:5" s="56" customFormat="1" ht="12" customHeight="1">
      <c r="A85" s="204" t="s">
        <v>232</v>
      </c>
      <c r="B85" s="183" t="s">
        <v>233</v>
      </c>
      <c r="C85" s="172"/>
      <c r="D85" s="172"/>
      <c r="E85" s="308">
        <f t="shared" si="4"/>
        <v>0</v>
      </c>
    </row>
    <row r="86" spans="1:5" s="55" customFormat="1" ht="12" customHeight="1" thickBot="1">
      <c r="A86" s="205" t="s">
        <v>234</v>
      </c>
      <c r="B86" s="184" t="s">
        <v>235</v>
      </c>
      <c r="C86" s="172"/>
      <c r="D86" s="172"/>
      <c r="E86" s="308">
        <f t="shared" si="4"/>
        <v>0</v>
      </c>
    </row>
    <row r="87" spans="1:5" s="55" customFormat="1" ht="12" customHeight="1" thickBot="1">
      <c r="A87" s="202" t="s">
        <v>236</v>
      </c>
      <c r="B87" s="104" t="s">
        <v>375</v>
      </c>
      <c r="C87" s="227"/>
      <c r="D87" s="227"/>
      <c r="E87" s="103">
        <f t="shared" si="4"/>
        <v>0</v>
      </c>
    </row>
    <row r="88" spans="1:5" s="55" customFormat="1" ht="12" customHeight="1" thickBot="1">
      <c r="A88" s="202" t="s">
        <v>396</v>
      </c>
      <c r="B88" s="104" t="s">
        <v>237</v>
      </c>
      <c r="C88" s="227"/>
      <c r="D88" s="227"/>
      <c r="E88" s="103">
        <f t="shared" si="4"/>
        <v>0</v>
      </c>
    </row>
    <row r="89" spans="1:5" s="55" customFormat="1" ht="12" customHeight="1" thickBot="1">
      <c r="A89" s="202" t="s">
        <v>397</v>
      </c>
      <c r="B89" s="189" t="s">
        <v>378</v>
      </c>
      <c r="C89" s="174">
        <f>+C66+C70+C75+C78+C82+C88+C87</f>
        <v>5678</v>
      </c>
      <c r="D89" s="174">
        <f>+D66+D70+D75+D78+D82+D88+D87</f>
        <v>4159</v>
      </c>
      <c r="E89" s="211">
        <f>+E66+E70+E75+E78+E82+E88+E87</f>
        <v>9837</v>
      </c>
    </row>
    <row r="90" spans="1:5" s="55" customFormat="1" ht="12" customHeight="1" thickBot="1">
      <c r="A90" s="206" t="s">
        <v>398</v>
      </c>
      <c r="B90" s="190" t="s">
        <v>399</v>
      </c>
      <c r="C90" s="174">
        <f>+C65+C89</f>
        <v>38392</v>
      </c>
      <c r="D90" s="174">
        <f>+D65+D89</f>
        <v>14718</v>
      </c>
      <c r="E90" s="211">
        <f>+E65+E89</f>
        <v>53110</v>
      </c>
    </row>
    <row r="91" spans="1:3" s="56" customFormat="1" ht="15" customHeight="1" thickBot="1">
      <c r="A91" s="93"/>
      <c r="B91" s="94"/>
      <c r="C91" s="150"/>
    </row>
    <row r="92" spans="1:5" s="50" customFormat="1" ht="16.5" customHeight="1" thickBot="1">
      <c r="A92" s="399" t="s">
        <v>41</v>
      </c>
      <c r="B92" s="400"/>
      <c r="C92" s="400"/>
      <c r="D92" s="400"/>
      <c r="E92" s="401"/>
    </row>
    <row r="93" spans="1:5" s="57" customFormat="1" ht="12" customHeight="1" thickBot="1">
      <c r="A93" s="176" t="s">
        <v>7</v>
      </c>
      <c r="B93" s="24" t="s">
        <v>403</v>
      </c>
      <c r="C93" s="167">
        <f>+C94+C95+C96+C97+C98+C111</f>
        <v>33497</v>
      </c>
      <c r="D93" s="167">
        <f>+D94+D95+D96+D97+D98+D111</f>
        <v>2967</v>
      </c>
      <c r="E93" s="241">
        <f>+E94+E95+E96+E97+E98+E111</f>
        <v>36464</v>
      </c>
    </row>
    <row r="94" spans="1:5" ht="12" customHeight="1">
      <c r="A94" s="207" t="s">
        <v>65</v>
      </c>
      <c r="B94" s="8" t="s">
        <v>36</v>
      </c>
      <c r="C94" s="245">
        <v>10904</v>
      </c>
      <c r="D94" s="352">
        <v>1456</v>
      </c>
      <c r="E94" s="311">
        <f aca="true" t="shared" si="5" ref="E94:E113">C94+D94</f>
        <v>12360</v>
      </c>
    </row>
    <row r="95" spans="1:5" ht="12" customHeight="1">
      <c r="A95" s="200" t="s">
        <v>66</v>
      </c>
      <c r="B95" s="6" t="s">
        <v>110</v>
      </c>
      <c r="C95" s="169">
        <v>2977</v>
      </c>
      <c r="D95" s="258">
        <v>-380</v>
      </c>
      <c r="E95" s="306">
        <f t="shared" si="5"/>
        <v>2597</v>
      </c>
    </row>
    <row r="96" spans="1:5" ht="12" customHeight="1">
      <c r="A96" s="200" t="s">
        <v>67</v>
      </c>
      <c r="B96" s="6" t="s">
        <v>84</v>
      </c>
      <c r="C96" s="171">
        <v>13225</v>
      </c>
      <c r="D96" s="259">
        <v>1109</v>
      </c>
      <c r="E96" s="307">
        <f t="shared" si="5"/>
        <v>14334</v>
      </c>
    </row>
    <row r="97" spans="1:5" ht="12" customHeight="1">
      <c r="A97" s="200" t="s">
        <v>68</v>
      </c>
      <c r="B97" s="9" t="s">
        <v>111</v>
      </c>
      <c r="C97" s="171">
        <v>2492</v>
      </c>
      <c r="D97" s="259">
        <v>942</v>
      </c>
      <c r="E97" s="307">
        <f t="shared" si="5"/>
        <v>3434</v>
      </c>
    </row>
    <row r="98" spans="1:5" ht="12" customHeight="1">
      <c r="A98" s="200" t="s">
        <v>76</v>
      </c>
      <c r="B98" s="17" t="s">
        <v>112</v>
      </c>
      <c r="C98" s="169">
        <v>1059</v>
      </c>
      <c r="D98" s="259">
        <v>-160</v>
      </c>
      <c r="E98" s="307">
        <f t="shared" si="5"/>
        <v>899</v>
      </c>
    </row>
    <row r="99" spans="1:5" ht="12" customHeight="1">
      <c r="A99" s="200" t="s">
        <v>69</v>
      </c>
      <c r="B99" s="6" t="s">
        <v>400</v>
      </c>
      <c r="C99" s="171"/>
      <c r="D99" s="259"/>
      <c r="E99" s="307">
        <f t="shared" si="5"/>
        <v>0</v>
      </c>
    </row>
    <row r="100" spans="1:5" ht="12" customHeight="1">
      <c r="A100" s="200" t="s">
        <v>70</v>
      </c>
      <c r="B100" s="67" t="s">
        <v>341</v>
      </c>
      <c r="C100" s="171"/>
      <c r="D100" s="259"/>
      <c r="E100" s="307">
        <f t="shared" si="5"/>
        <v>0</v>
      </c>
    </row>
    <row r="101" spans="1:5" ht="12" customHeight="1">
      <c r="A101" s="200" t="s">
        <v>77</v>
      </c>
      <c r="B101" s="67" t="s">
        <v>340</v>
      </c>
      <c r="C101" s="171"/>
      <c r="D101" s="259"/>
      <c r="E101" s="307">
        <f t="shared" si="5"/>
        <v>0</v>
      </c>
    </row>
    <row r="102" spans="1:5" ht="12" customHeight="1">
      <c r="A102" s="200" t="s">
        <v>78</v>
      </c>
      <c r="B102" s="67" t="s">
        <v>253</v>
      </c>
      <c r="C102" s="171"/>
      <c r="D102" s="259"/>
      <c r="E102" s="307">
        <f t="shared" si="5"/>
        <v>0</v>
      </c>
    </row>
    <row r="103" spans="1:5" ht="12" customHeight="1">
      <c r="A103" s="200" t="s">
        <v>79</v>
      </c>
      <c r="B103" s="68" t="s">
        <v>254</v>
      </c>
      <c r="C103" s="171"/>
      <c r="D103" s="259"/>
      <c r="E103" s="307">
        <f t="shared" si="5"/>
        <v>0</v>
      </c>
    </row>
    <row r="104" spans="1:5" ht="12" customHeight="1">
      <c r="A104" s="200" t="s">
        <v>80</v>
      </c>
      <c r="B104" s="68" t="s">
        <v>255</v>
      </c>
      <c r="C104" s="171"/>
      <c r="D104" s="259"/>
      <c r="E104" s="307">
        <f t="shared" si="5"/>
        <v>0</v>
      </c>
    </row>
    <row r="105" spans="1:5" ht="12" customHeight="1">
      <c r="A105" s="200" t="s">
        <v>82</v>
      </c>
      <c r="B105" s="67" t="s">
        <v>256</v>
      </c>
      <c r="C105" s="171"/>
      <c r="D105" s="259"/>
      <c r="E105" s="307">
        <f t="shared" si="5"/>
        <v>0</v>
      </c>
    </row>
    <row r="106" spans="1:5" ht="12" customHeight="1">
      <c r="A106" s="200" t="s">
        <v>113</v>
      </c>
      <c r="B106" s="67" t="s">
        <v>257</v>
      </c>
      <c r="C106" s="171"/>
      <c r="D106" s="259"/>
      <c r="E106" s="307">
        <f t="shared" si="5"/>
        <v>0</v>
      </c>
    </row>
    <row r="107" spans="1:5" ht="12" customHeight="1">
      <c r="A107" s="200" t="s">
        <v>251</v>
      </c>
      <c r="B107" s="68" t="s">
        <v>258</v>
      </c>
      <c r="C107" s="169"/>
      <c r="D107" s="259"/>
      <c r="E107" s="307">
        <f t="shared" si="5"/>
        <v>0</v>
      </c>
    </row>
    <row r="108" spans="1:5" ht="12" customHeight="1">
      <c r="A108" s="208" t="s">
        <v>252</v>
      </c>
      <c r="B108" s="69" t="s">
        <v>259</v>
      </c>
      <c r="C108" s="171"/>
      <c r="D108" s="259"/>
      <c r="E108" s="307">
        <f t="shared" si="5"/>
        <v>0</v>
      </c>
    </row>
    <row r="109" spans="1:5" ht="12" customHeight="1">
      <c r="A109" s="200" t="s">
        <v>338</v>
      </c>
      <c r="B109" s="69" t="s">
        <v>260</v>
      </c>
      <c r="C109" s="171"/>
      <c r="D109" s="259"/>
      <c r="E109" s="307">
        <f t="shared" si="5"/>
        <v>0</v>
      </c>
    </row>
    <row r="110" spans="1:5" ht="12" customHeight="1">
      <c r="A110" s="200" t="s">
        <v>339</v>
      </c>
      <c r="B110" s="68" t="s">
        <v>261</v>
      </c>
      <c r="C110" s="169"/>
      <c r="D110" s="258"/>
      <c r="E110" s="306">
        <f t="shared" si="5"/>
        <v>0</v>
      </c>
    </row>
    <row r="111" spans="1:5" ht="12" customHeight="1">
      <c r="A111" s="200" t="s">
        <v>343</v>
      </c>
      <c r="B111" s="9" t="s">
        <v>37</v>
      </c>
      <c r="C111" s="169">
        <v>2840</v>
      </c>
      <c r="D111" s="258"/>
      <c r="E111" s="306">
        <f t="shared" si="5"/>
        <v>2840</v>
      </c>
    </row>
    <row r="112" spans="1:5" ht="12" customHeight="1">
      <c r="A112" s="201" t="s">
        <v>344</v>
      </c>
      <c r="B112" s="6" t="s">
        <v>401</v>
      </c>
      <c r="C112" s="171">
        <v>2840</v>
      </c>
      <c r="D112" s="259"/>
      <c r="E112" s="307">
        <f t="shared" si="5"/>
        <v>2840</v>
      </c>
    </row>
    <row r="113" spans="1:5" ht="12" customHeight="1" thickBot="1">
      <c r="A113" s="209" t="s">
        <v>345</v>
      </c>
      <c r="B113" s="70" t="s">
        <v>402</v>
      </c>
      <c r="C113" s="246"/>
      <c r="D113" s="298"/>
      <c r="E113" s="312">
        <f t="shared" si="5"/>
        <v>0</v>
      </c>
    </row>
    <row r="114" spans="1:5" ht="12" customHeight="1" thickBot="1">
      <c r="A114" s="25" t="s">
        <v>8</v>
      </c>
      <c r="B114" s="23" t="s">
        <v>262</v>
      </c>
      <c r="C114" s="168">
        <f>+C115+C117+C119</f>
        <v>4222</v>
      </c>
      <c r="D114" s="256">
        <f>+D115+D117+D119</f>
        <v>9185</v>
      </c>
      <c r="E114" s="103">
        <f>+E115+E117+E119</f>
        <v>13407</v>
      </c>
    </row>
    <row r="115" spans="1:5" ht="12" customHeight="1">
      <c r="A115" s="199" t="s">
        <v>71</v>
      </c>
      <c r="B115" s="6" t="s">
        <v>130</v>
      </c>
      <c r="C115" s="245">
        <v>1000</v>
      </c>
      <c r="D115" s="257">
        <v>845</v>
      </c>
      <c r="E115" s="212">
        <f aca="true" t="shared" si="6" ref="E115:E127">C115+D115</f>
        <v>1845</v>
      </c>
    </row>
    <row r="116" spans="1:5" ht="12" customHeight="1">
      <c r="A116" s="199" t="s">
        <v>72</v>
      </c>
      <c r="B116" s="10" t="s">
        <v>266</v>
      </c>
      <c r="C116" s="170"/>
      <c r="D116" s="257"/>
      <c r="E116" s="212">
        <f t="shared" si="6"/>
        <v>0</v>
      </c>
    </row>
    <row r="117" spans="1:5" ht="12" customHeight="1">
      <c r="A117" s="199" t="s">
        <v>73</v>
      </c>
      <c r="B117" s="10" t="s">
        <v>114</v>
      </c>
      <c r="C117" s="169">
        <v>3222</v>
      </c>
      <c r="D117" s="258">
        <v>8340</v>
      </c>
      <c r="E117" s="306">
        <f t="shared" si="6"/>
        <v>11562</v>
      </c>
    </row>
    <row r="118" spans="1:5" ht="12" customHeight="1">
      <c r="A118" s="199" t="s">
        <v>74</v>
      </c>
      <c r="B118" s="10" t="s">
        <v>267</v>
      </c>
      <c r="C118" s="169"/>
      <c r="D118" s="258"/>
      <c r="E118" s="306">
        <f t="shared" si="6"/>
        <v>0</v>
      </c>
    </row>
    <row r="119" spans="1:5" ht="12" customHeight="1">
      <c r="A119" s="199" t="s">
        <v>75</v>
      </c>
      <c r="B119" s="106" t="s">
        <v>133</v>
      </c>
      <c r="C119" s="169"/>
      <c r="D119" s="258"/>
      <c r="E119" s="306">
        <f t="shared" si="6"/>
        <v>0</v>
      </c>
    </row>
    <row r="120" spans="1:5" ht="12" customHeight="1">
      <c r="A120" s="199" t="s">
        <v>81</v>
      </c>
      <c r="B120" s="105" t="s">
        <v>330</v>
      </c>
      <c r="C120" s="169"/>
      <c r="D120" s="258"/>
      <c r="E120" s="306">
        <f t="shared" si="6"/>
        <v>0</v>
      </c>
    </row>
    <row r="121" spans="1:5" ht="12" customHeight="1">
      <c r="A121" s="199" t="s">
        <v>83</v>
      </c>
      <c r="B121" s="178" t="s">
        <v>272</v>
      </c>
      <c r="C121" s="169"/>
      <c r="D121" s="258"/>
      <c r="E121" s="306">
        <f t="shared" si="6"/>
        <v>0</v>
      </c>
    </row>
    <row r="122" spans="1:5" ht="12" customHeight="1">
      <c r="A122" s="199" t="s">
        <v>115</v>
      </c>
      <c r="B122" s="68" t="s">
        <v>255</v>
      </c>
      <c r="C122" s="169"/>
      <c r="D122" s="258"/>
      <c r="E122" s="306">
        <f t="shared" si="6"/>
        <v>0</v>
      </c>
    </row>
    <row r="123" spans="1:5" ht="12" customHeight="1">
      <c r="A123" s="199" t="s">
        <v>116</v>
      </c>
      <c r="B123" s="68" t="s">
        <v>271</v>
      </c>
      <c r="C123" s="169"/>
      <c r="D123" s="258"/>
      <c r="E123" s="306">
        <f t="shared" si="6"/>
        <v>0</v>
      </c>
    </row>
    <row r="124" spans="1:5" ht="12" customHeight="1">
      <c r="A124" s="199" t="s">
        <v>117</v>
      </c>
      <c r="B124" s="68" t="s">
        <v>270</v>
      </c>
      <c r="C124" s="169"/>
      <c r="D124" s="258"/>
      <c r="E124" s="306">
        <f t="shared" si="6"/>
        <v>0</v>
      </c>
    </row>
    <row r="125" spans="1:5" ht="12" customHeight="1">
      <c r="A125" s="199" t="s">
        <v>263</v>
      </c>
      <c r="B125" s="68" t="s">
        <v>258</v>
      </c>
      <c r="C125" s="169"/>
      <c r="D125" s="258"/>
      <c r="E125" s="306">
        <f t="shared" si="6"/>
        <v>0</v>
      </c>
    </row>
    <row r="126" spans="1:5" ht="12" customHeight="1">
      <c r="A126" s="199" t="s">
        <v>264</v>
      </c>
      <c r="B126" s="68" t="s">
        <v>269</v>
      </c>
      <c r="C126" s="169"/>
      <c r="D126" s="258"/>
      <c r="E126" s="306">
        <f t="shared" si="6"/>
        <v>0</v>
      </c>
    </row>
    <row r="127" spans="1:5" ht="12" customHeight="1" thickBot="1">
      <c r="A127" s="208" t="s">
        <v>265</v>
      </c>
      <c r="B127" s="68" t="s">
        <v>268</v>
      </c>
      <c r="C127" s="171"/>
      <c r="D127" s="259"/>
      <c r="E127" s="307">
        <f t="shared" si="6"/>
        <v>0</v>
      </c>
    </row>
    <row r="128" spans="1:5" ht="12" customHeight="1" thickBot="1">
      <c r="A128" s="25" t="s">
        <v>9</v>
      </c>
      <c r="B128" s="61" t="s">
        <v>348</v>
      </c>
      <c r="C128" s="168">
        <f>+C93+C114</f>
        <v>37719</v>
      </c>
      <c r="D128" s="256">
        <f>+D93+D114</f>
        <v>12152</v>
      </c>
      <c r="E128" s="103">
        <f>+E93+E114</f>
        <v>49871</v>
      </c>
    </row>
    <row r="129" spans="1:5" ht="12" customHeight="1" thickBot="1">
      <c r="A129" s="25" t="s">
        <v>10</v>
      </c>
      <c r="B129" s="61" t="s">
        <v>349</v>
      </c>
      <c r="C129" s="168">
        <f>+C130+C131+C132</f>
        <v>0</v>
      </c>
      <c r="D129" s="256">
        <f>+D130+D131+D132</f>
        <v>0</v>
      </c>
      <c r="E129" s="103">
        <f>+E130+E131+E132</f>
        <v>0</v>
      </c>
    </row>
    <row r="130" spans="1:5" s="57" customFormat="1" ht="12" customHeight="1">
      <c r="A130" s="199" t="s">
        <v>167</v>
      </c>
      <c r="B130" s="7" t="s">
        <v>406</v>
      </c>
      <c r="C130" s="169"/>
      <c r="D130" s="258"/>
      <c r="E130" s="306">
        <f>C130+D130</f>
        <v>0</v>
      </c>
    </row>
    <row r="131" spans="1:5" ht="12" customHeight="1">
      <c r="A131" s="199" t="s">
        <v>168</v>
      </c>
      <c r="B131" s="7" t="s">
        <v>357</v>
      </c>
      <c r="C131" s="169"/>
      <c r="D131" s="258"/>
      <c r="E131" s="306">
        <f>C131+D131</f>
        <v>0</v>
      </c>
    </row>
    <row r="132" spans="1:5" ht="12" customHeight="1" thickBot="1">
      <c r="A132" s="208" t="s">
        <v>169</v>
      </c>
      <c r="B132" s="5" t="s">
        <v>405</v>
      </c>
      <c r="C132" s="169"/>
      <c r="D132" s="258"/>
      <c r="E132" s="306">
        <f>C132+D132</f>
        <v>0</v>
      </c>
    </row>
    <row r="133" spans="1:5" ht="12" customHeight="1" thickBot="1">
      <c r="A133" s="25" t="s">
        <v>11</v>
      </c>
      <c r="B133" s="61" t="s">
        <v>350</v>
      </c>
      <c r="C133" s="168">
        <f>+C134+C135+C136+C137+C138+C139</f>
        <v>0</v>
      </c>
      <c r="D133" s="256">
        <f>+D134+D135+D136+D137+D138+D139</f>
        <v>0</v>
      </c>
      <c r="E133" s="103">
        <f>+E134+E135+E136+E137+E138+E139</f>
        <v>0</v>
      </c>
    </row>
    <row r="134" spans="1:5" ht="12" customHeight="1">
      <c r="A134" s="199" t="s">
        <v>58</v>
      </c>
      <c r="B134" s="7" t="s">
        <v>359</v>
      </c>
      <c r="C134" s="169"/>
      <c r="D134" s="258"/>
      <c r="E134" s="306">
        <f aca="true" t="shared" si="7" ref="E134:E139">C134+D134</f>
        <v>0</v>
      </c>
    </row>
    <row r="135" spans="1:5" ht="12" customHeight="1">
      <c r="A135" s="199" t="s">
        <v>59</v>
      </c>
      <c r="B135" s="7" t="s">
        <v>351</v>
      </c>
      <c r="C135" s="169"/>
      <c r="D135" s="258"/>
      <c r="E135" s="306">
        <f t="shared" si="7"/>
        <v>0</v>
      </c>
    </row>
    <row r="136" spans="1:5" ht="12" customHeight="1">
      <c r="A136" s="199" t="s">
        <v>60</v>
      </c>
      <c r="B136" s="7" t="s">
        <v>352</v>
      </c>
      <c r="C136" s="169"/>
      <c r="D136" s="258"/>
      <c r="E136" s="306">
        <f t="shared" si="7"/>
        <v>0</v>
      </c>
    </row>
    <row r="137" spans="1:5" ht="12" customHeight="1">
      <c r="A137" s="199" t="s">
        <v>102</v>
      </c>
      <c r="B137" s="7" t="s">
        <v>404</v>
      </c>
      <c r="C137" s="169"/>
      <c r="D137" s="258"/>
      <c r="E137" s="306">
        <f t="shared" si="7"/>
        <v>0</v>
      </c>
    </row>
    <row r="138" spans="1:5" ht="12" customHeight="1">
      <c r="A138" s="199" t="s">
        <v>103</v>
      </c>
      <c r="B138" s="7" t="s">
        <v>354</v>
      </c>
      <c r="C138" s="169"/>
      <c r="D138" s="258"/>
      <c r="E138" s="306">
        <f t="shared" si="7"/>
        <v>0</v>
      </c>
    </row>
    <row r="139" spans="1:5" s="57" customFormat="1" ht="12" customHeight="1" thickBot="1">
      <c r="A139" s="208" t="s">
        <v>104</v>
      </c>
      <c r="B139" s="5" t="s">
        <v>355</v>
      </c>
      <c r="C139" s="169"/>
      <c r="D139" s="258"/>
      <c r="E139" s="306">
        <f t="shared" si="7"/>
        <v>0</v>
      </c>
    </row>
    <row r="140" spans="1:11" ht="12" customHeight="1" thickBot="1">
      <c r="A140" s="25" t="s">
        <v>12</v>
      </c>
      <c r="B140" s="61" t="s">
        <v>420</v>
      </c>
      <c r="C140" s="174">
        <f>+C141+C142+C144+C145+C143</f>
        <v>673</v>
      </c>
      <c r="D140" s="260">
        <f>+D141+D142+D144+D145+D143</f>
        <v>2566</v>
      </c>
      <c r="E140" s="211">
        <f>+E141+E142+E144+E145+E143</f>
        <v>3239</v>
      </c>
      <c r="K140" s="102"/>
    </row>
    <row r="141" spans="1:5" ht="12.75">
      <c r="A141" s="199" t="s">
        <v>61</v>
      </c>
      <c r="B141" s="7" t="s">
        <v>273</v>
      </c>
      <c r="C141" s="169"/>
      <c r="D141" s="258"/>
      <c r="E141" s="306">
        <f>C141+D141</f>
        <v>0</v>
      </c>
    </row>
    <row r="142" spans="1:5" ht="12" customHeight="1">
      <c r="A142" s="199" t="s">
        <v>62</v>
      </c>
      <c r="B142" s="7" t="s">
        <v>274</v>
      </c>
      <c r="C142" s="348">
        <v>673</v>
      </c>
      <c r="D142" s="258">
        <v>2566</v>
      </c>
      <c r="E142" s="306">
        <f>C142+D142</f>
        <v>3239</v>
      </c>
    </row>
    <row r="143" spans="1:5" ht="12" customHeight="1">
      <c r="A143" s="199" t="s">
        <v>187</v>
      </c>
      <c r="B143" s="7" t="s">
        <v>419</v>
      </c>
      <c r="C143" s="169"/>
      <c r="D143" s="258"/>
      <c r="E143" s="306">
        <f>C143+D143</f>
        <v>0</v>
      </c>
    </row>
    <row r="144" spans="1:5" s="57" customFormat="1" ht="12" customHeight="1">
      <c r="A144" s="199" t="s">
        <v>188</v>
      </c>
      <c r="B144" s="7" t="s">
        <v>364</v>
      </c>
      <c r="C144" s="169"/>
      <c r="D144" s="258"/>
      <c r="E144" s="306">
        <f>C144+D144</f>
        <v>0</v>
      </c>
    </row>
    <row r="145" spans="1:5" s="57" customFormat="1" ht="12" customHeight="1" thickBot="1">
      <c r="A145" s="208" t="s">
        <v>189</v>
      </c>
      <c r="B145" s="5" t="s">
        <v>293</v>
      </c>
      <c r="C145" s="169"/>
      <c r="D145" s="258"/>
      <c r="E145" s="306">
        <f>C145+D145</f>
        <v>0</v>
      </c>
    </row>
    <row r="146" spans="1:5" s="57" customFormat="1" ht="12" customHeight="1" thickBot="1">
      <c r="A146" s="25" t="s">
        <v>13</v>
      </c>
      <c r="B146" s="61" t="s">
        <v>365</v>
      </c>
      <c r="C146" s="248">
        <f>+C147+C148+C149+C150+C151</f>
        <v>0</v>
      </c>
      <c r="D146" s="261">
        <f>+D147+D148+D149+D150+D151</f>
        <v>0</v>
      </c>
      <c r="E146" s="243">
        <f>+E147+E148+E149+E150+E151</f>
        <v>0</v>
      </c>
    </row>
    <row r="147" spans="1:5" s="57" customFormat="1" ht="12" customHeight="1">
      <c r="A147" s="199" t="s">
        <v>63</v>
      </c>
      <c r="B147" s="7" t="s">
        <v>360</v>
      </c>
      <c r="C147" s="169"/>
      <c r="D147" s="258"/>
      <c r="E147" s="306">
        <f aca="true" t="shared" si="8" ref="E147:E153">C147+D147</f>
        <v>0</v>
      </c>
    </row>
    <row r="148" spans="1:5" s="57" customFormat="1" ht="12" customHeight="1">
      <c r="A148" s="199" t="s">
        <v>64</v>
      </c>
      <c r="B148" s="7" t="s">
        <v>367</v>
      </c>
      <c r="C148" s="169"/>
      <c r="D148" s="258"/>
      <c r="E148" s="306">
        <f t="shared" si="8"/>
        <v>0</v>
      </c>
    </row>
    <row r="149" spans="1:5" s="57" customFormat="1" ht="12" customHeight="1">
      <c r="A149" s="199" t="s">
        <v>199</v>
      </c>
      <c r="B149" s="7" t="s">
        <v>362</v>
      </c>
      <c r="C149" s="169"/>
      <c r="D149" s="258"/>
      <c r="E149" s="306">
        <f t="shared" si="8"/>
        <v>0</v>
      </c>
    </row>
    <row r="150" spans="1:5" s="57" customFormat="1" ht="12" customHeight="1">
      <c r="A150" s="199" t="s">
        <v>200</v>
      </c>
      <c r="B150" s="7" t="s">
        <v>407</v>
      </c>
      <c r="C150" s="169"/>
      <c r="D150" s="258"/>
      <c r="E150" s="306">
        <f t="shared" si="8"/>
        <v>0</v>
      </c>
    </row>
    <row r="151" spans="1:5" ht="12.75" customHeight="1" thickBot="1">
      <c r="A151" s="208" t="s">
        <v>366</v>
      </c>
      <c r="B151" s="5" t="s">
        <v>369</v>
      </c>
      <c r="C151" s="171"/>
      <c r="D151" s="259"/>
      <c r="E151" s="307">
        <f t="shared" si="8"/>
        <v>0</v>
      </c>
    </row>
    <row r="152" spans="1:5" ht="12.75" customHeight="1" thickBot="1">
      <c r="A152" s="240" t="s">
        <v>14</v>
      </c>
      <c r="B152" s="61" t="s">
        <v>370</v>
      </c>
      <c r="C152" s="249"/>
      <c r="D152" s="262"/>
      <c r="E152" s="243">
        <f t="shared" si="8"/>
        <v>0</v>
      </c>
    </row>
    <row r="153" spans="1:5" ht="12.75" customHeight="1" thickBot="1">
      <c r="A153" s="240" t="s">
        <v>15</v>
      </c>
      <c r="B153" s="61" t="s">
        <v>371</v>
      </c>
      <c r="C153" s="249"/>
      <c r="D153" s="262"/>
      <c r="E153" s="243">
        <f t="shared" si="8"/>
        <v>0</v>
      </c>
    </row>
    <row r="154" spans="1:5" ht="12" customHeight="1" thickBot="1">
      <c r="A154" s="25" t="s">
        <v>16</v>
      </c>
      <c r="B154" s="61" t="s">
        <v>373</v>
      </c>
      <c r="C154" s="250">
        <f>+C129+C133+C140+C146+C152+C153</f>
        <v>673</v>
      </c>
      <c r="D154" s="263">
        <f>+D129+D133+D140+D146+D152+D153</f>
        <v>2566</v>
      </c>
      <c r="E154" s="244">
        <f>+E129+E133+E140+E146+E152+E153</f>
        <v>3239</v>
      </c>
    </row>
    <row r="155" spans="1:5" ht="15" customHeight="1" thickBot="1">
      <c r="A155" s="210" t="s">
        <v>17</v>
      </c>
      <c r="B155" s="155" t="s">
        <v>372</v>
      </c>
      <c r="C155" s="250">
        <f>+C128+C154</f>
        <v>38392</v>
      </c>
      <c r="D155" s="263">
        <f>+D128+D154</f>
        <v>14718</v>
      </c>
      <c r="E155" s="244">
        <f>+E128+E154</f>
        <v>53110</v>
      </c>
    </row>
    <row r="156" spans="1:5" ht="13.5" thickBot="1">
      <c r="A156" s="158"/>
      <c r="B156" s="159"/>
      <c r="C156" s="160"/>
      <c r="D156" s="160"/>
      <c r="E156" s="160"/>
    </row>
    <row r="157" spans="1:5" ht="15" customHeight="1" thickBot="1">
      <c r="A157" s="100" t="s">
        <v>408</v>
      </c>
      <c r="B157" s="101"/>
      <c r="C157" s="297"/>
      <c r="D157" s="297"/>
      <c r="E157" s="313">
        <f>C157+D157</f>
        <v>0</v>
      </c>
    </row>
    <row r="158" spans="1:5" ht="14.25" customHeight="1" thickBot="1">
      <c r="A158" s="100" t="s">
        <v>125</v>
      </c>
      <c r="B158" s="101"/>
      <c r="C158" s="297"/>
      <c r="D158" s="297"/>
      <c r="E158" s="313">
        <f>C158+D158</f>
        <v>0</v>
      </c>
    </row>
  </sheetData>
  <sheetProtection formatCells="0"/>
  <mergeCells count="4">
    <mergeCell ref="A7:E7"/>
    <mergeCell ref="B2:D2"/>
    <mergeCell ref="B3:D3"/>
    <mergeCell ref="A92:E92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3" r:id="rId1"/>
  <rowBreaks count="2" manualBreakCount="2">
    <brk id="69" max="255" man="1"/>
    <brk id="90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zoomScale="130" zoomScaleNormal="130" zoomScaleSheetLayoutView="100" workbookViewId="0" topLeftCell="A1">
      <selection activeCell="D103" sqref="D102:D103"/>
    </sheetView>
  </sheetViews>
  <sheetFormatPr defaultColWidth="9.00390625" defaultRowHeight="12.75"/>
  <cols>
    <col min="1" max="1" width="16.125" style="161" customWidth="1"/>
    <col min="2" max="2" width="62.00390625" style="162" customWidth="1"/>
    <col min="3" max="3" width="14.125" style="163" customWidth="1"/>
    <col min="4" max="5" width="14.125" style="2" customWidth="1"/>
    <col min="6" max="16384" width="9.375" style="2" customWidth="1"/>
  </cols>
  <sheetData>
    <row r="1" spans="1:5" s="1" customFormat="1" ht="16.5" customHeight="1" thickBot="1">
      <c r="A1" s="84"/>
      <c r="B1" s="86"/>
      <c r="E1" s="288" t="s">
        <v>484</v>
      </c>
    </row>
    <row r="2" spans="1:5" s="53" customFormat="1" ht="21" customHeight="1" thickBot="1">
      <c r="A2" s="289" t="s">
        <v>46</v>
      </c>
      <c r="B2" s="402" t="s">
        <v>127</v>
      </c>
      <c r="C2" s="402"/>
      <c r="D2" s="402"/>
      <c r="E2" s="290" t="s">
        <v>38</v>
      </c>
    </row>
    <row r="3" spans="1:5" s="53" customFormat="1" ht="24.75" thickBot="1">
      <c r="A3" s="289" t="s">
        <v>123</v>
      </c>
      <c r="B3" s="402" t="s">
        <v>321</v>
      </c>
      <c r="C3" s="402"/>
      <c r="D3" s="402"/>
      <c r="E3" s="291" t="s">
        <v>43</v>
      </c>
    </row>
    <row r="4" spans="1:5" s="54" customFormat="1" ht="15.75" customHeight="1" thickBot="1">
      <c r="A4" s="87"/>
      <c r="B4" s="87"/>
      <c r="C4" s="88"/>
      <c r="E4" s="88" t="s">
        <v>39</v>
      </c>
    </row>
    <row r="5" spans="1:5" ht="36.75" thickBot="1">
      <c r="A5" s="175" t="s">
        <v>124</v>
      </c>
      <c r="B5" s="89" t="s">
        <v>504</v>
      </c>
      <c r="C5" s="330" t="s">
        <v>421</v>
      </c>
      <c r="D5" s="330" t="s">
        <v>480</v>
      </c>
      <c r="E5" s="331" t="str">
        <f>+CONCATENATE(LEFT(ÖSSZEFÜGGÉSEK!A7,4),"……….",CHAR(10),"Módosítás utáni")</f>
        <v>……….
Módosítás utáni</v>
      </c>
    </row>
    <row r="6" spans="1:5" s="50" customFormat="1" ht="12.75" customHeight="1" thickBot="1">
      <c r="A6" s="78" t="s">
        <v>387</v>
      </c>
      <c r="B6" s="79" t="s">
        <v>388</v>
      </c>
      <c r="C6" s="79" t="s">
        <v>389</v>
      </c>
      <c r="D6" s="292" t="s">
        <v>391</v>
      </c>
      <c r="E6" s="341" t="s">
        <v>496</v>
      </c>
    </row>
    <row r="7" spans="1:5" s="50" customFormat="1" ht="15.75" customHeight="1" thickBot="1">
      <c r="A7" s="399" t="s">
        <v>40</v>
      </c>
      <c r="B7" s="400"/>
      <c r="C7" s="400"/>
      <c r="D7" s="400"/>
      <c r="E7" s="401"/>
    </row>
    <row r="8" spans="1:5" s="50" customFormat="1" ht="12" customHeight="1" thickBot="1">
      <c r="A8" s="25" t="s">
        <v>7</v>
      </c>
      <c r="B8" s="19" t="s">
        <v>152</v>
      </c>
      <c r="C8" s="168">
        <f>+C9+C10+C11+C12+C13+C14</f>
        <v>16844</v>
      </c>
      <c r="D8" s="256">
        <f>+D9+D10+D11+D12+D13+D14</f>
        <v>1258</v>
      </c>
      <c r="E8" s="103">
        <f>+E9+E10+E11+E12+E13+E14</f>
        <v>18102</v>
      </c>
    </row>
    <row r="9" spans="1:5" s="55" customFormat="1" ht="12" customHeight="1">
      <c r="A9" s="199" t="s">
        <v>65</v>
      </c>
      <c r="B9" s="182" t="s">
        <v>153</v>
      </c>
      <c r="C9" s="245">
        <v>10209</v>
      </c>
      <c r="D9" s="257">
        <v>408</v>
      </c>
      <c r="E9" s="212">
        <f aca="true" t="shared" si="0" ref="E9:E14">C9+D9</f>
        <v>10617</v>
      </c>
    </row>
    <row r="10" spans="1:5" s="56" customFormat="1" ht="12" customHeight="1">
      <c r="A10" s="200" t="s">
        <v>66</v>
      </c>
      <c r="B10" s="183" t="s">
        <v>154</v>
      </c>
      <c r="C10" s="169"/>
      <c r="D10" s="258"/>
      <c r="E10" s="306">
        <f t="shared" si="0"/>
        <v>0</v>
      </c>
    </row>
    <row r="11" spans="1:5" s="56" customFormat="1" ht="12" customHeight="1">
      <c r="A11" s="200" t="s">
        <v>67</v>
      </c>
      <c r="B11" s="183" t="s">
        <v>155</v>
      </c>
      <c r="C11" s="169">
        <v>5435</v>
      </c>
      <c r="D11" s="258">
        <v>165</v>
      </c>
      <c r="E11" s="306">
        <f t="shared" si="0"/>
        <v>5600</v>
      </c>
    </row>
    <row r="12" spans="1:5" s="56" customFormat="1" ht="12" customHeight="1">
      <c r="A12" s="200" t="s">
        <v>68</v>
      </c>
      <c r="B12" s="183" t="s">
        <v>156</v>
      </c>
      <c r="C12" s="169">
        <v>1200</v>
      </c>
      <c r="D12" s="258"/>
      <c r="E12" s="306">
        <f t="shared" si="0"/>
        <v>1200</v>
      </c>
    </row>
    <row r="13" spans="1:5" s="56" customFormat="1" ht="12" customHeight="1">
      <c r="A13" s="200" t="s">
        <v>85</v>
      </c>
      <c r="B13" s="183" t="s">
        <v>395</v>
      </c>
      <c r="C13" s="169"/>
      <c r="D13" s="169">
        <v>650</v>
      </c>
      <c r="E13" s="306">
        <f t="shared" si="0"/>
        <v>650</v>
      </c>
    </row>
    <row r="14" spans="1:5" s="55" customFormat="1" ht="12" customHeight="1" thickBot="1">
      <c r="A14" s="201" t="s">
        <v>69</v>
      </c>
      <c r="B14" s="184" t="s">
        <v>333</v>
      </c>
      <c r="C14" s="169"/>
      <c r="D14" s="169">
        <v>35</v>
      </c>
      <c r="E14" s="306">
        <f t="shared" si="0"/>
        <v>35</v>
      </c>
    </row>
    <row r="15" spans="1:5" s="55" customFormat="1" ht="12" customHeight="1" thickBot="1">
      <c r="A15" s="25" t="s">
        <v>8</v>
      </c>
      <c r="B15" s="104" t="s">
        <v>157</v>
      </c>
      <c r="C15" s="168">
        <f>+C16+C17+C18+C19+C20</f>
        <v>6246</v>
      </c>
      <c r="D15" s="256">
        <f>+D16+D17+D18+D19+D20</f>
        <v>1705</v>
      </c>
      <c r="E15" s="103">
        <f>+E16+E17+E18+E19+E20</f>
        <v>7951</v>
      </c>
    </row>
    <row r="16" spans="1:5" s="55" customFormat="1" ht="12" customHeight="1">
      <c r="A16" s="199" t="s">
        <v>71</v>
      </c>
      <c r="B16" s="182" t="s">
        <v>158</v>
      </c>
      <c r="C16" s="170"/>
      <c r="D16" s="257"/>
      <c r="E16" s="212">
        <f aca="true" t="shared" si="1" ref="E16:E21">C16+D16</f>
        <v>0</v>
      </c>
    </row>
    <row r="17" spans="1:5" s="55" customFormat="1" ht="12" customHeight="1">
      <c r="A17" s="200" t="s">
        <v>72</v>
      </c>
      <c r="B17" s="183" t="s">
        <v>159</v>
      </c>
      <c r="C17" s="169"/>
      <c r="D17" s="258"/>
      <c r="E17" s="306">
        <f t="shared" si="1"/>
        <v>0</v>
      </c>
    </row>
    <row r="18" spans="1:5" s="55" customFormat="1" ht="12" customHeight="1">
      <c r="A18" s="200" t="s">
        <v>73</v>
      </c>
      <c r="B18" s="183" t="s">
        <v>324</v>
      </c>
      <c r="C18" s="169"/>
      <c r="D18" s="258"/>
      <c r="E18" s="306">
        <f t="shared" si="1"/>
        <v>0</v>
      </c>
    </row>
    <row r="19" spans="1:5" s="55" customFormat="1" ht="12" customHeight="1">
      <c r="A19" s="200" t="s">
        <v>74</v>
      </c>
      <c r="B19" s="183" t="s">
        <v>325</v>
      </c>
      <c r="C19" s="169"/>
      <c r="D19" s="258"/>
      <c r="E19" s="306">
        <f t="shared" si="1"/>
        <v>0</v>
      </c>
    </row>
    <row r="20" spans="1:5" s="55" customFormat="1" ht="12" customHeight="1">
      <c r="A20" s="200" t="s">
        <v>75</v>
      </c>
      <c r="B20" s="183" t="s">
        <v>160</v>
      </c>
      <c r="C20" s="169">
        <v>6246</v>
      </c>
      <c r="D20" s="258">
        <v>1705</v>
      </c>
      <c r="E20" s="306">
        <f t="shared" si="1"/>
        <v>7951</v>
      </c>
    </row>
    <row r="21" spans="1:5" s="56" customFormat="1" ht="12" customHeight="1" thickBot="1">
      <c r="A21" s="201" t="s">
        <v>81</v>
      </c>
      <c r="B21" s="184" t="s">
        <v>161</v>
      </c>
      <c r="C21" s="171"/>
      <c r="D21" s="259"/>
      <c r="E21" s="307">
        <f t="shared" si="1"/>
        <v>0</v>
      </c>
    </row>
    <row r="22" spans="1:5" s="56" customFormat="1" ht="12" customHeight="1" thickBot="1">
      <c r="A22" s="25" t="s">
        <v>9</v>
      </c>
      <c r="B22" s="19" t="s">
        <v>162</v>
      </c>
      <c r="C22" s="168">
        <f>+C23+C24+C25+C26+C27</f>
        <v>0</v>
      </c>
      <c r="D22" s="256">
        <f>+D23+D24+D25+D26+D27</f>
        <v>6500</v>
      </c>
      <c r="E22" s="103">
        <f>+E23+E24+E25+E26+E27</f>
        <v>6500</v>
      </c>
    </row>
    <row r="23" spans="1:5" s="56" customFormat="1" ht="12" customHeight="1">
      <c r="A23" s="199" t="s">
        <v>54</v>
      </c>
      <c r="B23" s="182" t="s">
        <v>163</v>
      </c>
      <c r="C23" s="170"/>
      <c r="D23" s="257"/>
      <c r="E23" s="212">
        <f aca="true" t="shared" si="2" ref="E23:E64">C23+D23</f>
        <v>0</v>
      </c>
    </row>
    <row r="24" spans="1:5" s="55" customFormat="1" ht="12" customHeight="1">
      <c r="A24" s="200" t="s">
        <v>55</v>
      </c>
      <c r="B24" s="183" t="s">
        <v>164</v>
      </c>
      <c r="C24" s="169"/>
      <c r="D24" s="258"/>
      <c r="E24" s="306">
        <f t="shared" si="2"/>
        <v>0</v>
      </c>
    </row>
    <row r="25" spans="1:5" s="56" customFormat="1" ht="12" customHeight="1">
      <c r="A25" s="200" t="s">
        <v>56</v>
      </c>
      <c r="B25" s="183" t="s">
        <v>326</v>
      </c>
      <c r="C25" s="169"/>
      <c r="D25" s="258"/>
      <c r="E25" s="306">
        <f t="shared" si="2"/>
        <v>0</v>
      </c>
    </row>
    <row r="26" spans="1:5" s="56" customFormat="1" ht="12" customHeight="1">
      <c r="A26" s="200" t="s">
        <v>57</v>
      </c>
      <c r="B26" s="183" t="s">
        <v>327</v>
      </c>
      <c r="C26" s="169"/>
      <c r="D26" s="258"/>
      <c r="E26" s="306">
        <f t="shared" si="2"/>
        <v>0</v>
      </c>
    </row>
    <row r="27" spans="1:5" s="56" customFormat="1" ht="12" customHeight="1">
      <c r="A27" s="200" t="s">
        <v>98</v>
      </c>
      <c r="B27" s="183" t="s">
        <v>165</v>
      </c>
      <c r="C27" s="169"/>
      <c r="D27" s="170">
        <v>6500</v>
      </c>
      <c r="E27" s="306">
        <f t="shared" si="2"/>
        <v>6500</v>
      </c>
    </row>
    <row r="28" spans="1:5" s="56" customFormat="1" ht="12" customHeight="1" thickBot="1">
      <c r="A28" s="201" t="s">
        <v>99</v>
      </c>
      <c r="B28" s="184" t="s">
        <v>166</v>
      </c>
      <c r="C28" s="171"/>
      <c r="D28" s="259"/>
      <c r="E28" s="307">
        <f t="shared" si="2"/>
        <v>0</v>
      </c>
    </row>
    <row r="29" spans="1:5" s="56" customFormat="1" ht="12" customHeight="1" thickBot="1">
      <c r="A29" s="25" t="s">
        <v>100</v>
      </c>
      <c r="B29" s="19" t="s">
        <v>476</v>
      </c>
      <c r="C29" s="174">
        <f>+C30+C31+C32+C33+C34+C35+C36</f>
        <v>6249</v>
      </c>
      <c r="D29" s="174">
        <f>+D30+D31+D32+D33+D34+D35+D36</f>
        <v>-955</v>
      </c>
      <c r="E29" s="211">
        <f>+E30+E31+E32+E33+E34+E35+E36</f>
        <v>5294</v>
      </c>
    </row>
    <row r="30" spans="1:5" s="56" customFormat="1" ht="12" customHeight="1">
      <c r="A30" s="199" t="s">
        <v>167</v>
      </c>
      <c r="B30" s="182" t="s">
        <v>505</v>
      </c>
      <c r="C30" s="245">
        <v>1180</v>
      </c>
      <c r="D30" s="350">
        <v>120</v>
      </c>
      <c r="E30" s="212">
        <f t="shared" si="2"/>
        <v>1300</v>
      </c>
    </row>
    <row r="31" spans="1:5" s="56" customFormat="1" ht="12" customHeight="1">
      <c r="A31" s="200" t="s">
        <v>168</v>
      </c>
      <c r="B31" s="183" t="s">
        <v>470</v>
      </c>
      <c r="C31" s="169">
        <v>106</v>
      </c>
      <c r="D31" s="258">
        <v>465</v>
      </c>
      <c r="E31" s="306">
        <f t="shared" si="2"/>
        <v>571</v>
      </c>
    </row>
    <row r="32" spans="1:5" s="56" customFormat="1" ht="12" customHeight="1">
      <c r="A32" s="200" t="s">
        <v>169</v>
      </c>
      <c r="B32" s="183" t="s">
        <v>471</v>
      </c>
      <c r="C32" s="169">
        <v>1326</v>
      </c>
      <c r="D32" s="258">
        <v>702</v>
      </c>
      <c r="E32" s="306">
        <f t="shared" si="2"/>
        <v>2028</v>
      </c>
    </row>
    <row r="33" spans="1:5" s="56" customFormat="1" ht="12" customHeight="1">
      <c r="A33" s="200" t="s">
        <v>170</v>
      </c>
      <c r="B33" s="183" t="s">
        <v>472</v>
      </c>
      <c r="C33" s="169"/>
      <c r="D33" s="258"/>
      <c r="E33" s="306">
        <f t="shared" si="2"/>
        <v>0</v>
      </c>
    </row>
    <row r="34" spans="1:5" s="56" customFormat="1" ht="12" customHeight="1">
      <c r="A34" s="200" t="s">
        <v>473</v>
      </c>
      <c r="B34" s="183" t="s">
        <v>171</v>
      </c>
      <c r="C34" s="169">
        <v>962</v>
      </c>
      <c r="D34" s="258">
        <v>13</v>
      </c>
      <c r="E34" s="306">
        <f t="shared" si="2"/>
        <v>975</v>
      </c>
    </row>
    <row r="35" spans="1:5" s="56" customFormat="1" ht="12" customHeight="1">
      <c r="A35" s="200" t="s">
        <v>474</v>
      </c>
      <c r="B35" s="183" t="s">
        <v>172</v>
      </c>
      <c r="C35" s="169">
        <v>2675</v>
      </c>
      <c r="D35" s="258">
        <v>-2475</v>
      </c>
      <c r="E35" s="306">
        <f t="shared" si="2"/>
        <v>200</v>
      </c>
    </row>
    <row r="36" spans="1:5" s="56" customFormat="1" ht="12" customHeight="1" thickBot="1">
      <c r="A36" s="201" t="s">
        <v>475</v>
      </c>
      <c r="B36" s="345" t="s">
        <v>173</v>
      </c>
      <c r="C36" s="246"/>
      <c r="D36" s="259">
        <v>220</v>
      </c>
      <c r="E36" s="307">
        <f t="shared" si="2"/>
        <v>220</v>
      </c>
    </row>
    <row r="37" spans="1:5" s="56" customFormat="1" ht="12" customHeight="1" thickBot="1">
      <c r="A37" s="25" t="s">
        <v>11</v>
      </c>
      <c r="B37" s="19" t="s">
        <v>334</v>
      </c>
      <c r="C37" s="168">
        <f>SUM(C38:C48)</f>
        <v>1525</v>
      </c>
      <c r="D37" s="256">
        <f>SUM(D38:D48)</f>
        <v>151</v>
      </c>
      <c r="E37" s="103">
        <f>SUM(E38:E48)</f>
        <v>1676</v>
      </c>
    </row>
    <row r="38" spans="1:5" s="56" customFormat="1" ht="12" customHeight="1">
      <c r="A38" s="199" t="s">
        <v>58</v>
      </c>
      <c r="B38" s="182" t="s">
        <v>176</v>
      </c>
      <c r="C38" s="170"/>
      <c r="D38" s="257"/>
      <c r="E38" s="212">
        <f t="shared" si="2"/>
        <v>0</v>
      </c>
    </row>
    <row r="39" spans="1:5" s="56" customFormat="1" ht="12" customHeight="1">
      <c r="A39" s="200" t="s">
        <v>59</v>
      </c>
      <c r="B39" s="183" t="s">
        <v>177</v>
      </c>
      <c r="C39" s="169">
        <v>345</v>
      </c>
      <c r="D39" s="258">
        <v>-45</v>
      </c>
      <c r="E39" s="212">
        <f t="shared" si="2"/>
        <v>300</v>
      </c>
    </row>
    <row r="40" spans="1:5" s="56" customFormat="1" ht="12" customHeight="1">
      <c r="A40" s="200" t="s">
        <v>60</v>
      </c>
      <c r="B40" s="183" t="s">
        <v>178</v>
      </c>
      <c r="C40" s="169"/>
      <c r="D40" s="258"/>
      <c r="E40" s="212">
        <f t="shared" si="2"/>
        <v>0</v>
      </c>
    </row>
    <row r="41" spans="1:5" s="56" customFormat="1" ht="12" customHeight="1">
      <c r="A41" s="200" t="s">
        <v>102</v>
      </c>
      <c r="B41" s="183" t="s">
        <v>179</v>
      </c>
      <c r="C41" s="169"/>
      <c r="D41" s="258"/>
      <c r="E41" s="212">
        <f t="shared" si="2"/>
        <v>0</v>
      </c>
    </row>
    <row r="42" spans="1:5" s="56" customFormat="1" ht="12" customHeight="1">
      <c r="A42" s="200" t="s">
        <v>103</v>
      </c>
      <c r="B42" s="183" t="s">
        <v>180</v>
      </c>
      <c r="C42" s="169">
        <v>1100</v>
      </c>
      <c r="D42" s="258">
        <v>196</v>
      </c>
      <c r="E42" s="212">
        <f t="shared" si="2"/>
        <v>1296</v>
      </c>
    </row>
    <row r="43" spans="1:5" s="56" customFormat="1" ht="12" customHeight="1">
      <c r="A43" s="200" t="s">
        <v>104</v>
      </c>
      <c r="B43" s="183" t="s">
        <v>181</v>
      </c>
      <c r="C43" s="169"/>
      <c r="D43" s="258"/>
      <c r="E43" s="212">
        <f t="shared" si="2"/>
        <v>0</v>
      </c>
    </row>
    <row r="44" spans="1:5" s="56" customFormat="1" ht="12" customHeight="1">
      <c r="A44" s="200" t="s">
        <v>105</v>
      </c>
      <c r="B44" s="183" t="s">
        <v>182</v>
      </c>
      <c r="C44" s="169"/>
      <c r="D44" s="258"/>
      <c r="E44" s="212">
        <f t="shared" si="2"/>
        <v>0</v>
      </c>
    </row>
    <row r="45" spans="1:5" s="56" customFormat="1" ht="12" customHeight="1">
      <c r="A45" s="200" t="s">
        <v>106</v>
      </c>
      <c r="B45" s="183" t="s">
        <v>183</v>
      </c>
      <c r="C45" s="169">
        <v>30</v>
      </c>
      <c r="D45" s="258"/>
      <c r="E45" s="212">
        <f t="shared" si="2"/>
        <v>30</v>
      </c>
    </row>
    <row r="46" spans="1:5" s="56" customFormat="1" ht="12" customHeight="1">
      <c r="A46" s="200" t="s">
        <v>174</v>
      </c>
      <c r="B46" s="183" t="s">
        <v>184</v>
      </c>
      <c r="C46" s="172"/>
      <c r="D46" s="293"/>
      <c r="E46" s="212">
        <f t="shared" si="2"/>
        <v>0</v>
      </c>
    </row>
    <row r="47" spans="1:5" s="56" customFormat="1" ht="12" customHeight="1">
      <c r="A47" s="201" t="s">
        <v>175</v>
      </c>
      <c r="B47" s="184" t="s">
        <v>336</v>
      </c>
      <c r="C47" s="173"/>
      <c r="D47" s="294"/>
      <c r="E47" s="212">
        <f t="shared" si="2"/>
        <v>0</v>
      </c>
    </row>
    <row r="48" spans="1:5" s="56" customFormat="1" ht="12" customHeight="1" thickBot="1">
      <c r="A48" s="201" t="s">
        <v>335</v>
      </c>
      <c r="B48" s="184" t="s">
        <v>185</v>
      </c>
      <c r="C48" s="353">
        <v>50</v>
      </c>
      <c r="D48" s="294"/>
      <c r="E48" s="212">
        <f t="shared" si="2"/>
        <v>50</v>
      </c>
    </row>
    <row r="49" spans="1:5" s="56" customFormat="1" ht="12" customHeight="1" thickBot="1">
      <c r="A49" s="25" t="s">
        <v>12</v>
      </c>
      <c r="B49" s="19" t="s">
        <v>186</v>
      </c>
      <c r="C49" s="168">
        <f>SUM(C50:C54)</f>
        <v>0</v>
      </c>
      <c r="D49" s="256">
        <f>SUM(D50:D54)</f>
        <v>0</v>
      </c>
      <c r="E49" s="103">
        <f>SUM(E50:E54)</f>
        <v>0</v>
      </c>
    </row>
    <row r="50" spans="1:5" s="56" customFormat="1" ht="12" customHeight="1">
      <c r="A50" s="199" t="s">
        <v>61</v>
      </c>
      <c r="B50" s="182" t="s">
        <v>190</v>
      </c>
      <c r="C50" s="224"/>
      <c r="D50" s="295"/>
      <c r="E50" s="310">
        <f t="shared" si="2"/>
        <v>0</v>
      </c>
    </row>
    <row r="51" spans="1:5" s="56" customFormat="1" ht="12" customHeight="1">
      <c r="A51" s="200" t="s">
        <v>62</v>
      </c>
      <c r="B51" s="183" t="s">
        <v>191</v>
      </c>
      <c r="C51" s="172"/>
      <c r="D51" s="293"/>
      <c r="E51" s="308">
        <f t="shared" si="2"/>
        <v>0</v>
      </c>
    </row>
    <row r="52" spans="1:5" s="56" customFormat="1" ht="12" customHeight="1">
      <c r="A52" s="200" t="s">
        <v>187</v>
      </c>
      <c r="B52" s="183" t="s">
        <v>192</v>
      </c>
      <c r="C52" s="172"/>
      <c r="D52" s="293"/>
      <c r="E52" s="308">
        <f t="shared" si="2"/>
        <v>0</v>
      </c>
    </row>
    <row r="53" spans="1:5" s="56" customFormat="1" ht="12" customHeight="1">
      <c r="A53" s="200" t="s">
        <v>188</v>
      </c>
      <c r="B53" s="183" t="s">
        <v>193</v>
      </c>
      <c r="C53" s="172"/>
      <c r="D53" s="293"/>
      <c r="E53" s="308">
        <f t="shared" si="2"/>
        <v>0</v>
      </c>
    </row>
    <row r="54" spans="1:5" s="56" customFormat="1" ht="12" customHeight="1" thickBot="1">
      <c r="A54" s="201" t="s">
        <v>189</v>
      </c>
      <c r="B54" s="184" t="s">
        <v>194</v>
      </c>
      <c r="C54" s="173"/>
      <c r="D54" s="294"/>
      <c r="E54" s="309">
        <f t="shared" si="2"/>
        <v>0</v>
      </c>
    </row>
    <row r="55" spans="1:5" s="56" customFormat="1" ht="12" customHeight="1" thickBot="1">
      <c r="A55" s="25" t="s">
        <v>107</v>
      </c>
      <c r="B55" s="19" t="s">
        <v>195</v>
      </c>
      <c r="C55" s="168">
        <f>SUM(C56:C58)</f>
        <v>250</v>
      </c>
      <c r="D55" s="256">
        <f>SUM(D56:D58)</f>
        <v>0</v>
      </c>
      <c r="E55" s="103">
        <f>SUM(E56:E58)</f>
        <v>250</v>
      </c>
    </row>
    <row r="56" spans="1:5" s="56" customFormat="1" ht="12" customHeight="1">
      <c r="A56" s="199" t="s">
        <v>63</v>
      </c>
      <c r="B56" s="182" t="s">
        <v>196</v>
      </c>
      <c r="C56" s="170"/>
      <c r="D56" s="257"/>
      <c r="E56" s="212">
        <f t="shared" si="2"/>
        <v>0</v>
      </c>
    </row>
    <row r="57" spans="1:5" s="56" customFormat="1" ht="12" customHeight="1">
      <c r="A57" s="200" t="s">
        <v>64</v>
      </c>
      <c r="B57" s="183" t="s">
        <v>328</v>
      </c>
      <c r="C57" s="169">
        <v>250</v>
      </c>
      <c r="D57" s="258"/>
      <c r="E57" s="306">
        <f t="shared" si="2"/>
        <v>250</v>
      </c>
    </row>
    <row r="58" spans="1:5" s="56" customFormat="1" ht="12" customHeight="1">
      <c r="A58" s="200" t="s">
        <v>199</v>
      </c>
      <c r="B58" s="183" t="s">
        <v>197</v>
      </c>
      <c r="C58" s="169"/>
      <c r="D58" s="258"/>
      <c r="E58" s="306">
        <f t="shared" si="2"/>
        <v>0</v>
      </c>
    </row>
    <row r="59" spans="1:5" s="56" customFormat="1" ht="12" customHeight="1" thickBot="1">
      <c r="A59" s="201" t="s">
        <v>200</v>
      </c>
      <c r="B59" s="184" t="s">
        <v>198</v>
      </c>
      <c r="C59" s="171"/>
      <c r="D59" s="259"/>
      <c r="E59" s="307">
        <f t="shared" si="2"/>
        <v>0</v>
      </c>
    </row>
    <row r="60" spans="1:5" s="56" customFormat="1" ht="12" customHeight="1" thickBot="1">
      <c r="A60" s="25" t="s">
        <v>14</v>
      </c>
      <c r="B60" s="104" t="s">
        <v>201</v>
      </c>
      <c r="C60" s="168">
        <f>SUM(C61:C63)</f>
        <v>0</v>
      </c>
      <c r="D60" s="256">
        <f>SUM(D61:D63)</f>
        <v>0</v>
      </c>
      <c r="E60" s="103">
        <f>SUM(E61:E63)</f>
        <v>0</v>
      </c>
    </row>
    <row r="61" spans="1:5" s="56" customFormat="1" ht="12" customHeight="1">
      <c r="A61" s="199" t="s">
        <v>108</v>
      </c>
      <c r="B61" s="182" t="s">
        <v>203</v>
      </c>
      <c r="C61" s="172"/>
      <c r="D61" s="293"/>
      <c r="E61" s="308">
        <f t="shared" si="2"/>
        <v>0</v>
      </c>
    </row>
    <row r="62" spans="1:5" s="56" customFormat="1" ht="12" customHeight="1">
      <c r="A62" s="200" t="s">
        <v>109</v>
      </c>
      <c r="B62" s="183" t="s">
        <v>329</v>
      </c>
      <c r="C62" s="172"/>
      <c r="D62" s="293"/>
      <c r="E62" s="308">
        <f t="shared" si="2"/>
        <v>0</v>
      </c>
    </row>
    <row r="63" spans="1:5" s="56" customFormat="1" ht="12" customHeight="1">
      <c r="A63" s="200" t="s">
        <v>132</v>
      </c>
      <c r="B63" s="183" t="s">
        <v>204</v>
      </c>
      <c r="C63" s="172"/>
      <c r="D63" s="293"/>
      <c r="E63" s="308">
        <f t="shared" si="2"/>
        <v>0</v>
      </c>
    </row>
    <row r="64" spans="1:5" s="56" customFormat="1" ht="12" customHeight="1" thickBot="1">
      <c r="A64" s="201" t="s">
        <v>202</v>
      </c>
      <c r="B64" s="184" t="s">
        <v>205</v>
      </c>
      <c r="C64" s="172"/>
      <c r="D64" s="293"/>
      <c r="E64" s="308">
        <f t="shared" si="2"/>
        <v>0</v>
      </c>
    </row>
    <row r="65" spans="1:5" s="56" customFormat="1" ht="12" customHeight="1" thickBot="1">
      <c r="A65" s="25" t="s">
        <v>15</v>
      </c>
      <c r="B65" s="19" t="s">
        <v>206</v>
      </c>
      <c r="C65" s="174">
        <f>+C8+C15+C22+C29+C37+C49+C55+C60</f>
        <v>31114</v>
      </c>
      <c r="D65" s="260">
        <f>+D8+D15+D22+D29+D37+D49+D55+D60</f>
        <v>8659</v>
      </c>
      <c r="E65" s="211">
        <f>+E8+E15+E22+E29+E37+E49+E55+E60</f>
        <v>39773</v>
      </c>
    </row>
    <row r="66" spans="1:5" s="56" customFormat="1" ht="12" customHeight="1" thickBot="1">
      <c r="A66" s="202" t="s">
        <v>297</v>
      </c>
      <c r="B66" s="104" t="s">
        <v>208</v>
      </c>
      <c r="C66" s="168">
        <f>SUM(C67:C69)</f>
        <v>0</v>
      </c>
      <c r="D66" s="256">
        <f>SUM(D67:D69)</f>
        <v>0</v>
      </c>
      <c r="E66" s="103">
        <f>SUM(E67:E69)</f>
        <v>0</v>
      </c>
    </row>
    <row r="67" spans="1:5" s="56" customFormat="1" ht="12" customHeight="1">
      <c r="A67" s="199" t="s">
        <v>239</v>
      </c>
      <c r="B67" s="182" t="s">
        <v>209</v>
      </c>
      <c r="C67" s="172"/>
      <c r="D67" s="293"/>
      <c r="E67" s="308">
        <f>C67+D67</f>
        <v>0</v>
      </c>
    </row>
    <row r="68" spans="1:5" s="56" customFormat="1" ht="12" customHeight="1">
      <c r="A68" s="200" t="s">
        <v>248</v>
      </c>
      <c r="B68" s="183" t="s">
        <v>210</v>
      </c>
      <c r="C68" s="172"/>
      <c r="D68" s="293"/>
      <c r="E68" s="308">
        <f>C68+D68</f>
        <v>0</v>
      </c>
    </row>
    <row r="69" spans="1:5" s="56" customFormat="1" ht="12" customHeight="1" thickBot="1">
      <c r="A69" s="201" t="s">
        <v>249</v>
      </c>
      <c r="B69" s="185" t="s">
        <v>211</v>
      </c>
      <c r="C69" s="172"/>
      <c r="D69" s="296"/>
      <c r="E69" s="308">
        <f>C69+D69</f>
        <v>0</v>
      </c>
    </row>
    <row r="70" spans="1:5" s="56" customFormat="1" ht="12" customHeight="1" thickBot="1">
      <c r="A70" s="202" t="s">
        <v>212</v>
      </c>
      <c r="B70" s="104" t="s">
        <v>213</v>
      </c>
      <c r="C70" s="168">
        <f>SUM(C71:C74)</f>
        <v>0</v>
      </c>
      <c r="D70" s="168">
        <f>SUM(D71:D74)</f>
        <v>0</v>
      </c>
      <c r="E70" s="103">
        <f>SUM(E71:E74)</f>
        <v>0</v>
      </c>
    </row>
    <row r="71" spans="1:5" s="56" customFormat="1" ht="12" customHeight="1">
      <c r="A71" s="199" t="s">
        <v>86</v>
      </c>
      <c r="B71" s="182" t="s">
        <v>214</v>
      </c>
      <c r="C71" s="172"/>
      <c r="D71" s="172"/>
      <c r="E71" s="308">
        <f>C71+D71</f>
        <v>0</v>
      </c>
    </row>
    <row r="72" spans="1:5" s="56" customFormat="1" ht="12" customHeight="1">
      <c r="A72" s="200" t="s">
        <v>87</v>
      </c>
      <c r="B72" s="183" t="s">
        <v>215</v>
      </c>
      <c r="C72" s="172"/>
      <c r="D72" s="172"/>
      <c r="E72" s="308">
        <f>C72+D72</f>
        <v>0</v>
      </c>
    </row>
    <row r="73" spans="1:5" s="56" customFormat="1" ht="12" customHeight="1">
      <c r="A73" s="200" t="s">
        <v>240</v>
      </c>
      <c r="B73" s="183" t="s">
        <v>216</v>
      </c>
      <c r="C73" s="172"/>
      <c r="D73" s="172"/>
      <c r="E73" s="308">
        <f>C73+D73</f>
        <v>0</v>
      </c>
    </row>
    <row r="74" spans="1:5" s="56" customFormat="1" ht="12" customHeight="1" thickBot="1">
      <c r="A74" s="201" t="s">
        <v>241</v>
      </c>
      <c r="B74" s="184" t="s">
        <v>217</v>
      </c>
      <c r="C74" s="172"/>
      <c r="D74" s="172"/>
      <c r="E74" s="308">
        <f>C74+D74</f>
        <v>0</v>
      </c>
    </row>
    <row r="75" spans="1:5" s="56" customFormat="1" ht="12" customHeight="1" thickBot="1">
      <c r="A75" s="202" t="s">
        <v>218</v>
      </c>
      <c r="B75" s="104" t="s">
        <v>219</v>
      </c>
      <c r="C75" s="168">
        <f>SUM(C76:C77)</f>
        <v>5678</v>
      </c>
      <c r="D75" s="168">
        <f>SUM(D76:D77)</f>
        <v>868</v>
      </c>
      <c r="E75" s="103">
        <f>SUM(E76:E77)</f>
        <v>6546</v>
      </c>
    </row>
    <row r="76" spans="1:5" s="56" customFormat="1" ht="12" customHeight="1">
      <c r="A76" s="199" t="s">
        <v>242</v>
      </c>
      <c r="B76" s="182" t="s">
        <v>220</v>
      </c>
      <c r="C76" s="351">
        <v>5678</v>
      </c>
      <c r="D76" s="293">
        <v>868</v>
      </c>
      <c r="E76" s="308">
        <f>C76+D76</f>
        <v>6546</v>
      </c>
    </row>
    <row r="77" spans="1:5" s="56" customFormat="1" ht="12" customHeight="1" thickBot="1">
      <c r="A77" s="201" t="s">
        <v>243</v>
      </c>
      <c r="B77" s="184" t="s">
        <v>221</v>
      </c>
      <c r="C77" s="172"/>
      <c r="D77" s="172"/>
      <c r="E77" s="308">
        <f>C77+D77</f>
        <v>0</v>
      </c>
    </row>
    <row r="78" spans="1:5" s="55" customFormat="1" ht="12" customHeight="1" thickBot="1">
      <c r="A78" s="202" t="s">
        <v>222</v>
      </c>
      <c r="B78" s="104" t="s">
        <v>223</v>
      </c>
      <c r="C78" s="168">
        <f>SUM(C79:C81)</f>
        <v>0</v>
      </c>
      <c r="D78" s="168">
        <f>SUM(D79:D81)</f>
        <v>3291</v>
      </c>
      <c r="E78" s="103">
        <f>SUM(E79:E81)</f>
        <v>3291</v>
      </c>
    </row>
    <row r="79" spans="1:5" s="56" customFormat="1" ht="12" customHeight="1">
      <c r="A79" s="199" t="s">
        <v>244</v>
      </c>
      <c r="B79" s="182" t="s">
        <v>224</v>
      </c>
      <c r="C79" s="172"/>
      <c r="D79" s="172">
        <v>3291</v>
      </c>
      <c r="E79" s="308">
        <f>C79+D79</f>
        <v>3291</v>
      </c>
    </row>
    <row r="80" spans="1:5" s="56" customFormat="1" ht="12" customHeight="1">
      <c r="A80" s="200" t="s">
        <v>245</v>
      </c>
      <c r="B80" s="183" t="s">
        <v>225</v>
      </c>
      <c r="C80" s="172"/>
      <c r="D80" s="172"/>
      <c r="E80" s="308">
        <f>C80+D80</f>
        <v>0</v>
      </c>
    </row>
    <row r="81" spans="1:5" s="56" customFormat="1" ht="12" customHeight="1" thickBot="1">
      <c r="A81" s="201" t="s">
        <v>246</v>
      </c>
      <c r="B81" s="184" t="s">
        <v>226</v>
      </c>
      <c r="C81" s="172"/>
      <c r="D81" s="172"/>
      <c r="E81" s="308">
        <f>C81+D81</f>
        <v>0</v>
      </c>
    </row>
    <row r="82" spans="1:5" s="56" customFormat="1" ht="12" customHeight="1" thickBot="1">
      <c r="A82" s="202" t="s">
        <v>227</v>
      </c>
      <c r="B82" s="104" t="s">
        <v>247</v>
      </c>
      <c r="C82" s="168">
        <f>SUM(C83:C86)</f>
        <v>0</v>
      </c>
      <c r="D82" s="168">
        <f>SUM(D83:D86)</f>
        <v>0</v>
      </c>
      <c r="E82" s="103">
        <f>SUM(E83:E86)</f>
        <v>0</v>
      </c>
    </row>
    <row r="83" spans="1:5" s="56" customFormat="1" ht="12" customHeight="1">
      <c r="A83" s="203" t="s">
        <v>228</v>
      </c>
      <c r="B83" s="182" t="s">
        <v>229</v>
      </c>
      <c r="C83" s="172"/>
      <c r="D83" s="172"/>
      <c r="E83" s="308">
        <f aca="true" t="shared" si="3" ref="E83:E88">C83+D83</f>
        <v>0</v>
      </c>
    </row>
    <row r="84" spans="1:5" s="56" customFormat="1" ht="12" customHeight="1">
      <c r="A84" s="204" t="s">
        <v>230</v>
      </c>
      <c r="B84" s="183" t="s">
        <v>231</v>
      </c>
      <c r="C84" s="172"/>
      <c r="D84" s="172"/>
      <c r="E84" s="308">
        <f t="shared" si="3"/>
        <v>0</v>
      </c>
    </row>
    <row r="85" spans="1:5" s="56" customFormat="1" ht="12" customHeight="1">
      <c r="A85" s="204" t="s">
        <v>232</v>
      </c>
      <c r="B85" s="183" t="s">
        <v>233</v>
      </c>
      <c r="C85" s="172"/>
      <c r="D85" s="172"/>
      <c r="E85" s="308">
        <f t="shared" si="3"/>
        <v>0</v>
      </c>
    </row>
    <row r="86" spans="1:5" s="55" customFormat="1" ht="12" customHeight="1" thickBot="1">
      <c r="A86" s="205" t="s">
        <v>234</v>
      </c>
      <c r="B86" s="184" t="s">
        <v>235</v>
      </c>
      <c r="C86" s="172"/>
      <c r="D86" s="172"/>
      <c r="E86" s="308">
        <f t="shared" si="3"/>
        <v>0</v>
      </c>
    </row>
    <row r="87" spans="1:5" s="55" customFormat="1" ht="12" customHeight="1" thickBot="1">
      <c r="A87" s="202" t="s">
        <v>236</v>
      </c>
      <c r="B87" s="104" t="s">
        <v>375</v>
      </c>
      <c r="C87" s="227"/>
      <c r="D87" s="227"/>
      <c r="E87" s="103">
        <f t="shared" si="3"/>
        <v>0</v>
      </c>
    </row>
    <row r="88" spans="1:5" s="55" customFormat="1" ht="12" customHeight="1" thickBot="1">
      <c r="A88" s="202" t="s">
        <v>396</v>
      </c>
      <c r="B88" s="104" t="s">
        <v>237</v>
      </c>
      <c r="C88" s="227"/>
      <c r="D88" s="227"/>
      <c r="E88" s="103">
        <f t="shared" si="3"/>
        <v>0</v>
      </c>
    </row>
    <row r="89" spans="1:5" s="55" customFormat="1" ht="12" customHeight="1" thickBot="1">
      <c r="A89" s="202" t="s">
        <v>397</v>
      </c>
      <c r="B89" s="189" t="s">
        <v>378</v>
      </c>
      <c r="C89" s="174">
        <f>+C66+C70+C75+C78+C82+C88+C87</f>
        <v>5678</v>
      </c>
      <c r="D89" s="174">
        <f>+D66+D70+D75+D78+D82+D88+D87</f>
        <v>4159</v>
      </c>
      <c r="E89" s="211">
        <f>+E66+E70+E75+E78+E82+E88+E87</f>
        <v>9837</v>
      </c>
    </row>
    <row r="90" spans="1:5" s="55" customFormat="1" ht="12" customHeight="1" thickBot="1">
      <c r="A90" s="206" t="s">
        <v>398</v>
      </c>
      <c r="B90" s="190" t="s">
        <v>399</v>
      </c>
      <c r="C90" s="174">
        <f>+C65+C89</f>
        <v>36792</v>
      </c>
      <c r="D90" s="174">
        <f>+D65+D89</f>
        <v>12818</v>
      </c>
      <c r="E90" s="211">
        <f>+E65+E89</f>
        <v>49610</v>
      </c>
    </row>
    <row r="91" spans="1:3" s="56" customFormat="1" ht="15" customHeight="1" thickBot="1">
      <c r="A91" s="93"/>
      <c r="B91" s="94"/>
      <c r="C91" s="150"/>
    </row>
    <row r="92" spans="1:5" s="50" customFormat="1" ht="16.5" customHeight="1" thickBot="1">
      <c r="A92" s="399" t="s">
        <v>41</v>
      </c>
      <c r="B92" s="400"/>
      <c r="C92" s="400"/>
      <c r="D92" s="400"/>
      <c r="E92" s="401"/>
    </row>
    <row r="93" spans="1:5" s="57" customFormat="1" ht="12" customHeight="1" thickBot="1">
      <c r="A93" s="176" t="s">
        <v>7</v>
      </c>
      <c r="B93" s="24" t="s">
        <v>403</v>
      </c>
      <c r="C93" s="167">
        <f>+C94+C95+C96+C97+C98+C111</f>
        <v>32497</v>
      </c>
      <c r="D93" s="167">
        <f>+D94+D95+D96+D97+D98+D111</f>
        <v>2643</v>
      </c>
      <c r="E93" s="241">
        <f>+E94+E95+E96+E97+E98+E111</f>
        <v>35140</v>
      </c>
    </row>
    <row r="94" spans="1:5" ht="12" customHeight="1">
      <c r="A94" s="207" t="s">
        <v>65</v>
      </c>
      <c r="B94" s="8" t="s">
        <v>36</v>
      </c>
      <c r="C94" s="245">
        <v>10904</v>
      </c>
      <c r="D94" s="352">
        <v>1456</v>
      </c>
      <c r="E94" s="311">
        <f>C94+D94</f>
        <v>12360</v>
      </c>
    </row>
    <row r="95" spans="1:5" ht="12" customHeight="1">
      <c r="A95" s="200" t="s">
        <v>66</v>
      </c>
      <c r="B95" s="6" t="s">
        <v>110</v>
      </c>
      <c r="C95" s="169">
        <v>2977</v>
      </c>
      <c r="D95" s="258">
        <v>-380</v>
      </c>
      <c r="E95" s="306">
        <f>C95+D95</f>
        <v>2597</v>
      </c>
    </row>
    <row r="96" spans="1:5" ht="12" customHeight="1">
      <c r="A96" s="200" t="s">
        <v>67</v>
      </c>
      <c r="B96" s="6" t="s">
        <v>84</v>
      </c>
      <c r="C96" s="171">
        <v>12225</v>
      </c>
      <c r="D96" s="259">
        <v>785</v>
      </c>
      <c r="E96" s="307">
        <f>C96+D96</f>
        <v>13010</v>
      </c>
    </row>
    <row r="97" spans="1:5" ht="12" customHeight="1">
      <c r="A97" s="200" t="s">
        <v>68</v>
      </c>
      <c r="B97" s="9" t="s">
        <v>111</v>
      </c>
      <c r="C97" s="171">
        <v>2492</v>
      </c>
      <c r="D97" s="259">
        <v>942</v>
      </c>
      <c r="E97" s="307">
        <f>C97+D97</f>
        <v>3434</v>
      </c>
    </row>
    <row r="98" spans="1:5" ht="12" customHeight="1">
      <c r="A98" s="200" t="s">
        <v>76</v>
      </c>
      <c r="B98" s="17" t="s">
        <v>112</v>
      </c>
      <c r="C98" s="169">
        <v>1059</v>
      </c>
      <c r="D98" s="259">
        <v>-160</v>
      </c>
      <c r="E98" s="307">
        <f>C98+D98</f>
        <v>899</v>
      </c>
    </row>
    <row r="99" spans="1:5" ht="12" customHeight="1">
      <c r="A99" s="200" t="s">
        <v>69</v>
      </c>
      <c r="B99" s="6" t="s">
        <v>400</v>
      </c>
      <c r="C99" s="171"/>
      <c r="D99" s="259"/>
      <c r="E99" s="307">
        <f aca="true" t="shared" si="4" ref="E99:E113">C99+D99</f>
        <v>0</v>
      </c>
    </row>
    <row r="100" spans="1:5" ht="12" customHeight="1">
      <c r="A100" s="200" t="s">
        <v>70</v>
      </c>
      <c r="B100" s="67" t="s">
        <v>341</v>
      </c>
      <c r="C100" s="171"/>
      <c r="D100" s="259"/>
      <c r="E100" s="307">
        <f t="shared" si="4"/>
        <v>0</v>
      </c>
    </row>
    <row r="101" spans="1:5" ht="12" customHeight="1">
      <c r="A101" s="200" t="s">
        <v>77</v>
      </c>
      <c r="B101" s="67" t="s">
        <v>340</v>
      </c>
      <c r="C101" s="171"/>
      <c r="D101" s="259"/>
      <c r="E101" s="307">
        <f t="shared" si="4"/>
        <v>0</v>
      </c>
    </row>
    <row r="102" spans="1:5" ht="12" customHeight="1">
      <c r="A102" s="200" t="s">
        <v>78</v>
      </c>
      <c r="B102" s="67" t="s">
        <v>253</v>
      </c>
      <c r="C102" s="171"/>
      <c r="D102" s="259"/>
      <c r="E102" s="307">
        <f t="shared" si="4"/>
        <v>0</v>
      </c>
    </row>
    <row r="103" spans="1:5" ht="12" customHeight="1">
      <c r="A103" s="200" t="s">
        <v>79</v>
      </c>
      <c r="B103" s="68" t="s">
        <v>254</v>
      </c>
      <c r="C103" s="171"/>
      <c r="D103" s="259"/>
      <c r="E103" s="307">
        <f t="shared" si="4"/>
        <v>0</v>
      </c>
    </row>
    <row r="104" spans="1:5" ht="12" customHeight="1">
      <c r="A104" s="200" t="s">
        <v>80</v>
      </c>
      <c r="B104" s="68" t="s">
        <v>255</v>
      </c>
      <c r="C104" s="171"/>
      <c r="D104" s="259"/>
      <c r="E104" s="307">
        <f t="shared" si="4"/>
        <v>0</v>
      </c>
    </row>
    <row r="105" spans="1:5" ht="12" customHeight="1">
      <c r="A105" s="200" t="s">
        <v>82</v>
      </c>
      <c r="B105" s="67" t="s">
        <v>256</v>
      </c>
      <c r="C105" s="171"/>
      <c r="D105" s="259"/>
      <c r="E105" s="307">
        <f t="shared" si="4"/>
        <v>0</v>
      </c>
    </row>
    <row r="106" spans="1:5" ht="12" customHeight="1">
      <c r="A106" s="200" t="s">
        <v>113</v>
      </c>
      <c r="B106" s="67" t="s">
        <v>257</v>
      </c>
      <c r="C106" s="171"/>
      <c r="D106" s="259"/>
      <c r="E106" s="307">
        <f t="shared" si="4"/>
        <v>0</v>
      </c>
    </row>
    <row r="107" spans="1:5" ht="12" customHeight="1">
      <c r="A107" s="200" t="s">
        <v>251</v>
      </c>
      <c r="B107" s="68" t="s">
        <v>258</v>
      </c>
      <c r="C107" s="169"/>
      <c r="D107" s="259"/>
      <c r="E107" s="307">
        <f t="shared" si="4"/>
        <v>0</v>
      </c>
    </row>
    <row r="108" spans="1:5" ht="12" customHeight="1">
      <c r="A108" s="208" t="s">
        <v>252</v>
      </c>
      <c r="B108" s="69" t="s">
        <v>259</v>
      </c>
      <c r="C108" s="171"/>
      <c r="D108" s="259"/>
      <c r="E108" s="307">
        <f t="shared" si="4"/>
        <v>0</v>
      </c>
    </row>
    <row r="109" spans="1:5" ht="12" customHeight="1">
      <c r="A109" s="200" t="s">
        <v>338</v>
      </c>
      <c r="B109" s="69" t="s">
        <v>260</v>
      </c>
      <c r="C109" s="171"/>
      <c r="D109" s="259"/>
      <c r="E109" s="307">
        <f t="shared" si="4"/>
        <v>0</v>
      </c>
    </row>
    <row r="110" spans="1:5" ht="12" customHeight="1">
      <c r="A110" s="200" t="s">
        <v>339</v>
      </c>
      <c r="B110" s="68" t="s">
        <v>261</v>
      </c>
      <c r="C110" s="169"/>
      <c r="D110" s="258"/>
      <c r="E110" s="306">
        <f t="shared" si="4"/>
        <v>0</v>
      </c>
    </row>
    <row r="111" spans="1:5" ht="12" customHeight="1">
      <c r="A111" s="200" t="s">
        <v>343</v>
      </c>
      <c r="B111" s="9" t="s">
        <v>37</v>
      </c>
      <c r="C111" s="169">
        <v>2840</v>
      </c>
      <c r="D111" s="258"/>
      <c r="E111" s="306">
        <f t="shared" si="4"/>
        <v>2840</v>
      </c>
    </row>
    <row r="112" spans="1:5" ht="12" customHeight="1">
      <c r="A112" s="201" t="s">
        <v>344</v>
      </c>
      <c r="B112" s="6" t="s">
        <v>401</v>
      </c>
      <c r="C112" s="171">
        <v>2840</v>
      </c>
      <c r="D112" s="259"/>
      <c r="E112" s="307">
        <f t="shared" si="4"/>
        <v>2840</v>
      </c>
    </row>
    <row r="113" spans="1:5" ht="12" customHeight="1" thickBot="1">
      <c r="A113" s="209" t="s">
        <v>345</v>
      </c>
      <c r="B113" s="70" t="s">
        <v>402</v>
      </c>
      <c r="C113" s="246"/>
      <c r="D113" s="298"/>
      <c r="E113" s="312">
        <f t="shared" si="4"/>
        <v>0</v>
      </c>
    </row>
    <row r="114" spans="1:5" ht="12" customHeight="1" thickBot="1">
      <c r="A114" s="25" t="s">
        <v>8</v>
      </c>
      <c r="B114" s="23" t="s">
        <v>262</v>
      </c>
      <c r="C114" s="168">
        <f>+C115+C117+C119</f>
        <v>3622</v>
      </c>
      <c r="D114" s="256">
        <f>+D115+D117+D119</f>
        <v>8139</v>
      </c>
      <c r="E114" s="103">
        <f>+E115+E117+E119</f>
        <v>11761</v>
      </c>
    </row>
    <row r="115" spans="1:5" ht="12" customHeight="1">
      <c r="A115" s="199" t="s">
        <v>71</v>
      </c>
      <c r="B115" s="6" t="s">
        <v>130</v>
      </c>
      <c r="C115" s="245">
        <v>1000</v>
      </c>
      <c r="D115" s="257">
        <v>845</v>
      </c>
      <c r="E115" s="212">
        <f aca="true" t="shared" si="5" ref="E115:E127">C115+D115</f>
        <v>1845</v>
      </c>
    </row>
    <row r="116" spans="1:5" ht="12" customHeight="1">
      <c r="A116" s="199" t="s">
        <v>72</v>
      </c>
      <c r="B116" s="10" t="s">
        <v>266</v>
      </c>
      <c r="C116" s="170"/>
      <c r="D116" s="257"/>
      <c r="E116" s="212">
        <f t="shared" si="5"/>
        <v>0</v>
      </c>
    </row>
    <row r="117" spans="1:5" ht="12" customHeight="1">
      <c r="A117" s="199" t="s">
        <v>73</v>
      </c>
      <c r="B117" s="10" t="s">
        <v>114</v>
      </c>
      <c r="C117" s="169">
        <v>2622</v>
      </c>
      <c r="D117" s="258">
        <v>7294</v>
      </c>
      <c r="E117" s="306">
        <f t="shared" si="5"/>
        <v>9916</v>
      </c>
    </row>
    <row r="118" spans="1:5" ht="12" customHeight="1">
      <c r="A118" s="199" t="s">
        <v>74</v>
      </c>
      <c r="B118" s="10" t="s">
        <v>267</v>
      </c>
      <c r="C118" s="169"/>
      <c r="D118" s="258"/>
      <c r="E118" s="306">
        <f t="shared" si="5"/>
        <v>0</v>
      </c>
    </row>
    <row r="119" spans="1:5" ht="12" customHeight="1">
      <c r="A119" s="199" t="s">
        <v>75</v>
      </c>
      <c r="B119" s="106" t="s">
        <v>133</v>
      </c>
      <c r="C119" s="169"/>
      <c r="D119" s="258"/>
      <c r="E119" s="306">
        <f t="shared" si="5"/>
        <v>0</v>
      </c>
    </row>
    <row r="120" spans="1:5" ht="12" customHeight="1">
      <c r="A120" s="199" t="s">
        <v>81</v>
      </c>
      <c r="B120" s="105" t="s">
        <v>330</v>
      </c>
      <c r="C120" s="169"/>
      <c r="D120" s="258"/>
      <c r="E120" s="306">
        <f t="shared" si="5"/>
        <v>0</v>
      </c>
    </row>
    <row r="121" spans="1:5" ht="12" customHeight="1">
      <c r="A121" s="199" t="s">
        <v>83</v>
      </c>
      <c r="B121" s="178" t="s">
        <v>272</v>
      </c>
      <c r="C121" s="169"/>
      <c r="D121" s="258"/>
      <c r="E121" s="306">
        <f t="shared" si="5"/>
        <v>0</v>
      </c>
    </row>
    <row r="122" spans="1:5" ht="12" customHeight="1">
      <c r="A122" s="199" t="s">
        <v>115</v>
      </c>
      <c r="B122" s="68" t="s">
        <v>255</v>
      </c>
      <c r="C122" s="169"/>
      <c r="D122" s="258"/>
      <c r="E122" s="306">
        <f t="shared" si="5"/>
        <v>0</v>
      </c>
    </row>
    <row r="123" spans="1:5" ht="12" customHeight="1">
      <c r="A123" s="199" t="s">
        <v>116</v>
      </c>
      <c r="B123" s="68" t="s">
        <v>271</v>
      </c>
      <c r="C123" s="169"/>
      <c r="D123" s="258"/>
      <c r="E123" s="306">
        <f t="shared" si="5"/>
        <v>0</v>
      </c>
    </row>
    <row r="124" spans="1:5" ht="12" customHeight="1">
      <c r="A124" s="199" t="s">
        <v>117</v>
      </c>
      <c r="B124" s="68" t="s">
        <v>270</v>
      </c>
      <c r="C124" s="169"/>
      <c r="D124" s="258"/>
      <c r="E124" s="306">
        <f t="shared" si="5"/>
        <v>0</v>
      </c>
    </row>
    <row r="125" spans="1:5" ht="12" customHeight="1">
      <c r="A125" s="199" t="s">
        <v>263</v>
      </c>
      <c r="B125" s="68" t="s">
        <v>258</v>
      </c>
      <c r="C125" s="169"/>
      <c r="D125" s="258"/>
      <c r="E125" s="306">
        <f t="shared" si="5"/>
        <v>0</v>
      </c>
    </row>
    <row r="126" spans="1:5" ht="12" customHeight="1">
      <c r="A126" s="199" t="s">
        <v>264</v>
      </c>
      <c r="B126" s="68" t="s">
        <v>269</v>
      </c>
      <c r="C126" s="169"/>
      <c r="D126" s="258"/>
      <c r="E126" s="306">
        <f t="shared" si="5"/>
        <v>0</v>
      </c>
    </row>
    <row r="127" spans="1:5" ht="12" customHeight="1" thickBot="1">
      <c r="A127" s="208" t="s">
        <v>265</v>
      </c>
      <c r="B127" s="68" t="s">
        <v>268</v>
      </c>
      <c r="C127" s="171"/>
      <c r="D127" s="259"/>
      <c r="E127" s="307">
        <f t="shared" si="5"/>
        <v>0</v>
      </c>
    </row>
    <row r="128" spans="1:5" ht="12" customHeight="1" thickBot="1">
      <c r="A128" s="25" t="s">
        <v>9</v>
      </c>
      <c r="B128" s="61" t="s">
        <v>348</v>
      </c>
      <c r="C128" s="168">
        <f>+C93+C114</f>
        <v>36119</v>
      </c>
      <c r="D128" s="256">
        <f>+D93+D114</f>
        <v>10782</v>
      </c>
      <c r="E128" s="103">
        <f>+E93+E114</f>
        <v>46901</v>
      </c>
    </row>
    <row r="129" spans="1:5" ht="12" customHeight="1" thickBot="1">
      <c r="A129" s="25" t="s">
        <v>10</v>
      </c>
      <c r="B129" s="61" t="s">
        <v>349</v>
      </c>
      <c r="C129" s="168">
        <f>+C130+C131+C132</f>
        <v>0</v>
      </c>
      <c r="D129" s="256">
        <f>+D130+D131+D132</f>
        <v>0</v>
      </c>
      <c r="E129" s="103">
        <f>+E130+E131+E132</f>
        <v>0</v>
      </c>
    </row>
    <row r="130" spans="1:5" s="57" customFormat="1" ht="12" customHeight="1">
      <c r="A130" s="199" t="s">
        <v>167</v>
      </c>
      <c r="B130" s="7" t="s">
        <v>406</v>
      </c>
      <c r="C130" s="169"/>
      <c r="D130" s="258"/>
      <c r="E130" s="306">
        <f>C130+D130</f>
        <v>0</v>
      </c>
    </row>
    <row r="131" spans="1:5" ht="12" customHeight="1">
      <c r="A131" s="199" t="s">
        <v>168</v>
      </c>
      <c r="B131" s="7" t="s">
        <v>357</v>
      </c>
      <c r="C131" s="169"/>
      <c r="D131" s="258"/>
      <c r="E131" s="306">
        <f>C131+D131</f>
        <v>0</v>
      </c>
    </row>
    <row r="132" spans="1:5" ht="12" customHeight="1" thickBot="1">
      <c r="A132" s="208" t="s">
        <v>169</v>
      </c>
      <c r="B132" s="5" t="s">
        <v>405</v>
      </c>
      <c r="C132" s="169"/>
      <c r="D132" s="258"/>
      <c r="E132" s="306">
        <f>C132+D132</f>
        <v>0</v>
      </c>
    </row>
    <row r="133" spans="1:5" ht="12" customHeight="1" thickBot="1">
      <c r="A133" s="25" t="s">
        <v>11</v>
      </c>
      <c r="B133" s="61" t="s">
        <v>350</v>
      </c>
      <c r="C133" s="168">
        <f>+C134+C135+C136+C137+C138+C139</f>
        <v>0</v>
      </c>
      <c r="D133" s="256">
        <f>+D134+D135+D136+D137+D138+D139</f>
        <v>0</v>
      </c>
      <c r="E133" s="103">
        <f>+E134+E135+E136+E137+E138+E139</f>
        <v>0</v>
      </c>
    </row>
    <row r="134" spans="1:5" ht="12" customHeight="1">
      <c r="A134" s="199" t="s">
        <v>58</v>
      </c>
      <c r="B134" s="7" t="s">
        <v>359</v>
      </c>
      <c r="C134" s="169"/>
      <c r="D134" s="258"/>
      <c r="E134" s="306">
        <f aca="true" t="shared" si="6" ref="E134:E139">C134+D134</f>
        <v>0</v>
      </c>
    </row>
    <row r="135" spans="1:5" ht="12" customHeight="1">
      <c r="A135" s="199" t="s">
        <v>59</v>
      </c>
      <c r="B135" s="7" t="s">
        <v>351</v>
      </c>
      <c r="C135" s="169"/>
      <c r="D135" s="258"/>
      <c r="E135" s="306">
        <f t="shared" si="6"/>
        <v>0</v>
      </c>
    </row>
    <row r="136" spans="1:5" ht="12" customHeight="1">
      <c r="A136" s="199" t="s">
        <v>60</v>
      </c>
      <c r="B136" s="7" t="s">
        <v>352</v>
      </c>
      <c r="C136" s="169"/>
      <c r="D136" s="258"/>
      <c r="E136" s="306">
        <f t="shared" si="6"/>
        <v>0</v>
      </c>
    </row>
    <row r="137" spans="1:5" ht="12" customHeight="1">
      <c r="A137" s="199" t="s">
        <v>102</v>
      </c>
      <c r="B137" s="7" t="s">
        <v>404</v>
      </c>
      <c r="C137" s="169"/>
      <c r="D137" s="258"/>
      <c r="E137" s="306">
        <f t="shared" si="6"/>
        <v>0</v>
      </c>
    </row>
    <row r="138" spans="1:5" ht="12" customHeight="1">
      <c r="A138" s="199" t="s">
        <v>103</v>
      </c>
      <c r="B138" s="7" t="s">
        <v>354</v>
      </c>
      <c r="C138" s="169"/>
      <c r="D138" s="258"/>
      <c r="E138" s="306">
        <f t="shared" si="6"/>
        <v>0</v>
      </c>
    </row>
    <row r="139" spans="1:5" s="57" customFormat="1" ht="12" customHeight="1" thickBot="1">
      <c r="A139" s="208" t="s">
        <v>104</v>
      </c>
      <c r="B139" s="5" t="s">
        <v>355</v>
      </c>
      <c r="C139" s="169"/>
      <c r="D139" s="258"/>
      <c r="E139" s="306">
        <f t="shared" si="6"/>
        <v>0</v>
      </c>
    </row>
    <row r="140" spans="1:11" ht="12" customHeight="1" thickBot="1">
      <c r="A140" s="25" t="s">
        <v>12</v>
      </c>
      <c r="B140" s="61" t="s">
        <v>420</v>
      </c>
      <c r="C140" s="174">
        <f>+C141+C142+C144+C145+C143</f>
        <v>673</v>
      </c>
      <c r="D140" s="260">
        <f>+D141+D142+D144+D145+D143</f>
        <v>2566</v>
      </c>
      <c r="E140" s="211">
        <f>+E141+E142+E144+E145+E143</f>
        <v>3239</v>
      </c>
      <c r="K140" s="102"/>
    </row>
    <row r="141" spans="1:5" ht="12.75">
      <c r="A141" s="199" t="s">
        <v>61</v>
      </c>
      <c r="B141" s="7" t="s">
        <v>273</v>
      </c>
      <c r="C141" s="169"/>
      <c r="D141" s="258"/>
      <c r="E141" s="306">
        <f>C141+D141</f>
        <v>0</v>
      </c>
    </row>
    <row r="142" spans="1:5" ht="12" customHeight="1">
      <c r="A142" s="199" t="s">
        <v>62</v>
      </c>
      <c r="B142" s="7" t="s">
        <v>274</v>
      </c>
      <c r="C142" s="169">
        <v>673</v>
      </c>
      <c r="D142" s="258">
        <v>2566</v>
      </c>
      <c r="E142" s="306">
        <f>C142+D142</f>
        <v>3239</v>
      </c>
    </row>
    <row r="143" spans="1:5" ht="12" customHeight="1">
      <c r="A143" s="199" t="s">
        <v>187</v>
      </c>
      <c r="B143" s="7" t="s">
        <v>419</v>
      </c>
      <c r="C143" s="169"/>
      <c r="D143" s="258"/>
      <c r="E143" s="306">
        <f>C143+D143</f>
        <v>0</v>
      </c>
    </row>
    <row r="144" spans="1:5" s="57" customFormat="1" ht="12" customHeight="1">
      <c r="A144" s="199" t="s">
        <v>188</v>
      </c>
      <c r="B144" s="7" t="s">
        <v>364</v>
      </c>
      <c r="C144" s="169"/>
      <c r="D144" s="258"/>
      <c r="E144" s="306">
        <f>C144+D144</f>
        <v>0</v>
      </c>
    </row>
    <row r="145" spans="1:5" s="57" customFormat="1" ht="12" customHeight="1" thickBot="1">
      <c r="A145" s="208" t="s">
        <v>189</v>
      </c>
      <c r="B145" s="5" t="s">
        <v>293</v>
      </c>
      <c r="C145" s="169"/>
      <c r="D145" s="258"/>
      <c r="E145" s="306">
        <f>C145+D145</f>
        <v>0</v>
      </c>
    </row>
    <row r="146" spans="1:5" s="57" customFormat="1" ht="12" customHeight="1" thickBot="1">
      <c r="A146" s="25" t="s">
        <v>13</v>
      </c>
      <c r="B146" s="61" t="s">
        <v>365</v>
      </c>
      <c r="C146" s="248">
        <f>+C147+C148+C149+C150+C151</f>
        <v>0</v>
      </c>
      <c r="D146" s="261">
        <f>+D147+D148+D149+D150+D151</f>
        <v>0</v>
      </c>
      <c r="E146" s="243">
        <f>+E147+E148+E149+E150+E151</f>
        <v>0</v>
      </c>
    </row>
    <row r="147" spans="1:5" s="57" customFormat="1" ht="12" customHeight="1">
      <c r="A147" s="199" t="s">
        <v>63</v>
      </c>
      <c r="B147" s="7" t="s">
        <v>360</v>
      </c>
      <c r="C147" s="169"/>
      <c r="D147" s="258"/>
      <c r="E147" s="306">
        <f aca="true" t="shared" si="7" ref="E147:E153">C147+D147</f>
        <v>0</v>
      </c>
    </row>
    <row r="148" spans="1:5" s="57" customFormat="1" ht="12" customHeight="1">
      <c r="A148" s="199" t="s">
        <v>64</v>
      </c>
      <c r="B148" s="7" t="s">
        <v>367</v>
      </c>
      <c r="C148" s="169"/>
      <c r="D148" s="258"/>
      <c r="E148" s="306">
        <f t="shared" si="7"/>
        <v>0</v>
      </c>
    </row>
    <row r="149" spans="1:5" s="57" customFormat="1" ht="12" customHeight="1">
      <c r="A149" s="199" t="s">
        <v>199</v>
      </c>
      <c r="B149" s="7" t="s">
        <v>362</v>
      </c>
      <c r="C149" s="169"/>
      <c r="D149" s="258"/>
      <c r="E149" s="306">
        <f t="shared" si="7"/>
        <v>0</v>
      </c>
    </row>
    <row r="150" spans="1:5" s="57" customFormat="1" ht="12" customHeight="1">
      <c r="A150" s="199" t="s">
        <v>200</v>
      </c>
      <c r="B150" s="7" t="s">
        <v>407</v>
      </c>
      <c r="C150" s="169"/>
      <c r="D150" s="258"/>
      <c r="E150" s="306">
        <f t="shared" si="7"/>
        <v>0</v>
      </c>
    </row>
    <row r="151" spans="1:5" ht="12.75" customHeight="1" thickBot="1">
      <c r="A151" s="208" t="s">
        <v>366</v>
      </c>
      <c r="B151" s="5" t="s">
        <v>369</v>
      </c>
      <c r="C151" s="171"/>
      <c r="D151" s="259"/>
      <c r="E151" s="307">
        <f t="shared" si="7"/>
        <v>0</v>
      </c>
    </row>
    <row r="152" spans="1:5" ht="12.75" customHeight="1" thickBot="1">
      <c r="A152" s="240" t="s">
        <v>14</v>
      </c>
      <c r="B152" s="61" t="s">
        <v>370</v>
      </c>
      <c r="C152" s="249"/>
      <c r="D152" s="262"/>
      <c r="E152" s="243">
        <f t="shared" si="7"/>
        <v>0</v>
      </c>
    </row>
    <row r="153" spans="1:5" ht="12.75" customHeight="1" thickBot="1">
      <c r="A153" s="240" t="s">
        <v>15</v>
      </c>
      <c r="B153" s="61" t="s">
        <v>371</v>
      </c>
      <c r="C153" s="249"/>
      <c r="D153" s="262"/>
      <c r="E153" s="243">
        <f t="shared" si="7"/>
        <v>0</v>
      </c>
    </row>
    <row r="154" spans="1:5" ht="12" customHeight="1" thickBot="1">
      <c r="A154" s="25" t="s">
        <v>16</v>
      </c>
      <c r="B154" s="61" t="s">
        <v>373</v>
      </c>
      <c r="C154" s="250">
        <f>+C129+C133+C140+C146+C152+C153</f>
        <v>673</v>
      </c>
      <c r="D154" s="263">
        <f>+D129+D133+D140+D146+D152+D153</f>
        <v>2566</v>
      </c>
      <c r="E154" s="244">
        <f>+E129+E133+E140+E146+E152+E153</f>
        <v>3239</v>
      </c>
    </row>
    <row r="155" spans="1:5" ht="15" customHeight="1" thickBot="1">
      <c r="A155" s="210" t="s">
        <v>17</v>
      </c>
      <c r="B155" s="155" t="s">
        <v>372</v>
      </c>
      <c r="C155" s="250">
        <f>+C128+C154</f>
        <v>36792</v>
      </c>
      <c r="D155" s="263">
        <f>+D128+D154</f>
        <v>13348</v>
      </c>
      <c r="E155" s="244">
        <f>+E128+E154</f>
        <v>50140</v>
      </c>
    </row>
    <row r="156" spans="1:5" ht="13.5" thickBot="1">
      <c r="A156" s="158"/>
      <c r="B156" s="159"/>
      <c r="C156" s="160"/>
      <c r="D156" s="160"/>
      <c r="E156" s="160"/>
    </row>
    <row r="157" spans="1:5" ht="15" customHeight="1" thickBot="1">
      <c r="A157" s="100" t="s">
        <v>408</v>
      </c>
      <c r="B157" s="101"/>
      <c r="C157" s="297"/>
      <c r="D157" s="297"/>
      <c r="E157" s="313">
        <f>C157+D157</f>
        <v>0</v>
      </c>
    </row>
    <row r="158" spans="1:5" ht="14.25" customHeight="1" thickBot="1">
      <c r="A158" s="100" t="s">
        <v>125</v>
      </c>
      <c r="B158" s="101"/>
      <c r="C158" s="297"/>
      <c r="D158" s="297"/>
      <c r="E158" s="313">
        <f>C158+D158</f>
        <v>0</v>
      </c>
    </row>
  </sheetData>
  <sheetProtection formatCells="0"/>
  <mergeCells count="4">
    <mergeCell ref="B2:D2"/>
    <mergeCell ref="B3:D3"/>
    <mergeCell ref="A7:E7"/>
    <mergeCell ref="A92:E92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3" r:id="rId1"/>
  <rowBreaks count="2" manualBreakCount="2">
    <brk id="69" max="255" man="1"/>
    <brk id="90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zoomScale="130" zoomScaleNormal="130" zoomScaleSheetLayoutView="100" workbookViewId="0" topLeftCell="A43">
      <selection activeCell="M120" sqref="M120"/>
    </sheetView>
  </sheetViews>
  <sheetFormatPr defaultColWidth="9.00390625" defaultRowHeight="12.75"/>
  <cols>
    <col min="1" max="1" width="16.125" style="161" customWidth="1"/>
    <col min="2" max="2" width="62.00390625" style="162" customWidth="1"/>
    <col min="3" max="3" width="14.125" style="163" customWidth="1"/>
    <col min="4" max="5" width="14.125" style="2" customWidth="1"/>
    <col min="6" max="16384" width="9.375" style="2" customWidth="1"/>
  </cols>
  <sheetData>
    <row r="1" spans="1:5" s="1" customFormat="1" ht="16.5" customHeight="1" thickBot="1">
      <c r="A1" s="84"/>
      <c r="B1" s="86"/>
      <c r="E1" s="288" t="s">
        <v>485</v>
      </c>
    </row>
    <row r="2" spans="1:5" s="53" customFormat="1" ht="21" customHeight="1" thickBot="1">
      <c r="A2" s="289" t="s">
        <v>46</v>
      </c>
      <c r="B2" s="402" t="s">
        <v>127</v>
      </c>
      <c r="C2" s="402"/>
      <c r="D2" s="402"/>
      <c r="E2" s="290" t="s">
        <v>38</v>
      </c>
    </row>
    <row r="3" spans="1:5" s="53" customFormat="1" ht="24.75" thickBot="1">
      <c r="A3" s="289" t="s">
        <v>123</v>
      </c>
      <c r="B3" s="402" t="s">
        <v>322</v>
      </c>
      <c r="C3" s="402"/>
      <c r="D3" s="402"/>
      <c r="E3" s="291" t="s">
        <v>43</v>
      </c>
    </row>
    <row r="4" spans="1:5" s="54" customFormat="1" ht="15.75" customHeight="1" thickBot="1">
      <c r="A4" s="87"/>
      <c r="B4" s="87"/>
      <c r="C4" s="88"/>
      <c r="E4" s="88" t="s">
        <v>39</v>
      </c>
    </row>
    <row r="5" spans="1:5" ht="36.75" thickBot="1">
      <c r="A5" s="175" t="s">
        <v>124</v>
      </c>
      <c r="B5" s="89" t="s">
        <v>504</v>
      </c>
      <c r="C5" s="327" t="s">
        <v>421</v>
      </c>
      <c r="D5" s="328" t="s">
        <v>480</v>
      </c>
      <c r="E5" s="329" t="s">
        <v>498</v>
      </c>
    </row>
    <row r="6" spans="1:5" s="50" customFormat="1" ht="12.75" customHeight="1" thickBot="1">
      <c r="A6" s="78" t="s">
        <v>387</v>
      </c>
      <c r="B6" s="79" t="s">
        <v>388</v>
      </c>
      <c r="C6" s="79" t="s">
        <v>389</v>
      </c>
      <c r="D6" s="292" t="s">
        <v>391</v>
      </c>
      <c r="E6" s="341" t="s">
        <v>496</v>
      </c>
    </row>
    <row r="7" spans="1:5" s="50" customFormat="1" ht="15.75" customHeight="1" thickBot="1">
      <c r="A7" s="399" t="s">
        <v>40</v>
      </c>
      <c r="B7" s="400"/>
      <c r="C7" s="400"/>
      <c r="D7" s="400"/>
      <c r="E7" s="401"/>
    </row>
    <row r="8" spans="1:5" s="50" customFormat="1" ht="12" customHeight="1" thickBot="1">
      <c r="A8" s="25" t="s">
        <v>7</v>
      </c>
      <c r="B8" s="19" t="s">
        <v>152</v>
      </c>
      <c r="C8" s="168">
        <f>+C9+C10+C11+C12+C13+C14</f>
        <v>0</v>
      </c>
      <c r="D8" s="256">
        <f>+D9+D10+D11+D12+D13+D14</f>
        <v>0</v>
      </c>
      <c r="E8" s="103">
        <f>+E9+E10+E11+E12+E13+E14</f>
        <v>0</v>
      </c>
    </row>
    <row r="9" spans="1:5" s="55" customFormat="1" ht="12" customHeight="1">
      <c r="A9" s="199" t="s">
        <v>65</v>
      </c>
      <c r="B9" s="182" t="s">
        <v>153</v>
      </c>
      <c r="C9" s="170"/>
      <c r="D9" s="257"/>
      <c r="E9" s="212">
        <f aca="true" t="shared" si="0" ref="E9:E14">C9+D9</f>
        <v>0</v>
      </c>
    </row>
    <row r="10" spans="1:5" s="56" customFormat="1" ht="12" customHeight="1">
      <c r="A10" s="200" t="s">
        <v>66</v>
      </c>
      <c r="B10" s="183" t="s">
        <v>154</v>
      </c>
      <c r="C10" s="169"/>
      <c r="D10" s="258"/>
      <c r="E10" s="306">
        <f t="shared" si="0"/>
        <v>0</v>
      </c>
    </row>
    <row r="11" spans="1:5" s="56" customFormat="1" ht="12" customHeight="1">
      <c r="A11" s="200" t="s">
        <v>67</v>
      </c>
      <c r="B11" s="183" t="s">
        <v>155</v>
      </c>
      <c r="C11" s="169"/>
      <c r="D11" s="258"/>
      <c r="E11" s="306">
        <f t="shared" si="0"/>
        <v>0</v>
      </c>
    </row>
    <row r="12" spans="1:5" s="56" customFormat="1" ht="12" customHeight="1">
      <c r="A12" s="200" t="s">
        <v>68</v>
      </c>
      <c r="B12" s="183" t="s">
        <v>156</v>
      </c>
      <c r="C12" s="169"/>
      <c r="D12" s="258"/>
      <c r="E12" s="306">
        <f t="shared" si="0"/>
        <v>0</v>
      </c>
    </row>
    <row r="13" spans="1:5" s="56" customFormat="1" ht="12" customHeight="1">
      <c r="A13" s="200" t="s">
        <v>85</v>
      </c>
      <c r="B13" s="183" t="s">
        <v>395</v>
      </c>
      <c r="C13" s="169"/>
      <c r="D13" s="258"/>
      <c r="E13" s="306">
        <f t="shared" si="0"/>
        <v>0</v>
      </c>
    </row>
    <row r="14" spans="1:5" s="55" customFormat="1" ht="12" customHeight="1" thickBot="1">
      <c r="A14" s="201" t="s">
        <v>69</v>
      </c>
      <c r="B14" s="184" t="s">
        <v>333</v>
      </c>
      <c r="C14" s="169"/>
      <c r="D14" s="258"/>
      <c r="E14" s="306">
        <f t="shared" si="0"/>
        <v>0</v>
      </c>
    </row>
    <row r="15" spans="1:5" s="55" customFormat="1" ht="12" customHeight="1" thickBot="1">
      <c r="A15" s="25" t="s">
        <v>8</v>
      </c>
      <c r="B15" s="104" t="s">
        <v>157</v>
      </c>
      <c r="C15" s="168">
        <f>+C16+C17+C18+C19+C20</f>
        <v>0</v>
      </c>
      <c r="D15" s="256">
        <f>+D16+D17+D18+D19+D20</f>
        <v>0</v>
      </c>
      <c r="E15" s="103">
        <f>+E16+E17+E18+E19+E20</f>
        <v>0</v>
      </c>
    </row>
    <row r="16" spans="1:5" s="55" customFormat="1" ht="12" customHeight="1">
      <c r="A16" s="199" t="s">
        <v>71</v>
      </c>
      <c r="B16" s="182" t="s">
        <v>158</v>
      </c>
      <c r="C16" s="170"/>
      <c r="D16" s="257"/>
      <c r="E16" s="212">
        <f aca="true" t="shared" si="1" ref="E16:E21">C16+D16</f>
        <v>0</v>
      </c>
    </row>
    <row r="17" spans="1:5" s="55" customFormat="1" ht="12" customHeight="1">
      <c r="A17" s="200" t="s">
        <v>72</v>
      </c>
      <c r="B17" s="183" t="s">
        <v>159</v>
      </c>
      <c r="C17" s="169"/>
      <c r="D17" s="258"/>
      <c r="E17" s="306">
        <f t="shared" si="1"/>
        <v>0</v>
      </c>
    </row>
    <row r="18" spans="1:5" s="55" customFormat="1" ht="12" customHeight="1">
      <c r="A18" s="200" t="s">
        <v>73</v>
      </c>
      <c r="B18" s="183" t="s">
        <v>324</v>
      </c>
      <c r="C18" s="169"/>
      <c r="D18" s="258"/>
      <c r="E18" s="306">
        <f t="shared" si="1"/>
        <v>0</v>
      </c>
    </row>
    <row r="19" spans="1:5" s="55" customFormat="1" ht="12" customHeight="1">
      <c r="A19" s="200" t="s">
        <v>74</v>
      </c>
      <c r="B19" s="183" t="s">
        <v>325</v>
      </c>
      <c r="C19" s="169"/>
      <c r="D19" s="258"/>
      <c r="E19" s="306">
        <f t="shared" si="1"/>
        <v>0</v>
      </c>
    </row>
    <row r="20" spans="1:5" s="55" customFormat="1" ht="12" customHeight="1">
      <c r="A20" s="200" t="s">
        <v>75</v>
      </c>
      <c r="B20" s="183" t="s">
        <v>160</v>
      </c>
      <c r="C20" s="169"/>
      <c r="D20" s="258"/>
      <c r="E20" s="306">
        <f t="shared" si="1"/>
        <v>0</v>
      </c>
    </row>
    <row r="21" spans="1:5" s="56" customFormat="1" ht="12" customHeight="1" thickBot="1">
      <c r="A21" s="201" t="s">
        <v>81</v>
      </c>
      <c r="B21" s="184" t="s">
        <v>161</v>
      </c>
      <c r="C21" s="171"/>
      <c r="D21" s="259"/>
      <c r="E21" s="307">
        <f t="shared" si="1"/>
        <v>0</v>
      </c>
    </row>
    <row r="22" spans="1:5" s="56" customFormat="1" ht="12" customHeight="1" thickBot="1">
      <c r="A22" s="25" t="s">
        <v>9</v>
      </c>
      <c r="B22" s="19" t="s">
        <v>162</v>
      </c>
      <c r="C22" s="168">
        <f>+C23+C24+C25+C26+C27</f>
        <v>0</v>
      </c>
      <c r="D22" s="256">
        <f>+D23+D24+D25+D26+D27</f>
        <v>0</v>
      </c>
      <c r="E22" s="103">
        <f>+E23+E24+E25+E26+E27</f>
        <v>0</v>
      </c>
    </row>
    <row r="23" spans="1:5" s="56" customFormat="1" ht="12" customHeight="1">
      <c r="A23" s="199" t="s">
        <v>54</v>
      </c>
      <c r="B23" s="182" t="s">
        <v>163</v>
      </c>
      <c r="C23" s="170"/>
      <c r="D23" s="257"/>
      <c r="E23" s="212">
        <f aca="true" t="shared" si="2" ref="E23:E64">C23+D23</f>
        <v>0</v>
      </c>
    </row>
    <row r="24" spans="1:5" s="55" customFormat="1" ht="12" customHeight="1">
      <c r="A24" s="200" t="s">
        <v>55</v>
      </c>
      <c r="B24" s="183" t="s">
        <v>164</v>
      </c>
      <c r="C24" s="169"/>
      <c r="D24" s="258"/>
      <c r="E24" s="306">
        <f t="shared" si="2"/>
        <v>0</v>
      </c>
    </row>
    <row r="25" spans="1:5" s="56" customFormat="1" ht="12" customHeight="1">
      <c r="A25" s="200" t="s">
        <v>56</v>
      </c>
      <c r="B25" s="183" t="s">
        <v>326</v>
      </c>
      <c r="C25" s="169"/>
      <c r="D25" s="258"/>
      <c r="E25" s="306">
        <f t="shared" si="2"/>
        <v>0</v>
      </c>
    </row>
    <row r="26" spans="1:5" s="56" customFormat="1" ht="12" customHeight="1">
      <c r="A26" s="200" t="s">
        <v>57</v>
      </c>
      <c r="B26" s="183" t="s">
        <v>327</v>
      </c>
      <c r="C26" s="169"/>
      <c r="D26" s="258"/>
      <c r="E26" s="306">
        <f t="shared" si="2"/>
        <v>0</v>
      </c>
    </row>
    <row r="27" spans="1:5" s="56" customFormat="1" ht="12" customHeight="1">
      <c r="A27" s="200" t="s">
        <v>98</v>
      </c>
      <c r="B27" s="183" t="s">
        <v>165</v>
      </c>
      <c r="C27" s="169"/>
      <c r="D27" s="258"/>
      <c r="E27" s="306">
        <f t="shared" si="2"/>
        <v>0</v>
      </c>
    </row>
    <row r="28" spans="1:5" s="56" customFormat="1" ht="12" customHeight="1" thickBot="1">
      <c r="A28" s="201" t="s">
        <v>99</v>
      </c>
      <c r="B28" s="184" t="s">
        <v>166</v>
      </c>
      <c r="C28" s="171"/>
      <c r="D28" s="259"/>
      <c r="E28" s="307">
        <f t="shared" si="2"/>
        <v>0</v>
      </c>
    </row>
    <row r="29" spans="1:5" s="56" customFormat="1" ht="12" customHeight="1" thickBot="1">
      <c r="A29" s="25" t="s">
        <v>100</v>
      </c>
      <c r="B29" s="19" t="s">
        <v>476</v>
      </c>
      <c r="C29" s="174">
        <f>+C30+C31+C32+C33+C34+C35+C36</f>
        <v>0</v>
      </c>
      <c r="D29" s="174">
        <f>+D30+D31+D32+D33+D34+D35+D36</f>
        <v>0</v>
      </c>
      <c r="E29" s="211">
        <f>+E30+E31+E32+E33+E34+E35+E36</f>
        <v>0</v>
      </c>
    </row>
    <row r="30" spans="1:5" s="56" customFormat="1" ht="12" customHeight="1">
      <c r="A30" s="199" t="s">
        <v>167</v>
      </c>
      <c r="B30" s="182" t="s">
        <v>469</v>
      </c>
      <c r="C30" s="170"/>
      <c r="D30" s="170"/>
      <c r="E30" s="212">
        <f t="shared" si="2"/>
        <v>0</v>
      </c>
    </row>
    <row r="31" spans="1:5" s="56" customFormat="1" ht="12" customHeight="1">
      <c r="A31" s="200" t="s">
        <v>168</v>
      </c>
      <c r="B31" s="183" t="s">
        <v>470</v>
      </c>
      <c r="C31" s="169"/>
      <c r="D31" s="169"/>
      <c r="E31" s="306">
        <f t="shared" si="2"/>
        <v>0</v>
      </c>
    </row>
    <row r="32" spans="1:5" s="56" customFormat="1" ht="12" customHeight="1">
      <c r="A32" s="200" t="s">
        <v>169</v>
      </c>
      <c r="B32" s="183" t="s">
        <v>471</v>
      </c>
      <c r="C32" s="169"/>
      <c r="D32" s="169"/>
      <c r="E32" s="306">
        <f t="shared" si="2"/>
        <v>0</v>
      </c>
    </row>
    <row r="33" spans="1:5" s="56" customFormat="1" ht="12" customHeight="1">
      <c r="A33" s="200" t="s">
        <v>170</v>
      </c>
      <c r="B33" s="183" t="s">
        <v>472</v>
      </c>
      <c r="C33" s="169"/>
      <c r="D33" s="169"/>
      <c r="E33" s="306">
        <f t="shared" si="2"/>
        <v>0</v>
      </c>
    </row>
    <row r="34" spans="1:5" s="56" customFormat="1" ht="12" customHeight="1">
      <c r="A34" s="200" t="s">
        <v>473</v>
      </c>
      <c r="B34" s="183" t="s">
        <v>171</v>
      </c>
      <c r="C34" s="169"/>
      <c r="D34" s="169"/>
      <c r="E34" s="306">
        <f t="shared" si="2"/>
        <v>0</v>
      </c>
    </row>
    <row r="35" spans="1:5" s="56" customFormat="1" ht="12" customHeight="1">
      <c r="A35" s="200" t="s">
        <v>474</v>
      </c>
      <c r="B35" s="183" t="s">
        <v>172</v>
      </c>
      <c r="C35" s="169"/>
      <c r="D35" s="169"/>
      <c r="E35" s="306">
        <f t="shared" si="2"/>
        <v>0</v>
      </c>
    </row>
    <row r="36" spans="1:5" s="56" customFormat="1" ht="12" customHeight="1" thickBot="1">
      <c r="A36" s="201" t="s">
        <v>475</v>
      </c>
      <c r="B36" s="184" t="s">
        <v>173</v>
      </c>
      <c r="C36" s="171"/>
      <c r="D36" s="171"/>
      <c r="E36" s="307">
        <f t="shared" si="2"/>
        <v>0</v>
      </c>
    </row>
    <row r="37" spans="1:5" s="56" customFormat="1" ht="12" customHeight="1" thickBot="1">
      <c r="A37" s="25" t="s">
        <v>11</v>
      </c>
      <c r="B37" s="19" t="s">
        <v>334</v>
      </c>
      <c r="C37" s="168">
        <f>SUM(C38:C48)</f>
        <v>1600</v>
      </c>
      <c r="D37" s="256">
        <f>SUM(D38:D48)</f>
        <v>0</v>
      </c>
      <c r="E37" s="103">
        <f>SUM(E38:E48)</f>
        <v>1600</v>
      </c>
    </row>
    <row r="38" spans="1:5" s="56" customFormat="1" ht="12" customHeight="1">
      <c r="A38" s="199" t="s">
        <v>58</v>
      </c>
      <c r="B38" s="182" t="s">
        <v>176</v>
      </c>
      <c r="C38" s="170"/>
      <c r="D38" s="257"/>
      <c r="E38" s="212">
        <f t="shared" si="2"/>
        <v>0</v>
      </c>
    </row>
    <row r="39" spans="1:5" s="56" customFormat="1" ht="12" customHeight="1">
      <c r="A39" s="200" t="s">
        <v>59</v>
      </c>
      <c r="B39" s="183" t="s">
        <v>177</v>
      </c>
      <c r="C39" s="344">
        <v>1600</v>
      </c>
      <c r="D39" s="258"/>
      <c r="E39" s="306">
        <f t="shared" si="2"/>
        <v>1600</v>
      </c>
    </row>
    <row r="40" spans="1:5" s="56" customFormat="1" ht="12" customHeight="1">
      <c r="A40" s="200" t="s">
        <v>60</v>
      </c>
      <c r="B40" s="183" t="s">
        <v>178</v>
      </c>
      <c r="C40" s="169"/>
      <c r="D40" s="258"/>
      <c r="E40" s="306">
        <f t="shared" si="2"/>
        <v>0</v>
      </c>
    </row>
    <row r="41" spans="1:5" s="56" customFormat="1" ht="12" customHeight="1">
      <c r="A41" s="200" t="s">
        <v>102</v>
      </c>
      <c r="B41" s="183" t="s">
        <v>179</v>
      </c>
      <c r="C41" s="169"/>
      <c r="D41" s="258"/>
      <c r="E41" s="306">
        <f t="shared" si="2"/>
        <v>0</v>
      </c>
    </row>
    <row r="42" spans="1:5" s="56" customFormat="1" ht="12" customHeight="1">
      <c r="A42" s="200" t="s">
        <v>103</v>
      </c>
      <c r="B42" s="183" t="s">
        <v>180</v>
      </c>
      <c r="C42" s="169"/>
      <c r="D42" s="258"/>
      <c r="E42" s="306">
        <f t="shared" si="2"/>
        <v>0</v>
      </c>
    </row>
    <row r="43" spans="1:5" s="56" customFormat="1" ht="12" customHeight="1">
      <c r="A43" s="200" t="s">
        <v>104</v>
      </c>
      <c r="B43" s="183" t="s">
        <v>181</v>
      </c>
      <c r="C43" s="169"/>
      <c r="D43" s="258"/>
      <c r="E43" s="306">
        <f t="shared" si="2"/>
        <v>0</v>
      </c>
    </row>
    <row r="44" spans="1:5" s="56" customFormat="1" ht="12" customHeight="1">
      <c r="A44" s="200" t="s">
        <v>105</v>
      </c>
      <c r="B44" s="183" t="s">
        <v>182</v>
      </c>
      <c r="C44" s="169"/>
      <c r="D44" s="258"/>
      <c r="E44" s="306">
        <f t="shared" si="2"/>
        <v>0</v>
      </c>
    </row>
    <row r="45" spans="1:5" s="56" customFormat="1" ht="12" customHeight="1">
      <c r="A45" s="200" t="s">
        <v>106</v>
      </c>
      <c r="B45" s="183" t="s">
        <v>183</v>
      </c>
      <c r="C45" s="169"/>
      <c r="D45" s="258"/>
      <c r="E45" s="306">
        <f t="shared" si="2"/>
        <v>0</v>
      </c>
    </row>
    <row r="46" spans="1:5" s="56" customFormat="1" ht="12" customHeight="1">
      <c r="A46" s="200" t="s">
        <v>174</v>
      </c>
      <c r="B46" s="183" t="s">
        <v>184</v>
      </c>
      <c r="C46" s="172"/>
      <c r="D46" s="293"/>
      <c r="E46" s="308">
        <f t="shared" si="2"/>
        <v>0</v>
      </c>
    </row>
    <row r="47" spans="1:5" s="56" customFormat="1" ht="12" customHeight="1">
      <c r="A47" s="201" t="s">
        <v>175</v>
      </c>
      <c r="B47" s="184" t="s">
        <v>336</v>
      </c>
      <c r="C47" s="173"/>
      <c r="D47" s="294"/>
      <c r="E47" s="309">
        <f t="shared" si="2"/>
        <v>0</v>
      </c>
    </row>
    <row r="48" spans="1:5" s="56" customFormat="1" ht="12" customHeight="1" thickBot="1">
      <c r="A48" s="201" t="s">
        <v>335</v>
      </c>
      <c r="B48" s="184" t="s">
        <v>185</v>
      </c>
      <c r="C48" s="173"/>
      <c r="D48" s="294"/>
      <c r="E48" s="309">
        <f t="shared" si="2"/>
        <v>0</v>
      </c>
    </row>
    <row r="49" spans="1:5" s="56" customFormat="1" ht="12" customHeight="1" thickBot="1">
      <c r="A49" s="25" t="s">
        <v>12</v>
      </c>
      <c r="B49" s="19" t="s">
        <v>186</v>
      </c>
      <c r="C49" s="168">
        <f>SUM(C50:C54)</f>
        <v>0</v>
      </c>
      <c r="D49" s="256">
        <f>SUM(D50:D54)</f>
        <v>0</v>
      </c>
      <c r="E49" s="103">
        <f>SUM(E50:E54)</f>
        <v>0</v>
      </c>
    </row>
    <row r="50" spans="1:5" s="56" customFormat="1" ht="12" customHeight="1">
      <c r="A50" s="199" t="s">
        <v>61</v>
      </c>
      <c r="B50" s="182" t="s">
        <v>190</v>
      </c>
      <c r="C50" s="224"/>
      <c r="D50" s="295"/>
      <c r="E50" s="310">
        <f t="shared" si="2"/>
        <v>0</v>
      </c>
    </row>
    <row r="51" spans="1:5" s="56" customFormat="1" ht="12" customHeight="1">
      <c r="A51" s="200" t="s">
        <v>62</v>
      </c>
      <c r="B51" s="183" t="s">
        <v>191</v>
      </c>
      <c r="C51" s="172"/>
      <c r="D51" s="293"/>
      <c r="E51" s="308">
        <f t="shared" si="2"/>
        <v>0</v>
      </c>
    </row>
    <row r="52" spans="1:5" s="56" customFormat="1" ht="12" customHeight="1">
      <c r="A52" s="200" t="s">
        <v>187</v>
      </c>
      <c r="B52" s="183" t="s">
        <v>192</v>
      </c>
      <c r="C52" s="172"/>
      <c r="D52" s="293"/>
      <c r="E52" s="308">
        <f t="shared" si="2"/>
        <v>0</v>
      </c>
    </row>
    <row r="53" spans="1:5" s="56" customFormat="1" ht="12" customHeight="1">
      <c r="A53" s="200" t="s">
        <v>188</v>
      </c>
      <c r="B53" s="183" t="s">
        <v>193</v>
      </c>
      <c r="C53" s="172"/>
      <c r="D53" s="293"/>
      <c r="E53" s="308">
        <f t="shared" si="2"/>
        <v>0</v>
      </c>
    </row>
    <row r="54" spans="1:5" s="56" customFormat="1" ht="12" customHeight="1" thickBot="1">
      <c r="A54" s="201" t="s">
        <v>189</v>
      </c>
      <c r="B54" s="184" t="s">
        <v>194</v>
      </c>
      <c r="C54" s="173"/>
      <c r="D54" s="294"/>
      <c r="E54" s="309">
        <f t="shared" si="2"/>
        <v>0</v>
      </c>
    </row>
    <row r="55" spans="1:5" s="56" customFormat="1" ht="12" customHeight="1" thickBot="1">
      <c r="A55" s="25" t="s">
        <v>107</v>
      </c>
      <c r="B55" s="19" t="s">
        <v>195</v>
      </c>
      <c r="C55" s="168">
        <f>SUM(C56:C58)</f>
        <v>0</v>
      </c>
      <c r="D55" s="256">
        <f>SUM(D56:D58)</f>
        <v>0</v>
      </c>
      <c r="E55" s="103">
        <f>SUM(E56:E58)</f>
        <v>0</v>
      </c>
    </row>
    <row r="56" spans="1:5" s="56" customFormat="1" ht="12" customHeight="1">
      <c r="A56" s="199" t="s">
        <v>63</v>
      </c>
      <c r="B56" s="182" t="s">
        <v>196</v>
      </c>
      <c r="C56" s="170"/>
      <c r="D56" s="257"/>
      <c r="E56" s="212">
        <f t="shared" si="2"/>
        <v>0</v>
      </c>
    </row>
    <row r="57" spans="1:5" s="56" customFormat="1" ht="12" customHeight="1">
      <c r="A57" s="200" t="s">
        <v>64</v>
      </c>
      <c r="B57" s="183" t="s">
        <v>328</v>
      </c>
      <c r="C57" s="169"/>
      <c r="D57" s="258"/>
      <c r="E57" s="306">
        <f t="shared" si="2"/>
        <v>0</v>
      </c>
    </row>
    <row r="58" spans="1:5" s="56" customFormat="1" ht="12" customHeight="1">
      <c r="A58" s="200" t="s">
        <v>199</v>
      </c>
      <c r="B58" s="183" t="s">
        <v>197</v>
      </c>
      <c r="C58" s="169"/>
      <c r="D58" s="258"/>
      <c r="E58" s="306">
        <f t="shared" si="2"/>
        <v>0</v>
      </c>
    </row>
    <row r="59" spans="1:5" s="56" customFormat="1" ht="12" customHeight="1" thickBot="1">
      <c r="A59" s="201" t="s">
        <v>200</v>
      </c>
      <c r="B59" s="184" t="s">
        <v>198</v>
      </c>
      <c r="C59" s="171"/>
      <c r="D59" s="259"/>
      <c r="E59" s="307">
        <f t="shared" si="2"/>
        <v>0</v>
      </c>
    </row>
    <row r="60" spans="1:5" s="56" customFormat="1" ht="12" customHeight="1" thickBot="1">
      <c r="A60" s="25" t="s">
        <v>14</v>
      </c>
      <c r="B60" s="104" t="s">
        <v>201</v>
      </c>
      <c r="C60" s="168">
        <f>SUM(C61:C63)</f>
        <v>0</v>
      </c>
      <c r="D60" s="256">
        <f>SUM(D61:D63)</f>
        <v>1900</v>
      </c>
      <c r="E60" s="103">
        <f>SUM(E61:E63)</f>
        <v>1900</v>
      </c>
    </row>
    <row r="61" spans="1:5" s="56" customFormat="1" ht="12" customHeight="1">
      <c r="A61" s="199" t="s">
        <v>108</v>
      </c>
      <c r="B61" s="182" t="s">
        <v>203</v>
      </c>
      <c r="C61" s="172"/>
      <c r="D61" s="293"/>
      <c r="E61" s="308">
        <f t="shared" si="2"/>
        <v>0</v>
      </c>
    </row>
    <row r="62" spans="1:5" s="56" customFormat="1" ht="12" customHeight="1">
      <c r="A62" s="200" t="s">
        <v>109</v>
      </c>
      <c r="B62" s="183" t="s">
        <v>329</v>
      </c>
      <c r="C62" s="172"/>
      <c r="D62" s="293"/>
      <c r="E62" s="308">
        <f t="shared" si="2"/>
        <v>0</v>
      </c>
    </row>
    <row r="63" spans="1:5" s="56" customFormat="1" ht="12" customHeight="1">
      <c r="A63" s="200" t="s">
        <v>132</v>
      </c>
      <c r="B63" s="183" t="s">
        <v>204</v>
      </c>
      <c r="C63" s="172"/>
      <c r="D63" s="172">
        <v>1900</v>
      </c>
      <c r="E63" s="308">
        <f t="shared" si="2"/>
        <v>1900</v>
      </c>
    </row>
    <row r="64" spans="1:5" s="56" customFormat="1" ht="12" customHeight="1" thickBot="1">
      <c r="A64" s="201" t="s">
        <v>202</v>
      </c>
      <c r="B64" s="184" t="s">
        <v>205</v>
      </c>
      <c r="C64" s="172"/>
      <c r="D64" s="293"/>
      <c r="E64" s="308">
        <f t="shared" si="2"/>
        <v>0</v>
      </c>
    </row>
    <row r="65" spans="1:5" s="56" customFormat="1" ht="12" customHeight="1" thickBot="1">
      <c r="A65" s="25" t="s">
        <v>15</v>
      </c>
      <c r="B65" s="19" t="s">
        <v>206</v>
      </c>
      <c r="C65" s="174">
        <f>+C8+C15+C22+C29+C37+C49+C55+C60</f>
        <v>1600</v>
      </c>
      <c r="D65" s="260">
        <f>+D8+D15+D22+D29+D37+D49+D55+D60</f>
        <v>1900</v>
      </c>
      <c r="E65" s="211">
        <f>+E8+E15+E22+E29+E37+E49+E55+E60</f>
        <v>3500</v>
      </c>
    </row>
    <row r="66" spans="1:5" s="56" customFormat="1" ht="12" customHeight="1" thickBot="1">
      <c r="A66" s="202" t="s">
        <v>297</v>
      </c>
      <c r="B66" s="104" t="s">
        <v>208</v>
      </c>
      <c r="C66" s="168">
        <f>SUM(C67:C69)</f>
        <v>0</v>
      </c>
      <c r="D66" s="256">
        <f>SUM(D67:D69)</f>
        <v>0</v>
      </c>
      <c r="E66" s="103">
        <f>SUM(E67:E69)</f>
        <v>0</v>
      </c>
    </row>
    <row r="67" spans="1:5" s="56" customFormat="1" ht="12" customHeight="1">
      <c r="A67" s="199" t="s">
        <v>239</v>
      </c>
      <c r="B67" s="182" t="s">
        <v>209</v>
      </c>
      <c r="C67" s="172"/>
      <c r="D67" s="293"/>
      <c r="E67" s="308">
        <f>C67+D67</f>
        <v>0</v>
      </c>
    </row>
    <row r="68" spans="1:5" s="56" customFormat="1" ht="12" customHeight="1">
      <c r="A68" s="200" t="s">
        <v>248</v>
      </c>
      <c r="B68" s="183" t="s">
        <v>210</v>
      </c>
      <c r="C68" s="172"/>
      <c r="D68" s="293"/>
      <c r="E68" s="308">
        <f>C68+D68</f>
        <v>0</v>
      </c>
    </row>
    <row r="69" spans="1:5" s="56" customFormat="1" ht="12" customHeight="1" thickBot="1">
      <c r="A69" s="201" t="s">
        <v>249</v>
      </c>
      <c r="B69" s="185" t="s">
        <v>211</v>
      </c>
      <c r="C69" s="172"/>
      <c r="D69" s="296"/>
      <c r="E69" s="308">
        <f>C69+D69</f>
        <v>0</v>
      </c>
    </row>
    <row r="70" spans="1:5" s="56" customFormat="1" ht="12" customHeight="1" thickBot="1">
      <c r="A70" s="202" t="s">
        <v>212</v>
      </c>
      <c r="B70" s="104" t="s">
        <v>213</v>
      </c>
      <c r="C70" s="168">
        <f>SUM(C71:C74)</f>
        <v>0</v>
      </c>
      <c r="D70" s="168">
        <f>SUM(D71:D74)</f>
        <v>0</v>
      </c>
      <c r="E70" s="103">
        <f>SUM(E71:E74)</f>
        <v>0</v>
      </c>
    </row>
    <row r="71" spans="1:5" s="56" customFormat="1" ht="12" customHeight="1">
      <c r="A71" s="199" t="s">
        <v>86</v>
      </c>
      <c r="B71" s="182" t="s">
        <v>214</v>
      </c>
      <c r="C71" s="172"/>
      <c r="D71" s="172"/>
      <c r="E71" s="308">
        <f>C71+D71</f>
        <v>0</v>
      </c>
    </row>
    <row r="72" spans="1:5" s="56" customFormat="1" ht="12" customHeight="1">
      <c r="A72" s="200" t="s">
        <v>87</v>
      </c>
      <c r="B72" s="183" t="s">
        <v>215</v>
      </c>
      <c r="C72" s="172"/>
      <c r="D72" s="172"/>
      <c r="E72" s="308">
        <f>C72+D72</f>
        <v>0</v>
      </c>
    </row>
    <row r="73" spans="1:5" s="56" customFormat="1" ht="12" customHeight="1">
      <c r="A73" s="200" t="s">
        <v>240</v>
      </c>
      <c r="B73" s="183" t="s">
        <v>216</v>
      </c>
      <c r="C73" s="172"/>
      <c r="D73" s="172"/>
      <c r="E73" s="308">
        <f>C73+D73</f>
        <v>0</v>
      </c>
    </row>
    <row r="74" spans="1:5" s="56" customFormat="1" ht="12" customHeight="1" thickBot="1">
      <c r="A74" s="201" t="s">
        <v>241</v>
      </c>
      <c r="B74" s="184" t="s">
        <v>217</v>
      </c>
      <c r="C74" s="172"/>
      <c r="D74" s="172"/>
      <c r="E74" s="308">
        <f>C74+D74</f>
        <v>0</v>
      </c>
    </row>
    <row r="75" spans="1:5" s="56" customFormat="1" ht="12" customHeight="1" thickBot="1">
      <c r="A75" s="202" t="s">
        <v>218</v>
      </c>
      <c r="B75" s="104" t="s">
        <v>219</v>
      </c>
      <c r="C75" s="168">
        <f>SUM(C76:C77)</f>
        <v>0</v>
      </c>
      <c r="D75" s="168">
        <f>SUM(D76:D77)</f>
        <v>0</v>
      </c>
      <c r="E75" s="103">
        <f>SUM(E76:E77)</f>
        <v>0</v>
      </c>
    </row>
    <row r="76" spans="1:5" s="56" customFormat="1" ht="12" customHeight="1">
      <c r="A76" s="199" t="s">
        <v>242</v>
      </c>
      <c r="B76" s="182" t="s">
        <v>220</v>
      </c>
      <c r="C76" s="172"/>
      <c r="D76" s="172"/>
      <c r="E76" s="308">
        <f>C76+D76</f>
        <v>0</v>
      </c>
    </row>
    <row r="77" spans="1:5" s="56" customFormat="1" ht="12" customHeight="1" thickBot="1">
      <c r="A77" s="201" t="s">
        <v>243</v>
      </c>
      <c r="B77" s="184" t="s">
        <v>221</v>
      </c>
      <c r="C77" s="172"/>
      <c r="D77" s="172"/>
      <c r="E77" s="308">
        <f>C77+D77</f>
        <v>0</v>
      </c>
    </row>
    <row r="78" spans="1:5" s="55" customFormat="1" ht="12" customHeight="1" thickBot="1">
      <c r="A78" s="202" t="s">
        <v>222</v>
      </c>
      <c r="B78" s="104" t="s">
        <v>223</v>
      </c>
      <c r="C78" s="168">
        <f>SUM(C79:C81)</f>
        <v>0</v>
      </c>
      <c r="D78" s="168">
        <f>SUM(D79:D81)</f>
        <v>0</v>
      </c>
      <c r="E78" s="103">
        <f>SUM(E79:E81)</f>
        <v>0</v>
      </c>
    </row>
    <row r="79" spans="1:5" s="56" customFormat="1" ht="12" customHeight="1">
      <c r="A79" s="199" t="s">
        <v>244</v>
      </c>
      <c r="B79" s="182" t="s">
        <v>224</v>
      </c>
      <c r="C79" s="172"/>
      <c r="D79" s="172"/>
      <c r="E79" s="308">
        <f>C79+D79</f>
        <v>0</v>
      </c>
    </row>
    <row r="80" spans="1:5" s="56" customFormat="1" ht="12" customHeight="1">
      <c r="A80" s="200" t="s">
        <v>245</v>
      </c>
      <c r="B80" s="183" t="s">
        <v>225</v>
      </c>
      <c r="C80" s="172"/>
      <c r="D80" s="172"/>
      <c r="E80" s="308">
        <f>C80+D80</f>
        <v>0</v>
      </c>
    </row>
    <row r="81" spans="1:5" s="56" customFormat="1" ht="12" customHeight="1" thickBot="1">
      <c r="A81" s="201" t="s">
        <v>246</v>
      </c>
      <c r="B81" s="184" t="s">
        <v>226</v>
      </c>
      <c r="C81" s="172"/>
      <c r="D81" s="172"/>
      <c r="E81" s="308">
        <f>C81+D81</f>
        <v>0</v>
      </c>
    </row>
    <row r="82" spans="1:5" s="56" customFormat="1" ht="12" customHeight="1" thickBot="1">
      <c r="A82" s="202" t="s">
        <v>227</v>
      </c>
      <c r="B82" s="104" t="s">
        <v>247</v>
      </c>
      <c r="C82" s="168">
        <f>SUM(C83:C86)</f>
        <v>0</v>
      </c>
      <c r="D82" s="168">
        <f>SUM(D83:D86)</f>
        <v>0</v>
      </c>
      <c r="E82" s="103">
        <f>SUM(E83:E86)</f>
        <v>0</v>
      </c>
    </row>
    <row r="83" spans="1:5" s="56" customFormat="1" ht="12" customHeight="1">
      <c r="A83" s="203" t="s">
        <v>228</v>
      </c>
      <c r="B83" s="182" t="s">
        <v>229</v>
      </c>
      <c r="C83" s="172"/>
      <c r="D83" s="172"/>
      <c r="E83" s="308">
        <f aca="true" t="shared" si="3" ref="E83:E88">C83+D83</f>
        <v>0</v>
      </c>
    </row>
    <row r="84" spans="1:5" s="56" customFormat="1" ht="12" customHeight="1">
      <c r="A84" s="204" t="s">
        <v>230</v>
      </c>
      <c r="B84" s="183" t="s">
        <v>231</v>
      </c>
      <c r="C84" s="172"/>
      <c r="D84" s="172"/>
      <c r="E84" s="308">
        <f t="shared" si="3"/>
        <v>0</v>
      </c>
    </row>
    <row r="85" spans="1:5" s="56" customFormat="1" ht="12" customHeight="1">
      <c r="A85" s="204" t="s">
        <v>232</v>
      </c>
      <c r="B85" s="183" t="s">
        <v>233</v>
      </c>
      <c r="C85" s="172"/>
      <c r="D85" s="172"/>
      <c r="E85" s="308">
        <f t="shared" si="3"/>
        <v>0</v>
      </c>
    </row>
    <row r="86" spans="1:5" s="55" customFormat="1" ht="12" customHeight="1" thickBot="1">
      <c r="A86" s="205" t="s">
        <v>234</v>
      </c>
      <c r="B86" s="184" t="s">
        <v>235</v>
      </c>
      <c r="C86" s="172"/>
      <c r="D86" s="172"/>
      <c r="E86" s="308">
        <f t="shared" si="3"/>
        <v>0</v>
      </c>
    </row>
    <row r="87" spans="1:5" s="55" customFormat="1" ht="12" customHeight="1" thickBot="1">
      <c r="A87" s="202" t="s">
        <v>236</v>
      </c>
      <c r="B87" s="104" t="s">
        <v>375</v>
      </c>
      <c r="C87" s="227"/>
      <c r="D87" s="227"/>
      <c r="E87" s="103">
        <f t="shared" si="3"/>
        <v>0</v>
      </c>
    </row>
    <row r="88" spans="1:5" s="55" customFormat="1" ht="12" customHeight="1" thickBot="1">
      <c r="A88" s="202" t="s">
        <v>396</v>
      </c>
      <c r="B88" s="104" t="s">
        <v>237</v>
      </c>
      <c r="C88" s="227"/>
      <c r="D88" s="227"/>
      <c r="E88" s="103">
        <f t="shared" si="3"/>
        <v>0</v>
      </c>
    </row>
    <row r="89" spans="1:5" s="55" customFormat="1" ht="12" customHeight="1" thickBot="1">
      <c r="A89" s="202" t="s">
        <v>397</v>
      </c>
      <c r="B89" s="189" t="s">
        <v>378</v>
      </c>
      <c r="C89" s="174">
        <f>+C66+C70+C75+C78+C82+C88+C87</f>
        <v>0</v>
      </c>
      <c r="D89" s="174">
        <f>+D66+D70+D75+D78+D82+D88+D87</f>
        <v>0</v>
      </c>
      <c r="E89" s="211">
        <f>+E66+E70+E75+E78+E82+E88+E87</f>
        <v>0</v>
      </c>
    </row>
    <row r="90" spans="1:5" s="55" customFormat="1" ht="12" customHeight="1" thickBot="1">
      <c r="A90" s="206" t="s">
        <v>398</v>
      </c>
      <c r="B90" s="190" t="s">
        <v>399</v>
      </c>
      <c r="C90" s="174">
        <f>+C65+C89</f>
        <v>1600</v>
      </c>
      <c r="D90" s="174">
        <f>+D65+D89</f>
        <v>1900</v>
      </c>
      <c r="E90" s="211">
        <f>+E65+E89</f>
        <v>3500</v>
      </c>
    </row>
    <row r="91" spans="1:3" s="56" customFormat="1" ht="15" customHeight="1" thickBot="1">
      <c r="A91" s="93"/>
      <c r="B91" s="94"/>
      <c r="C91" s="150"/>
    </row>
    <row r="92" spans="1:5" s="50" customFormat="1" ht="16.5" customHeight="1" thickBot="1">
      <c r="A92" s="399" t="s">
        <v>41</v>
      </c>
      <c r="B92" s="400"/>
      <c r="C92" s="400"/>
      <c r="D92" s="400"/>
      <c r="E92" s="401"/>
    </row>
    <row r="93" spans="1:5" s="57" customFormat="1" ht="12" customHeight="1" thickBot="1">
      <c r="A93" s="176" t="s">
        <v>7</v>
      </c>
      <c r="B93" s="24" t="s">
        <v>403</v>
      </c>
      <c r="C93" s="167">
        <f>+C94+C95+C96+C97+C98+C111</f>
        <v>1000</v>
      </c>
      <c r="D93" s="167">
        <f>+D94+D95+D96+D97+D98+D111</f>
        <v>324</v>
      </c>
      <c r="E93" s="241">
        <f>+E94+E95+E96+E97+E98+E111</f>
        <v>1324</v>
      </c>
    </row>
    <row r="94" spans="1:5" ht="12" customHeight="1">
      <c r="A94" s="207" t="s">
        <v>65</v>
      </c>
      <c r="B94" s="8" t="s">
        <v>36</v>
      </c>
      <c r="C94" s="245"/>
      <c r="D94" s="245"/>
      <c r="E94" s="311">
        <f aca="true" t="shared" si="4" ref="E94:E113">C94+D94</f>
        <v>0</v>
      </c>
    </row>
    <row r="95" spans="1:5" ht="12" customHeight="1">
      <c r="A95" s="200" t="s">
        <v>66</v>
      </c>
      <c r="B95" s="6" t="s">
        <v>110</v>
      </c>
      <c r="C95" s="169"/>
      <c r="D95" s="169"/>
      <c r="E95" s="306">
        <f t="shared" si="4"/>
        <v>0</v>
      </c>
    </row>
    <row r="96" spans="1:5" ht="12" customHeight="1">
      <c r="A96" s="200" t="s">
        <v>67</v>
      </c>
      <c r="B96" s="6" t="s">
        <v>84</v>
      </c>
      <c r="C96" s="346">
        <v>1000</v>
      </c>
      <c r="D96" s="171">
        <v>324</v>
      </c>
      <c r="E96" s="307">
        <f t="shared" si="4"/>
        <v>1324</v>
      </c>
    </row>
    <row r="97" spans="1:5" ht="12" customHeight="1">
      <c r="A97" s="200" t="s">
        <v>68</v>
      </c>
      <c r="B97" s="9" t="s">
        <v>111</v>
      </c>
      <c r="C97" s="171"/>
      <c r="D97" s="259"/>
      <c r="E97" s="307">
        <f t="shared" si="4"/>
        <v>0</v>
      </c>
    </row>
    <row r="98" spans="1:5" ht="12" customHeight="1">
      <c r="A98" s="200" t="s">
        <v>76</v>
      </c>
      <c r="B98" s="17" t="s">
        <v>112</v>
      </c>
      <c r="C98" s="171"/>
      <c r="D98" s="259"/>
      <c r="E98" s="307">
        <f t="shared" si="4"/>
        <v>0</v>
      </c>
    </row>
    <row r="99" spans="1:5" ht="12" customHeight="1">
      <c r="A99" s="200" t="s">
        <v>69</v>
      </c>
      <c r="B99" s="6" t="s">
        <v>400</v>
      </c>
      <c r="C99" s="171"/>
      <c r="D99" s="259"/>
      <c r="E99" s="307">
        <f t="shared" si="4"/>
        <v>0</v>
      </c>
    </row>
    <row r="100" spans="1:5" ht="12" customHeight="1">
      <c r="A100" s="200" t="s">
        <v>70</v>
      </c>
      <c r="B100" s="67" t="s">
        <v>341</v>
      </c>
      <c r="C100" s="171"/>
      <c r="D100" s="259"/>
      <c r="E100" s="307">
        <f t="shared" si="4"/>
        <v>0</v>
      </c>
    </row>
    <row r="101" spans="1:5" ht="12" customHeight="1">
      <c r="A101" s="200" t="s">
        <v>77</v>
      </c>
      <c r="B101" s="67" t="s">
        <v>340</v>
      </c>
      <c r="C101" s="171"/>
      <c r="D101" s="259"/>
      <c r="E101" s="307">
        <f t="shared" si="4"/>
        <v>0</v>
      </c>
    </row>
    <row r="102" spans="1:5" ht="12" customHeight="1">
      <c r="A102" s="200" t="s">
        <v>78</v>
      </c>
      <c r="B102" s="67" t="s">
        <v>253</v>
      </c>
      <c r="C102" s="171"/>
      <c r="D102" s="259"/>
      <c r="E102" s="307">
        <f t="shared" si="4"/>
        <v>0</v>
      </c>
    </row>
    <row r="103" spans="1:5" ht="12" customHeight="1">
      <c r="A103" s="200" t="s">
        <v>79</v>
      </c>
      <c r="B103" s="68" t="s">
        <v>254</v>
      </c>
      <c r="C103" s="171"/>
      <c r="D103" s="259"/>
      <c r="E103" s="307">
        <f t="shared" si="4"/>
        <v>0</v>
      </c>
    </row>
    <row r="104" spans="1:5" ht="12" customHeight="1">
      <c r="A104" s="200" t="s">
        <v>80</v>
      </c>
      <c r="B104" s="68" t="s">
        <v>255</v>
      </c>
      <c r="C104" s="171"/>
      <c r="D104" s="259"/>
      <c r="E104" s="307">
        <f t="shared" si="4"/>
        <v>0</v>
      </c>
    </row>
    <row r="105" spans="1:5" ht="12" customHeight="1">
      <c r="A105" s="200" t="s">
        <v>82</v>
      </c>
      <c r="B105" s="67" t="s">
        <v>256</v>
      </c>
      <c r="C105" s="171"/>
      <c r="D105" s="259"/>
      <c r="E105" s="307">
        <f t="shared" si="4"/>
        <v>0</v>
      </c>
    </row>
    <row r="106" spans="1:5" ht="12" customHeight="1">
      <c r="A106" s="200" t="s">
        <v>113</v>
      </c>
      <c r="B106" s="67" t="s">
        <v>257</v>
      </c>
      <c r="C106" s="171"/>
      <c r="D106" s="259"/>
      <c r="E106" s="307">
        <f t="shared" si="4"/>
        <v>0</v>
      </c>
    </row>
    <row r="107" spans="1:5" ht="12" customHeight="1">
      <c r="A107" s="200" t="s">
        <v>251</v>
      </c>
      <c r="B107" s="68" t="s">
        <v>258</v>
      </c>
      <c r="C107" s="169"/>
      <c r="D107" s="259"/>
      <c r="E107" s="307">
        <f t="shared" si="4"/>
        <v>0</v>
      </c>
    </row>
    <row r="108" spans="1:5" ht="12" customHeight="1">
      <c r="A108" s="208" t="s">
        <v>252</v>
      </c>
      <c r="B108" s="69" t="s">
        <v>259</v>
      </c>
      <c r="C108" s="171"/>
      <c r="D108" s="259"/>
      <c r="E108" s="307">
        <f t="shared" si="4"/>
        <v>0</v>
      </c>
    </row>
    <row r="109" spans="1:5" ht="12" customHeight="1">
      <c r="A109" s="200" t="s">
        <v>338</v>
      </c>
      <c r="B109" s="69" t="s">
        <v>260</v>
      </c>
      <c r="C109" s="171"/>
      <c r="D109" s="259"/>
      <c r="E109" s="307">
        <f t="shared" si="4"/>
        <v>0</v>
      </c>
    </row>
    <row r="110" spans="1:5" ht="12" customHeight="1">
      <c r="A110" s="200" t="s">
        <v>339</v>
      </c>
      <c r="B110" s="68" t="s">
        <v>261</v>
      </c>
      <c r="C110" s="169"/>
      <c r="D110" s="258"/>
      <c r="E110" s="306">
        <f t="shared" si="4"/>
        <v>0</v>
      </c>
    </row>
    <row r="111" spans="1:5" ht="12" customHeight="1">
      <c r="A111" s="200" t="s">
        <v>343</v>
      </c>
      <c r="B111" s="9" t="s">
        <v>37</v>
      </c>
      <c r="C111" s="169"/>
      <c r="D111" s="258"/>
      <c r="E111" s="306">
        <f t="shared" si="4"/>
        <v>0</v>
      </c>
    </row>
    <row r="112" spans="1:5" ht="12" customHeight="1">
      <c r="A112" s="201" t="s">
        <v>344</v>
      </c>
      <c r="B112" s="6" t="s">
        <v>401</v>
      </c>
      <c r="C112" s="171"/>
      <c r="D112" s="259"/>
      <c r="E112" s="307">
        <f t="shared" si="4"/>
        <v>0</v>
      </c>
    </row>
    <row r="113" spans="1:5" ht="12" customHeight="1" thickBot="1">
      <c r="A113" s="209" t="s">
        <v>345</v>
      </c>
      <c r="B113" s="70" t="s">
        <v>402</v>
      </c>
      <c r="C113" s="246"/>
      <c r="D113" s="298"/>
      <c r="E113" s="312">
        <f t="shared" si="4"/>
        <v>0</v>
      </c>
    </row>
    <row r="114" spans="1:5" ht="12" customHeight="1" thickBot="1">
      <c r="A114" s="25" t="s">
        <v>8</v>
      </c>
      <c r="B114" s="23" t="s">
        <v>262</v>
      </c>
      <c r="C114" s="168">
        <f>+C115+C117+C119</f>
        <v>600</v>
      </c>
      <c r="D114" s="256">
        <f>+D115+D117+D119</f>
        <v>1046</v>
      </c>
      <c r="E114" s="103">
        <f>+E115+E117+E119</f>
        <v>1646</v>
      </c>
    </row>
    <row r="115" spans="1:5" ht="12" customHeight="1">
      <c r="A115" s="199" t="s">
        <v>71</v>
      </c>
      <c r="B115" s="6" t="s">
        <v>130</v>
      </c>
      <c r="C115" s="170"/>
      <c r="D115" s="257"/>
      <c r="E115" s="212">
        <f aca="true" t="shared" si="5" ref="E115:E127">C115+D115</f>
        <v>0</v>
      </c>
    </row>
    <row r="116" spans="1:5" ht="12" customHeight="1">
      <c r="A116" s="199" t="s">
        <v>72</v>
      </c>
      <c r="B116" s="10" t="s">
        <v>266</v>
      </c>
      <c r="C116" s="170"/>
      <c r="D116" s="257"/>
      <c r="E116" s="212">
        <f t="shared" si="5"/>
        <v>0</v>
      </c>
    </row>
    <row r="117" spans="1:5" ht="12" customHeight="1">
      <c r="A117" s="199" t="s">
        <v>73</v>
      </c>
      <c r="B117" s="10" t="s">
        <v>114</v>
      </c>
      <c r="C117" s="344">
        <v>600</v>
      </c>
      <c r="D117" s="258">
        <v>1046</v>
      </c>
      <c r="E117" s="306">
        <f t="shared" si="5"/>
        <v>1646</v>
      </c>
    </row>
    <row r="118" spans="1:5" ht="12" customHeight="1">
      <c r="A118" s="199" t="s">
        <v>74</v>
      </c>
      <c r="B118" s="10" t="s">
        <v>267</v>
      </c>
      <c r="C118" s="169"/>
      <c r="D118" s="258"/>
      <c r="E118" s="306">
        <f t="shared" si="5"/>
        <v>0</v>
      </c>
    </row>
    <row r="119" spans="1:5" ht="12" customHeight="1">
      <c r="A119" s="199" t="s">
        <v>75</v>
      </c>
      <c r="B119" s="106" t="s">
        <v>133</v>
      </c>
      <c r="C119" s="169"/>
      <c r="D119" s="258"/>
      <c r="E119" s="306">
        <f t="shared" si="5"/>
        <v>0</v>
      </c>
    </row>
    <row r="120" spans="1:5" ht="12" customHeight="1">
      <c r="A120" s="199" t="s">
        <v>81</v>
      </c>
      <c r="B120" s="105" t="s">
        <v>330</v>
      </c>
      <c r="C120" s="169"/>
      <c r="D120" s="258"/>
      <c r="E120" s="306">
        <f t="shared" si="5"/>
        <v>0</v>
      </c>
    </row>
    <row r="121" spans="1:5" ht="12" customHeight="1">
      <c r="A121" s="199" t="s">
        <v>83</v>
      </c>
      <c r="B121" s="178" t="s">
        <v>272</v>
      </c>
      <c r="C121" s="169"/>
      <c r="D121" s="258"/>
      <c r="E121" s="306">
        <f t="shared" si="5"/>
        <v>0</v>
      </c>
    </row>
    <row r="122" spans="1:5" ht="12" customHeight="1">
      <c r="A122" s="199" t="s">
        <v>115</v>
      </c>
      <c r="B122" s="68" t="s">
        <v>255</v>
      </c>
      <c r="C122" s="169"/>
      <c r="D122" s="258"/>
      <c r="E122" s="306">
        <f t="shared" si="5"/>
        <v>0</v>
      </c>
    </row>
    <row r="123" spans="1:5" ht="12" customHeight="1">
      <c r="A123" s="199" t="s">
        <v>116</v>
      </c>
      <c r="B123" s="68" t="s">
        <v>271</v>
      </c>
      <c r="C123" s="169"/>
      <c r="D123" s="258"/>
      <c r="E123" s="306">
        <f t="shared" si="5"/>
        <v>0</v>
      </c>
    </row>
    <row r="124" spans="1:5" ht="12" customHeight="1">
      <c r="A124" s="199" t="s">
        <v>117</v>
      </c>
      <c r="B124" s="68" t="s">
        <v>270</v>
      </c>
      <c r="C124" s="169"/>
      <c r="D124" s="258"/>
      <c r="E124" s="306">
        <f t="shared" si="5"/>
        <v>0</v>
      </c>
    </row>
    <row r="125" spans="1:5" ht="12" customHeight="1">
      <c r="A125" s="199" t="s">
        <v>263</v>
      </c>
      <c r="B125" s="68" t="s">
        <v>258</v>
      </c>
      <c r="C125" s="169"/>
      <c r="D125" s="258"/>
      <c r="E125" s="306">
        <f t="shared" si="5"/>
        <v>0</v>
      </c>
    </row>
    <row r="126" spans="1:5" ht="12" customHeight="1">
      <c r="A126" s="199" t="s">
        <v>264</v>
      </c>
      <c r="B126" s="68" t="s">
        <v>269</v>
      </c>
      <c r="C126" s="169"/>
      <c r="D126" s="258"/>
      <c r="E126" s="306">
        <f t="shared" si="5"/>
        <v>0</v>
      </c>
    </row>
    <row r="127" spans="1:5" ht="12" customHeight="1" thickBot="1">
      <c r="A127" s="208" t="s">
        <v>265</v>
      </c>
      <c r="B127" s="68" t="s">
        <v>268</v>
      </c>
      <c r="C127" s="171"/>
      <c r="D127" s="259"/>
      <c r="E127" s="307">
        <f t="shared" si="5"/>
        <v>0</v>
      </c>
    </row>
    <row r="128" spans="1:5" ht="12" customHeight="1" thickBot="1">
      <c r="A128" s="25" t="s">
        <v>9</v>
      </c>
      <c r="B128" s="61" t="s">
        <v>348</v>
      </c>
      <c r="C128" s="168">
        <f>+C93+C114</f>
        <v>1600</v>
      </c>
      <c r="D128" s="256">
        <f>+D93+D114</f>
        <v>1370</v>
      </c>
      <c r="E128" s="103">
        <f>+E93+E114</f>
        <v>2970</v>
      </c>
    </row>
    <row r="129" spans="1:5" ht="12" customHeight="1" thickBot="1">
      <c r="A129" s="25" t="s">
        <v>10</v>
      </c>
      <c r="B129" s="61" t="s">
        <v>349</v>
      </c>
      <c r="C129" s="168">
        <f>+C130+C131+C132</f>
        <v>0</v>
      </c>
      <c r="D129" s="256">
        <f>+D130+D131+D132</f>
        <v>0</v>
      </c>
      <c r="E129" s="103">
        <f>+E130+E131+E132</f>
        <v>0</v>
      </c>
    </row>
    <row r="130" spans="1:5" s="57" customFormat="1" ht="12" customHeight="1">
      <c r="A130" s="199" t="s">
        <v>167</v>
      </c>
      <c r="B130" s="7" t="s">
        <v>406</v>
      </c>
      <c r="C130" s="169"/>
      <c r="D130" s="258"/>
      <c r="E130" s="306">
        <f>C130+D130</f>
        <v>0</v>
      </c>
    </row>
    <row r="131" spans="1:5" ht="12" customHeight="1">
      <c r="A131" s="199" t="s">
        <v>168</v>
      </c>
      <c r="B131" s="7" t="s">
        <v>357</v>
      </c>
      <c r="C131" s="169"/>
      <c r="D131" s="258"/>
      <c r="E131" s="306">
        <f>C131+D131</f>
        <v>0</v>
      </c>
    </row>
    <row r="132" spans="1:5" ht="12" customHeight="1" thickBot="1">
      <c r="A132" s="208" t="s">
        <v>169</v>
      </c>
      <c r="B132" s="5" t="s">
        <v>405</v>
      </c>
      <c r="C132" s="169"/>
      <c r="D132" s="258"/>
      <c r="E132" s="306">
        <f>C132+D132</f>
        <v>0</v>
      </c>
    </row>
    <row r="133" spans="1:5" ht="12" customHeight="1" thickBot="1">
      <c r="A133" s="25" t="s">
        <v>11</v>
      </c>
      <c r="B133" s="61" t="s">
        <v>350</v>
      </c>
      <c r="C133" s="168">
        <f>+C134+C135+C136+C137+C138+C139</f>
        <v>0</v>
      </c>
      <c r="D133" s="256">
        <f>+D134+D135+D136+D137+D138+D139</f>
        <v>0</v>
      </c>
      <c r="E133" s="103">
        <f>+E134+E135+E136+E137+E138+E139</f>
        <v>0</v>
      </c>
    </row>
    <row r="134" spans="1:5" ht="12" customHeight="1">
      <c r="A134" s="199" t="s">
        <v>58</v>
      </c>
      <c r="B134" s="7" t="s">
        <v>359</v>
      </c>
      <c r="C134" s="169"/>
      <c r="D134" s="258"/>
      <c r="E134" s="306">
        <f aca="true" t="shared" si="6" ref="E134:E139">C134+D134</f>
        <v>0</v>
      </c>
    </row>
    <row r="135" spans="1:5" ht="12" customHeight="1">
      <c r="A135" s="199" t="s">
        <v>59</v>
      </c>
      <c r="B135" s="7" t="s">
        <v>351</v>
      </c>
      <c r="C135" s="169"/>
      <c r="D135" s="258"/>
      <c r="E135" s="306">
        <f t="shared" si="6"/>
        <v>0</v>
      </c>
    </row>
    <row r="136" spans="1:5" ht="12" customHeight="1">
      <c r="A136" s="199" t="s">
        <v>60</v>
      </c>
      <c r="B136" s="7" t="s">
        <v>352</v>
      </c>
      <c r="C136" s="169"/>
      <c r="D136" s="258"/>
      <c r="E136" s="306">
        <f t="shared" si="6"/>
        <v>0</v>
      </c>
    </row>
    <row r="137" spans="1:5" ht="12" customHeight="1">
      <c r="A137" s="199" t="s">
        <v>102</v>
      </c>
      <c r="B137" s="7" t="s">
        <v>404</v>
      </c>
      <c r="C137" s="169"/>
      <c r="D137" s="258"/>
      <c r="E137" s="306">
        <f t="shared" si="6"/>
        <v>0</v>
      </c>
    </row>
    <row r="138" spans="1:5" ht="12" customHeight="1">
      <c r="A138" s="199" t="s">
        <v>103</v>
      </c>
      <c r="B138" s="7" t="s">
        <v>354</v>
      </c>
      <c r="C138" s="169"/>
      <c r="D138" s="258"/>
      <c r="E138" s="306">
        <f t="shared" si="6"/>
        <v>0</v>
      </c>
    </row>
    <row r="139" spans="1:5" s="57" customFormat="1" ht="12" customHeight="1" thickBot="1">
      <c r="A139" s="208" t="s">
        <v>104</v>
      </c>
      <c r="B139" s="5" t="s">
        <v>355</v>
      </c>
      <c r="C139" s="169"/>
      <c r="D139" s="258"/>
      <c r="E139" s="306">
        <f t="shared" si="6"/>
        <v>0</v>
      </c>
    </row>
    <row r="140" spans="1:11" ht="12" customHeight="1" thickBot="1">
      <c r="A140" s="25" t="s">
        <v>12</v>
      </c>
      <c r="B140" s="61" t="s">
        <v>420</v>
      </c>
      <c r="C140" s="174">
        <f>+C141+C142+C144+C145+C143</f>
        <v>0</v>
      </c>
      <c r="D140" s="260">
        <f>+D141+D142+D144+D145+D143</f>
        <v>0</v>
      </c>
      <c r="E140" s="211">
        <f>+E141+E142+E144+E145+E143</f>
        <v>0</v>
      </c>
      <c r="K140" s="102"/>
    </row>
    <row r="141" spans="1:5" ht="12.75">
      <c r="A141" s="199" t="s">
        <v>61</v>
      </c>
      <c r="B141" s="7" t="s">
        <v>273</v>
      </c>
      <c r="C141" s="169"/>
      <c r="D141" s="258"/>
      <c r="E141" s="306">
        <f>C141+D141</f>
        <v>0</v>
      </c>
    </row>
    <row r="142" spans="1:5" ht="12" customHeight="1">
      <c r="A142" s="199" t="s">
        <v>62</v>
      </c>
      <c r="B142" s="7" t="s">
        <v>274</v>
      </c>
      <c r="C142" s="169"/>
      <c r="D142" s="258"/>
      <c r="E142" s="306">
        <f>C142+D142</f>
        <v>0</v>
      </c>
    </row>
    <row r="143" spans="1:5" ht="12" customHeight="1">
      <c r="A143" s="199" t="s">
        <v>187</v>
      </c>
      <c r="B143" s="7" t="s">
        <v>419</v>
      </c>
      <c r="C143" s="169"/>
      <c r="D143" s="258"/>
      <c r="E143" s="306">
        <f>C143+D143</f>
        <v>0</v>
      </c>
    </row>
    <row r="144" spans="1:5" s="57" customFormat="1" ht="12" customHeight="1">
      <c r="A144" s="199" t="s">
        <v>188</v>
      </c>
      <c r="B144" s="7" t="s">
        <v>364</v>
      </c>
      <c r="C144" s="169"/>
      <c r="D144" s="258"/>
      <c r="E144" s="306">
        <f>C144+D144</f>
        <v>0</v>
      </c>
    </row>
    <row r="145" spans="1:5" s="57" customFormat="1" ht="12" customHeight="1" thickBot="1">
      <c r="A145" s="208" t="s">
        <v>189</v>
      </c>
      <c r="B145" s="5" t="s">
        <v>293</v>
      </c>
      <c r="C145" s="169"/>
      <c r="D145" s="258"/>
      <c r="E145" s="306">
        <f>C145+D145</f>
        <v>0</v>
      </c>
    </row>
    <row r="146" spans="1:5" s="57" customFormat="1" ht="12" customHeight="1" thickBot="1">
      <c r="A146" s="25" t="s">
        <v>13</v>
      </c>
      <c r="B146" s="61" t="s">
        <v>365</v>
      </c>
      <c r="C146" s="248">
        <f>+C147+C148+C149+C150+C151</f>
        <v>0</v>
      </c>
      <c r="D146" s="261">
        <f>+D147+D148+D149+D150+D151</f>
        <v>0</v>
      </c>
      <c r="E146" s="243">
        <f>+E147+E148+E149+E150+E151</f>
        <v>0</v>
      </c>
    </row>
    <row r="147" spans="1:5" s="57" customFormat="1" ht="12" customHeight="1">
      <c r="A147" s="199" t="s">
        <v>63</v>
      </c>
      <c r="B147" s="7" t="s">
        <v>360</v>
      </c>
      <c r="C147" s="169"/>
      <c r="D147" s="258"/>
      <c r="E147" s="306">
        <f aca="true" t="shared" si="7" ref="E147:E153">C147+D147</f>
        <v>0</v>
      </c>
    </row>
    <row r="148" spans="1:5" s="57" customFormat="1" ht="12" customHeight="1">
      <c r="A148" s="199" t="s">
        <v>64</v>
      </c>
      <c r="B148" s="7" t="s">
        <v>367</v>
      </c>
      <c r="C148" s="169"/>
      <c r="D148" s="258"/>
      <c r="E148" s="306">
        <f t="shared" si="7"/>
        <v>0</v>
      </c>
    </row>
    <row r="149" spans="1:5" s="57" customFormat="1" ht="12" customHeight="1">
      <c r="A149" s="199" t="s">
        <v>199</v>
      </c>
      <c r="B149" s="7" t="s">
        <v>362</v>
      </c>
      <c r="C149" s="169"/>
      <c r="D149" s="258"/>
      <c r="E149" s="306">
        <f t="shared" si="7"/>
        <v>0</v>
      </c>
    </row>
    <row r="150" spans="1:5" s="57" customFormat="1" ht="12" customHeight="1">
      <c r="A150" s="199" t="s">
        <v>200</v>
      </c>
      <c r="B150" s="7" t="s">
        <v>407</v>
      </c>
      <c r="C150" s="169"/>
      <c r="D150" s="258"/>
      <c r="E150" s="306">
        <f t="shared" si="7"/>
        <v>0</v>
      </c>
    </row>
    <row r="151" spans="1:5" ht="12.75" customHeight="1" thickBot="1">
      <c r="A151" s="208" t="s">
        <v>366</v>
      </c>
      <c r="B151" s="5" t="s">
        <v>369</v>
      </c>
      <c r="C151" s="171"/>
      <c r="D151" s="259"/>
      <c r="E151" s="307">
        <f t="shared" si="7"/>
        <v>0</v>
      </c>
    </row>
    <row r="152" spans="1:5" ht="12.75" customHeight="1" thickBot="1">
      <c r="A152" s="240" t="s">
        <v>14</v>
      </c>
      <c r="B152" s="61" t="s">
        <v>370</v>
      </c>
      <c r="C152" s="249"/>
      <c r="D152" s="262"/>
      <c r="E152" s="243">
        <f t="shared" si="7"/>
        <v>0</v>
      </c>
    </row>
    <row r="153" spans="1:5" ht="12.75" customHeight="1" thickBot="1">
      <c r="A153" s="240" t="s">
        <v>15</v>
      </c>
      <c r="B153" s="61" t="s">
        <v>371</v>
      </c>
      <c r="C153" s="249"/>
      <c r="D153" s="262"/>
      <c r="E153" s="243">
        <f t="shared" si="7"/>
        <v>0</v>
      </c>
    </row>
    <row r="154" spans="1:5" ht="12" customHeight="1" thickBot="1">
      <c r="A154" s="25" t="s">
        <v>16</v>
      </c>
      <c r="B154" s="61" t="s">
        <v>373</v>
      </c>
      <c r="C154" s="250">
        <f>+C129+C133+C140+C146+C152+C153</f>
        <v>0</v>
      </c>
      <c r="D154" s="263">
        <f>+D129+D133+D140+D146+D152+D153</f>
        <v>0</v>
      </c>
      <c r="E154" s="244">
        <f>+E129+E133+E140+E146+E152+E153</f>
        <v>0</v>
      </c>
    </row>
    <row r="155" spans="1:5" ht="15" customHeight="1" thickBot="1">
      <c r="A155" s="210" t="s">
        <v>17</v>
      </c>
      <c r="B155" s="155" t="s">
        <v>372</v>
      </c>
      <c r="C155" s="250">
        <f>+C128+C154</f>
        <v>1600</v>
      </c>
      <c r="D155" s="263">
        <f>+D128+D154</f>
        <v>1370</v>
      </c>
      <c r="E155" s="244">
        <f>+E128+E154</f>
        <v>2970</v>
      </c>
    </row>
    <row r="156" spans="1:5" ht="13.5" thickBot="1">
      <c r="A156" s="158"/>
      <c r="B156" s="159"/>
      <c r="C156" s="160"/>
      <c r="D156" s="160"/>
      <c r="E156" s="160"/>
    </row>
    <row r="157" spans="1:5" ht="15" customHeight="1" thickBot="1">
      <c r="A157" s="100" t="s">
        <v>408</v>
      </c>
      <c r="B157" s="101"/>
      <c r="C157" s="297"/>
      <c r="D157" s="297"/>
      <c r="E157" s="313">
        <f>C157+D157</f>
        <v>0</v>
      </c>
    </row>
    <row r="158" spans="1:5" ht="14.25" customHeight="1" thickBot="1">
      <c r="A158" s="100" t="s">
        <v>125</v>
      </c>
      <c r="B158" s="101"/>
      <c r="C158" s="297"/>
      <c r="D158" s="297"/>
      <c r="E158" s="313">
        <f>C158+D158</f>
        <v>0</v>
      </c>
    </row>
  </sheetData>
  <sheetProtection sheet="1" objects="1" scenarios="1" formatCells="0"/>
  <mergeCells count="4">
    <mergeCell ref="B2:D2"/>
    <mergeCell ref="B3:D3"/>
    <mergeCell ref="A7:E7"/>
    <mergeCell ref="A92:E92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3" r:id="rId1"/>
  <rowBreaks count="2" manualBreakCount="2">
    <brk id="69" max="255" man="1"/>
    <brk id="90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zoomScale="130" zoomScaleNormal="130" zoomScaleSheetLayoutView="100" workbookViewId="0" topLeftCell="A1">
      <selection activeCell="B6" sqref="B6"/>
    </sheetView>
  </sheetViews>
  <sheetFormatPr defaultColWidth="9.00390625" defaultRowHeight="12.75"/>
  <cols>
    <col min="1" max="1" width="16.125" style="161" customWidth="1"/>
    <col min="2" max="2" width="62.00390625" style="162" customWidth="1"/>
    <col min="3" max="3" width="14.125" style="163" customWidth="1"/>
    <col min="4" max="5" width="14.125" style="2" customWidth="1"/>
    <col min="6" max="16384" width="9.375" style="2" customWidth="1"/>
  </cols>
  <sheetData>
    <row r="1" spans="1:5" s="1" customFormat="1" ht="16.5" customHeight="1" thickBot="1">
      <c r="A1" s="84"/>
      <c r="B1" s="86"/>
      <c r="E1" s="288" t="s">
        <v>486</v>
      </c>
    </row>
    <row r="2" spans="1:5" s="53" customFormat="1" ht="21" customHeight="1" thickBot="1">
      <c r="A2" s="289" t="s">
        <v>46</v>
      </c>
      <c r="B2" s="402" t="s">
        <v>127</v>
      </c>
      <c r="C2" s="402"/>
      <c r="D2" s="402"/>
      <c r="E2" s="290" t="s">
        <v>38</v>
      </c>
    </row>
    <row r="3" spans="1:5" s="53" customFormat="1" ht="24.75" thickBot="1">
      <c r="A3" s="289" t="s">
        <v>123</v>
      </c>
      <c r="B3" s="402" t="s">
        <v>418</v>
      </c>
      <c r="C3" s="402"/>
      <c r="D3" s="402"/>
      <c r="E3" s="291" t="s">
        <v>43</v>
      </c>
    </row>
    <row r="4" spans="1:5" s="54" customFormat="1" ht="15.75" customHeight="1" thickBot="1">
      <c r="A4" s="87"/>
      <c r="B4" s="87"/>
      <c r="C4" s="88"/>
      <c r="E4" s="88" t="s">
        <v>39</v>
      </c>
    </row>
    <row r="5" spans="1:5" ht="36.75" thickBot="1">
      <c r="A5" s="175" t="s">
        <v>124</v>
      </c>
      <c r="B5" s="89" t="s">
        <v>504</v>
      </c>
      <c r="C5" s="330" t="s">
        <v>421</v>
      </c>
      <c r="D5" s="330" t="s">
        <v>480</v>
      </c>
      <c r="E5" s="331" t="str">
        <f>+CONCATENATE(LEFT(ÖSSZEFÜGGÉSEK!A7,4),"……….",CHAR(10),"Módosítás utáni")</f>
        <v>……….
Módosítás utáni</v>
      </c>
    </row>
    <row r="6" spans="1:5" s="50" customFormat="1" ht="12.75" customHeight="1" thickBot="1">
      <c r="A6" s="78" t="s">
        <v>387</v>
      </c>
      <c r="B6" s="79" t="s">
        <v>388</v>
      </c>
      <c r="C6" s="79" t="s">
        <v>389</v>
      </c>
      <c r="D6" s="292" t="s">
        <v>391</v>
      </c>
      <c r="E6" s="341" t="s">
        <v>496</v>
      </c>
    </row>
    <row r="7" spans="1:5" s="50" customFormat="1" ht="15.75" customHeight="1" thickBot="1">
      <c r="A7" s="399" t="s">
        <v>40</v>
      </c>
      <c r="B7" s="400"/>
      <c r="C7" s="400"/>
      <c r="D7" s="400"/>
      <c r="E7" s="401"/>
    </row>
    <row r="8" spans="1:5" s="50" customFormat="1" ht="12" customHeight="1" thickBot="1">
      <c r="A8" s="25" t="s">
        <v>7</v>
      </c>
      <c r="B8" s="19" t="s">
        <v>152</v>
      </c>
      <c r="C8" s="168">
        <f>+C9+C10+C11+C12+C13+C14</f>
        <v>0</v>
      </c>
      <c r="D8" s="256">
        <f>+D9+D10+D11+D12+D13+D14</f>
        <v>0</v>
      </c>
      <c r="E8" s="103">
        <f>+E9+E10+E11+E12+E13+E14</f>
        <v>0</v>
      </c>
    </row>
    <row r="9" spans="1:5" s="55" customFormat="1" ht="12" customHeight="1">
      <c r="A9" s="199" t="s">
        <v>65</v>
      </c>
      <c r="B9" s="182" t="s">
        <v>153</v>
      </c>
      <c r="C9" s="170"/>
      <c r="D9" s="257"/>
      <c r="E9" s="212">
        <f aca="true" t="shared" si="0" ref="E9:E14">C9+D9</f>
        <v>0</v>
      </c>
    </row>
    <row r="10" spans="1:5" s="56" customFormat="1" ht="12" customHeight="1">
      <c r="A10" s="200" t="s">
        <v>66</v>
      </c>
      <c r="B10" s="183" t="s">
        <v>154</v>
      </c>
      <c r="C10" s="169"/>
      <c r="D10" s="258"/>
      <c r="E10" s="306">
        <f t="shared" si="0"/>
        <v>0</v>
      </c>
    </row>
    <row r="11" spans="1:5" s="56" customFormat="1" ht="12" customHeight="1">
      <c r="A11" s="200" t="s">
        <v>67</v>
      </c>
      <c r="B11" s="183" t="s">
        <v>155</v>
      </c>
      <c r="C11" s="169"/>
      <c r="D11" s="258"/>
      <c r="E11" s="306">
        <f t="shared" si="0"/>
        <v>0</v>
      </c>
    </row>
    <row r="12" spans="1:5" s="56" customFormat="1" ht="12" customHeight="1">
      <c r="A12" s="200" t="s">
        <v>68</v>
      </c>
      <c r="B12" s="183" t="s">
        <v>156</v>
      </c>
      <c r="C12" s="169"/>
      <c r="D12" s="258"/>
      <c r="E12" s="306">
        <f t="shared" si="0"/>
        <v>0</v>
      </c>
    </row>
    <row r="13" spans="1:5" s="56" customFormat="1" ht="12" customHeight="1">
      <c r="A13" s="200" t="s">
        <v>85</v>
      </c>
      <c r="B13" s="183" t="s">
        <v>395</v>
      </c>
      <c r="C13" s="169"/>
      <c r="D13" s="258"/>
      <c r="E13" s="306">
        <f t="shared" si="0"/>
        <v>0</v>
      </c>
    </row>
    <row r="14" spans="1:5" s="55" customFormat="1" ht="12" customHeight="1" thickBot="1">
      <c r="A14" s="201" t="s">
        <v>69</v>
      </c>
      <c r="B14" s="184" t="s">
        <v>333</v>
      </c>
      <c r="C14" s="169"/>
      <c r="D14" s="258"/>
      <c r="E14" s="306">
        <f t="shared" si="0"/>
        <v>0</v>
      </c>
    </row>
    <row r="15" spans="1:5" s="55" customFormat="1" ht="12" customHeight="1" thickBot="1">
      <c r="A15" s="25" t="s">
        <v>8</v>
      </c>
      <c r="B15" s="104" t="s">
        <v>157</v>
      </c>
      <c r="C15" s="168">
        <f>+C16+C17+C18+C19+C20</f>
        <v>0</v>
      </c>
      <c r="D15" s="256">
        <f>+D16+D17+D18+D19+D20</f>
        <v>0</v>
      </c>
      <c r="E15" s="103">
        <f>+E16+E17+E18+E19+E20</f>
        <v>0</v>
      </c>
    </row>
    <row r="16" spans="1:5" s="55" customFormat="1" ht="12" customHeight="1">
      <c r="A16" s="199" t="s">
        <v>71</v>
      </c>
      <c r="B16" s="182" t="s">
        <v>158</v>
      </c>
      <c r="C16" s="170"/>
      <c r="D16" s="257"/>
      <c r="E16" s="212">
        <f aca="true" t="shared" si="1" ref="E16:E21">C16+D16</f>
        <v>0</v>
      </c>
    </row>
    <row r="17" spans="1:5" s="55" customFormat="1" ht="12" customHeight="1">
      <c r="A17" s="200" t="s">
        <v>72</v>
      </c>
      <c r="B17" s="183" t="s">
        <v>159</v>
      </c>
      <c r="C17" s="169"/>
      <c r="D17" s="258"/>
      <c r="E17" s="306">
        <f t="shared" si="1"/>
        <v>0</v>
      </c>
    </row>
    <row r="18" spans="1:5" s="55" customFormat="1" ht="12" customHeight="1">
      <c r="A18" s="200" t="s">
        <v>73</v>
      </c>
      <c r="B18" s="183" t="s">
        <v>324</v>
      </c>
      <c r="C18" s="169"/>
      <c r="D18" s="258"/>
      <c r="E18" s="306">
        <f t="shared" si="1"/>
        <v>0</v>
      </c>
    </row>
    <row r="19" spans="1:5" s="55" customFormat="1" ht="12" customHeight="1">
      <c r="A19" s="200" t="s">
        <v>74</v>
      </c>
      <c r="B19" s="183" t="s">
        <v>325</v>
      </c>
      <c r="C19" s="169"/>
      <c r="D19" s="258"/>
      <c r="E19" s="306">
        <f t="shared" si="1"/>
        <v>0</v>
      </c>
    </row>
    <row r="20" spans="1:5" s="55" customFormat="1" ht="12" customHeight="1">
      <c r="A20" s="200" t="s">
        <v>75</v>
      </c>
      <c r="B20" s="183" t="s">
        <v>160</v>
      </c>
      <c r="C20" s="169"/>
      <c r="D20" s="258"/>
      <c r="E20" s="306">
        <f t="shared" si="1"/>
        <v>0</v>
      </c>
    </row>
    <row r="21" spans="1:5" s="56" customFormat="1" ht="12" customHeight="1" thickBot="1">
      <c r="A21" s="201" t="s">
        <v>81</v>
      </c>
      <c r="B21" s="184" t="s">
        <v>161</v>
      </c>
      <c r="C21" s="171"/>
      <c r="D21" s="259"/>
      <c r="E21" s="307">
        <f t="shared" si="1"/>
        <v>0</v>
      </c>
    </row>
    <row r="22" spans="1:5" s="56" customFormat="1" ht="12" customHeight="1" thickBot="1">
      <c r="A22" s="25" t="s">
        <v>9</v>
      </c>
      <c r="B22" s="19" t="s">
        <v>162</v>
      </c>
      <c r="C22" s="168">
        <f>+C23+C24+C25+C26+C27</f>
        <v>0</v>
      </c>
      <c r="D22" s="256">
        <f>+D23+D24+D25+D26+D27</f>
        <v>0</v>
      </c>
      <c r="E22" s="103">
        <f>+E23+E24+E25+E26+E27</f>
        <v>0</v>
      </c>
    </row>
    <row r="23" spans="1:5" s="56" customFormat="1" ht="12" customHeight="1">
      <c r="A23" s="199" t="s">
        <v>54</v>
      </c>
      <c r="B23" s="182" t="s">
        <v>163</v>
      </c>
      <c r="C23" s="170"/>
      <c r="D23" s="257"/>
      <c r="E23" s="212">
        <f aca="true" t="shared" si="2" ref="E23:E64">C23+D23</f>
        <v>0</v>
      </c>
    </row>
    <row r="24" spans="1:5" s="55" customFormat="1" ht="12" customHeight="1">
      <c r="A24" s="200" t="s">
        <v>55</v>
      </c>
      <c r="B24" s="183" t="s">
        <v>164</v>
      </c>
      <c r="C24" s="169"/>
      <c r="D24" s="258"/>
      <c r="E24" s="306">
        <f t="shared" si="2"/>
        <v>0</v>
      </c>
    </row>
    <row r="25" spans="1:5" s="56" customFormat="1" ht="12" customHeight="1">
      <c r="A25" s="200" t="s">
        <v>56</v>
      </c>
      <c r="B25" s="183" t="s">
        <v>326</v>
      </c>
      <c r="C25" s="169"/>
      <c r="D25" s="258"/>
      <c r="E25" s="306">
        <f t="shared" si="2"/>
        <v>0</v>
      </c>
    </row>
    <row r="26" spans="1:5" s="56" customFormat="1" ht="12" customHeight="1">
      <c r="A26" s="200" t="s">
        <v>57</v>
      </c>
      <c r="B26" s="183" t="s">
        <v>327</v>
      </c>
      <c r="C26" s="169"/>
      <c r="D26" s="258"/>
      <c r="E26" s="306">
        <f t="shared" si="2"/>
        <v>0</v>
      </c>
    </row>
    <row r="27" spans="1:5" s="56" customFormat="1" ht="12" customHeight="1">
      <c r="A27" s="200" t="s">
        <v>98</v>
      </c>
      <c r="B27" s="183" t="s">
        <v>165</v>
      </c>
      <c r="C27" s="169"/>
      <c r="D27" s="258"/>
      <c r="E27" s="306">
        <f t="shared" si="2"/>
        <v>0</v>
      </c>
    </row>
    <row r="28" spans="1:5" s="56" customFormat="1" ht="12" customHeight="1" thickBot="1">
      <c r="A28" s="201" t="s">
        <v>99</v>
      </c>
      <c r="B28" s="184" t="s">
        <v>166</v>
      </c>
      <c r="C28" s="171"/>
      <c r="D28" s="259"/>
      <c r="E28" s="307">
        <f t="shared" si="2"/>
        <v>0</v>
      </c>
    </row>
    <row r="29" spans="1:5" s="56" customFormat="1" ht="12" customHeight="1" thickBot="1">
      <c r="A29" s="25" t="s">
        <v>100</v>
      </c>
      <c r="B29" s="19" t="s">
        <v>476</v>
      </c>
      <c r="C29" s="174">
        <f>+C30+C31+C32+C33+C34+C35+C36</f>
        <v>0</v>
      </c>
      <c r="D29" s="174">
        <f>+D30+D31+D32+D33+D34+D35+D36</f>
        <v>0</v>
      </c>
      <c r="E29" s="211">
        <f>+E30+E31+E32+E33+E34+E35+E36</f>
        <v>0</v>
      </c>
    </row>
    <row r="30" spans="1:5" s="56" customFormat="1" ht="12" customHeight="1">
      <c r="A30" s="199" t="s">
        <v>167</v>
      </c>
      <c r="B30" s="182" t="s">
        <v>469</v>
      </c>
      <c r="C30" s="170"/>
      <c r="D30" s="170"/>
      <c r="E30" s="212">
        <f t="shared" si="2"/>
        <v>0</v>
      </c>
    </row>
    <row r="31" spans="1:5" s="56" customFormat="1" ht="12" customHeight="1">
      <c r="A31" s="200" t="s">
        <v>168</v>
      </c>
      <c r="B31" s="183" t="s">
        <v>470</v>
      </c>
      <c r="C31" s="169"/>
      <c r="D31" s="169"/>
      <c r="E31" s="306">
        <f t="shared" si="2"/>
        <v>0</v>
      </c>
    </row>
    <row r="32" spans="1:5" s="56" customFormat="1" ht="12" customHeight="1">
      <c r="A32" s="200" t="s">
        <v>169</v>
      </c>
      <c r="B32" s="183" t="s">
        <v>471</v>
      </c>
      <c r="C32" s="169"/>
      <c r="D32" s="169"/>
      <c r="E32" s="306">
        <f t="shared" si="2"/>
        <v>0</v>
      </c>
    </row>
    <row r="33" spans="1:5" s="56" customFormat="1" ht="12" customHeight="1">
      <c r="A33" s="200" t="s">
        <v>170</v>
      </c>
      <c r="B33" s="183" t="s">
        <v>472</v>
      </c>
      <c r="C33" s="169"/>
      <c r="D33" s="169"/>
      <c r="E33" s="306">
        <f t="shared" si="2"/>
        <v>0</v>
      </c>
    </row>
    <row r="34" spans="1:5" s="56" customFormat="1" ht="12" customHeight="1">
      <c r="A34" s="200" t="s">
        <v>473</v>
      </c>
      <c r="B34" s="183" t="s">
        <v>171</v>
      </c>
      <c r="C34" s="169"/>
      <c r="D34" s="169"/>
      <c r="E34" s="306">
        <f t="shared" si="2"/>
        <v>0</v>
      </c>
    </row>
    <row r="35" spans="1:5" s="56" customFormat="1" ht="12" customHeight="1">
      <c r="A35" s="200" t="s">
        <v>474</v>
      </c>
      <c r="B35" s="183" t="s">
        <v>172</v>
      </c>
      <c r="C35" s="169"/>
      <c r="D35" s="169"/>
      <c r="E35" s="306">
        <f t="shared" si="2"/>
        <v>0</v>
      </c>
    </row>
    <row r="36" spans="1:5" s="56" customFormat="1" ht="12" customHeight="1" thickBot="1">
      <c r="A36" s="201" t="s">
        <v>475</v>
      </c>
      <c r="B36" s="184" t="s">
        <v>173</v>
      </c>
      <c r="C36" s="171"/>
      <c r="D36" s="171"/>
      <c r="E36" s="307">
        <f t="shared" si="2"/>
        <v>0</v>
      </c>
    </row>
    <row r="37" spans="1:5" s="56" customFormat="1" ht="12" customHeight="1" thickBot="1">
      <c r="A37" s="25" t="s">
        <v>11</v>
      </c>
      <c r="B37" s="19" t="s">
        <v>334</v>
      </c>
      <c r="C37" s="168">
        <f>SUM(C38:C48)</f>
        <v>0</v>
      </c>
      <c r="D37" s="256">
        <f>SUM(D38:D48)</f>
        <v>0</v>
      </c>
      <c r="E37" s="103">
        <f>SUM(E38:E48)</f>
        <v>0</v>
      </c>
    </row>
    <row r="38" spans="1:5" s="56" customFormat="1" ht="12" customHeight="1">
      <c r="A38" s="199" t="s">
        <v>58</v>
      </c>
      <c r="B38" s="182" t="s">
        <v>176</v>
      </c>
      <c r="C38" s="170"/>
      <c r="D38" s="257"/>
      <c r="E38" s="212">
        <f t="shared" si="2"/>
        <v>0</v>
      </c>
    </row>
    <row r="39" spans="1:5" s="56" customFormat="1" ht="12" customHeight="1">
      <c r="A39" s="200" t="s">
        <v>59</v>
      </c>
      <c r="B39" s="183" t="s">
        <v>177</v>
      </c>
      <c r="C39" s="169"/>
      <c r="D39" s="258"/>
      <c r="E39" s="306">
        <f t="shared" si="2"/>
        <v>0</v>
      </c>
    </row>
    <row r="40" spans="1:5" s="56" customFormat="1" ht="12" customHeight="1">
      <c r="A40" s="200" t="s">
        <v>60</v>
      </c>
      <c r="B40" s="183" t="s">
        <v>178</v>
      </c>
      <c r="C40" s="169"/>
      <c r="D40" s="258"/>
      <c r="E40" s="306">
        <f t="shared" si="2"/>
        <v>0</v>
      </c>
    </row>
    <row r="41" spans="1:5" s="56" customFormat="1" ht="12" customHeight="1">
      <c r="A41" s="200" t="s">
        <v>102</v>
      </c>
      <c r="B41" s="183" t="s">
        <v>179</v>
      </c>
      <c r="C41" s="169"/>
      <c r="D41" s="258"/>
      <c r="E41" s="306">
        <f t="shared" si="2"/>
        <v>0</v>
      </c>
    </row>
    <row r="42" spans="1:5" s="56" customFormat="1" ht="12" customHeight="1">
      <c r="A42" s="200" t="s">
        <v>103</v>
      </c>
      <c r="B42" s="183" t="s">
        <v>180</v>
      </c>
      <c r="C42" s="169"/>
      <c r="D42" s="258"/>
      <c r="E42" s="306">
        <f t="shared" si="2"/>
        <v>0</v>
      </c>
    </row>
    <row r="43" spans="1:5" s="56" customFormat="1" ht="12" customHeight="1">
      <c r="A43" s="200" t="s">
        <v>104</v>
      </c>
      <c r="B43" s="183" t="s">
        <v>181</v>
      </c>
      <c r="C43" s="169"/>
      <c r="D43" s="258"/>
      <c r="E43" s="306">
        <f t="shared" si="2"/>
        <v>0</v>
      </c>
    </row>
    <row r="44" spans="1:5" s="56" customFormat="1" ht="12" customHeight="1">
      <c r="A44" s="200" t="s">
        <v>105</v>
      </c>
      <c r="B44" s="183" t="s">
        <v>182</v>
      </c>
      <c r="C44" s="169"/>
      <c r="D44" s="258"/>
      <c r="E44" s="306">
        <f t="shared" si="2"/>
        <v>0</v>
      </c>
    </row>
    <row r="45" spans="1:5" s="56" customFormat="1" ht="12" customHeight="1">
      <c r="A45" s="200" t="s">
        <v>106</v>
      </c>
      <c r="B45" s="183" t="s">
        <v>183</v>
      </c>
      <c r="C45" s="169"/>
      <c r="D45" s="258"/>
      <c r="E45" s="306">
        <f t="shared" si="2"/>
        <v>0</v>
      </c>
    </row>
    <row r="46" spans="1:5" s="56" customFormat="1" ht="12" customHeight="1">
      <c r="A46" s="200" t="s">
        <v>174</v>
      </c>
      <c r="B46" s="183" t="s">
        <v>184</v>
      </c>
      <c r="C46" s="172"/>
      <c r="D46" s="293"/>
      <c r="E46" s="308">
        <f t="shared" si="2"/>
        <v>0</v>
      </c>
    </row>
    <row r="47" spans="1:5" s="56" customFormat="1" ht="12" customHeight="1">
      <c r="A47" s="201" t="s">
        <v>175</v>
      </c>
      <c r="B47" s="184" t="s">
        <v>336</v>
      </c>
      <c r="C47" s="173"/>
      <c r="D47" s="294"/>
      <c r="E47" s="309">
        <f t="shared" si="2"/>
        <v>0</v>
      </c>
    </row>
    <row r="48" spans="1:5" s="56" customFormat="1" ht="12" customHeight="1" thickBot="1">
      <c r="A48" s="201" t="s">
        <v>335</v>
      </c>
      <c r="B48" s="184" t="s">
        <v>185</v>
      </c>
      <c r="C48" s="173"/>
      <c r="D48" s="294"/>
      <c r="E48" s="309">
        <f t="shared" si="2"/>
        <v>0</v>
      </c>
    </row>
    <row r="49" spans="1:5" s="56" customFormat="1" ht="12" customHeight="1" thickBot="1">
      <c r="A49" s="25" t="s">
        <v>12</v>
      </c>
      <c r="B49" s="19" t="s">
        <v>186</v>
      </c>
      <c r="C49" s="168">
        <f>SUM(C50:C54)</f>
        <v>0</v>
      </c>
      <c r="D49" s="256">
        <f>SUM(D50:D54)</f>
        <v>0</v>
      </c>
      <c r="E49" s="103">
        <f>SUM(E50:E54)</f>
        <v>0</v>
      </c>
    </row>
    <row r="50" spans="1:5" s="56" customFormat="1" ht="12" customHeight="1">
      <c r="A50" s="199" t="s">
        <v>61</v>
      </c>
      <c r="B50" s="182" t="s">
        <v>190</v>
      </c>
      <c r="C50" s="224"/>
      <c r="D50" s="295"/>
      <c r="E50" s="310">
        <f t="shared" si="2"/>
        <v>0</v>
      </c>
    </row>
    <row r="51" spans="1:5" s="56" customFormat="1" ht="12" customHeight="1">
      <c r="A51" s="200" t="s">
        <v>62</v>
      </c>
      <c r="B51" s="183" t="s">
        <v>191</v>
      </c>
      <c r="C51" s="172"/>
      <c r="D51" s="293"/>
      <c r="E51" s="308">
        <f t="shared" si="2"/>
        <v>0</v>
      </c>
    </row>
    <row r="52" spans="1:5" s="56" customFormat="1" ht="12" customHeight="1">
      <c r="A52" s="200" t="s">
        <v>187</v>
      </c>
      <c r="B52" s="183" t="s">
        <v>192</v>
      </c>
      <c r="C52" s="172"/>
      <c r="D52" s="293"/>
      <c r="E52" s="308">
        <f t="shared" si="2"/>
        <v>0</v>
      </c>
    </row>
    <row r="53" spans="1:5" s="56" customFormat="1" ht="12" customHeight="1">
      <c r="A53" s="200" t="s">
        <v>188</v>
      </c>
      <c r="B53" s="183" t="s">
        <v>193</v>
      </c>
      <c r="C53" s="172"/>
      <c r="D53" s="293"/>
      <c r="E53" s="308">
        <f t="shared" si="2"/>
        <v>0</v>
      </c>
    </row>
    <row r="54" spans="1:5" s="56" customFormat="1" ht="12" customHeight="1" thickBot="1">
      <c r="A54" s="201" t="s">
        <v>189</v>
      </c>
      <c r="B54" s="184" t="s">
        <v>194</v>
      </c>
      <c r="C54" s="173"/>
      <c r="D54" s="294"/>
      <c r="E54" s="309">
        <f t="shared" si="2"/>
        <v>0</v>
      </c>
    </row>
    <row r="55" spans="1:5" s="56" customFormat="1" ht="12" customHeight="1" thickBot="1">
      <c r="A55" s="25" t="s">
        <v>107</v>
      </c>
      <c r="B55" s="19" t="s">
        <v>195</v>
      </c>
      <c r="C55" s="168">
        <f>SUM(C56:C58)</f>
        <v>0</v>
      </c>
      <c r="D55" s="256">
        <f>SUM(D56:D58)</f>
        <v>0</v>
      </c>
      <c r="E55" s="103">
        <f>SUM(E56:E58)</f>
        <v>0</v>
      </c>
    </row>
    <row r="56" spans="1:5" s="56" customFormat="1" ht="12" customHeight="1">
      <c r="A56" s="199" t="s">
        <v>63</v>
      </c>
      <c r="B56" s="182" t="s">
        <v>196</v>
      </c>
      <c r="C56" s="170"/>
      <c r="D56" s="257"/>
      <c r="E56" s="212">
        <f t="shared" si="2"/>
        <v>0</v>
      </c>
    </row>
    <row r="57" spans="1:5" s="56" customFormat="1" ht="12" customHeight="1">
      <c r="A57" s="200" t="s">
        <v>64</v>
      </c>
      <c r="B57" s="183" t="s">
        <v>328</v>
      </c>
      <c r="C57" s="169"/>
      <c r="D57" s="258"/>
      <c r="E57" s="306">
        <f t="shared" si="2"/>
        <v>0</v>
      </c>
    </row>
    <row r="58" spans="1:5" s="56" customFormat="1" ht="12" customHeight="1">
      <c r="A58" s="200" t="s">
        <v>199</v>
      </c>
      <c r="B58" s="183" t="s">
        <v>197</v>
      </c>
      <c r="C58" s="169"/>
      <c r="D58" s="258"/>
      <c r="E58" s="306">
        <f t="shared" si="2"/>
        <v>0</v>
      </c>
    </row>
    <row r="59" spans="1:5" s="56" customFormat="1" ht="12" customHeight="1" thickBot="1">
      <c r="A59" s="201" t="s">
        <v>200</v>
      </c>
      <c r="B59" s="184" t="s">
        <v>198</v>
      </c>
      <c r="C59" s="171"/>
      <c r="D59" s="259"/>
      <c r="E59" s="307">
        <f t="shared" si="2"/>
        <v>0</v>
      </c>
    </row>
    <row r="60" spans="1:5" s="56" customFormat="1" ht="12" customHeight="1" thickBot="1">
      <c r="A60" s="25" t="s">
        <v>14</v>
      </c>
      <c r="B60" s="104" t="s">
        <v>201</v>
      </c>
      <c r="C60" s="168">
        <f>SUM(C61:C63)</f>
        <v>0</v>
      </c>
      <c r="D60" s="256">
        <f>SUM(D61:D63)</f>
        <v>0</v>
      </c>
      <c r="E60" s="103">
        <f>SUM(E61:E63)</f>
        <v>0</v>
      </c>
    </row>
    <row r="61" spans="1:5" s="56" customFormat="1" ht="12" customHeight="1">
      <c r="A61" s="199" t="s">
        <v>108</v>
      </c>
      <c r="B61" s="182" t="s">
        <v>203</v>
      </c>
      <c r="C61" s="172"/>
      <c r="D61" s="293"/>
      <c r="E61" s="308">
        <f t="shared" si="2"/>
        <v>0</v>
      </c>
    </row>
    <row r="62" spans="1:5" s="56" customFormat="1" ht="12" customHeight="1">
      <c r="A62" s="200" t="s">
        <v>109</v>
      </c>
      <c r="B62" s="183" t="s">
        <v>329</v>
      </c>
      <c r="C62" s="172"/>
      <c r="D62" s="293"/>
      <c r="E62" s="308">
        <f t="shared" si="2"/>
        <v>0</v>
      </c>
    </row>
    <row r="63" spans="1:5" s="56" customFormat="1" ht="12" customHeight="1">
      <c r="A63" s="200" t="s">
        <v>132</v>
      </c>
      <c r="B63" s="183" t="s">
        <v>204</v>
      </c>
      <c r="C63" s="172"/>
      <c r="D63" s="293"/>
      <c r="E63" s="308">
        <f t="shared" si="2"/>
        <v>0</v>
      </c>
    </row>
    <row r="64" spans="1:5" s="56" customFormat="1" ht="12" customHeight="1" thickBot="1">
      <c r="A64" s="201" t="s">
        <v>202</v>
      </c>
      <c r="B64" s="184" t="s">
        <v>205</v>
      </c>
      <c r="C64" s="172"/>
      <c r="D64" s="293"/>
      <c r="E64" s="308">
        <f t="shared" si="2"/>
        <v>0</v>
      </c>
    </row>
    <row r="65" spans="1:5" s="56" customFormat="1" ht="12" customHeight="1" thickBot="1">
      <c r="A65" s="25" t="s">
        <v>15</v>
      </c>
      <c r="B65" s="19" t="s">
        <v>206</v>
      </c>
      <c r="C65" s="174">
        <f>+C8+C15+C22+C29+C37+C49+C55+C60</f>
        <v>0</v>
      </c>
      <c r="D65" s="260">
        <f>+D8+D15+D22+D29+D37+D49+D55+D60</f>
        <v>0</v>
      </c>
      <c r="E65" s="211">
        <f>+E8+E15+E22+E29+E37+E49+E55+E60</f>
        <v>0</v>
      </c>
    </row>
    <row r="66" spans="1:5" s="56" customFormat="1" ht="12" customHeight="1" thickBot="1">
      <c r="A66" s="202" t="s">
        <v>297</v>
      </c>
      <c r="B66" s="104" t="s">
        <v>208</v>
      </c>
      <c r="C66" s="168">
        <f>SUM(C67:C69)</f>
        <v>0</v>
      </c>
      <c r="D66" s="256">
        <f>SUM(D67:D69)</f>
        <v>0</v>
      </c>
      <c r="E66" s="103">
        <f>SUM(E67:E69)</f>
        <v>0</v>
      </c>
    </row>
    <row r="67" spans="1:5" s="56" customFormat="1" ht="12" customHeight="1">
      <c r="A67" s="199" t="s">
        <v>239</v>
      </c>
      <c r="B67" s="182" t="s">
        <v>209</v>
      </c>
      <c r="C67" s="172"/>
      <c r="D67" s="293"/>
      <c r="E67" s="308">
        <f>C67+D67</f>
        <v>0</v>
      </c>
    </row>
    <row r="68" spans="1:5" s="56" customFormat="1" ht="12" customHeight="1">
      <c r="A68" s="200" t="s">
        <v>248</v>
      </c>
      <c r="B68" s="183" t="s">
        <v>210</v>
      </c>
      <c r="C68" s="172"/>
      <c r="D68" s="293"/>
      <c r="E68" s="308">
        <f>C68+D68</f>
        <v>0</v>
      </c>
    </row>
    <row r="69" spans="1:5" s="56" customFormat="1" ht="12" customHeight="1" thickBot="1">
      <c r="A69" s="201" t="s">
        <v>249</v>
      </c>
      <c r="B69" s="185" t="s">
        <v>211</v>
      </c>
      <c r="C69" s="172"/>
      <c r="D69" s="296"/>
      <c r="E69" s="308">
        <f>C69+D69</f>
        <v>0</v>
      </c>
    </row>
    <row r="70" spans="1:5" s="56" customFormat="1" ht="12" customHeight="1" thickBot="1">
      <c r="A70" s="202" t="s">
        <v>212</v>
      </c>
      <c r="B70" s="104" t="s">
        <v>213</v>
      </c>
      <c r="C70" s="168">
        <f>SUM(C71:C74)</f>
        <v>0</v>
      </c>
      <c r="D70" s="168">
        <f>SUM(D71:D74)</f>
        <v>0</v>
      </c>
      <c r="E70" s="103">
        <f>SUM(E71:E74)</f>
        <v>0</v>
      </c>
    </row>
    <row r="71" spans="1:5" s="56" customFormat="1" ht="12" customHeight="1">
      <c r="A71" s="199" t="s">
        <v>86</v>
      </c>
      <c r="B71" s="182" t="s">
        <v>214</v>
      </c>
      <c r="C71" s="172"/>
      <c r="D71" s="172"/>
      <c r="E71" s="308">
        <f>C71+D71</f>
        <v>0</v>
      </c>
    </row>
    <row r="72" spans="1:5" s="56" customFormat="1" ht="12" customHeight="1">
      <c r="A72" s="200" t="s">
        <v>87</v>
      </c>
      <c r="B72" s="183" t="s">
        <v>215</v>
      </c>
      <c r="C72" s="172"/>
      <c r="D72" s="172"/>
      <c r="E72" s="308">
        <f>C72+D72</f>
        <v>0</v>
      </c>
    </row>
    <row r="73" spans="1:5" s="56" customFormat="1" ht="12" customHeight="1">
      <c r="A73" s="200" t="s">
        <v>240</v>
      </c>
      <c r="B73" s="183" t="s">
        <v>216</v>
      </c>
      <c r="C73" s="172"/>
      <c r="D73" s="172"/>
      <c r="E73" s="308">
        <f>C73+D73</f>
        <v>0</v>
      </c>
    </row>
    <row r="74" spans="1:5" s="56" customFormat="1" ht="12" customHeight="1" thickBot="1">
      <c r="A74" s="201" t="s">
        <v>241</v>
      </c>
      <c r="B74" s="184" t="s">
        <v>217</v>
      </c>
      <c r="C74" s="172"/>
      <c r="D74" s="172"/>
      <c r="E74" s="308">
        <f>C74+D74</f>
        <v>0</v>
      </c>
    </row>
    <row r="75" spans="1:5" s="56" customFormat="1" ht="12" customHeight="1" thickBot="1">
      <c r="A75" s="202" t="s">
        <v>218</v>
      </c>
      <c r="B75" s="104" t="s">
        <v>219</v>
      </c>
      <c r="C75" s="168">
        <f>SUM(C76:C77)</f>
        <v>0</v>
      </c>
      <c r="D75" s="168">
        <f>SUM(D76:D77)</f>
        <v>0</v>
      </c>
      <c r="E75" s="103">
        <f>SUM(E76:E77)</f>
        <v>0</v>
      </c>
    </row>
    <row r="76" spans="1:5" s="56" customFormat="1" ht="12" customHeight="1">
      <c r="A76" s="199" t="s">
        <v>242</v>
      </c>
      <c r="B76" s="182" t="s">
        <v>220</v>
      </c>
      <c r="C76" s="172"/>
      <c r="D76" s="172"/>
      <c r="E76" s="308">
        <f>C76+D76</f>
        <v>0</v>
      </c>
    </row>
    <row r="77" spans="1:5" s="56" customFormat="1" ht="12" customHeight="1" thickBot="1">
      <c r="A77" s="201" t="s">
        <v>243</v>
      </c>
      <c r="B77" s="184" t="s">
        <v>221</v>
      </c>
      <c r="C77" s="172"/>
      <c r="D77" s="172"/>
      <c r="E77" s="308">
        <f>C77+D77</f>
        <v>0</v>
      </c>
    </row>
    <row r="78" spans="1:5" s="55" customFormat="1" ht="12" customHeight="1" thickBot="1">
      <c r="A78" s="202" t="s">
        <v>222</v>
      </c>
      <c r="B78" s="104" t="s">
        <v>223</v>
      </c>
      <c r="C78" s="168">
        <f>SUM(C79:C81)</f>
        <v>0</v>
      </c>
      <c r="D78" s="168">
        <f>SUM(D79:D81)</f>
        <v>0</v>
      </c>
      <c r="E78" s="103">
        <f>SUM(E79:E81)</f>
        <v>0</v>
      </c>
    </row>
    <row r="79" spans="1:5" s="56" customFormat="1" ht="12" customHeight="1">
      <c r="A79" s="199" t="s">
        <v>244</v>
      </c>
      <c r="B79" s="182" t="s">
        <v>224</v>
      </c>
      <c r="C79" s="172"/>
      <c r="D79" s="172"/>
      <c r="E79" s="308">
        <f>C79+D79</f>
        <v>0</v>
      </c>
    </row>
    <row r="80" spans="1:5" s="56" customFormat="1" ht="12" customHeight="1">
      <c r="A80" s="200" t="s">
        <v>245</v>
      </c>
      <c r="B80" s="183" t="s">
        <v>225</v>
      </c>
      <c r="C80" s="172"/>
      <c r="D80" s="172"/>
      <c r="E80" s="308">
        <f>C80+D80</f>
        <v>0</v>
      </c>
    </row>
    <row r="81" spans="1:5" s="56" customFormat="1" ht="12" customHeight="1" thickBot="1">
      <c r="A81" s="201" t="s">
        <v>246</v>
      </c>
      <c r="B81" s="184" t="s">
        <v>226</v>
      </c>
      <c r="C81" s="172"/>
      <c r="D81" s="172"/>
      <c r="E81" s="308">
        <f>C81+D81</f>
        <v>0</v>
      </c>
    </row>
    <row r="82" spans="1:5" s="56" customFormat="1" ht="12" customHeight="1" thickBot="1">
      <c r="A82" s="202" t="s">
        <v>227</v>
      </c>
      <c r="B82" s="104" t="s">
        <v>247</v>
      </c>
      <c r="C82" s="168">
        <f>SUM(C83:C86)</f>
        <v>0</v>
      </c>
      <c r="D82" s="168">
        <f>SUM(D83:D86)</f>
        <v>0</v>
      </c>
      <c r="E82" s="103">
        <f>SUM(E83:E86)</f>
        <v>0</v>
      </c>
    </row>
    <row r="83" spans="1:5" s="56" customFormat="1" ht="12" customHeight="1">
      <c r="A83" s="203" t="s">
        <v>228</v>
      </c>
      <c r="B83" s="182" t="s">
        <v>229</v>
      </c>
      <c r="C83" s="172"/>
      <c r="D83" s="172"/>
      <c r="E83" s="308">
        <f aca="true" t="shared" si="3" ref="E83:E88">C83+D83</f>
        <v>0</v>
      </c>
    </row>
    <row r="84" spans="1:5" s="56" customFormat="1" ht="12" customHeight="1">
      <c r="A84" s="204" t="s">
        <v>230</v>
      </c>
      <c r="B84" s="183" t="s">
        <v>231</v>
      </c>
      <c r="C84" s="172"/>
      <c r="D84" s="172"/>
      <c r="E84" s="308">
        <f t="shared" si="3"/>
        <v>0</v>
      </c>
    </row>
    <row r="85" spans="1:5" s="56" customFormat="1" ht="12" customHeight="1">
      <c r="A85" s="204" t="s">
        <v>232</v>
      </c>
      <c r="B85" s="183" t="s">
        <v>233</v>
      </c>
      <c r="C85" s="172"/>
      <c r="D85" s="172"/>
      <c r="E85" s="308">
        <f t="shared" si="3"/>
        <v>0</v>
      </c>
    </row>
    <row r="86" spans="1:5" s="55" customFormat="1" ht="12" customHeight="1" thickBot="1">
      <c r="A86" s="205" t="s">
        <v>234</v>
      </c>
      <c r="B86" s="184" t="s">
        <v>235</v>
      </c>
      <c r="C86" s="172"/>
      <c r="D86" s="172"/>
      <c r="E86" s="308">
        <f t="shared" si="3"/>
        <v>0</v>
      </c>
    </row>
    <row r="87" spans="1:5" s="55" customFormat="1" ht="12" customHeight="1" thickBot="1">
      <c r="A87" s="202" t="s">
        <v>236</v>
      </c>
      <c r="B87" s="104" t="s">
        <v>375</v>
      </c>
      <c r="C87" s="227"/>
      <c r="D87" s="227"/>
      <c r="E87" s="103">
        <f t="shared" si="3"/>
        <v>0</v>
      </c>
    </row>
    <row r="88" spans="1:5" s="55" customFormat="1" ht="12" customHeight="1" thickBot="1">
      <c r="A88" s="202" t="s">
        <v>396</v>
      </c>
      <c r="B88" s="104" t="s">
        <v>237</v>
      </c>
      <c r="C88" s="227"/>
      <c r="D88" s="227"/>
      <c r="E88" s="103">
        <f t="shared" si="3"/>
        <v>0</v>
      </c>
    </row>
    <row r="89" spans="1:5" s="55" customFormat="1" ht="12" customHeight="1" thickBot="1">
      <c r="A89" s="202" t="s">
        <v>397</v>
      </c>
      <c r="B89" s="189" t="s">
        <v>378</v>
      </c>
      <c r="C89" s="174">
        <f>+C66+C70+C75+C78+C82+C88+C87</f>
        <v>0</v>
      </c>
      <c r="D89" s="174">
        <f>+D66+D70+D75+D78+D82+D88+D87</f>
        <v>0</v>
      </c>
      <c r="E89" s="211">
        <f>+E66+E70+E75+E78+E82+E88+E87</f>
        <v>0</v>
      </c>
    </row>
    <row r="90" spans="1:5" s="55" customFormat="1" ht="12" customHeight="1" thickBot="1">
      <c r="A90" s="206" t="s">
        <v>398</v>
      </c>
      <c r="B90" s="190" t="s">
        <v>399</v>
      </c>
      <c r="C90" s="174">
        <f>+C65+C89</f>
        <v>0</v>
      </c>
      <c r="D90" s="174">
        <f>+D65+D89</f>
        <v>0</v>
      </c>
      <c r="E90" s="211">
        <f>+E65+E89</f>
        <v>0</v>
      </c>
    </row>
    <row r="91" spans="1:3" s="56" customFormat="1" ht="15" customHeight="1" thickBot="1">
      <c r="A91" s="93"/>
      <c r="B91" s="94"/>
      <c r="C91" s="150"/>
    </row>
    <row r="92" spans="1:5" s="50" customFormat="1" ht="16.5" customHeight="1" thickBot="1">
      <c r="A92" s="399" t="s">
        <v>41</v>
      </c>
      <c r="B92" s="400"/>
      <c r="C92" s="400"/>
      <c r="D92" s="400"/>
      <c r="E92" s="401"/>
    </row>
    <row r="93" spans="1:5" s="57" customFormat="1" ht="12" customHeight="1" thickBot="1">
      <c r="A93" s="176" t="s">
        <v>7</v>
      </c>
      <c r="B93" s="24" t="s">
        <v>403</v>
      </c>
      <c r="C93" s="167">
        <f>+C94+C95+C96+C97+C98+C111</f>
        <v>0</v>
      </c>
      <c r="D93" s="167">
        <f>+D94+D95+D96+D97+D98+D111</f>
        <v>0</v>
      </c>
      <c r="E93" s="241">
        <f>+E94+E95+E96+E97+E98+E111</f>
        <v>0</v>
      </c>
    </row>
    <row r="94" spans="1:5" ht="12" customHeight="1">
      <c r="A94" s="207" t="s">
        <v>65</v>
      </c>
      <c r="B94" s="8" t="s">
        <v>36</v>
      </c>
      <c r="C94" s="245"/>
      <c r="D94" s="245"/>
      <c r="E94" s="311">
        <f aca="true" t="shared" si="4" ref="E94:E113">C94+D94</f>
        <v>0</v>
      </c>
    </row>
    <row r="95" spans="1:5" ht="12" customHeight="1">
      <c r="A95" s="200" t="s">
        <v>66</v>
      </c>
      <c r="B95" s="6" t="s">
        <v>110</v>
      </c>
      <c r="C95" s="169"/>
      <c r="D95" s="169"/>
      <c r="E95" s="306">
        <f t="shared" si="4"/>
        <v>0</v>
      </c>
    </row>
    <row r="96" spans="1:5" ht="12" customHeight="1">
      <c r="A96" s="200" t="s">
        <v>67</v>
      </c>
      <c r="B96" s="6" t="s">
        <v>84</v>
      </c>
      <c r="C96" s="171"/>
      <c r="D96" s="169"/>
      <c r="E96" s="307">
        <f t="shared" si="4"/>
        <v>0</v>
      </c>
    </row>
    <row r="97" spans="1:5" ht="12" customHeight="1">
      <c r="A97" s="200" t="s">
        <v>68</v>
      </c>
      <c r="B97" s="9" t="s">
        <v>111</v>
      </c>
      <c r="C97" s="171"/>
      <c r="D97" s="259"/>
      <c r="E97" s="307">
        <f t="shared" si="4"/>
        <v>0</v>
      </c>
    </row>
    <row r="98" spans="1:5" ht="12" customHeight="1">
      <c r="A98" s="200" t="s">
        <v>76</v>
      </c>
      <c r="B98" s="17" t="s">
        <v>112</v>
      </c>
      <c r="C98" s="171"/>
      <c r="D98" s="259"/>
      <c r="E98" s="307">
        <f t="shared" si="4"/>
        <v>0</v>
      </c>
    </row>
    <row r="99" spans="1:5" ht="12" customHeight="1">
      <c r="A99" s="200" t="s">
        <v>69</v>
      </c>
      <c r="B99" s="6" t="s">
        <v>400</v>
      </c>
      <c r="C99" s="171"/>
      <c r="D99" s="259"/>
      <c r="E99" s="307">
        <f t="shared" si="4"/>
        <v>0</v>
      </c>
    </row>
    <row r="100" spans="1:5" ht="12" customHeight="1">
      <c r="A100" s="200" t="s">
        <v>70</v>
      </c>
      <c r="B100" s="67" t="s">
        <v>341</v>
      </c>
      <c r="C100" s="171"/>
      <c r="D100" s="259"/>
      <c r="E100" s="307">
        <f t="shared" si="4"/>
        <v>0</v>
      </c>
    </row>
    <row r="101" spans="1:5" ht="12" customHeight="1">
      <c r="A101" s="200" t="s">
        <v>77</v>
      </c>
      <c r="B101" s="67" t="s">
        <v>340</v>
      </c>
      <c r="C101" s="171"/>
      <c r="D101" s="259"/>
      <c r="E101" s="307">
        <f t="shared" si="4"/>
        <v>0</v>
      </c>
    </row>
    <row r="102" spans="1:5" ht="12" customHeight="1">
      <c r="A102" s="200" t="s">
        <v>78</v>
      </c>
      <c r="B102" s="67" t="s">
        <v>253</v>
      </c>
      <c r="C102" s="171"/>
      <c r="D102" s="259"/>
      <c r="E102" s="307">
        <f t="shared" si="4"/>
        <v>0</v>
      </c>
    </row>
    <row r="103" spans="1:5" ht="12" customHeight="1">
      <c r="A103" s="200" t="s">
        <v>79</v>
      </c>
      <c r="B103" s="68" t="s">
        <v>254</v>
      </c>
      <c r="C103" s="171"/>
      <c r="D103" s="259"/>
      <c r="E103" s="307">
        <f t="shared" si="4"/>
        <v>0</v>
      </c>
    </row>
    <row r="104" spans="1:5" ht="12" customHeight="1">
      <c r="A104" s="200" t="s">
        <v>80</v>
      </c>
      <c r="B104" s="68" t="s">
        <v>255</v>
      </c>
      <c r="C104" s="171"/>
      <c r="D104" s="259"/>
      <c r="E104" s="307">
        <f t="shared" si="4"/>
        <v>0</v>
      </c>
    </row>
    <row r="105" spans="1:5" ht="12" customHeight="1">
      <c r="A105" s="200" t="s">
        <v>82</v>
      </c>
      <c r="B105" s="67" t="s">
        <v>256</v>
      </c>
      <c r="C105" s="171"/>
      <c r="D105" s="259"/>
      <c r="E105" s="307">
        <f t="shared" si="4"/>
        <v>0</v>
      </c>
    </row>
    <row r="106" spans="1:5" ht="12" customHeight="1">
      <c r="A106" s="200" t="s">
        <v>113</v>
      </c>
      <c r="B106" s="67" t="s">
        <v>257</v>
      </c>
      <c r="C106" s="171"/>
      <c r="D106" s="259"/>
      <c r="E106" s="307">
        <f t="shared" si="4"/>
        <v>0</v>
      </c>
    </row>
    <row r="107" spans="1:5" ht="12" customHeight="1">
      <c r="A107" s="200" t="s">
        <v>251</v>
      </c>
      <c r="B107" s="68" t="s">
        <v>258</v>
      </c>
      <c r="C107" s="169"/>
      <c r="D107" s="259"/>
      <c r="E107" s="307">
        <f t="shared" si="4"/>
        <v>0</v>
      </c>
    </row>
    <row r="108" spans="1:5" ht="12" customHeight="1">
      <c r="A108" s="208" t="s">
        <v>252</v>
      </c>
      <c r="B108" s="69" t="s">
        <v>259</v>
      </c>
      <c r="C108" s="171"/>
      <c r="D108" s="259"/>
      <c r="E108" s="307">
        <f t="shared" si="4"/>
        <v>0</v>
      </c>
    </row>
    <row r="109" spans="1:5" ht="12" customHeight="1">
      <c r="A109" s="200" t="s">
        <v>338</v>
      </c>
      <c r="B109" s="69" t="s">
        <v>260</v>
      </c>
      <c r="C109" s="171"/>
      <c r="D109" s="259"/>
      <c r="E109" s="307">
        <f t="shared" si="4"/>
        <v>0</v>
      </c>
    </row>
    <row r="110" spans="1:5" ht="12" customHeight="1">
      <c r="A110" s="200" t="s">
        <v>339</v>
      </c>
      <c r="B110" s="68" t="s">
        <v>261</v>
      </c>
      <c r="C110" s="169"/>
      <c r="D110" s="258"/>
      <c r="E110" s="306">
        <f t="shared" si="4"/>
        <v>0</v>
      </c>
    </row>
    <row r="111" spans="1:5" ht="12" customHeight="1">
      <c r="A111" s="200" t="s">
        <v>343</v>
      </c>
      <c r="B111" s="9" t="s">
        <v>37</v>
      </c>
      <c r="C111" s="169"/>
      <c r="D111" s="258"/>
      <c r="E111" s="306">
        <f t="shared" si="4"/>
        <v>0</v>
      </c>
    </row>
    <row r="112" spans="1:5" ht="12" customHeight="1">
      <c r="A112" s="201" t="s">
        <v>344</v>
      </c>
      <c r="B112" s="6" t="s">
        <v>401</v>
      </c>
      <c r="C112" s="171"/>
      <c r="D112" s="259"/>
      <c r="E112" s="307">
        <f t="shared" si="4"/>
        <v>0</v>
      </c>
    </row>
    <row r="113" spans="1:5" ht="12" customHeight="1" thickBot="1">
      <c r="A113" s="209" t="s">
        <v>345</v>
      </c>
      <c r="B113" s="70" t="s">
        <v>402</v>
      </c>
      <c r="C113" s="246"/>
      <c r="D113" s="298"/>
      <c r="E113" s="312">
        <f t="shared" si="4"/>
        <v>0</v>
      </c>
    </row>
    <row r="114" spans="1:5" ht="12" customHeight="1" thickBot="1">
      <c r="A114" s="25" t="s">
        <v>8</v>
      </c>
      <c r="B114" s="23" t="s">
        <v>262</v>
      </c>
      <c r="C114" s="168">
        <f>+C115+C117+C119</f>
        <v>0</v>
      </c>
      <c r="D114" s="256">
        <f>+D115+D117+D119</f>
        <v>0</v>
      </c>
      <c r="E114" s="103">
        <f>+E115+E117+E119</f>
        <v>0</v>
      </c>
    </row>
    <row r="115" spans="1:5" ht="12" customHeight="1">
      <c r="A115" s="199" t="s">
        <v>71</v>
      </c>
      <c r="B115" s="6" t="s">
        <v>130</v>
      </c>
      <c r="C115" s="170"/>
      <c r="D115" s="257"/>
      <c r="E115" s="212">
        <f aca="true" t="shared" si="5" ref="E115:E127">C115+D115</f>
        <v>0</v>
      </c>
    </row>
    <row r="116" spans="1:5" ht="12" customHeight="1">
      <c r="A116" s="199" t="s">
        <v>72</v>
      </c>
      <c r="B116" s="10" t="s">
        <v>266</v>
      </c>
      <c r="C116" s="170"/>
      <c r="D116" s="257"/>
      <c r="E116" s="212">
        <f t="shared" si="5"/>
        <v>0</v>
      </c>
    </row>
    <row r="117" spans="1:5" ht="12" customHeight="1">
      <c r="A117" s="199" t="s">
        <v>73</v>
      </c>
      <c r="B117" s="10" t="s">
        <v>114</v>
      </c>
      <c r="C117" s="169"/>
      <c r="D117" s="258"/>
      <c r="E117" s="306">
        <f t="shared" si="5"/>
        <v>0</v>
      </c>
    </row>
    <row r="118" spans="1:5" ht="12" customHeight="1">
      <c r="A118" s="199" t="s">
        <v>74</v>
      </c>
      <c r="B118" s="10" t="s">
        <v>267</v>
      </c>
      <c r="C118" s="169"/>
      <c r="D118" s="258"/>
      <c r="E118" s="306">
        <f t="shared" si="5"/>
        <v>0</v>
      </c>
    </row>
    <row r="119" spans="1:5" ht="12" customHeight="1">
      <c r="A119" s="199" t="s">
        <v>75</v>
      </c>
      <c r="B119" s="106" t="s">
        <v>133</v>
      </c>
      <c r="C119" s="169"/>
      <c r="D119" s="258"/>
      <c r="E119" s="306">
        <f t="shared" si="5"/>
        <v>0</v>
      </c>
    </row>
    <row r="120" spans="1:5" ht="12" customHeight="1">
      <c r="A120" s="199" t="s">
        <v>81</v>
      </c>
      <c r="B120" s="105" t="s">
        <v>330</v>
      </c>
      <c r="C120" s="169"/>
      <c r="D120" s="258"/>
      <c r="E120" s="306">
        <f t="shared" si="5"/>
        <v>0</v>
      </c>
    </row>
    <row r="121" spans="1:5" ht="12" customHeight="1">
      <c r="A121" s="199" t="s">
        <v>83</v>
      </c>
      <c r="B121" s="178" t="s">
        <v>272</v>
      </c>
      <c r="C121" s="169"/>
      <c r="D121" s="258"/>
      <c r="E121" s="306">
        <f t="shared" si="5"/>
        <v>0</v>
      </c>
    </row>
    <row r="122" spans="1:5" ht="12" customHeight="1">
      <c r="A122" s="199" t="s">
        <v>115</v>
      </c>
      <c r="B122" s="68" t="s">
        <v>255</v>
      </c>
      <c r="C122" s="169"/>
      <c r="D122" s="258"/>
      <c r="E122" s="306">
        <f t="shared" si="5"/>
        <v>0</v>
      </c>
    </row>
    <row r="123" spans="1:5" ht="12" customHeight="1">
      <c r="A123" s="199" t="s">
        <v>116</v>
      </c>
      <c r="B123" s="68" t="s">
        <v>271</v>
      </c>
      <c r="C123" s="169"/>
      <c r="D123" s="258"/>
      <c r="E123" s="306">
        <f t="shared" si="5"/>
        <v>0</v>
      </c>
    </row>
    <row r="124" spans="1:5" ht="12" customHeight="1">
      <c r="A124" s="199" t="s">
        <v>117</v>
      </c>
      <c r="B124" s="68" t="s">
        <v>270</v>
      </c>
      <c r="C124" s="169"/>
      <c r="D124" s="258"/>
      <c r="E124" s="306">
        <f t="shared" si="5"/>
        <v>0</v>
      </c>
    </row>
    <row r="125" spans="1:5" ht="12" customHeight="1">
      <c r="A125" s="199" t="s">
        <v>263</v>
      </c>
      <c r="B125" s="68" t="s">
        <v>258</v>
      </c>
      <c r="C125" s="169"/>
      <c r="D125" s="258"/>
      <c r="E125" s="306">
        <f t="shared" si="5"/>
        <v>0</v>
      </c>
    </row>
    <row r="126" spans="1:5" ht="12" customHeight="1">
      <c r="A126" s="199" t="s">
        <v>264</v>
      </c>
      <c r="B126" s="68" t="s">
        <v>269</v>
      </c>
      <c r="C126" s="169"/>
      <c r="D126" s="258"/>
      <c r="E126" s="306">
        <f t="shared" si="5"/>
        <v>0</v>
      </c>
    </row>
    <row r="127" spans="1:5" ht="12" customHeight="1" thickBot="1">
      <c r="A127" s="208" t="s">
        <v>265</v>
      </c>
      <c r="B127" s="68" t="s">
        <v>268</v>
      </c>
      <c r="C127" s="171"/>
      <c r="D127" s="259"/>
      <c r="E127" s="307">
        <f t="shared" si="5"/>
        <v>0</v>
      </c>
    </row>
    <row r="128" spans="1:5" ht="12" customHeight="1" thickBot="1">
      <c r="A128" s="25" t="s">
        <v>9</v>
      </c>
      <c r="B128" s="61" t="s">
        <v>348</v>
      </c>
      <c r="C128" s="168">
        <f>+C93+C114</f>
        <v>0</v>
      </c>
      <c r="D128" s="256">
        <f>+D93+D114</f>
        <v>0</v>
      </c>
      <c r="E128" s="103">
        <f>+E93+E114</f>
        <v>0</v>
      </c>
    </row>
    <row r="129" spans="1:5" ht="12" customHeight="1" thickBot="1">
      <c r="A129" s="25" t="s">
        <v>10</v>
      </c>
      <c r="B129" s="61" t="s">
        <v>349</v>
      </c>
      <c r="C129" s="168">
        <f>+C130+C131+C132</f>
        <v>0</v>
      </c>
      <c r="D129" s="256">
        <f>+D130+D131+D132</f>
        <v>0</v>
      </c>
      <c r="E129" s="103">
        <f>+E130+E131+E132</f>
        <v>0</v>
      </c>
    </row>
    <row r="130" spans="1:5" s="57" customFormat="1" ht="12" customHeight="1">
      <c r="A130" s="199" t="s">
        <v>167</v>
      </c>
      <c r="B130" s="7" t="s">
        <v>406</v>
      </c>
      <c r="C130" s="169"/>
      <c r="D130" s="258"/>
      <c r="E130" s="306">
        <f>C130+D130</f>
        <v>0</v>
      </c>
    </row>
    <row r="131" spans="1:5" ht="12" customHeight="1">
      <c r="A131" s="199" t="s">
        <v>168</v>
      </c>
      <c r="B131" s="7" t="s">
        <v>357</v>
      </c>
      <c r="C131" s="169"/>
      <c r="D131" s="258"/>
      <c r="E131" s="306">
        <f>C131+D131</f>
        <v>0</v>
      </c>
    </row>
    <row r="132" spans="1:5" ht="12" customHeight="1" thickBot="1">
      <c r="A132" s="208" t="s">
        <v>169</v>
      </c>
      <c r="B132" s="5" t="s">
        <v>405</v>
      </c>
      <c r="C132" s="169"/>
      <c r="D132" s="258"/>
      <c r="E132" s="306">
        <f>C132+D132</f>
        <v>0</v>
      </c>
    </row>
    <row r="133" spans="1:5" ht="12" customHeight="1" thickBot="1">
      <c r="A133" s="25" t="s">
        <v>11</v>
      </c>
      <c r="B133" s="61" t="s">
        <v>350</v>
      </c>
      <c r="C133" s="168">
        <f>+C134+C135+C136+C137+C138+C139</f>
        <v>0</v>
      </c>
      <c r="D133" s="256">
        <f>+D134+D135+D136+D137+D138+D139</f>
        <v>0</v>
      </c>
      <c r="E133" s="103">
        <f>+E134+E135+E136+E137+E138+E139</f>
        <v>0</v>
      </c>
    </row>
    <row r="134" spans="1:5" ht="12" customHeight="1">
      <c r="A134" s="199" t="s">
        <v>58</v>
      </c>
      <c r="B134" s="7" t="s">
        <v>359</v>
      </c>
      <c r="C134" s="169"/>
      <c r="D134" s="258"/>
      <c r="E134" s="306">
        <f aca="true" t="shared" si="6" ref="E134:E139">C134+D134</f>
        <v>0</v>
      </c>
    </row>
    <row r="135" spans="1:5" ht="12" customHeight="1">
      <c r="A135" s="199" t="s">
        <v>59</v>
      </c>
      <c r="B135" s="7" t="s">
        <v>351</v>
      </c>
      <c r="C135" s="169"/>
      <c r="D135" s="258"/>
      <c r="E135" s="306">
        <f t="shared" si="6"/>
        <v>0</v>
      </c>
    </row>
    <row r="136" spans="1:5" ht="12" customHeight="1">
      <c r="A136" s="199" t="s">
        <v>60</v>
      </c>
      <c r="B136" s="7" t="s">
        <v>352</v>
      </c>
      <c r="C136" s="169"/>
      <c r="D136" s="258"/>
      <c r="E136" s="306">
        <f t="shared" si="6"/>
        <v>0</v>
      </c>
    </row>
    <row r="137" spans="1:5" ht="12" customHeight="1">
      <c r="A137" s="199" t="s">
        <v>102</v>
      </c>
      <c r="B137" s="7" t="s">
        <v>404</v>
      </c>
      <c r="C137" s="169"/>
      <c r="D137" s="258"/>
      <c r="E137" s="306">
        <f t="shared" si="6"/>
        <v>0</v>
      </c>
    </row>
    <row r="138" spans="1:5" ht="12" customHeight="1">
      <c r="A138" s="199" t="s">
        <v>103</v>
      </c>
      <c r="B138" s="7" t="s">
        <v>354</v>
      </c>
      <c r="C138" s="169"/>
      <c r="D138" s="258"/>
      <c r="E138" s="306">
        <f t="shared" si="6"/>
        <v>0</v>
      </c>
    </row>
    <row r="139" spans="1:5" s="57" customFormat="1" ht="12" customHeight="1" thickBot="1">
      <c r="A139" s="208" t="s">
        <v>104</v>
      </c>
      <c r="B139" s="5" t="s">
        <v>355</v>
      </c>
      <c r="C139" s="169"/>
      <c r="D139" s="258"/>
      <c r="E139" s="306">
        <f t="shared" si="6"/>
        <v>0</v>
      </c>
    </row>
    <row r="140" spans="1:11" ht="12" customHeight="1" thickBot="1">
      <c r="A140" s="25" t="s">
        <v>12</v>
      </c>
      <c r="B140" s="61" t="s">
        <v>420</v>
      </c>
      <c r="C140" s="174">
        <f>+C141+C142+C144+C145+C143</f>
        <v>0</v>
      </c>
      <c r="D140" s="260">
        <f>+D141+D142+D144+D145+D143</f>
        <v>0</v>
      </c>
      <c r="E140" s="211">
        <f>+E141+E142+E144+E145+E143</f>
        <v>0</v>
      </c>
      <c r="K140" s="102"/>
    </row>
    <row r="141" spans="1:5" ht="12.75">
      <c r="A141" s="199" t="s">
        <v>61</v>
      </c>
      <c r="B141" s="7" t="s">
        <v>273</v>
      </c>
      <c r="C141" s="169"/>
      <c r="D141" s="258"/>
      <c r="E141" s="306">
        <f>C141+D141</f>
        <v>0</v>
      </c>
    </row>
    <row r="142" spans="1:5" ht="12" customHeight="1">
      <c r="A142" s="199" t="s">
        <v>62</v>
      </c>
      <c r="B142" s="7" t="s">
        <v>274</v>
      </c>
      <c r="C142" s="169"/>
      <c r="D142" s="258"/>
      <c r="E142" s="306">
        <f>C142+D142</f>
        <v>0</v>
      </c>
    </row>
    <row r="143" spans="1:5" ht="12" customHeight="1">
      <c r="A143" s="199" t="s">
        <v>187</v>
      </c>
      <c r="B143" s="7" t="s">
        <v>419</v>
      </c>
      <c r="C143" s="169"/>
      <c r="D143" s="258"/>
      <c r="E143" s="306">
        <f>C143+D143</f>
        <v>0</v>
      </c>
    </row>
    <row r="144" spans="1:5" s="57" customFormat="1" ht="12" customHeight="1">
      <c r="A144" s="199" t="s">
        <v>188</v>
      </c>
      <c r="B144" s="7" t="s">
        <v>364</v>
      </c>
      <c r="C144" s="169"/>
      <c r="D144" s="258"/>
      <c r="E144" s="306">
        <f>C144+D144</f>
        <v>0</v>
      </c>
    </row>
    <row r="145" spans="1:5" s="57" customFormat="1" ht="12" customHeight="1" thickBot="1">
      <c r="A145" s="208" t="s">
        <v>189</v>
      </c>
      <c r="B145" s="5" t="s">
        <v>293</v>
      </c>
      <c r="C145" s="169"/>
      <c r="D145" s="258"/>
      <c r="E145" s="306">
        <f>C145+D145</f>
        <v>0</v>
      </c>
    </row>
    <row r="146" spans="1:5" s="57" customFormat="1" ht="12" customHeight="1" thickBot="1">
      <c r="A146" s="25" t="s">
        <v>13</v>
      </c>
      <c r="B146" s="61" t="s">
        <v>365</v>
      </c>
      <c r="C146" s="248">
        <f>+C147+C148+C149+C150+C151</f>
        <v>0</v>
      </c>
      <c r="D146" s="261">
        <f>+D147+D148+D149+D150+D151</f>
        <v>0</v>
      </c>
      <c r="E146" s="243">
        <f>+E147+E148+E149+E150+E151</f>
        <v>0</v>
      </c>
    </row>
    <row r="147" spans="1:5" s="57" customFormat="1" ht="12" customHeight="1">
      <c r="A147" s="199" t="s">
        <v>63</v>
      </c>
      <c r="B147" s="7" t="s">
        <v>360</v>
      </c>
      <c r="C147" s="169"/>
      <c r="D147" s="258"/>
      <c r="E147" s="306">
        <f aca="true" t="shared" si="7" ref="E147:E153">C147+D147</f>
        <v>0</v>
      </c>
    </row>
    <row r="148" spans="1:5" s="57" customFormat="1" ht="12" customHeight="1">
      <c r="A148" s="199" t="s">
        <v>64</v>
      </c>
      <c r="B148" s="7" t="s">
        <v>367</v>
      </c>
      <c r="C148" s="169"/>
      <c r="D148" s="258"/>
      <c r="E148" s="306">
        <f t="shared" si="7"/>
        <v>0</v>
      </c>
    </row>
    <row r="149" spans="1:5" s="57" customFormat="1" ht="12" customHeight="1">
      <c r="A149" s="199" t="s">
        <v>199</v>
      </c>
      <c r="B149" s="7" t="s">
        <v>362</v>
      </c>
      <c r="C149" s="169"/>
      <c r="D149" s="258"/>
      <c r="E149" s="306">
        <f t="shared" si="7"/>
        <v>0</v>
      </c>
    </row>
    <row r="150" spans="1:5" s="57" customFormat="1" ht="12" customHeight="1">
      <c r="A150" s="199" t="s">
        <v>200</v>
      </c>
      <c r="B150" s="7" t="s">
        <v>407</v>
      </c>
      <c r="C150" s="169"/>
      <c r="D150" s="258"/>
      <c r="E150" s="306">
        <f t="shared" si="7"/>
        <v>0</v>
      </c>
    </row>
    <row r="151" spans="1:5" ht="12.75" customHeight="1" thickBot="1">
      <c r="A151" s="208" t="s">
        <v>366</v>
      </c>
      <c r="B151" s="5" t="s">
        <v>369</v>
      </c>
      <c r="C151" s="171"/>
      <c r="D151" s="259"/>
      <c r="E151" s="307">
        <f t="shared" si="7"/>
        <v>0</v>
      </c>
    </row>
    <row r="152" spans="1:5" ht="12.75" customHeight="1" thickBot="1">
      <c r="A152" s="240" t="s">
        <v>14</v>
      </c>
      <c r="B152" s="61" t="s">
        <v>370</v>
      </c>
      <c r="C152" s="249"/>
      <c r="D152" s="262"/>
      <c r="E152" s="243">
        <f t="shared" si="7"/>
        <v>0</v>
      </c>
    </row>
    <row r="153" spans="1:5" ht="12.75" customHeight="1" thickBot="1">
      <c r="A153" s="240" t="s">
        <v>15</v>
      </c>
      <c r="B153" s="61" t="s">
        <v>371</v>
      </c>
      <c r="C153" s="249"/>
      <c r="D153" s="262"/>
      <c r="E153" s="243">
        <f t="shared" si="7"/>
        <v>0</v>
      </c>
    </row>
    <row r="154" spans="1:5" ht="12" customHeight="1" thickBot="1">
      <c r="A154" s="25" t="s">
        <v>16</v>
      </c>
      <c r="B154" s="61" t="s">
        <v>373</v>
      </c>
      <c r="C154" s="250">
        <f>+C129+C133+C140+C146+C152+C153</f>
        <v>0</v>
      </c>
      <c r="D154" s="263">
        <f>+D129+D133+D140+D146+D152+D153</f>
        <v>0</v>
      </c>
      <c r="E154" s="244">
        <f>+E129+E133+E140+E146+E152+E153</f>
        <v>0</v>
      </c>
    </row>
    <row r="155" spans="1:5" ht="15" customHeight="1" thickBot="1">
      <c r="A155" s="210" t="s">
        <v>17</v>
      </c>
      <c r="B155" s="155" t="s">
        <v>372</v>
      </c>
      <c r="C155" s="250">
        <f>+C128+C154</f>
        <v>0</v>
      </c>
      <c r="D155" s="263">
        <f>+D128+D154</f>
        <v>0</v>
      </c>
      <c r="E155" s="244">
        <f>+E128+E154</f>
        <v>0</v>
      </c>
    </row>
    <row r="156" spans="1:5" ht="13.5" thickBot="1">
      <c r="A156" s="158"/>
      <c r="B156" s="159"/>
      <c r="C156" s="160"/>
      <c r="D156" s="160"/>
      <c r="E156" s="160"/>
    </row>
    <row r="157" spans="1:5" ht="15" customHeight="1" thickBot="1">
      <c r="A157" s="100" t="s">
        <v>408</v>
      </c>
      <c r="B157" s="101"/>
      <c r="C157" s="297"/>
      <c r="D157" s="297"/>
      <c r="E157" s="313">
        <f>C157+D157</f>
        <v>0</v>
      </c>
    </row>
    <row r="158" spans="1:5" ht="14.25" customHeight="1" thickBot="1">
      <c r="A158" s="100" t="s">
        <v>125</v>
      </c>
      <c r="B158" s="101"/>
      <c r="C158" s="297"/>
      <c r="D158" s="297"/>
      <c r="E158" s="313">
        <f>C158+D158</f>
        <v>0</v>
      </c>
    </row>
  </sheetData>
  <sheetProtection sheet="1" objects="1" scenarios="1" formatCells="0"/>
  <mergeCells count="4">
    <mergeCell ref="B2:D2"/>
    <mergeCell ref="B3:D3"/>
    <mergeCell ref="A7:E7"/>
    <mergeCell ref="A92:E92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3" r:id="rId1"/>
  <rowBreaks count="2" manualBreakCount="2">
    <brk id="69" max="255" man="1"/>
    <brk id="90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E61"/>
  <sheetViews>
    <sheetView zoomScale="130" zoomScaleNormal="130" workbookViewId="0" topLeftCell="A1">
      <selection activeCell="B6" sqref="B6"/>
    </sheetView>
  </sheetViews>
  <sheetFormatPr defaultColWidth="9.00390625" defaultRowHeight="12.75"/>
  <cols>
    <col min="1" max="1" width="13.00390625" style="98" customWidth="1"/>
    <col min="2" max="2" width="59.00390625" style="99" customWidth="1"/>
    <col min="3" max="5" width="15.875" style="99" customWidth="1"/>
    <col min="6" max="16384" width="9.375" style="99" customWidth="1"/>
  </cols>
  <sheetData>
    <row r="1" spans="1:5" s="85" customFormat="1" ht="21" customHeight="1" thickBot="1">
      <c r="A1" s="84"/>
      <c r="B1" s="86"/>
      <c r="C1" s="1"/>
      <c r="D1" s="1"/>
      <c r="E1" s="288" t="s">
        <v>487</v>
      </c>
    </row>
    <row r="2" spans="1:5" s="219" customFormat="1" ht="24.75" thickBot="1">
      <c r="A2" s="77" t="s">
        <v>446</v>
      </c>
      <c r="B2" s="403" t="s">
        <v>302</v>
      </c>
      <c r="C2" s="404"/>
      <c r="D2" s="405"/>
      <c r="E2" s="300" t="s">
        <v>43</v>
      </c>
    </row>
    <row r="3" spans="1:5" s="219" customFormat="1" ht="24.75" thickBot="1">
      <c r="A3" s="77" t="s">
        <v>123</v>
      </c>
      <c r="B3" s="403" t="s">
        <v>301</v>
      </c>
      <c r="C3" s="404"/>
      <c r="D3" s="405"/>
      <c r="E3" s="300" t="s">
        <v>38</v>
      </c>
    </row>
    <row r="4" spans="1:5" s="220" customFormat="1" ht="15.75" customHeight="1" thickBot="1">
      <c r="A4" s="87"/>
      <c r="B4" s="87"/>
      <c r="C4" s="88"/>
      <c r="D4" s="54"/>
      <c r="E4" s="88" t="s">
        <v>39</v>
      </c>
    </row>
    <row r="5" spans="1:5" ht="24.75" thickBot="1">
      <c r="A5" s="175" t="s">
        <v>124</v>
      </c>
      <c r="B5" s="89" t="s">
        <v>504</v>
      </c>
      <c r="C5" s="330" t="s">
        <v>421</v>
      </c>
      <c r="D5" s="330" t="s">
        <v>480</v>
      </c>
      <c r="E5" s="331" t="str">
        <f>+CONCATENATE(LEFT(ÖSSZEFÜGGÉSEK!A7,4),"……….",CHAR(10),"Módosítás utáni")</f>
        <v>……….
Módosítás utáni</v>
      </c>
    </row>
    <row r="6" spans="1:5" s="221" customFormat="1" ht="12.75" customHeight="1" thickBot="1">
      <c r="A6" s="78" t="s">
        <v>387</v>
      </c>
      <c r="B6" s="79" t="s">
        <v>388</v>
      </c>
      <c r="C6" s="79" t="s">
        <v>389</v>
      </c>
      <c r="D6" s="292" t="s">
        <v>391</v>
      </c>
      <c r="E6" s="341" t="s">
        <v>496</v>
      </c>
    </row>
    <row r="7" spans="1:5" s="221" customFormat="1" ht="15.75" customHeight="1" thickBot="1">
      <c r="A7" s="399" t="s">
        <v>40</v>
      </c>
      <c r="B7" s="400"/>
      <c r="C7" s="400"/>
      <c r="D7" s="400"/>
      <c r="E7" s="401"/>
    </row>
    <row r="8" spans="1:5" s="154" customFormat="1" ht="12" customHeight="1" thickBot="1">
      <c r="A8" s="78" t="s">
        <v>7</v>
      </c>
      <c r="B8" s="90" t="s">
        <v>409</v>
      </c>
      <c r="C8" s="114">
        <f>SUM(C9:C19)</f>
        <v>0</v>
      </c>
      <c r="D8" s="114">
        <f>SUM(D9:D19)</f>
        <v>0</v>
      </c>
      <c r="E8" s="149">
        <f>SUM(E9:E19)</f>
        <v>0</v>
      </c>
    </row>
    <row r="9" spans="1:5" s="154" customFormat="1" ht="12" customHeight="1">
      <c r="A9" s="214" t="s">
        <v>65</v>
      </c>
      <c r="B9" s="8" t="s">
        <v>176</v>
      </c>
      <c r="C9" s="277"/>
      <c r="D9" s="277"/>
      <c r="E9" s="332">
        <f>C9+D9</f>
        <v>0</v>
      </c>
    </row>
    <row r="10" spans="1:5" s="154" customFormat="1" ht="12" customHeight="1">
      <c r="A10" s="215" t="s">
        <v>66</v>
      </c>
      <c r="B10" s="6" t="s">
        <v>177</v>
      </c>
      <c r="C10" s="111"/>
      <c r="D10" s="111"/>
      <c r="E10" s="323">
        <f aca="true" t="shared" si="0" ref="E10:E18">C10+D10</f>
        <v>0</v>
      </c>
    </row>
    <row r="11" spans="1:5" s="154" customFormat="1" ht="12" customHeight="1">
      <c r="A11" s="215" t="s">
        <v>67</v>
      </c>
      <c r="B11" s="6" t="s">
        <v>178</v>
      </c>
      <c r="C11" s="111"/>
      <c r="D11" s="111"/>
      <c r="E11" s="323">
        <f t="shared" si="0"/>
        <v>0</v>
      </c>
    </row>
    <row r="12" spans="1:5" s="154" customFormat="1" ht="12" customHeight="1">
      <c r="A12" s="215" t="s">
        <v>68</v>
      </c>
      <c r="B12" s="6" t="s">
        <v>179</v>
      </c>
      <c r="C12" s="111"/>
      <c r="D12" s="111"/>
      <c r="E12" s="323">
        <f t="shared" si="0"/>
        <v>0</v>
      </c>
    </row>
    <row r="13" spans="1:5" s="154" customFormat="1" ht="12" customHeight="1">
      <c r="A13" s="215" t="s">
        <v>85</v>
      </c>
      <c r="B13" s="6" t="s">
        <v>180</v>
      </c>
      <c r="C13" s="111"/>
      <c r="D13" s="111"/>
      <c r="E13" s="323">
        <f t="shared" si="0"/>
        <v>0</v>
      </c>
    </row>
    <row r="14" spans="1:5" s="154" customFormat="1" ht="12" customHeight="1">
      <c r="A14" s="215" t="s">
        <v>69</v>
      </c>
      <c r="B14" s="6" t="s">
        <v>303</v>
      </c>
      <c r="C14" s="111"/>
      <c r="D14" s="111"/>
      <c r="E14" s="323">
        <f t="shared" si="0"/>
        <v>0</v>
      </c>
    </row>
    <row r="15" spans="1:5" s="154" customFormat="1" ht="12" customHeight="1">
      <c r="A15" s="215" t="s">
        <v>70</v>
      </c>
      <c r="B15" s="5" t="s">
        <v>304</v>
      </c>
      <c r="C15" s="111"/>
      <c r="D15" s="111"/>
      <c r="E15" s="323">
        <f t="shared" si="0"/>
        <v>0</v>
      </c>
    </row>
    <row r="16" spans="1:5" s="154" customFormat="1" ht="12" customHeight="1">
      <c r="A16" s="215" t="s">
        <v>77</v>
      </c>
      <c r="B16" s="6" t="s">
        <v>183</v>
      </c>
      <c r="C16" s="275"/>
      <c r="D16" s="275"/>
      <c r="E16" s="324">
        <f t="shared" si="0"/>
        <v>0</v>
      </c>
    </row>
    <row r="17" spans="1:5" s="222" customFormat="1" ht="12" customHeight="1">
      <c r="A17" s="215" t="s">
        <v>78</v>
      </c>
      <c r="B17" s="6" t="s">
        <v>184</v>
      </c>
      <c r="C17" s="111"/>
      <c r="D17" s="111"/>
      <c r="E17" s="323">
        <f t="shared" si="0"/>
        <v>0</v>
      </c>
    </row>
    <row r="18" spans="1:5" s="222" customFormat="1" ht="12" customHeight="1">
      <c r="A18" s="215" t="s">
        <v>79</v>
      </c>
      <c r="B18" s="6" t="s">
        <v>336</v>
      </c>
      <c r="C18" s="113"/>
      <c r="D18" s="113"/>
      <c r="E18" s="333">
        <f t="shared" si="0"/>
        <v>0</v>
      </c>
    </row>
    <row r="19" spans="1:5" s="222" customFormat="1" ht="12" customHeight="1" thickBot="1">
      <c r="A19" s="215" t="s">
        <v>80</v>
      </c>
      <c r="B19" s="5" t="s">
        <v>185</v>
      </c>
      <c r="C19" s="113"/>
      <c r="D19" s="113"/>
      <c r="E19" s="333">
        <f>C19+D19</f>
        <v>0</v>
      </c>
    </row>
    <row r="20" spans="1:5" s="154" customFormat="1" ht="12" customHeight="1" thickBot="1">
      <c r="A20" s="78" t="s">
        <v>8</v>
      </c>
      <c r="B20" s="90" t="s">
        <v>305</v>
      </c>
      <c r="C20" s="114">
        <f>SUM(C21:C23)</f>
        <v>0</v>
      </c>
      <c r="D20" s="114">
        <f>SUM(D21:D23)</f>
        <v>0</v>
      </c>
      <c r="E20" s="149">
        <f>SUM(E21:E23)</f>
        <v>0</v>
      </c>
    </row>
    <row r="21" spans="1:5" s="222" customFormat="1" ht="12" customHeight="1">
      <c r="A21" s="215" t="s">
        <v>71</v>
      </c>
      <c r="B21" s="7" t="s">
        <v>158</v>
      </c>
      <c r="C21" s="111"/>
      <c r="D21" s="111"/>
      <c r="E21" s="323">
        <f>C21+D21</f>
        <v>0</v>
      </c>
    </row>
    <row r="22" spans="1:5" s="222" customFormat="1" ht="12" customHeight="1">
      <c r="A22" s="215" t="s">
        <v>72</v>
      </c>
      <c r="B22" s="6" t="s">
        <v>306</v>
      </c>
      <c r="C22" s="111"/>
      <c r="D22" s="111"/>
      <c r="E22" s="323">
        <f>C22+D22</f>
        <v>0</v>
      </c>
    </row>
    <row r="23" spans="1:5" s="222" customFormat="1" ht="12" customHeight="1">
      <c r="A23" s="215" t="s">
        <v>73</v>
      </c>
      <c r="B23" s="6" t="s">
        <v>307</v>
      </c>
      <c r="C23" s="111"/>
      <c r="D23" s="111"/>
      <c r="E23" s="323">
        <f>C23+D23</f>
        <v>0</v>
      </c>
    </row>
    <row r="24" spans="1:5" s="222" customFormat="1" ht="12" customHeight="1" thickBot="1">
      <c r="A24" s="215" t="s">
        <v>74</v>
      </c>
      <c r="B24" s="6" t="s">
        <v>410</v>
      </c>
      <c r="C24" s="111"/>
      <c r="D24" s="111"/>
      <c r="E24" s="323">
        <f>C24+D24</f>
        <v>0</v>
      </c>
    </row>
    <row r="25" spans="1:5" s="222" customFormat="1" ht="12" customHeight="1" thickBot="1">
      <c r="A25" s="80" t="s">
        <v>9</v>
      </c>
      <c r="B25" s="61" t="s">
        <v>101</v>
      </c>
      <c r="C25" s="301"/>
      <c r="D25" s="301"/>
      <c r="E25" s="149"/>
    </row>
    <row r="26" spans="1:5" s="222" customFormat="1" ht="12" customHeight="1" thickBot="1">
      <c r="A26" s="80" t="s">
        <v>10</v>
      </c>
      <c r="B26" s="61" t="s">
        <v>411</v>
      </c>
      <c r="C26" s="114">
        <f>+C27+C28+C29</f>
        <v>0</v>
      </c>
      <c r="D26" s="114">
        <f>+D27+D28+D29</f>
        <v>0</v>
      </c>
      <c r="E26" s="149">
        <f>+E27+E28+E29</f>
        <v>0</v>
      </c>
    </row>
    <row r="27" spans="1:5" s="222" customFormat="1" ht="12" customHeight="1">
      <c r="A27" s="216" t="s">
        <v>167</v>
      </c>
      <c r="B27" s="217" t="s">
        <v>163</v>
      </c>
      <c r="C27" s="276"/>
      <c r="D27" s="276"/>
      <c r="E27" s="325">
        <f>C27+D27</f>
        <v>0</v>
      </c>
    </row>
    <row r="28" spans="1:5" s="222" customFormat="1" ht="12" customHeight="1">
      <c r="A28" s="216" t="s">
        <v>168</v>
      </c>
      <c r="B28" s="217" t="s">
        <v>306</v>
      </c>
      <c r="C28" s="111"/>
      <c r="D28" s="111"/>
      <c r="E28" s="323">
        <f>C28+D28</f>
        <v>0</v>
      </c>
    </row>
    <row r="29" spans="1:5" s="222" customFormat="1" ht="12" customHeight="1">
      <c r="A29" s="216" t="s">
        <v>169</v>
      </c>
      <c r="B29" s="218" t="s">
        <v>309</v>
      </c>
      <c r="C29" s="111"/>
      <c r="D29" s="111"/>
      <c r="E29" s="323">
        <f>C29+D29</f>
        <v>0</v>
      </c>
    </row>
    <row r="30" spans="1:5" s="222" customFormat="1" ht="12" customHeight="1" thickBot="1">
      <c r="A30" s="215" t="s">
        <v>170</v>
      </c>
      <c r="B30" s="66" t="s">
        <v>412</v>
      </c>
      <c r="C30" s="52"/>
      <c r="D30" s="52"/>
      <c r="E30" s="334">
        <f>C30+D30</f>
        <v>0</v>
      </c>
    </row>
    <row r="31" spans="1:5" s="222" customFormat="1" ht="12" customHeight="1" thickBot="1">
      <c r="A31" s="80" t="s">
        <v>11</v>
      </c>
      <c r="B31" s="61" t="s">
        <v>310</v>
      </c>
      <c r="C31" s="114">
        <f>+C32+C33+C34</f>
        <v>0</v>
      </c>
      <c r="D31" s="114">
        <f>+D32+D33+D34</f>
        <v>0</v>
      </c>
      <c r="E31" s="149">
        <f>+E32+E33+E34</f>
        <v>0</v>
      </c>
    </row>
    <row r="32" spans="1:5" s="222" customFormat="1" ht="12" customHeight="1">
      <c r="A32" s="216" t="s">
        <v>58</v>
      </c>
      <c r="B32" s="217" t="s">
        <v>190</v>
      </c>
      <c r="C32" s="276"/>
      <c r="D32" s="276"/>
      <c r="E32" s="325">
        <f>C32+D32</f>
        <v>0</v>
      </c>
    </row>
    <row r="33" spans="1:5" s="222" customFormat="1" ht="12" customHeight="1">
      <c r="A33" s="216" t="s">
        <v>59</v>
      </c>
      <c r="B33" s="218" t="s">
        <v>191</v>
      </c>
      <c r="C33" s="115"/>
      <c r="D33" s="115"/>
      <c r="E33" s="320">
        <f>C33+D33</f>
        <v>0</v>
      </c>
    </row>
    <row r="34" spans="1:5" s="222" customFormat="1" ht="12" customHeight="1" thickBot="1">
      <c r="A34" s="215" t="s">
        <v>60</v>
      </c>
      <c r="B34" s="66" t="s">
        <v>192</v>
      </c>
      <c r="C34" s="52"/>
      <c r="D34" s="52"/>
      <c r="E34" s="334">
        <f>C34+D34</f>
        <v>0</v>
      </c>
    </row>
    <row r="35" spans="1:5" s="154" customFormat="1" ht="12" customHeight="1" thickBot="1">
      <c r="A35" s="80" t="s">
        <v>12</v>
      </c>
      <c r="B35" s="61" t="s">
        <v>278</v>
      </c>
      <c r="C35" s="301"/>
      <c r="D35" s="301"/>
      <c r="E35" s="149">
        <f>C35+D35</f>
        <v>0</v>
      </c>
    </row>
    <row r="36" spans="1:5" s="154" customFormat="1" ht="12" customHeight="1" thickBot="1">
      <c r="A36" s="80" t="s">
        <v>13</v>
      </c>
      <c r="B36" s="61" t="s">
        <v>311</v>
      </c>
      <c r="C36" s="301"/>
      <c r="D36" s="301"/>
      <c r="E36" s="149">
        <f>C36+D36</f>
        <v>0</v>
      </c>
    </row>
    <row r="37" spans="1:5" s="154" customFormat="1" ht="12" customHeight="1" thickBot="1">
      <c r="A37" s="78" t="s">
        <v>14</v>
      </c>
      <c r="B37" s="61" t="s">
        <v>312</v>
      </c>
      <c r="C37" s="114">
        <f>+C8+C20+C25+C26+C31+C35+C36</f>
        <v>0</v>
      </c>
      <c r="D37" s="114">
        <f>+D8+D20+D25+D26+D31+D35+D36</f>
        <v>0</v>
      </c>
      <c r="E37" s="149">
        <f>+E8+E20+E25+E26+E31+E35+E36</f>
        <v>0</v>
      </c>
    </row>
    <row r="38" spans="1:5" s="154" customFormat="1" ht="12" customHeight="1" thickBot="1">
      <c r="A38" s="91" t="s">
        <v>15</v>
      </c>
      <c r="B38" s="61" t="s">
        <v>313</v>
      </c>
      <c r="C38" s="114">
        <f>+C39+C40+C41</f>
        <v>0</v>
      </c>
      <c r="D38" s="114">
        <f>+D39+D40+D41</f>
        <v>0</v>
      </c>
      <c r="E38" s="149">
        <f>+E39+E40+E41</f>
        <v>0</v>
      </c>
    </row>
    <row r="39" spans="1:5" s="154" customFormat="1" ht="12" customHeight="1">
      <c r="A39" s="216" t="s">
        <v>314</v>
      </c>
      <c r="B39" s="217" t="s">
        <v>140</v>
      </c>
      <c r="C39" s="276"/>
      <c r="D39" s="276"/>
      <c r="E39" s="325">
        <f>C39+D39</f>
        <v>0</v>
      </c>
    </row>
    <row r="40" spans="1:5" s="154" customFormat="1" ht="12" customHeight="1">
      <c r="A40" s="216" t="s">
        <v>315</v>
      </c>
      <c r="B40" s="218" t="s">
        <v>2</v>
      </c>
      <c r="C40" s="115"/>
      <c r="D40" s="115"/>
      <c r="E40" s="320">
        <f>C40+D40</f>
        <v>0</v>
      </c>
    </row>
    <row r="41" spans="1:5" s="222" customFormat="1" ht="12" customHeight="1" thickBot="1">
      <c r="A41" s="215" t="s">
        <v>316</v>
      </c>
      <c r="B41" s="66" t="s">
        <v>317</v>
      </c>
      <c r="C41" s="52"/>
      <c r="D41" s="52"/>
      <c r="E41" s="334">
        <f>C41+D41</f>
        <v>0</v>
      </c>
    </row>
    <row r="42" spans="1:5" s="222" customFormat="1" ht="15" customHeight="1" thickBot="1">
      <c r="A42" s="91" t="s">
        <v>16</v>
      </c>
      <c r="B42" s="92" t="s">
        <v>318</v>
      </c>
      <c r="C42" s="302">
        <f>+C37+C38</f>
        <v>0</v>
      </c>
      <c r="D42" s="302">
        <f>+D37+D38</f>
        <v>0</v>
      </c>
      <c r="E42" s="152">
        <f>+E37+E38</f>
        <v>0</v>
      </c>
    </row>
    <row r="43" spans="1:3" s="222" customFormat="1" ht="15" customHeight="1">
      <c r="A43" s="93"/>
      <c r="B43" s="94"/>
      <c r="C43" s="150"/>
    </row>
    <row r="44" spans="1:3" ht="13.5" thickBot="1">
      <c r="A44" s="95"/>
      <c r="B44" s="96"/>
      <c r="C44" s="151"/>
    </row>
    <row r="45" spans="1:5" s="221" customFormat="1" ht="16.5" customHeight="1" thickBot="1">
      <c r="A45" s="399" t="s">
        <v>41</v>
      </c>
      <c r="B45" s="400"/>
      <c r="C45" s="400"/>
      <c r="D45" s="400"/>
      <c r="E45" s="401"/>
    </row>
    <row r="46" spans="1:5" s="223" customFormat="1" ht="12" customHeight="1" thickBot="1">
      <c r="A46" s="80" t="s">
        <v>7</v>
      </c>
      <c r="B46" s="61" t="s">
        <v>319</v>
      </c>
      <c r="C46" s="114">
        <f>SUM(C47:C51)</f>
        <v>0</v>
      </c>
      <c r="D46" s="114">
        <f>SUM(D47:D51)</f>
        <v>0</v>
      </c>
      <c r="E46" s="149">
        <f>SUM(E47:E51)</f>
        <v>0</v>
      </c>
    </row>
    <row r="47" spans="1:5" ht="12" customHeight="1">
      <c r="A47" s="215" t="s">
        <v>65</v>
      </c>
      <c r="B47" s="7" t="s">
        <v>36</v>
      </c>
      <c r="C47" s="276"/>
      <c r="D47" s="276"/>
      <c r="E47" s="325">
        <f>C47+D47</f>
        <v>0</v>
      </c>
    </row>
    <row r="48" spans="1:5" ht="12" customHeight="1">
      <c r="A48" s="215" t="s">
        <v>66</v>
      </c>
      <c r="B48" s="6" t="s">
        <v>110</v>
      </c>
      <c r="C48" s="51"/>
      <c r="D48" s="51"/>
      <c r="E48" s="321">
        <f>C48+D48</f>
        <v>0</v>
      </c>
    </row>
    <row r="49" spans="1:5" ht="12" customHeight="1">
      <c r="A49" s="215" t="s">
        <v>67</v>
      </c>
      <c r="B49" s="6" t="s">
        <v>84</v>
      </c>
      <c r="C49" s="51"/>
      <c r="D49" s="51"/>
      <c r="E49" s="321">
        <f>C49+D49</f>
        <v>0</v>
      </c>
    </row>
    <row r="50" spans="1:5" ht="12" customHeight="1">
      <c r="A50" s="215" t="s">
        <v>68</v>
      </c>
      <c r="B50" s="6" t="s">
        <v>111</v>
      </c>
      <c r="C50" s="51"/>
      <c r="D50" s="51"/>
      <c r="E50" s="321">
        <f>C50+D50</f>
        <v>0</v>
      </c>
    </row>
    <row r="51" spans="1:5" ht="12" customHeight="1" thickBot="1">
      <c r="A51" s="215" t="s">
        <v>85</v>
      </c>
      <c r="B51" s="6" t="s">
        <v>112</v>
      </c>
      <c r="C51" s="51"/>
      <c r="D51" s="51"/>
      <c r="E51" s="321">
        <f>C51+D51</f>
        <v>0</v>
      </c>
    </row>
    <row r="52" spans="1:5" ht="12" customHeight="1" thickBot="1">
      <c r="A52" s="80" t="s">
        <v>8</v>
      </c>
      <c r="B52" s="61" t="s">
        <v>320</v>
      </c>
      <c r="C52" s="114">
        <f>SUM(C53:C55)</f>
        <v>0</v>
      </c>
      <c r="D52" s="114">
        <f>SUM(D53:D55)</f>
        <v>0</v>
      </c>
      <c r="E52" s="149">
        <f>SUM(E53:E55)</f>
        <v>0</v>
      </c>
    </row>
    <row r="53" spans="1:5" s="223" customFormat="1" ht="12" customHeight="1">
      <c r="A53" s="215" t="s">
        <v>71</v>
      </c>
      <c r="B53" s="7" t="s">
        <v>130</v>
      </c>
      <c r="C53" s="276"/>
      <c r="D53" s="276"/>
      <c r="E53" s="325">
        <f>C53+D53</f>
        <v>0</v>
      </c>
    </row>
    <row r="54" spans="1:5" ht="12" customHeight="1">
      <c r="A54" s="215" t="s">
        <v>72</v>
      </c>
      <c r="B54" s="6" t="s">
        <v>114</v>
      </c>
      <c r="C54" s="51"/>
      <c r="D54" s="51"/>
      <c r="E54" s="321">
        <f>C54+D54</f>
        <v>0</v>
      </c>
    </row>
    <row r="55" spans="1:5" ht="12" customHeight="1">
      <c r="A55" s="215" t="s">
        <v>73</v>
      </c>
      <c r="B55" s="6" t="s">
        <v>42</v>
      </c>
      <c r="C55" s="51"/>
      <c r="D55" s="51"/>
      <c r="E55" s="321">
        <f>C55+D55</f>
        <v>0</v>
      </c>
    </row>
    <row r="56" spans="1:5" ht="12" customHeight="1" thickBot="1">
      <c r="A56" s="215" t="s">
        <v>74</v>
      </c>
      <c r="B56" s="6" t="s">
        <v>413</v>
      </c>
      <c r="C56" s="51"/>
      <c r="D56" s="51"/>
      <c r="E56" s="321">
        <f>C56+D56</f>
        <v>0</v>
      </c>
    </row>
    <row r="57" spans="1:5" ht="12" customHeight="1" thickBot="1">
      <c r="A57" s="80" t="s">
        <v>9</v>
      </c>
      <c r="B57" s="61" t="s">
        <v>4</v>
      </c>
      <c r="C57" s="301"/>
      <c r="D57" s="301"/>
      <c r="E57" s="149">
        <f>C57+D57</f>
        <v>0</v>
      </c>
    </row>
    <row r="58" spans="1:5" ht="15" customHeight="1" thickBot="1">
      <c r="A58" s="80" t="s">
        <v>10</v>
      </c>
      <c r="B58" s="97" t="s">
        <v>417</v>
      </c>
      <c r="C58" s="302">
        <f>+C46+C52+C57</f>
        <v>0</v>
      </c>
      <c r="D58" s="302">
        <f>+D46+D52+D57</f>
        <v>0</v>
      </c>
      <c r="E58" s="152">
        <f>+E46+E52+E57</f>
        <v>0</v>
      </c>
    </row>
    <row r="59" spans="3:5" ht="13.5" thickBot="1">
      <c r="C59" s="153"/>
      <c r="D59" s="153"/>
      <c r="E59" s="153"/>
    </row>
    <row r="60" spans="1:5" ht="15" customHeight="1" thickBot="1">
      <c r="A60" s="100" t="s">
        <v>408</v>
      </c>
      <c r="B60" s="101"/>
      <c r="C60" s="297"/>
      <c r="D60" s="297"/>
      <c r="E60" s="313">
        <f>C60+D60</f>
        <v>0</v>
      </c>
    </row>
    <row r="61" spans="1:5" ht="14.25" customHeight="1" thickBot="1">
      <c r="A61" s="100" t="s">
        <v>125</v>
      </c>
      <c r="B61" s="101"/>
      <c r="C61" s="297"/>
      <c r="D61" s="297"/>
      <c r="E61" s="313">
        <f>C61+D61</f>
        <v>0</v>
      </c>
    </row>
  </sheetData>
  <sheetProtection sheet="1" formatCells="0"/>
  <mergeCells count="4">
    <mergeCell ref="B2:D2"/>
    <mergeCell ref="B3:D3"/>
    <mergeCell ref="A7:E7"/>
    <mergeCell ref="A45:E45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E61"/>
  <sheetViews>
    <sheetView zoomScale="130" zoomScaleNormal="130" workbookViewId="0" topLeftCell="A37">
      <selection activeCell="B6" sqref="B6"/>
    </sheetView>
  </sheetViews>
  <sheetFormatPr defaultColWidth="9.00390625" defaultRowHeight="12.75"/>
  <cols>
    <col min="1" max="1" width="13.00390625" style="98" customWidth="1"/>
    <col min="2" max="2" width="59.00390625" style="99" customWidth="1"/>
    <col min="3" max="5" width="15.875" style="99" customWidth="1"/>
    <col min="6" max="16384" width="9.375" style="99" customWidth="1"/>
  </cols>
  <sheetData>
    <row r="1" spans="1:5" s="85" customFormat="1" ht="21" customHeight="1" thickBot="1">
      <c r="A1" s="84"/>
      <c r="B1" s="86"/>
      <c r="C1" s="1"/>
      <c r="D1" s="1"/>
      <c r="E1" s="288" t="s">
        <v>488</v>
      </c>
    </row>
    <row r="2" spans="1:5" s="219" customFormat="1" ht="24.75" thickBot="1">
      <c r="A2" s="77" t="s">
        <v>446</v>
      </c>
      <c r="B2" s="403" t="s">
        <v>302</v>
      </c>
      <c r="C2" s="404"/>
      <c r="D2" s="405"/>
      <c r="E2" s="300" t="s">
        <v>43</v>
      </c>
    </row>
    <row r="3" spans="1:5" s="219" customFormat="1" ht="24.75" thickBot="1">
      <c r="A3" s="77" t="s">
        <v>123</v>
      </c>
      <c r="B3" s="403" t="s">
        <v>321</v>
      </c>
      <c r="C3" s="404"/>
      <c r="D3" s="405"/>
      <c r="E3" s="300" t="s">
        <v>43</v>
      </c>
    </row>
    <row r="4" spans="1:5" s="220" customFormat="1" ht="15.75" customHeight="1" thickBot="1">
      <c r="A4" s="87"/>
      <c r="B4" s="87"/>
      <c r="C4" s="88"/>
      <c r="D4" s="54"/>
      <c r="E4" s="88" t="s">
        <v>39</v>
      </c>
    </row>
    <row r="5" spans="1:5" ht="24.75" thickBot="1">
      <c r="A5" s="175" t="s">
        <v>124</v>
      </c>
      <c r="B5" s="89" t="s">
        <v>504</v>
      </c>
      <c r="C5" s="330" t="s">
        <v>421</v>
      </c>
      <c r="D5" s="330" t="s">
        <v>480</v>
      </c>
      <c r="E5" s="331" t="str">
        <f>+CONCATENATE(LEFT(ÖSSZEFÜGGÉSEK!A7,4),"……….",CHAR(10),"Módosítás utáni")</f>
        <v>……….
Módosítás utáni</v>
      </c>
    </row>
    <row r="6" spans="1:5" s="221" customFormat="1" ht="12.75" customHeight="1" thickBot="1">
      <c r="A6" s="78" t="s">
        <v>387</v>
      </c>
      <c r="B6" s="79" t="s">
        <v>388</v>
      </c>
      <c r="C6" s="79" t="s">
        <v>389</v>
      </c>
      <c r="D6" s="292" t="s">
        <v>391</v>
      </c>
      <c r="E6" s="341" t="s">
        <v>496</v>
      </c>
    </row>
    <row r="7" spans="1:5" s="221" customFormat="1" ht="15.75" customHeight="1" thickBot="1">
      <c r="A7" s="399" t="s">
        <v>40</v>
      </c>
      <c r="B7" s="400"/>
      <c r="C7" s="400"/>
      <c r="D7" s="400"/>
      <c r="E7" s="401"/>
    </row>
    <row r="8" spans="1:5" s="154" customFormat="1" ht="12" customHeight="1" thickBot="1">
      <c r="A8" s="78" t="s">
        <v>7</v>
      </c>
      <c r="B8" s="90" t="s">
        <v>409</v>
      </c>
      <c r="C8" s="114">
        <f>SUM(C9:C19)</f>
        <v>0</v>
      </c>
      <c r="D8" s="114">
        <f>SUM(D9:D19)</f>
        <v>0</v>
      </c>
      <c r="E8" s="149">
        <f>SUM(E9:E19)</f>
        <v>0</v>
      </c>
    </row>
    <row r="9" spans="1:5" s="154" customFormat="1" ht="12" customHeight="1">
      <c r="A9" s="214" t="s">
        <v>65</v>
      </c>
      <c r="B9" s="8" t="s">
        <v>176</v>
      </c>
      <c r="C9" s="277"/>
      <c r="D9" s="277"/>
      <c r="E9" s="332">
        <f>C9+D9</f>
        <v>0</v>
      </c>
    </row>
    <row r="10" spans="1:5" s="154" customFormat="1" ht="12" customHeight="1">
      <c r="A10" s="215" t="s">
        <v>66</v>
      </c>
      <c r="B10" s="6" t="s">
        <v>177</v>
      </c>
      <c r="C10" s="111"/>
      <c r="D10" s="111"/>
      <c r="E10" s="323">
        <f aca="true" t="shared" si="0" ref="E10:E24">C10+D10</f>
        <v>0</v>
      </c>
    </row>
    <row r="11" spans="1:5" s="154" customFormat="1" ht="12" customHeight="1">
      <c r="A11" s="215" t="s">
        <v>67</v>
      </c>
      <c r="B11" s="6" t="s">
        <v>178</v>
      </c>
      <c r="C11" s="111"/>
      <c r="D11" s="111"/>
      <c r="E11" s="323">
        <f t="shared" si="0"/>
        <v>0</v>
      </c>
    </row>
    <row r="12" spans="1:5" s="154" customFormat="1" ht="12" customHeight="1">
      <c r="A12" s="215" t="s">
        <v>68</v>
      </c>
      <c r="B12" s="6" t="s">
        <v>179</v>
      </c>
      <c r="C12" s="111"/>
      <c r="D12" s="111"/>
      <c r="E12" s="323">
        <f t="shared" si="0"/>
        <v>0</v>
      </c>
    </row>
    <row r="13" spans="1:5" s="154" customFormat="1" ht="12" customHeight="1">
      <c r="A13" s="215" t="s">
        <v>85</v>
      </c>
      <c r="B13" s="6" t="s">
        <v>180</v>
      </c>
      <c r="C13" s="111"/>
      <c r="D13" s="111"/>
      <c r="E13" s="323">
        <f t="shared" si="0"/>
        <v>0</v>
      </c>
    </row>
    <row r="14" spans="1:5" s="154" customFormat="1" ht="12" customHeight="1">
      <c r="A14" s="215" t="s">
        <v>69</v>
      </c>
      <c r="B14" s="6" t="s">
        <v>303</v>
      </c>
      <c r="C14" s="111"/>
      <c r="D14" s="111"/>
      <c r="E14" s="323">
        <f t="shared" si="0"/>
        <v>0</v>
      </c>
    </row>
    <row r="15" spans="1:5" s="154" customFormat="1" ht="12" customHeight="1">
      <c r="A15" s="215" t="s">
        <v>70</v>
      </c>
      <c r="B15" s="5" t="s">
        <v>304</v>
      </c>
      <c r="C15" s="111"/>
      <c r="D15" s="111"/>
      <c r="E15" s="323">
        <f t="shared" si="0"/>
        <v>0</v>
      </c>
    </row>
    <row r="16" spans="1:5" s="154" customFormat="1" ht="12" customHeight="1">
      <c r="A16" s="215" t="s">
        <v>77</v>
      </c>
      <c r="B16" s="6" t="s">
        <v>183</v>
      </c>
      <c r="C16" s="275"/>
      <c r="D16" s="275"/>
      <c r="E16" s="324">
        <f t="shared" si="0"/>
        <v>0</v>
      </c>
    </row>
    <row r="17" spans="1:5" s="222" customFormat="1" ht="12" customHeight="1">
      <c r="A17" s="215" t="s">
        <v>78</v>
      </c>
      <c r="B17" s="6" t="s">
        <v>184</v>
      </c>
      <c r="C17" s="111"/>
      <c r="D17" s="111"/>
      <c r="E17" s="323">
        <f t="shared" si="0"/>
        <v>0</v>
      </c>
    </row>
    <row r="18" spans="1:5" s="222" customFormat="1" ht="12" customHeight="1">
      <c r="A18" s="215" t="s">
        <v>79</v>
      </c>
      <c r="B18" s="6" t="s">
        <v>336</v>
      </c>
      <c r="C18" s="113"/>
      <c r="D18" s="113"/>
      <c r="E18" s="333">
        <f t="shared" si="0"/>
        <v>0</v>
      </c>
    </row>
    <row r="19" spans="1:5" s="222" customFormat="1" ht="12" customHeight="1" thickBot="1">
      <c r="A19" s="215" t="s">
        <v>80</v>
      </c>
      <c r="B19" s="5" t="s">
        <v>185</v>
      </c>
      <c r="C19" s="113"/>
      <c r="D19" s="113"/>
      <c r="E19" s="333">
        <f t="shared" si="0"/>
        <v>0</v>
      </c>
    </row>
    <row r="20" spans="1:5" s="154" customFormat="1" ht="12" customHeight="1" thickBot="1">
      <c r="A20" s="78" t="s">
        <v>8</v>
      </c>
      <c r="B20" s="90" t="s">
        <v>305</v>
      </c>
      <c r="C20" s="114">
        <f>SUM(C21:C23)</f>
        <v>0</v>
      </c>
      <c r="D20" s="114">
        <f>SUM(D21:D23)</f>
        <v>0</v>
      </c>
      <c r="E20" s="149">
        <f>SUM(E21:E23)</f>
        <v>0</v>
      </c>
    </row>
    <row r="21" spans="1:5" s="222" customFormat="1" ht="12" customHeight="1">
      <c r="A21" s="215" t="s">
        <v>71</v>
      </c>
      <c r="B21" s="7" t="s">
        <v>158</v>
      </c>
      <c r="C21" s="111"/>
      <c r="D21" s="111"/>
      <c r="E21" s="323">
        <f t="shared" si="0"/>
        <v>0</v>
      </c>
    </row>
    <row r="22" spans="1:5" s="222" customFormat="1" ht="12" customHeight="1">
      <c r="A22" s="215" t="s">
        <v>72</v>
      </c>
      <c r="B22" s="6" t="s">
        <v>306</v>
      </c>
      <c r="C22" s="111"/>
      <c r="D22" s="111"/>
      <c r="E22" s="323">
        <f t="shared" si="0"/>
        <v>0</v>
      </c>
    </row>
    <row r="23" spans="1:5" s="222" customFormat="1" ht="12" customHeight="1">
      <c r="A23" s="215" t="s">
        <v>73</v>
      </c>
      <c r="B23" s="6" t="s">
        <v>307</v>
      </c>
      <c r="C23" s="111"/>
      <c r="D23" s="111"/>
      <c r="E23" s="323">
        <f t="shared" si="0"/>
        <v>0</v>
      </c>
    </row>
    <row r="24" spans="1:5" s="222" customFormat="1" ht="12" customHeight="1" thickBot="1">
      <c r="A24" s="215" t="s">
        <v>74</v>
      </c>
      <c r="B24" s="6" t="s">
        <v>410</v>
      </c>
      <c r="C24" s="111"/>
      <c r="D24" s="111"/>
      <c r="E24" s="323">
        <f t="shared" si="0"/>
        <v>0</v>
      </c>
    </row>
    <row r="25" spans="1:5" s="222" customFormat="1" ht="12" customHeight="1" thickBot="1">
      <c r="A25" s="80" t="s">
        <v>9</v>
      </c>
      <c r="B25" s="61" t="s">
        <v>101</v>
      </c>
      <c r="C25" s="301"/>
      <c r="D25" s="301"/>
      <c r="E25" s="149"/>
    </row>
    <row r="26" spans="1:5" s="222" customFormat="1" ht="12" customHeight="1" thickBot="1">
      <c r="A26" s="80" t="s">
        <v>10</v>
      </c>
      <c r="B26" s="61" t="s">
        <v>411</v>
      </c>
      <c r="C26" s="114">
        <f>+C27+C28+C29</f>
        <v>0</v>
      </c>
      <c r="D26" s="114">
        <f>+D27+D28+D29</f>
        <v>0</v>
      </c>
      <c r="E26" s="149">
        <f>+E27+E28+E29</f>
        <v>0</v>
      </c>
    </row>
    <row r="27" spans="1:5" s="222" customFormat="1" ht="12" customHeight="1">
      <c r="A27" s="216" t="s">
        <v>167</v>
      </c>
      <c r="B27" s="217" t="s">
        <v>163</v>
      </c>
      <c r="C27" s="276"/>
      <c r="D27" s="276"/>
      <c r="E27" s="325">
        <f>C27+D27</f>
        <v>0</v>
      </c>
    </row>
    <row r="28" spans="1:5" s="222" customFormat="1" ht="12" customHeight="1">
      <c r="A28" s="216" t="s">
        <v>168</v>
      </c>
      <c r="B28" s="217" t="s">
        <v>306</v>
      </c>
      <c r="C28" s="111"/>
      <c r="D28" s="111"/>
      <c r="E28" s="323">
        <f>C28+D28</f>
        <v>0</v>
      </c>
    </row>
    <row r="29" spans="1:5" s="222" customFormat="1" ht="12" customHeight="1">
      <c r="A29" s="216" t="s">
        <v>169</v>
      </c>
      <c r="B29" s="218" t="s">
        <v>309</v>
      </c>
      <c r="C29" s="111"/>
      <c r="D29" s="111"/>
      <c r="E29" s="323">
        <f>C29+D29</f>
        <v>0</v>
      </c>
    </row>
    <row r="30" spans="1:5" s="222" customFormat="1" ht="12" customHeight="1" thickBot="1">
      <c r="A30" s="215" t="s">
        <v>170</v>
      </c>
      <c r="B30" s="66" t="s">
        <v>412</v>
      </c>
      <c r="C30" s="52"/>
      <c r="D30" s="52"/>
      <c r="E30" s="334">
        <f>C30+D30</f>
        <v>0</v>
      </c>
    </row>
    <row r="31" spans="1:5" s="222" customFormat="1" ht="12" customHeight="1" thickBot="1">
      <c r="A31" s="80" t="s">
        <v>11</v>
      </c>
      <c r="B31" s="61" t="s">
        <v>310</v>
      </c>
      <c r="C31" s="114">
        <f>+C32+C33+C34</f>
        <v>0</v>
      </c>
      <c r="D31" s="114">
        <f>+D32+D33+D34</f>
        <v>0</v>
      </c>
      <c r="E31" s="149">
        <f>+E32+E33+E34</f>
        <v>0</v>
      </c>
    </row>
    <row r="32" spans="1:5" s="222" customFormat="1" ht="12" customHeight="1">
      <c r="A32" s="216" t="s">
        <v>58</v>
      </c>
      <c r="B32" s="217" t="s">
        <v>190</v>
      </c>
      <c r="C32" s="276"/>
      <c r="D32" s="276"/>
      <c r="E32" s="325">
        <f>C32+D32</f>
        <v>0</v>
      </c>
    </row>
    <row r="33" spans="1:5" s="222" customFormat="1" ht="12" customHeight="1">
      <c r="A33" s="216" t="s">
        <v>59</v>
      </c>
      <c r="B33" s="218" t="s">
        <v>191</v>
      </c>
      <c r="C33" s="115"/>
      <c r="D33" s="115"/>
      <c r="E33" s="320">
        <f>C33+D33</f>
        <v>0</v>
      </c>
    </row>
    <row r="34" spans="1:5" s="222" customFormat="1" ht="12" customHeight="1" thickBot="1">
      <c r="A34" s="215" t="s">
        <v>60</v>
      </c>
      <c r="B34" s="66" t="s">
        <v>192</v>
      </c>
      <c r="C34" s="52"/>
      <c r="D34" s="52"/>
      <c r="E34" s="334">
        <f>C34+D34</f>
        <v>0</v>
      </c>
    </row>
    <row r="35" spans="1:5" s="154" customFormat="1" ht="12" customHeight="1" thickBot="1">
      <c r="A35" s="80" t="s">
        <v>12</v>
      </c>
      <c r="B35" s="61" t="s">
        <v>278</v>
      </c>
      <c r="C35" s="301"/>
      <c r="D35" s="301"/>
      <c r="E35" s="149">
        <f>C35+D35</f>
        <v>0</v>
      </c>
    </row>
    <row r="36" spans="1:5" s="154" customFormat="1" ht="12" customHeight="1" thickBot="1">
      <c r="A36" s="80" t="s">
        <v>13</v>
      </c>
      <c r="B36" s="61" t="s">
        <v>311</v>
      </c>
      <c r="C36" s="301"/>
      <c r="D36" s="301"/>
      <c r="E36" s="149">
        <f>C36+D36</f>
        <v>0</v>
      </c>
    </row>
    <row r="37" spans="1:5" s="154" customFormat="1" ht="12" customHeight="1" thickBot="1">
      <c r="A37" s="78" t="s">
        <v>14</v>
      </c>
      <c r="B37" s="61" t="s">
        <v>312</v>
      </c>
      <c r="C37" s="114">
        <f>+C8+C20+C25+C26+C31+C35+C36</f>
        <v>0</v>
      </c>
      <c r="D37" s="114">
        <f>+D8+D20+D25+D26+D31+D35+D36</f>
        <v>0</v>
      </c>
      <c r="E37" s="149">
        <f>+E8+E20+E25+E26+E31+E35+E36</f>
        <v>0</v>
      </c>
    </row>
    <row r="38" spans="1:5" s="154" customFormat="1" ht="12" customHeight="1" thickBot="1">
      <c r="A38" s="91" t="s">
        <v>15</v>
      </c>
      <c r="B38" s="61" t="s">
        <v>313</v>
      </c>
      <c r="C38" s="114">
        <f>+C39+C40+C41</f>
        <v>0</v>
      </c>
      <c r="D38" s="114">
        <f>+D39+D40+D41</f>
        <v>0</v>
      </c>
      <c r="E38" s="149">
        <f>+E39+E40+E41</f>
        <v>0</v>
      </c>
    </row>
    <row r="39" spans="1:5" s="154" customFormat="1" ht="12" customHeight="1">
      <c r="A39" s="216" t="s">
        <v>314</v>
      </c>
      <c r="B39" s="217" t="s">
        <v>140</v>
      </c>
      <c r="C39" s="276"/>
      <c r="D39" s="276"/>
      <c r="E39" s="325">
        <f>C39+D39</f>
        <v>0</v>
      </c>
    </row>
    <row r="40" spans="1:5" s="154" customFormat="1" ht="12" customHeight="1">
      <c r="A40" s="216" t="s">
        <v>315</v>
      </c>
      <c r="B40" s="218" t="s">
        <v>2</v>
      </c>
      <c r="C40" s="115"/>
      <c r="D40" s="115"/>
      <c r="E40" s="320">
        <f>C40+D40</f>
        <v>0</v>
      </c>
    </row>
    <row r="41" spans="1:5" s="222" customFormat="1" ht="12" customHeight="1" thickBot="1">
      <c r="A41" s="215" t="s">
        <v>316</v>
      </c>
      <c r="B41" s="66" t="s">
        <v>317</v>
      </c>
      <c r="C41" s="52"/>
      <c r="D41" s="52"/>
      <c r="E41" s="334">
        <f>C41+D41</f>
        <v>0</v>
      </c>
    </row>
    <row r="42" spans="1:5" s="222" customFormat="1" ht="15" customHeight="1" thickBot="1">
      <c r="A42" s="91" t="s">
        <v>16</v>
      </c>
      <c r="B42" s="92" t="s">
        <v>318</v>
      </c>
      <c r="C42" s="302">
        <f>+C37+C38</f>
        <v>0</v>
      </c>
      <c r="D42" s="302">
        <f>+D37+D38</f>
        <v>0</v>
      </c>
      <c r="E42" s="152">
        <f>+E37+E38</f>
        <v>0</v>
      </c>
    </row>
    <row r="43" spans="1:3" s="222" customFormat="1" ht="15" customHeight="1">
      <c r="A43" s="93"/>
      <c r="B43" s="94"/>
      <c r="C43" s="150"/>
    </row>
    <row r="44" spans="1:3" ht="13.5" thickBot="1">
      <c r="A44" s="95"/>
      <c r="B44" s="96"/>
      <c r="C44" s="151"/>
    </row>
    <row r="45" spans="1:5" s="221" customFormat="1" ht="16.5" customHeight="1" thickBot="1">
      <c r="A45" s="399" t="s">
        <v>41</v>
      </c>
      <c r="B45" s="400"/>
      <c r="C45" s="400"/>
      <c r="D45" s="400"/>
      <c r="E45" s="401"/>
    </row>
    <row r="46" spans="1:5" s="223" customFormat="1" ht="12" customHeight="1" thickBot="1">
      <c r="A46" s="80" t="s">
        <v>7</v>
      </c>
      <c r="B46" s="61" t="s">
        <v>319</v>
      </c>
      <c r="C46" s="114">
        <f>SUM(C47:C51)</f>
        <v>0</v>
      </c>
      <c r="D46" s="114">
        <f>SUM(D47:D51)</f>
        <v>0</v>
      </c>
      <c r="E46" s="149">
        <f>SUM(E47:E51)</f>
        <v>0</v>
      </c>
    </row>
    <row r="47" spans="1:5" ht="12" customHeight="1">
      <c r="A47" s="215" t="s">
        <v>65</v>
      </c>
      <c r="B47" s="7" t="s">
        <v>36</v>
      </c>
      <c r="C47" s="276"/>
      <c r="D47" s="276"/>
      <c r="E47" s="325">
        <f>C47+D47</f>
        <v>0</v>
      </c>
    </row>
    <row r="48" spans="1:5" ht="12" customHeight="1">
      <c r="A48" s="215" t="s">
        <v>66</v>
      </c>
      <c r="B48" s="6" t="s">
        <v>110</v>
      </c>
      <c r="C48" s="51"/>
      <c r="D48" s="51"/>
      <c r="E48" s="321">
        <f>C48+D48</f>
        <v>0</v>
      </c>
    </row>
    <row r="49" spans="1:5" ht="12" customHeight="1">
      <c r="A49" s="215" t="s">
        <v>67</v>
      </c>
      <c r="B49" s="6" t="s">
        <v>84</v>
      </c>
      <c r="C49" s="51"/>
      <c r="D49" s="51"/>
      <c r="E49" s="321">
        <f>C49+D49</f>
        <v>0</v>
      </c>
    </row>
    <row r="50" spans="1:5" ht="12" customHeight="1">
      <c r="A50" s="215" t="s">
        <v>68</v>
      </c>
      <c r="B50" s="6" t="s">
        <v>111</v>
      </c>
      <c r="C50" s="51"/>
      <c r="D50" s="51"/>
      <c r="E50" s="321">
        <f>C50+D50</f>
        <v>0</v>
      </c>
    </row>
    <row r="51" spans="1:5" ht="12" customHeight="1" thickBot="1">
      <c r="A51" s="215" t="s">
        <v>85</v>
      </c>
      <c r="B51" s="6" t="s">
        <v>112</v>
      </c>
      <c r="C51" s="51"/>
      <c r="D51" s="51"/>
      <c r="E51" s="321">
        <f>C51+D51</f>
        <v>0</v>
      </c>
    </row>
    <row r="52" spans="1:5" ht="12" customHeight="1" thickBot="1">
      <c r="A52" s="80" t="s">
        <v>8</v>
      </c>
      <c r="B52" s="61" t="s">
        <v>320</v>
      </c>
      <c r="C52" s="114">
        <f>SUM(C53:C55)</f>
        <v>0</v>
      </c>
      <c r="D52" s="114">
        <f>SUM(D53:D55)</f>
        <v>0</v>
      </c>
      <c r="E52" s="149">
        <f>SUM(E53:E55)</f>
        <v>0</v>
      </c>
    </row>
    <row r="53" spans="1:5" s="223" customFormat="1" ht="12" customHeight="1">
      <c r="A53" s="215" t="s">
        <v>71</v>
      </c>
      <c r="B53" s="7" t="s">
        <v>130</v>
      </c>
      <c r="C53" s="276"/>
      <c r="D53" s="276"/>
      <c r="E53" s="325">
        <f>C53+D53</f>
        <v>0</v>
      </c>
    </row>
    <row r="54" spans="1:5" ht="12" customHeight="1">
      <c r="A54" s="215" t="s">
        <v>72</v>
      </c>
      <c r="B54" s="6" t="s">
        <v>114</v>
      </c>
      <c r="C54" s="51"/>
      <c r="D54" s="51"/>
      <c r="E54" s="321">
        <f>C54+D54</f>
        <v>0</v>
      </c>
    </row>
    <row r="55" spans="1:5" ht="12" customHeight="1">
      <c r="A55" s="215" t="s">
        <v>73</v>
      </c>
      <c r="B55" s="6" t="s">
        <v>42</v>
      </c>
      <c r="C55" s="51"/>
      <c r="D55" s="51"/>
      <c r="E55" s="321">
        <f>C55+D55</f>
        <v>0</v>
      </c>
    </row>
    <row r="56" spans="1:5" ht="12" customHeight="1" thickBot="1">
      <c r="A56" s="215" t="s">
        <v>74</v>
      </c>
      <c r="B56" s="6" t="s">
        <v>413</v>
      </c>
      <c r="C56" s="51"/>
      <c r="D56" s="51"/>
      <c r="E56" s="321">
        <f>C56+D56</f>
        <v>0</v>
      </c>
    </row>
    <row r="57" spans="1:5" ht="12" customHeight="1" thickBot="1">
      <c r="A57" s="80" t="s">
        <v>9</v>
      </c>
      <c r="B57" s="61" t="s">
        <v>4</v>
      </c>
      <c r="C57" s="301"/>
      <c r="D57" s="301"/>
      <c r="E57" s="149">
        <f>C57+D57</f>
        <v>0</v>
      </c>
    </row>
    <row r="58" spans="1:5" ht="15" customHeight="1" thickBot="1">
      <c r="A58" s="80" t="s">
        <v>10</v>
      </c>
      <c r="B58" s="97" t="s">
        <v>417</v>
      </c>
      <c r="C58" s="302">
        <f>+C46+C52+C57</f>
        <v>0</v>
      </c>
      <c r="D58" s="302">
        <f>+D46+D52+D57</f>
        <v>0</v>
      </c>
      <c r="E58" s="152">
        <f>+E46+E52+E57</f>
        <v>0</v>
      </c>
    </row>
    <row r="59" spans="3:5" ht="13.5" thickBot="1">
      <c r="C59" s="153"/>
      <c r="D59" s="153"/>
      <c r="E59" s="153"/>
    </row>
    <row r="60" spans="1:5" ht="15" customHeight="1" thickBot="1">
      <c r="A60" s="100" t="s">
        <v>408</v>
      </c>
      <c r="B60" s="101"/>
      <c r="C60" s="297"/>
      <c r="D60" s="297"/>
      <c r="E60" s="313">
        <f>C60+D60</f>
        <v>0</v>
      </c>
    </row>
    <row r="61" spans="1:5" ht="14.25" customHeight="1" thickBot="1">
      <c r="A61" s="100" t="s">
        <v>125</v>
      </c>
      <c r="B61" s="101"/>
      <c r="C61" s="297"/>
      <c r="D61" s="297"/>
      <c r="E61" s="313">
        <f>C61+D61</f>
        <v>0</v>
      </c>
    </row>
  </sheetData>
  <sheetProtection sheet="1" objects="1" scenarios="1" formatCells="0"/>
  <mergeCells count="4">
    <mergeCell ref="B2:D2"/>
    <mergeCell ref="B3:D3"/>
    <mergeCell ref="A7:E7"/>
    <mergeCell ref="A45:E45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E61"/>
  <sheetViews>
    <sheetView zoomScale="130" zoomScaleNormal="130" workbookViewId="0" topLeftCell="A37">
      <selection activeCell="B6" sqref="B6"/>
    </sheetView>
  </sheetViews>
  <sheetFormatPr defaultColWidth="9.00390625" defaultRowHeight="12.75"/>
  <cols>
    <col min="1" max="1" width="13.00390625" style="98" customWidth="1"/>
    <col min="2" max="2" width="59.00390625" style="99" customWidth="1"/>
    <col min="3" max="5" width="15.875" style="99" customWidth="1"/>
    <col min="6" max="16384" width="9.375" style="99" customWidth="1"/>
  </cols>
  <sheetData>
    <row r="1" spans="1:5" s="85" customFormat="1" ht="21" customHeight="1" thickBot="1">
      <c r="A1" s="84"/>
      <c r="B1" s="86"/>
      <c r="C1" s="1"/>
      <c r="D1" s="1"/>
      <c r="E1" s="288" t="s">
        <v>489</v>
      </c>
    </row>
    <row r="2" spans="1:5" s="219" customFormat="1" ht="24.75" thickBot="1">
      <c r="A2" s="77" t="s">
        <v>446</v>
      </c>
      <c r="B2" s="403" t="s">
        <v>302</v>
      </c>
      <c r="C2" s="404"/>
      <c r="D2" s="405"/>
      <c r="E2" s="300" t="s">
        <v>43</v>
      </c>
    </row>
    <row r="3" spans="1:5" s="219" customFormat="1" ht="24.75" thickBot="1">
      <c r="A3" s="77" t="s">
        <v>123</v>
      </c>
      <c r="B3" s="403" t="s">
        <v>322</v>
      </c>
      <c r="C3" s="404"/>
      <c r="D3" s="405"/>
      <c r="E3" s="300" t="s">
        <v>44</v>
      </c>
    </row>
    <row r="4" spans="1:5" s="220" customFormat="1" ht="15.75" customHeight="1" thickBot="1">
      <c r="A4" s="87"/>
      <c r="B4" s="87"/>
      <c r="C4" s="88"/>
      <c r="D4" s="54"/>
      <c r="E4" s="88" t="s">
        <v>39</v>
      </c>
    </row>
    <row r="5" spans="1:5" ht="24.75" thickBot="1">
      <c r="A5" s="175" t="s">
        <v>124</v>
      </c>
      <c r="B5" s="89" t="s">
        <v>504</v>
      </c>
      <c r="C5" s="330" t="s">
        <v>421</v>
      </c>
      <c r="D5" s="330" t="s">
        <v>480</v>
      </c>
      <c r="E5" s="331" t="str">
        <f>+CONCATENATE(LEFT(ÖSSZEFÜGGÉSEK!A7,4),"……….",CHAR(10),"Módosítás utáni")</f>
        <v>……….
Módosítás utáni</v>
      </c>
    </row>
    <row r="6" spans="1:5" s="221" customFormat="1" ht="12.75" customHeight="1" thickBot="1">
      <c r="A6" s="78" t="s">
        <v>387</v>
      </c>
      <c r="B6" s="79" t="s">
        <v>388</v>
      </c>
      <c r="C6" s="79" t="s">
        <v>389</v>
      </c>
      <c r="D6" s="292" t="s">
        <v>391</v>
      </c>
      <c r="E6" s="341" t="s">
        <v>496</v>
      </c>
    </row>
    <row r="7" spans="1:5" s="221" customFormat="1" ht="15.75" customHeight="1" thickBot="1">
      <c r="A7" s="399" t="s">
        <v>40</v>
      </c>
      <c r="B7" s="400"/>
      <c r="C7" s="400"/>
      <c r="D7" s="400"/>
      <c r="E7" s="401"/>
    </row>
    <row r="8" spans="1:5" s="154" customFormat="1" ht="12" customHeight="1" thickBot="1">
      <c r="A8" s="78" t="s">
        <v>7</v>
      </c>
      <c r="B8" s="90" t="s">
        <v>409</v>
      </c>
      <c r="C8" s="114">
        <f>SUM(C9:C19)</f>
        <v>0</v>
      </c>
      <c r="D8" s="114">
        <f>SUM(D9:D19)</f>
        <v>0</v>
      </c>
      <c r="E8" s="149">
        <f>SUM(E9:E19)</f>
        <v>0</v>
      </c>
    </row>
    <row r="9" spans="1:5" s="154" customFormat="1" ht="12" customHeight="1">
      <c r="A9" s="214" t="s">
        <v>65</v>
      </c>
      <c r="B9" s="8" t="s">
        <v>176</v>
      </c>
      <c r="C9" s="277"/>
      <c r="D9" s="277"/>
      <c r="E9" s="332">
        <f>C9+D9</f>
        <v>0</v>
      </c>
    </row>
    <row r="10" spans="1:5" s="154" customFormat="1" ht="12" customHeight="1">
      <c r="A10" s="215" t="s">
        <v>66</v>
      </c>
      <c r="B10" s="6" t="s">
        <v>177</v>
      </c>
      <c r="C10" s="111"/>
      <c r="D10" s="111"/>
      <c r="E10" s="323">
        <f aca="true" t="shared" si="0" ref="E10:E24">C10+D10</f>
        <v>0</v>
      </c>
    </row>
    <row r="11" spans="1:5" s="154" customFormat="1" ht="12" customHeight="1">
      <c r="A11" s="215" t="s">
        <v>67</v>
      </c>
      <c r="B11" s="6" t="s">
        <v>178</v>
      </c>
      <c r="C11" s="111"/>
      <c r="D11" s="111"/>
      <c r="E11" s="323">
        <f t="shared" si="0"/>
        <v>0</v>
      </c>
    </row>
    <row r="12" spans="1:5" s="154" customFormat="1" ht="12" customHeight="1">
      <c r="A12" s="215" t="s">
        <v>68</v>
      </c>
      <c r="B12" s="6" t="s">
        <v>179</v>
      </c>
      <c r="C12" s="111"/>
      <c r="D12" s="111"/>
      <c r="E12" s="323">
        <f t="shared" si="0"/>
        <v>0</v>
      </c>
    </row>
    <row r="13" spans="1:5" s="154" customFormat="1" ht="12" customHeight="1">
      <c r="A13" s="215" t="s">
        <v>85</v>
      </c>
      <c r="B13" s="6" t="s">
        <v>180</v>
      </c>
      <c r="C13" s="111"/>
      <c r="D13" s="111"/>
      <c r="E13" s="323">
        <f t="shared" si="0"/>
        <v>0</v>
      </c>
    </row>
    <row r="14" spans="1:5" s="154" customFormat="1" ht="12" customHeight="1">
      <c r="A14" s="215" t="s">
        <v>69</v>
      </c>
      <c r="B14" s="6" t="s">
        <v>303</v>
      </c>
      <c r="C14" s="111"/>
      <c r="D14" s="111"/>
      <c r="E14" s="323">
        <f t="shared" si="0"/>
        <v>0</v>
      </c>
    </row>
    <row r="15" spans="1:5" s="154" customFormat="1" ht="12" customHeight="1">
      <c r="A15" s="215" t="s">
        <v>70</v>
      </c>
      <c r="B15" s="5" t="s">
        <v>304</v>
      </c>
      <c r="C15" s="111"/>
      <c r="D15" s="111"/>
      <c r="E15" s="323">
        <f t="shared" si="0"/>
        <v>0</v>
      </c>
    </row>
    <row r="16" spans="1:5" s="154" customFormat="1" ht="12" customHeight="1">
      <c r="A16" s="215" t="s">
        <v>77</v>
      </c>
      <c r="B16" s="6" t="s">
        <v>183</v>
      </c>
      <c r="C16" s="275"/>
      <c r="D16" s="275"/>
      <c r="E16" s="324">
        <f t="shared" si="0"/>
        <v>0</v>
      </c>
    </row>
    <row r="17" spans="1:5" s="222" customFormat="1" ht="12" customHeight="1">
      <c r="A17" s="215" t="s">
        <v>78</v>
      </c>
      <c r="B17" s="6" t="s">
        <v>184</v>
      </c>
      <c r="C17" s="111"/>
      <c r="D17" s="111"/>
      <c r="E17" s="323">
        <f t="shared" si="0"/>
        <v>0</v>
      </c>
    </row>
    <row r="18" spans="1:5" s="222" customFormat="1" ht="12" customHeight="1">
      <c r="A18" s="215" t="s">
        <v>79</v>
      </c>
      <c r="B18" s="6" t="s">
        <v>336</v>
      </c>
      <c r="C18" s="113"/>
      <c r="D18" s="113"/>
      <c r="E18" s="333">
        <f t="shared" si="0"/>
        <v>0</v>
      </c>
    </row>
    <row r="19" spans="1:5" s="222" customFormat="1" ht="12" customHeight="1" thickBot="1">
      <c r="A19" s="215" t="s">
        <v>80</v>
      </c>
      <c r="B19" s="5" t="s">
        <v>185</v>
      </c>
      <c r="C19" s="113"/>
      <c r="D19" s="113"/>
      <c r="E19" s="333">
        <f t="shared" si="0"/>
        <v>0</v>
      </c>
    </row>
    <row r="20" spans="1:5" s="154" customFormat="1" ht="12" customHeight="1" thickBot="1">
      <c r="A20" s="78" t="s">
        <v>8</v>
      </c>
      <c r="B20" s="90" t="s">
        <v>305</v>
      </c>
      <c r="C20" s="114">
        <f>SUM(C21:C23)</f>
        <v>0</v>
      </c>
      <c r="D20" s="114">
        <f>SUM(D21:D23)</f>
        <v>0</v>
      </c>
      <c r="E20" s="149">
        <f>SUM(E21:E23)</f>
        <v>0</v>
      </c>
    </row>
    <row r="21" spans="1:5" s="222" customFormat="1" ht="12" customHeight="1">
      <c r="A21" s="215" t="s">
        <v>71</v>
      </c>
      <c r="B21" s="7" t="s">
        <v>158</v>
      </c>
      <c r="C21" s="111"/>
      <c r="D21" s="111"/>
      <c r="E21" s="323">
        <f t="shared" si="0"/>
        <v>0</v>
      </c>
    </row>
    <row r="22" spans="1:5" s="222" customFormat="1" ht="12" customHeight="1">
      <c r="A22" s="215" t="s">
        <v>72</v>
      </c>
      <c r="B22" s="6" t="s">
        <v>306</v>
      </c>
      <c r="C22" s="111"/>
      <c r="D22" s="111"/>
      <c r="E22" s="323">
        <f t="shared" si="0"/>
        <v>0</v>
      </c>
    </row>
    <row r="23" spans="1:5" s="222" customFormat="1" ht="12" customHeight="1">
      <c r="A23" s="215" t="s">
        <v>73</v>
      </c>
      <c r="B23" s="6" t="s">
        <v>307</v>
      </c>
      <c r="C23" s="111"/>
      <c r="D23" s="111"/>
      <c r="E23" s="323">
        <f t="shared" si="0"/>
        <v>0</v>
      </c>
    </row>
    <row r="24" spans="1:5" s="222" customFormat="1" ht="12" customHeight="1" thickBot="1">
      <c r="A24" s="215" t="s">
        <v>74</v>
      </c>
      <c r="B24" s="6" t="s">
        <v>410</v>
      </c>
      <c r="C24" s="111"/>
      <c r="D24" s="111"/>
      <c r="E24" s="323">
        <f t="shared" si="0"/>
        <v>0</v>
      </c>
    </row>
    <row r="25" spans="1:5" s="222" customFormat="1" ht="12" customHeight="1" thickBot="1">
      <c r="A25" s="80" t="s">
        <v>9</v>
      </c>
      <c r="B25" s="61" t="s">
        <v>101</v>
      </c>
      <c r="C25" s="301"/>
      <c r="D25" s="301"/>
      <c r="E25" s="149"/>
    </row>
    <row r="26" spans="1:5" s="222" customFormat="1" ht="12" customHeight="1" thickBot="1">
      <c r="A26" s="80" t="s">
        <v>10</v>
      </c>
      <c r="B26" s="61" t="s">
        <v>411</v>
      </c>
      <c r="C26" s="114">
        <f>+C27+C28+C29</f>
        <v>0</v>
      </c>
      <c r="D26" s="114">
        <f>+D27+D28+D29</f>
        <v>0</v>
      </c>
      <c r="E26" s="149">
        <f>+E27+E28+E29</f>
        <v>0</v>
      </c>
    </row>
    <row r="27" spans="1:5" s="222" customFormat="1" ht="12" customHeight="1">
      <c r="A27" s="216" t="s">
        <v>167</v>
      </c>
      <c r="B27" s="217" t="s">
        <v>163</v>
      </c>
      <c r="C27" s="276"/>
      <c r="D27" s="276"/>
      <c r="E27" s="325">
        <f>C27+D27</f>
        <v>0</v>
      </c>
    </row>
    <row r="28" spans="1:5" s="222" customFormat="1" ht="12" customHeight="1">
      <c r="A28" s="216" t="s">
        <v>168</v>
      </c>
      <c r="B28" s="217" t="s">
        <v>306</v>
      </c>
      <c r="C28" s="111"/>
      <c r="D28" s="111"/>
      <c r="E28" s="323">
        <f>C28+D28</f>
        <v>0</v>
      </c>
    </row>
    <row r="29" spans="1:5" s="222" customFormat="1" ht="12" customHeight="1">
      <c r="A29" s="216" t="s">
        <v>169</v>
      </c>
      <c r="B29" s="218" t="s">
        <v>309</v>
      </c>
      <c r="C29" s="111"/>
      <c r="D29" s="111"/>
      <c r="E29" s="323">
        <f>C29+D29</f>
        <v>0</v>
      </c>
    </row>
    <row r="30" spans="1:5" s="222" customFormat="1" ht="12" customHeight="1" thickBot="1">
      <c r="A30" s="215" t="s">
        <v>170</v>
      </c>
      <c r="B30" s="66" t="s">
        <v>412</v>
      </c>
      <c r="C30" s="52"/>
      <c r="D30" s="52"/>
      <c r="E30" s="334">
        <f>C30+D30</f>
        <v>0</v>
      </c>
    </row>
    <row r="31" spans="1:5" s="222" customFormat="1" ht="12" customHeight="1" thickBot="1">
      <c r="A31" s="80" t="s">
        <v>11</v>
      </c>
      <c r="B31" s="61" t="s">
        <v>310</v>
      </c>
      <c r="C31" s="114">
        <f>+C32+C33+C34</f>
        <v>0</v>
      </c>
      <c r="D31" s="114">
        <f>+D32+D33+D34</f>
        <v>0</v>
      </c>
      <c r="E31" s="149">
        <f>+E32+E33+E34</f>
        <v>0</v>
      </c>
    </row>
    <row r="32" spans="1:5" s="222" customFormat="1" ht="12" customHeight="1">
      <c r="A32" s="216" t="s">
        <v>58</v>
      </c>
      <c r="B32" s="217" t="s">
        <v>190</v>
      </c>
      <c r="C32" s="276"/>
      <c r="D32" s="276"/>
      <c r="E32" s="325">
        <f>C32+D32</f>
        <v>0</v>
      </c>
    </row>
    <row r="33" spans="1:5" s="222" customFormat="1" ht="12" customHeight="1">
      <c r="A33" s="216" t="s">
        <v>59</v>
      </c>
      <c r="B33" s="218" t="s">
        <v>191</v>
      </c>
      <c r="C33" s="115"/>
      <c r="D33" s="115"/>
      <c r="E33" s="320">
        <f>C33+D33</f>
        <v>0</v>
      </c>
    </row>
    <row r="34" spans="1:5" s="222" customFormat="1" ht="12" customHeight="1" thickBot="1">
      <c r="A34" s="215" t="s">
        <v>60</v>
      </c>
      <c r="B34" s="66" t="s">
        <v>192</v>
      </c>
      <c r="C34" s="52"/>
      <c r="D34" s="52"/>
      <c r="E34" s="334">
        <f>C34+D34</f>
        <v>0</v>
      </c>
    </row>
    <row r="35" spans="1:5" s="154" customFormat="1" ht="12" customHeight="1" thickBot="1">
      <c r="A35" s="80" t="s">
        <v>12</v>
      </c>
      <c r="B35" s="61" t="s">
        <v>278</v>
      </c>
      <c r="C35" s="301"/>
      <c r="D35" s="301"/>
      <c r="E35" s="149">
        <f>C35+D35</f>
        <v>0</v>
      </c>
    </row>
    <row r="36" spans="1:5" s="154" customFormat="1" ht="12" customHeight="1" thickBot="1">
      <c r="A36" s="80" t="s">
        <v>13</v>
      </c>
      <c r="B36" s="61" t="s">
        <v>311</v>
      </c>
      <c r="C36" s="301"/>
      <c r="D36" s="301"/>
      <c r="E36" s="149">
        <f>C36+D36</f>
        <v>0</v>
      </c>
    </row>
    <row r="37" spans="1:5" s="154" customFormat="1" ht="12" customHeight="1" thickBot="1">
      <c r="A37" s="78" t="s">
        <v>14</v>
      </c>
      <c r="B37" s="61" t="s">
        <v>312</v>
      </c>
      <c r="C37" s="114">
        <f>+C8+C20+C25+C26+C31+C35+C36</f>
        <v>0</v>
      </c>
      <c r="D37" s="114">
        <f>+D8+D20+D25+D26+D31+D35+D36</f>
        <v>0</v>
      </c>
      <c r="E37" s="149">
        <f>+E8+E20+E25+E26+E31+E35+E36</f>
        <v>0</v>
      </c>
    </row>
    <row r="38" spans="1:5" s="154" customFormat="1" ht="12" customHeight="1" thickBot="1">
      <c r="A38" s="91" t="s">
        <v>15</v>
      </c>
      <c r="B38" s="61" t="s">
        <v>313</v>
      </c>
      <c r="C38" s="114">
        <f>+C39+C40+C41</f>
        <v>0</v>
      </c>
      <c r="D38" s="114">
        <f>+D39+D40+D41</f>
        <v>0</v>
      </c>
      <c r="E38" s="149">
        <f>+E39+E40+E41</f>
        <v>0</v>
      </c>
    </row>
    <row r="39" spans="1:5" s="154" customFormat="1" ht="12" customHeight="1">
      <c r="A39" s="216" t="s">
        <v>314</v>
      </c>
      <c r="B39" s="217" t="s">
        <v>140</v>
      </c>
      <c r="C39" s="276"/>
      <c r="D39" s="276"/>
      <c r="E39" s="325">
        <f>C39+D39</f>
        <v>0</v>
      </c>
    </row>
    <row r="40" spans="1:5" s="154" customFormat="1" ht="12" customHeight="1">
      <c r="A40" s="216" t="s">
        <v>315</v>
      </c>
      <c r="B40" s="218" t="s">
        <v>2</v>
      </c>
      <c r="C40" s="115"/>
      <c r="D40" s="115"/>
      <c r="E40" s="320">
        <f>C40+D40</f>
        <v>0</v>
      </c>
    </row>
    <row r="41" spans="1:5" s="222" customFormat="1" ht="12" customHeight="1" thickBot="1">
      <c r="A41" s="215" t="s">
        <v>316</v>
      </c>
      <c r="B41" s="66" t="s">
        <v>317</v>
      </c>
      <c r="C41" s="52"/>
      <c r="D41" s="52"/>
      <c r="E41" s="334">
        <f>C41+D41</f>
        <v>0</v>
      </c>
    </row>
    <row r="42" spans="1:5" s="222" customFormat="1" ht="15" customHeight="1" thickBot="1">
      <c r="A42" s="91" t="s">
        <v>16</v>
      </c>
      <c r="B42" s="92" t="s">
        <v>318</v>
      </c>
      <c r="C42" s="302">
        <f>+C37+C38</f>
        <v>0</v>
      </c>
      <c r="D42" s="302">
        <f>+D37+D38</f>
        <v>0</v>
      </c>
      <c r="E42" s="152">
        <f>+E37+E38</f>
        <v>0</v>
      </c>
    </row>
    <row r="43" spans="1:3" s="222" customFormat="1" ht="15" customHeight="1">
      <c r="A43" s="93"/>
      <c r="B43" s="94"/>
      <c r="C43" s="150"/>
    </row>
    <row r="44" spans="1:3" ht="13.5" thickBot="1">
      <c r="A44" s="95"/>
      <c r="B44" s="96"/>
      <c r="C44" s="151"/>
    </row>
    <row r="45" spans="1:5" s="221" customFormat="1" ht="16.5" customHeight="1" thickBot="1">
      <c r="A45" s="399" t="s">
        <v>41</v>
      </c>
      <c r="B45" s="400"/>
      <c r="C45" s="400"/>
      <c r="D45" s="400"/>
      <c r="E45" s="401"/>
    </row>
    <row r="46" spans="1:5" s="223" customFormat="1" ht="12" customHeight="1" thickBot="1">
      <c r="A46" s="80" t="s">
        <v>7</v>
      </c>
      <c r="B46" s="61" t="s">
        <v>319</v>
      </c>
      <c r="C46" s="114">
        <f>SUM(C47:C51)</f>
        <v>0</v>
      </c>
      <c r="D46" s="114">
        <f>SUM(D47:D51)</f>
        <v>0</v>
      </c>
      <c r="E46" s="149">
        <f>SUM(E47:E51)</f>
        <v>0</v>
      </c>
    </row>
    <row r="47" spans="1:5" ht="12" customHeight="1">
      <c r="A47" s="215" t="s">
        <v>65</v>
      </c>
      <c r="B47" s="7" t="s">
        <v>36</v>
      </c>
      <c r="C47" s="276"/>
      <c r="D47" s="276"/>
      <c r="E47" s="325">
        <f>C47+D47</f>
        <v>0</v>
      </c>
    </row>
    <row r="48" spans="1:5" ht="12" customHeight="1">
      <c r="A48" s="215" t="s">
        <v>66</v>
      </c>
      <c r="B48" s="6" t="s">
        <v>110</v>
      </c>
      <c r="C48" s="51"/>
      <c r="D48" s="51"/>
      <c r="E48" s="321">
        <f>C48+D48</f>
        <v>0</v>
      </c>
    </row>
    <row r="49" spans="1:5" ht="12" customHeight="1">
      <c r="A49" s="215" t="s">
        <v>67</v>
      </c>
      <c r="B49" s="6" t="s">
        <v>84</v>
      </c>
      <c r="C49" s="51"/>
      <c r="D49" s="51"/>
      <c r="E49" s="321">
        <f>C49+D49</f>
        <v>0</v>
      </c>
    </row>
    <row r="50" spans="1:5" ht="12" customHeight="1">
      <c r="A50" s="215" t="s">
        <v>68</v>
      </c>
      <c r="B50" s="6" t="s">
        <v>111</v>
      </c>
      <c r="C50" s="51"/>
      <c r="D50" s="51"/>
      <c r="E50" s="321">
        <f>C50+D50</f>
        <v>0</v>
      </c>
    </row>
    <row r="51" spans="1:5" ht="12" customHeight="1" thickBot="1">
      <c r="A51" s="215" t="s">
        <v>85</v>
      </c>
      <c r="B51" s="6" t="s">
        <v>112</v>
      </c>
      <c r="C51" s="51"/>
      <c r="D51" s="51"/>
      <c r="E51" s="321">
        <f>C51+D51</f>
        <v>0</v>
      </c>
    </row>
    <row r="52" spans="1:5" ht="12" customHeight="1" thickBot="1">
      <c r="A52" s="80" t="s">
        <v>8</v>
      </c>
      <c r="B52" s="61" t="s">
        <v>320</v>
      </c>
      <c r="C52" s="114">
        <f>SUM(C53:C55)</f>
        <v>0</v>
      </c>
      <c r="D52" s="114">
        <f>SUM(D53:D55)</f>
        <v>0</v>
      </c>
      <c r="E52" s="149">
        <f>SUM(E53:E55)</f>
        <v>0</v>
      </c>
    </row>
    <row r="53" spans="1:5" s="223" customFormat="1" ht="12" customHeight="1">
      <c r="A53" s="215" t="s">
        <v>71</v>
      </c>
      <c r="B53" s="7" t="s">
        <v>130</v>
      </c>
      <c r="C53" s="276"/>
      <c r="D53" s="276"/>
      <c r="E53" s="325">
        <f>C53+D53</f>
        <v>0</v>
      </c>
    </row>
    <row r="54" spans="1:5" ht="12" customHeight="1">
      <c r="A54" s="215" t="s">
        <v>72</v>
      </c>
      <c r="B54" s="6" t="s">
        <v>114</v>
      </c>
      <c r="C54" s="51"/>
      <c r="D54" s="51"/>
      <c r="E54" s="321">
        <f>C54+D54</f>
        <v>0</v>
      </c>
    </row>
    <row r="55" spans="1:5" ht="12" customHeight="1">
      <c r="A55" s="215" t="s">
        <v>73</v>
      </c>
      <c r="B55" s="6" t="s">
        <v>42</v>
      </c>
      <c r="C55" s="51"/>
      <c r="D55" s="51"/>
      <c r="E55" s="321">
        <f>C55+D55</f>
        <v>0</v>
      </c>
    </row>
    <row r="56" spans="1:5" ht="12" customHeight="1" thickBot="1">
      <c r="A56" s="215" t="s">
        <v>74</v>
      </c>
      <c r="B56" s="6" t="s">
        <v>413</v>
      </c>
      <c r="C56" s="51"/>
      <c r="D56" s="51"/>
      <c r="E56" s="321">
        <f>C56+D56</f>
        <v>0</v>
      </c>
    </row>
    <row r="57" spans="1:5" ht="12" customHeight="1" thickBot="1">
      <c r="A57" s="80" t="s">
        <v>9</v>
      </c>
      <c r="B57" s="61" t="s">
        <v>4</v>
      </c>
      <c r="C57" s="301"/>
      <c r="D57" s="301"/>
      <c r="E57" s="149">
        <f>C57+D57</f>
        <v>0</v>
      </c>
    </row>
    <row r="58" spans="1:5" ht="15" customHeight="1" thickBot="1">
      <c r="A58" s="80" t="s">
        <v>10</v>
      </c>
      <c r="B58" s="97" t="s">
        <v>417</v>
      </c>
      <c r="C58" s="302">
        <f>+C46+C52+C57</f>
        <v>0</v>
      </c>
      <c r="D58" s="302">
        <f>+D46+D52+D57</f>
        <v>0</v>
      </c>
      <c r="E58" s="152">
        <f>+E46+E52+E57</f>
        <v>0</v>
      </c>
    </row>
    <row r="59" spans="3:5" ht="13.5" thickBot="1">
      <c r="C59" s="153"/>
      <c r="D59" s="153"/>
      <c r="E59" s="153"/>
    </row>
    <row r="60" spans="1:5" ht="15" customHeight="1" thickBot="1">
      <c r="A60" s="100" t="s">
        <v>408</v>
      </c>
      <c r="B60" s="101"/>
      <c r="C60" s="297"/>
      <c r="D60" s="297"/>
      <c r="E60" s="313">
        <f>C60+D60</f>
        <v>0</v>
      </c>
    </row>
    <row r="61" spans="1:5" ht="14.25" customHeight="1" thickBot="1">
      <c r="A61" s="100" t="s">
        <v>125</v>
      </c>
      <c r="B61" s="101"/>
      <c r="C61" s="297"/>
      <c r="D61" s="297"/>
      <c r="E61" s="313">
        <f>C61+D61</f>
        <v>0</v>
      </c>
    </row>
  </sheetData>
  <sheetProtection sheet="1" objects="1" scenarios="1" formatCells="0"/>
  <mergeCells count="4">
    <mergeCell ref="B2:D2"/>
    <mergeCell ref="B3:D3"/>
    <mergeCell ref="A7:E7"/>
    <mergeCell ref="A45:E45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E61"/>
  <sheetViews>
    <sheetView zoomScale="130" zoomScaleNormal="130" workbookViewId="0" topLeftCell="A40">
      <selection activeCell="B5" sqref="B5"/>
    </sheetView>
  </sheetViews>
  <sheetFormatPr defaultColWidth="9.00390625" defaultRowHeight="12.75"/>
  <cols>
    <col min="1" max="1" width="13.00390625" style="98" customWidth="1"/>
    <col min="2" max="2" width="59.00390625" style="99" customWidth="1"/>
    <col min="3" max="5" width="15.875" style="99" customWidth="1"/>
    <col min="6" max="16384" width="9.375" style="99" customWidth="1"/>
  </cols>
  <sheetData>
    <row r="1" spans="1:5" s="85" customFormat="1" ht="21" customHeight="1" thickBot="1">
      <c r="A1" s="84"/>
      <c r="B1" s="86"/>
      <c r="C1" s="1"/>
      <c r="D1" s="1"/>
      <c r="E1" s="288" t="s">
        <v>490</v>
      </c>
    </row>
    <row r="2" spans="1:5" s="219" customFormat="1" ht="24.75" thickBot="1">
      <c r="A2" s="77" t="s">
        <v>446</v>
      </c>
      <c r="B2" s="403" t="s">
        <v>302</v>
      </c>
      <c r="C2" s="404"/>
      <c r="D2" s="405"/>
      <c r="E2" s="300" t="s">
        <v>43</v>
      </c>
    </row>
    <row r="3" spans="1:5" s="219" customFormat="1" ht="24.75" thickBot="1">
      <c r="A3" s="77" t="s">
        <v>123</v>
      </c>
      <c r="B3" s="403" t="s">
        <v>418</v>
      </c>
      <c r="C3" s="404"/>
      <c r="D3" s="405"/>
      <c r="E3" s="300" t="s">
        <v>331</v>
      </c>
    </row>
    <row r="4" spans="1:5" s="220" customFormat="1" ht="15.75" customHeight="1" thickBot="1">
      <c r="A4" s="87"/>
      <c r="B4" s="87"/>
      <c r="C4" s="88"/>
      <c r="D4" s="54"/>
      <c r="E4" s="88" t="s">
        <v>39</v>
      </c>
    </row>
    <row r="5" spans="1:5" ht="24.75" thickBot="1">
      <c r="A5" s="175" t="s">
        <v>124</v>
      </c>
      <c r="B5" s="89" t="s">
        <v>504</v>
      </c>
      <c r="C5" s="330" t="s">
        <v>421</v>
      </c>
      <c r="D5" s="330" t="s">
        <v>480</v>
      </c>
      <c r="E5" s="331" t="str">
        <f>+CONCATENATE(LEFT(ÖSSZEFÜGGÉSEK!A7,4),"……….",CHAR(10),"Módosítás utáni")</f>
        <v>……….
Módosítás utáni</v>
      </c>
    </row>
    <row r="6" spans="1:5" s="221" customFormat="1" ht="12.75" customHeight="1" thickBot="1">
      <c r="A6" s="78" t="s">
        <v>387</v>
      </c>
      <c r="B6" s="79" t="s">
        <v>388</v>
      </c>
      <c r="C6" s="79" t="s">
        <v>389</v>
      </c>
      <c r="D6" s="292" t="s">
        <v>391</v>
      </c>
      <c r="E6" s="341" t="s">
        <v>496</v>
      </c>
    </row>
    <row r="7" spans="1:5" s="221" customFormat="1" ht="15.75" customHeight="1" thickBot="1">
      <c r="A7" s="399" t="s">
        <v>40</v>
      </c>
      <c r="B7" s="400"/>
      <c r="C7" s="400"/>
      <c r="D7" s="400"/>
      <c r="E7" s="401"/>
    </row>
    <row r="8" spans="1:5" s="154" customFormat="1" ht="12" customHeight="1" thickBot="1">
      <c r="A8" s="78" t="s">
        <v>7</v>
      </c>
      <c r="B8" s="90" t="s">
        <v>409</v>
      </c>
      <c r="C8" s="114">
        <f>SUM(C9:C19)</f>
        <v>0</v>
      </c>
      <c r="D8" s="114">
        <f>SUM(D9:D19)</f>
        <v>0</v>
      </c>
      <c r="E8" s="149">
        <f>SUM(E9:E19)</f>
        <v>0</v>
      </c>
    </row>
    <row r="9" spans="1:5" s="154" customFormat="1" ht="12" customHeight="1">
      <c r="A9" s="214" t="s">
        <v>65</v>
      </c>
      <c r="B9" s="8" t="s">
        <v>176</v>
      </c>
      <c r="C9" s="277"/>
      <c r="D9" s="277"/>
      <c r="E9" s="332">
        <f>C9+D9</f>
        <v>0</v>
      </c>
    </row>
    <row r="10" spans="1:5" s="154" customFormat="1" ht="12" customHeight="1">
      <c r="A10" s="215" t="s">
        <v>66</v>
      </c>
      <c r="B10" s="6" t="s">
        <v>177</v>
      </c>
      <c r="C10" s="111"/>
      <c r="D10" s="111"/>
      <c r="E10" s="323">
        <f aca="true" t="shared" si="0" ref="E10:E24">C10+D10</f>
        <v>0</v>
      </c>
    </row>
    <row r="11" spans="1:5" s="154" customFormat="1" ht="12" customHeight="1">
      <c r="A11" s="215" t="s">
        <v>67</v>
      </c>
      <c r="B11" s="6" t="s">
        <v>178</v>
      </c>
      <c r="C11" s="111"/>
      <c r="D11" s="111"/>
      <c r="E11" s="323">
        <f t="shared" si="0"/>
        <v>0</v>
      </c>
    </row>
    <row r="12" spans="1:5" s="154" customFormat="1" ht="12" customHeight="1">
      <c r="A12" s="215" t="s">
        <v>68</v>
      </c>
      <c r="B12" s="6" t="s">
        <v>179</v>
      </c>
      <c r="C12" s="111"/>
      <c r="D12" s="111"/>
      <c r="E12" s="323">
        <f t="shared" si="0"/>
        <v>0</v>
      </c>
    </row>
    <row r="13" spans="1:5" s="154" customFormat="1" ht="12" customHeight="1">
      <c r="A13" s="215" t="s">
        <v>85</v>
      </c>
      <c r="B13" s="6" t="s">
        <v>180</v>
      </c>
      <c r="C13" s="111"/>
      <c r="D13" s="111"/>
      <c r="E13" s="323">
        <f t="shared" si="0"/>
        <v>0</v>
      </c>
    </row>
    <row r="14" spans="1:5" s="154" customFormat="1" ht="12" customHeight="1">
      <c r="A14" s="215" t="s">
        <v>69</v>
      </c>
      <c r="B14" s="6" t="s">
        <v>303</v>
      </c>
      <c r="C14" s="111"/>
      <c r="D14" s="111"/>
      <c r="E14" s="323">
        <f t="shared" si="0"/>
        <v>0</v>
      </c>
    </row>
    <row r="15" spans="1:5" s="154" customFormat="1" ht="12" customHeight="1">
      <c r="A15" s="215" t="s">
        <v>70</v>
      </c>
      <c r="B15" s="5" t="s">
        <v>304</v>
      </c>
      <c r="C15" s="111"/>
      <c r="D15" s="111"/>
      <c r="E15" s="323">
        <f t="shared" si="0"/>
        <v>0</v>
      </c>
    </row>
    <row r="16" spans="1:5" s="154" customFormat="1" ht="12" customHeight="1">
      <c r="A16" s="215" t="s">
        <v>77</v>
      </c>
      <c r="B16" s="6" t="s">
        <v>183</v>
      </c>
      <c r="C16" s="275"/>
      <c r="D16" s="275"/>
      <c r="E16" s="324">
        <f t="shared" si="0"/>
        <v>0</v>
      </c>
    </row>
    <row r="17" spans="1:5" s="222" customFormat="1" ht="12" customHeight="1">
      <c r="A17" s="215" t="s">
        <v>78</v>
      </c>
      <c r="B17" s="6" t="s">
        <v>184</v>
      </c>
      <c r="C17" s="111"/>
      <c r="D17" s="111"/>
      <c r="E17" s="323">
        <f t="shared" si="0"/>
        <v>0</v>
      </c>
    </row>
    <row r="18" spans="1:5" s="222" customFormat="1" ht="12" customHeight="1">
      <c r="A18" s="215" t="s">
        <v>79</v>
      </c>
      <c r="B18" s="6" t="s">
        <v>336</v>
      </c>
      <c r="C18" s="113"/>
      <c r="D18" s="113"/>
      <c r="E18" s="333">
        <f t="shared" si="0"/>
        <v>0</v>
      </c>
    </row>
    <row r="19" spans="1:5" s="222" customFormat="1" ht="12" customHeight="1" thickBot="1">
      <c r="A19" s="215" t="s">
        <v>80</v>
      </c>
      <c r="B19" s="5" t="s">
        <v>185</v>
      </c>
      <c r="C19" s="113"/>
      <c r="D19" s="113"/>
      <c r="E19" s="333">
        <f t="shared" si="0"/>
        <v>0</v>
      </c>
    </row>
    <row r="20" spans="1:5" s="154" customFormat="1" ht="12" customHeight="1" thickBot="1">
      <c r="A20" s="78" t="s">
        <v>8</v>
      </c>
      <c r="B20" s="90" t="s">
        <v>305</v>
      </c>
      <c r="C20" s="114">
        <f>SUM(C21:C23)</f>
        <v>0</v>
      </c>
      <c r="D20" s="114">
        <f>SUM(D21:D23)</f>
        <v>0</v>
      </c>
      <c r="E20" s="149">
        <f>SUM(E21:E23)</f>
        <v>0</v>
      </c>
    </row>
    <row r="21" spans="1:5" s="222" customFormat="1" ht="12" customHeight="1">
      <c r="A21" s="215" t="s">
        <v>71</v>
      </c>
      <c r="B21" s="7" t="s">
        <v>158</v>
      </c>
      <c r="C21" s="111"/>
      <c r="D21" s="111"/>
      <c r="E21" s="323">
        <f t="shared" si="0"/>
        <v>0</v>
      </c>
    </row>
    <row r="22" spans="1:5" s="222" customFormat="1" ht="12" customHeight="1">
      <c r="A22" s="215" t="s">
        <v>72</v>
      </c>
      <c r="B22" s="6" t="s">
        <v>306</v>
      </c>
      <c r="C22" s="111"/>
      <c r="D22" s="111"/>
      <c r="E22" s="323">
        <f t="shared" si="0"/>
        <v>0</v>
      </c>
    </row>
    <row r="23" spans="1:5" s="222" customFormat="1" ht="12" customHeight="1">
      <c r="A23" s="215" t="s">
        <v>73</v>
      </c>
      <c r="B23" s="6" t="s">
        <v>307</v>
      </c>
      <c r="C23" s="111"/>
      <c r="D23" s="111"/>
      <c r="E23" s="323">
        <f t="shared" si="0"/>
        <v>0</v>
      </c>
    </row>
    <row r="24" spans="1:5" s="222" customFormat="1" ht="12" customHeight="1" thickBot="1">
      <c r="A24" s="215" t="s">
        <v>74</v>
      </c>
      <c r="B24" s="6" t="s">
        <v>410</v>
      </c>
      <c r="C24" s="111"/>
      <c r="D24" s="111"/>
      <c r="E24" s="323">
        <f t="shared" si="0"/>
        <v>0</v>
      </c>
    </row>
    <row r="25" spans="1:5" s="222" customFormat="1" ht="12" customHeight="1" thickBot="1">
      <c r="A25" s="80" t="s">
        <v>9</v>
      </c>
      <c r="B25" s="61" t="s">
        <v>101</v>
      </c>
      <c r="C25" s="301"/>
      <c r="D25" s="301"/>
      <c r="E25" s="149"/>
    </row>
    <row r="26" spans="1:5" s="222" customFormat="1" ht="12" customHeight="1" thickBot="1">
      <c r="A26" s="80" t="s">
        <v>10</v>
      </c>
      <c r="B26" s="61" t="s">
        <v>411</v>
      </c>
      <c r="C26" s="114">
        <f>+C27+C28+C29</f>
        <v>0</v>
      </c>
      <c r="D26" s="114">
        <f>+D27+D28+D29</f>
        <v>0</v>
      </c>
      <c r="E26" s="149">
        <f>+E27+E28+E29</f>
        <v>0</v>
      </c>
    </row>
    <row r="27" spans="1:5" s="222" customFormat="1" ht="12" customHeight="1">
      <c r="A27" s="216" t="s">
        <v>167</v>
      </c>
      <c r="B27" s="217" t="s">
        <v>163</v>
      </c>
      <c r="C27" s="276"/>
      <c r="D27" s="276"/>
      <c r="E27" s="325">
        <f>C27+D27</f>
        <v>0</v>
      </c>
    </row>
    <row r="28" spans="1:5" s="222" customFormat="1" ht="12" customHeight="1">
      <c r="A28" s="216" t="s">
        <v>168</v>
      </c>
      <c r="B28" s="217" t="s">
        <v>306</v>
      </c>
      <c r="C28" s="111"/>
      <c r="D28" s="111"/>
      <c r="E28" s="323">
        <f>C28+D28</f>
        <v>0</v>
      </c>
    </row>
    <row r="29" spans="1:5" s="222" customFormat="1" ht="12" customHeight="1">
      <c r="A29" s="216" t="s">
        <v>169</v>
      </c>
      <c r="B29" s="218" t="s">
        <v>309</v>
      </c>
      <c r="C29" s="111"/>
      <c r="D29" s="111"/>
      <c r="E29" s="323">
        <f>C29+D29</f>
        <v>0</v>
      </c>
    </row>
    <row r="30" spans="1:5" s="222" customFormat="1" ht="12" customHeight="1" thickBot="1">
      <c r="A30" s="215" t="s">
        <v>170</v>
      </c>
      <c r="B30" s="66" t="s">
        <v>412</v>
      </c>
      <c r="C30" s="52"/>
      <c r="D30" s="52"/>
      <c r="E30" s="334">
        <f>C30+D30</f>
        <v>0</v>
      </c>
    </row>
    <row r="31" spans="1:5" s="222" customFormat="1" ht="12" customHeight="1" thickBot="1">
      <c r="A31" s="80" t="s">
        <v>11</v>
      </c>
      <c r="B31" s="61" t="s">
        <v>310</v>
      </c>
      <c r="C31" s="114">
        <f>+C32+C33+C34</f>
        <v>0</v>
      </c>
      <c r="D31" s="114">
        <f>+D32+D33+D34</f>
        <v>0</v>
      </c>
      <c r="E31" s="149">
        <f>+E32+E33+E34</f>
        <v>0</v>
      </c>
    </row>
    <row r="32" spans="1:5" s="222" customFormat="1" ht="12" customHeight="1">
      <c r="A32" s="216" t="s">
        <v>58</v>
      </c>
      <c r="B32" s="217" t="s">
        <v>190</v>
      </c>
      <c r="C32" s="276"/>
      <c r="D32" s="276"/>
      <c r="E32" s="325">
        <f>C32+D32</f>
        <v>0</v>
      </c>
    </row>
    <row r="33" spans="1:5" s="222" customFormat="1" ht="12" customHeight="1">
      <c r="A33" s="216" t="s">
        <v>59</v>
      </c>
      <c r="B33" s="218" t="s">
        <v>191</v>
      </c>
      <c r="C33" s="115"/>
      <c r="D33" s="115"/>
      <c r="E33" s="320">
        <f>C33+D33</f>
        <v>0</v>
      </c>
    </row>
    <row r="34" spans="1:5" s="222" customFormat="1" ht="12" customHeight="1" thickBot="1">
      <c r="A34" s="215" t="s">
        <v>60</v>
      </c>
      <c r="B34" s="66" t="s">
        <v>192</v>
      </c>
      <c r="C34" s="52"/>
      <c r="D34" s="52"/>
      <c r="E34" s="334">
        <f>C34+D34</f>
        <v>0</v>
      </c>
    </row>
    <row r="35" spans="1:5" s="154" customFormat="1" ht="12" customHeight="1" thickBot="1">
      <c r="A35" s="80" t="s">
        <v>12</v>
      </c>
      <c r="B35" s="61" t="s">
        <v>278</v>
      </c>
      <c r="C35" s="301"/>
      <c r="D35" s="301"/>
      <c r="E35" s="149">
        <f>C35+D35</f>
        <v>0</v>
      </c>
    </row>
    <row r="36" spans="1:5" s="154" customFormat="1" ht="12" customHeight="1" thickBot="1">
      <c r="A36" s="80" t="s">
        <v>13</v>
      </c>
      <c r="B36" s="61" t="s">
        <v>311</v>
      </c>
      <c r="C36" s="301"/>
      <c r="D36" s="301"/>
      <c r="E36" s="149">
        <f>C36+D36</f>
        <v>0</v>
      </c>
    </row>
    <row r="37" spans="1:5" s="154" customFormat="1" ht="12" customHeight="1" thickBot="1">
      <c r="A37" s="78" t="s">
        <v>14</v>
      </c>
      <c r="B37" s="61" t="s">
        <v>312</v>
      </c>
      <c r="C37" s="114">
        <f>+C8+C20+C25+C26+C31+C35+C36</f>
        <v>0</v>
      </c>
      <c r="D37" s="114">
        <f>+D8+D20+D25+D26+D31+D35+D36</f>
        <v>0</v>
      </c>
      <c r="E37" s="149">
        <f>+E8+E20+E25+E26+E31+E35+E36</f>
        <v>0</v>
      </c>
    </row>
    <row r="38" spans="1:5" s="154" customFormat="1" ht="12" customHeight="1" thickBot="1">
      <c r="A38" s="91" t="s">
        <v>15</v>
      </c>
      <c r="B38" s="61" t="s">
        <v>313</v>
      </c>
      <c r="C38" s="114">
        <f>+C39+C40+C41</f>
        <v>0</v>
      </c>
      <c r="D38" s="114">
        <f>+D39+D40+D41</f>
        <v>0</v>
      </c>
      <c r="E38" s="149">
        <f>+E39+E40+E41</f>
        <v>0</v>
      </c>
    </row>
    <row r="39" spans="1:5" s="154" customFormat="1" ht="12" customHeight="1">
      <c r="A39" s="216" t="s">
        <v>314</v>
      </c>
      <c r="B39" s="217" t="s">
        <v>140</v>
      </c>
      <c r="C39" s="276"/>
      <c r="D39" s="276"/>
      <c r="E39" s="325">
        <f>C39+D39</f>
        <v>0</v>
      </c>
    </row>
    <row r="40" spans="1:5" s="154" customFormat="1" ht="12" customHeight="1">
      <c r="A40" s="216" t="s">
        <v>315</v>
      </c>
      <c r="B40" s="218" t="s">
        <v>2</v>
      </c>
      <c r="C40" s="115"/>
      <c r="D40" s="115"/>
      <c r="E40" s="320">
        <f>C40+D40</f>
        <v>0</v>
      </c>
    </row>
    <row r="41" spans="1:5" s="222" customFormat="1" ht="12" customHeight="1" thickBot="1">
      <c r="A41" s="215" t="s">
        <v>316</v>
      </c>
      <c r="B41" s="66" t="s">
        <v>317</v>
      </c>
      <c r="C41" s="52"/>
      <c r="D41" s="52"/>
      <c r="E41" s="334">
        <f>C41+D41</f>
        <v>0</v>
      </c>
    </row>
    <row r="42" spans="1:5" s="222" customFormat="1" ht="15" customHeight="1" thickBot="1">
      <c r="A42" s="91" t="s">
        <v>16</v>
      </c>
      <c r="B42" s="92" t="s">
        <v>318</v>
      </c>
      <c r="C42" s="302">
        <f>+C37+C38</f>
        <v>0</v>
      </c>
      <c r="D42" s="302">
        <f>+D37+D38</f>
        <v>0</v>
      </c>
      <c r="E42" s="152">
        <f>+E37+E38</f>
        <v>0</v>
      </c>
    </row>
    <row r="43" spans="1:3" s="222" customFormat="1" ht="15" customHeight="1">
      <c r="A43" s="93"/>
      <c r="B43" s="94"/>
      <c r="C43" s="150"/>
    </row>
    <row r="44" spans="1:3" ht="13.5" thickBot="1">
      <c r="A44" s="95"/>
      <c r="B44" s="96"/>
      <c r="C44" s="151"/>
    </row>
    <row r="45" spans="1:5" s="221" customFormat="1" ht="16.5" customHeight="1" thickBot="1">
      <c r="A45" s="399" t="s">
        <v>41</v>
      </c>
      <c r="B45" s="400"/>
      <c r="C45" s="400"/>
      <c r="D45" s="400"/>
      <c r="E45" s="401"/>
    </row>
    <row r="46" spans="1:5" s="223" customFormat="1" ht="12" customHeight="1" thickBot="1">
      <c r="A46" s="80" t="s">
        <v>7</v>
      </c>
      <c r="B46" s="61" t="s">
        <v>319</v>
      </c>
      <c r="C46" s="114">
        <f>SUM(C47:C51)</f>
        <v>0</v>
      </c>
      <c r="D46" s="114">
        <f>SUM(D47:D51)</f>
        <v>0</v>
      </c>
      <c r="E46" s="149">
        <f>SUM(E47:E51)</f>
        <v>0</v>
      </c>
    </row>
    <row r="47" spans="1:5" ht="12" customHeight="1">
      <c r="A47" s="215" t="s">
        <v>65</v>
      </c>
      <c r="B47" s="7" t="s">
        <v>36</v>
      </c>
      <c r="C47" s="276"/>
      <c r="D47" s="276"/>
      <c r="E47" s="325">
        <f>C47+D47</f>
        <v>0</v>
      </c>
    </row>
    <row r="48" spans="1:5" ht="12" customHeight="1">
      <c r="A48" s="215" t="s">
        <v>66</v>
      </c>
      <c r="B48" s="6" t="s">
        <v>110</v>
      </c>
      <c r="C48" s="51"/>
      <c r="D48" s="51"/>
      <c r="E48" s="321">
        <f>C48+D48</f>
        <v>0</v>
      </c>
    </row>
    <row r="49" spans="1:5" ht="12" customHeight="1">
      <c r="A49" s="215" t="s">
        <v>67</v>
      </c>
      <c r="B49" s="6" t="s">
        <v>84</v>
      </c>
      <c r="C49" s="51"/>
      <c r="D49" s="51"/>
      <c r="E49" s="321">
        <f>C49+D49</f>
        <v>0</v>
      </c>
    </row>
    <row r="50" spans="1:5" ht="12" customHeight="1">
      <c r="A50" s="215" t="s">
        <v>68</v>
      </c>
      <c r="B50" s="6" t="s">
        <v>111</v>
      </c>
      <c r="C50" s="51"/>
      <c r="D50" s="51"/>
      <c r="E50" s="321">
        <f>C50+D50</f>
        <v>0</v>
      </c>
    </row>
    <row r="51" spans="1:5" ht="12" customHeight="1" thickBot="1">
      <c r="A51" s="215" t="s">
        <v>85</v>
      </c>
      <c r="B51" s="6" t="s">
        <v>112</v>
      </c>
      <c r="C51" s="51"/>
      <c r="D51" s="51"/>
      <c r="E51" s="321">
        <f>C51+D51</f>
        <v>0</v>
      </c>
    </row>
    <row r="52" spans="1:5" ht="12" customHeight="1" thickBot="1">
      <c r="A52" s="80" t="s">
        <v>8</v>
      </c>
      <c r="B52" s="61" t="s">
        <v>320</v>
      </c>
      <c r="C52" s="114">
        <f>SUM(C53:C55)</f>
        <v>0</v>
      </c>
      <c r="D52" s="114">
        <f>SUM(D53:D55)</f>
        <v>0</v>
      </c>
      <c r="E52" s="149">
        <f>SUM(E53:E55)</f>
        <v>0</v>
      </c>
    </row>
    <row r="53" spans="1:5" s="223" customFormat="1" ht="12" customHeight="1">
      <c r="A53" s="215" t="s">
        <v>71</v>
      </c>
      <c r="B53" s="7" t="s">
        <v>130</v>
      </c>
      <c r="C53" s="276"/>
      <c r="D53" s="276"/>
      <c r="E53" s="325">
        <f>C53+D53</f>
        <v>0</v>
      </c>
    </row>
    <row r="54" spans="1:5" ht="12" customHeight="1">
      <c r="A54" s="215" t="s">
        <v>72</v>
      </c>
      <c r="B54" s="6" t="s">
        <v>114</v>
      </c>
      <c r="C54" s="51"/>
      <c r="D54" s="51"/>
      <c r="E54" s="321">
        <f>C54+D54</f>
        <v>0</v>
      </c>
    </row>
    <row r="55" spans="1:5" ht="12" customHeight="1">
      <c r="A55" s="215" t="s">
        <v>73</v>
      </c>
      <c r="B55" s="6" t="s">
        <v>42</v>
      </c>
      <c r="C55" s="51"/>
      <c r="D55" s="51"/>
      <c r="E55" s="321">
        <f>C55+D55</f>
        <v>0</v>
      </c>
    </row>
    <row r="56" spans="1:5" ht="12" customHeight="1" thickBot="1">
      <c r="A56" s="215" t="s">
        <v>74</v>
      </c>
      <c r="B56" s="6" t="s">
        <v>413</v>
      </c>
      <c r="C56" s="51"/>
      <c r="D56" s="51"/>
      <c r="E56" s="321">
        <f>C56+D56</f>
        <v>0</v>
      </c>
    </row>
    <row r="57" spans="1:5" ht="12" customHeight="1" thickBot="1">
      <c r="A57" s="80" t="s">
        <v>9</v>
      </c>
      <c r="B57" s="61" t="s">
        <v>4</v>
      </c>
      <c r="C57" s="301"/>
      <c r="D57" s="301"/>
      <c r="E57" s="149">
        <f>C57+D57</f>
        <v>0</v>
      </c>
    </row>
    <row r="58" spans="1:5" ht="15" customHeight="1" thickBot="1">
      <c r="A58" s="80" t="s">
        <v>10</v>
      </c>
      <c r="B58" s="97" t="s">
        <v>417</v>
      </c>
      <c r="C58" s="302">
        <f>+C46+C52+C57</f>
        <v>0</v>
      </c>
      <c r="D58" s="302">
        <f>+D46+D52+D57</f>
        <v>0</v>
      </c>
      <c r="E58" s="152">
        <f>+E46+E52+E57</f>
        <v>0</v>
      </c>
    </row>
    <row r="59" spans="3:5" ht="13.5" thickBot="1">
      <c r="C59" s="153"/>
      <c r="D59" s="153"/>
      <c r="E59" s="153"/>
    </row>
    <row r="60" spans="1:5" ht="15" customHeight="1" thickBot="1">
      <c r="A60" s="100" t="s">
        <v>408</v>
      </c>
      <c r="B60" s="101"/>
      <c r="C60" s="297"/>
      <c r="D60" s="297"/>
      <c r="E60" s="313">
        <f>C60+D60</f>
        <v>0</v>
      </c>
    </row>
    <row r="61" spans="1:5" ht="14.25" customHeight="1" thickBot="1">
      <c r="A61" s="100" t="s">
        <v>125</v>
      </c>
      <c r="B61" s="101"/>
      <c r="C61" s="297"/>
      <c r="D61" s="297"/>
      <c r="E61" s="313">
        <f>C61+D61</f>
        <v>0</v>
      </c>
    </row>
  </sheetData>
  <sheetProtection sheet="1" objects="1" scenarios="1" formatCells="0"/>
  <mergeCells count="4">
    <mergeCell ref="B2:D2"/>
    <mergeCell ref="B3:D3"/>
    <mergeCell ref="A7:E7"/>
    <mergeCell ref="A45:E45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E60"/>
  <sheetViews>
    <sheetView zoomScale="145" zoomScaleNormal="145" workbookViewId="0" topLeftCell="A1">
      <selection activeCell="B6" sqref="B6"/>
    </sheetView>
  </sheetViews>
  <sheetFormatPr defaultColWidth="9.00390625" defaultRowHeight="12.75"/>
  <cols>
    <col min="1" max="1" width="13.875" style="98" customWidth="1"/>
    <col min="2" max="2" width="54.50390625" style="99" customWidth="1"/>
    <col min="3" max="5" width="15.875" style="99" customWidth="1"/>
    <col min="6" max="16384" width="9.375" style="99" customWidth="1"/>
  </cols>
  <sheetData>
    <row r="1" spans="1:5" s="85" customFormat="1" ht="16.5" thickBot="1">
      <c r="A1" s="84"/>
      <c r="B1" s="86"/>
      <c r="C1" s="1"/>
      <c r="D1" s="1"/>
      <c r="E1" s="288" t="s">
        <v>491</v>
      </c>
    </row>
    <row r="2" spans="1:5" s="219" customFormat="1" ht="25.5" customHeight="1" thickBot="1">
      <c r="A2" s="77" t="s">
        <v>446</v>
      </c>
      <c r="B2" s="403" t="s">
        <v>126</v>
      </c>
      <c r="C2" s="404"/>
      <c r="D2" s="405"/>
      <c r="E2" s="300" t="s">
        <v>44</v>
      </c>
    </row>
    <row r="3" spans="1:5" s="219" customFormat="1" ht="24.75" thickBot="1">
      <c r="A3" s="77" t="s">
        <v>123</v>
      </c>
      <c r="B3" s="403" t="s">
        <v>301</v>
      </c>
      <c r="C3" s="404"/>
      <c r="D3" s="405"/>
      <c r="E3" s="300" t="s">
        <v>38</v>
      </c>
    </row>
    <row r="4" spans="1:5" s="220" customFormat="1" ht="15.75" customHeight="1" thickBot="1">
      <c r="A4" s="87"/>
      <c r="B4" s="87"/>
      <c r="C4" s="88"/>
      <c r="D4" s="54"/>
      <c r="E4" s="88" t="s">
        <v>39</v>
      </c>
    </row>
    <row r="5" spans="1:5" ht="24.75" thickBot="1">
      <c r="A5" s="175" t="s">
        <v>124</v>
      </c>
      <c r="B5" s="89" t="s">
        <v>504</v>
      </c>
      <c r="C5" s="330" t="s">
        <v>421</v>
      </c>
      <c r="D5" s="330" t="s">
        <v>480</v>
      </c>
      <c r="E5" s="331" t="str">
        <f>+CONCATENATE(LEFT(ÖSSZEFÜGGÉSEK!A7,4),"……….",CHAR(10),"Módosítás utáni")</f>
        <v>……….
Módosítás utáni</v>
      </c>
    </row>
    <row r="6" spans="1:5" s="221" customFormat="1" ht="12.75" customHeight="1" thickBot="1">
      <c r="A6" s="78" t="s">
        <v>387</v>
      </c>
      <c r="B6" s="79" t="s">
        <v>388</v>
      </c>
      <c r="C6" s="79" t="s">
        <v>389</v>
      </c>
      <c r="D6" s="292" t="s">
        <v>391</v>
      </c>
      <c r="E6" s="341" t="s">
        <v>496</v>
      </c>
    </row>
    <row r="7" spans="1:5" s="221" customFormat="1" ht="15.75" customHeight="1" thickBot="1">
      <c r="A7" s="399" t="s">
        <v>40</v>
      </c>
      <c r="B7" s="400"/>
      <c r="C7" s="400"/>
      <c r="D7" s="400"/>
      <c r="E7" s="401"/>
    </row>
    <row r="8" spans="1:5" s="154" customFormat="1" ht="12" customHeight="1" thickBot="1">
      <c r="A8" s="78" t="s">
        <v>7</v>
      </c>
      <c r="B8" s="90" t="s">
        <v>409</v>
      </c>
      <c r="C8" s="114">
        <f>SUM(C9:C19)</f>
        <v>0</v>
      </c>
      <c r="D8" s="114">
        <f>SUM(D9:D19)</f>
        <v>0</v>
      </c>
      <c r="E8" s="149">
        <f>SUM(E9:E19)</f>
        <v>0</v>
      </c>
    </row>
    <row r="9" spans="1:5" s="154" customFormat="1" ht="12" customHeight="1">
      <c r="A9" s="214" t="s">
        <v>65</v>
      </c>
      <c r="B9" s="8" t="s">
        <v>176</v>
      </c>
      <c r="C9" s="277"/>
      <c r="D9" s="277"/>
      <c r="E9" s="332">
        <f>C9+D9</f>
        <v>0</v>
      </c>
    </row>
    <row r="10" spans="1:5" s="154" customFormat="1" ht="12" customHeight="1">
      <c r="A10" s="215" t="s">
        <v>66</v>
      </c>
      <c r="B10" s="6" t="s">
        <v>177</v>
      </c>
      <c r="C10" s="111"/>
      <c r="D10" s="267"/>
      <c r="E10" s="323">
        <f aca="true" t="shared" si="0" ref="E10:E25">C10+D10</f>
        <v>0</v>
      </c>
    </row>
    <row r="11" spans="1:5" s="154" customFormat="1" ht="12" customHeight="1">
      <c r="A11" s="215" t="s">
        <v>67</v>
      </c>
      <c r="B11" s="6" t="s">
        <v>178</v>
      </c>
      <c r="C11" s="111"/>
      <c r="D11" s="267"/>
      <c r="E11" s="323">
        <f t="shared" si="0"/>
        <v>0</v>
      </c>
    </row>
    <row r="12" spans="1:5" s="154" customFormat="1" ht="12" customHeight="1">
      <c r="A12" s="215" t="s">
        <v>68</v>
      </c>
      <c r="B12" s="6" t="s">
        <v>179</v>
      </c>
      <c r="C12" s="111"/>
      <c r="D12" s="267"/>
      <c r="E12" s="323">
        <f t="shared" si="0"/>
        <v>0</v>
      </c>
    </row>
    <row r="13" spans="1:5" s="154" customFormat="1" ht="12" customHeight="1">
      <c r="A13" s="215" t="s">
        <v>85</v>
      </c>
      <c r="B13" s="6" t="s">
        <v>180</v>
      </c>
      <c r="C13" s="111"/>
      <c r="D13" s="267"/>
      <c r="E13" s="323">
        <f t="shared" si="0"/>
        <v>0</v>
      </c>
    </row>
    <row r="14" spans="1:5" s="154" customFormat="1" ht="12" customHeight="1">
      <c r="A14" s="215" t="s">
        <v>69</v>
      </c>
      <c r="B14" s="6" t="s">
        <v>303</v>
      </c>
      <c r="C14" s="111"/>
      <c r="D14" s="267"/>
      <c r="E14" s="323">
        <f t="shared" si="0"/>
        <v>0</v>
      </c>
    </row>
    <row r="15" spans="1:5" s="154" customFormat="1" ht="12" customHeight="1">
      <c r="A15" s="215" t="s">
        <v>70</v>
      </c>
      <c r="B15" s="5" t="s">
        <v>304</v>
      </c>
      <c r="C15" s="111"/>
      <c r="D15" s="267"/>
      <c r="E15" s="323">
        <f t="shared" si="0"/>
        <v>0</v>
      </c>
    </row>
    <row r="16" spans="1:5" s="154" customFormat="1" ht="12" customHeight="1">
      <c r="A16" s="215" t="s">
        <v>77</v>
      </c>
      <c r="B16" s="6" t="s">
        <v>183</v>
      </c>
      <c r="C16" s="275"/>
      <c r="D16" s="304"/>
      <c r="E16" s="324">
        <f t="shared" si="0"/>
        <v>0</v>
      </c>
    </row>
    <row r="17" spans="1:5" s="222" customFormat="1" ht="12" customHeight="1">
      <c r="A17" s="215" t="s">
        <v>78</v>
      </c>
      <c r="B17" s="6" t="s">
        <v>184</v>
      </c>
      <c r="C17" s="111"/>
      <c r="D17" s="267"/>
      <c r="E17" s="323">
        <f t="shared" si="0"/>
        <v>0</v>
      </c>
    </row>
    <row r="18" spans="1:5" s="222" customFormat="1" ht="12" customHeight="1">
      <c r="A18" s="215" t="s">
        <v>79</v>
      </c>
      <c r="B18" s="6" t="s">
        <v>336</v>
      </c>
      <c r="C18" s="113"/>
      <c r="D18" s="268"/>
      <c r="E18" s="333">
        <f t="shared" si="0"/>
        <v>0</v>
      </c>
    </row>
    <row r="19" spans="1:5" s="222" customFormat="1" ht="12" customHeight="1" thickBot="1">
      <c r="A19" s="215" t="s">
        <v>80</v>
      </c>
      <c r="B19" s="5" t="s">
        <v>185</v>
      </c>
      <c r="C19" s="113"/>
      <c r="D19" s="268"/>
      <c r="E19" s="333">
        <f t="shared" si="0"/>
        <v>0</v>
      </c>
    </row>
    <row r="20" spans="1:5" s="154" customFormat="1" ht="12" customHeight="1" thickBot="1">
      <c r="A20" s="78" t="s">
        <v>8</v>
      </c>
      <c r="B20" s="90" t="s">
        <v>305</v>
      </c>
      <c r="C20" s="114">
        <f>SUM(C21:C23)</f>
        <v>0</v>
      </c>
      <c r="D20" s="269">
        <f>SUM(D21:D23)</f>
        <v>0</v>
      </c>
      <c r="E20" s="149">
        <f>SUM(E21:E23)</f>
        <v>0</v>
      </c>
    </row>
    <row r="21" spans="1:5" s="222" customFormat="1" ht="12" customHeight="1">
      <c r="A21" s="215" t="s">
        <v>71</v>
      </c>
      <c r="B21" s="7" t="s">
        <v>158</v>
      </c>
      <c r="C21" s="111"/>
      <c r="D21" s="267"/>
      <c r="E21" s="323">
        <f t="shared" si="0"/>
        <v>0</v>
      </c>
    </row>
    <row r="22" spans="1:5" s="222" customFormat="1" ht="12" customHeight="1">
      <c r="A22" s="215" t="s">
        <v>72</v>
      </c>
      <c r="B22" s="6" t="s">
        <v>306</v>
      </c>
      <c r="C22" s="111"/>
      <c r="D22" s="267"/>
      <c r="E22" s="323">
        <f t="shared" si="0"/>
        <v>0</v>
      </c>
    </row>
    <row r="23" spans="1:5" s="222" customFormat="1" ht="12" customHeight="1">
      <c r="A23" s="215" t="s">
        <v>73</v>
      </c>
      <c r="B23" s="6" t="s">
        <v>307</v>
      </c>
      <c r="C23" s="111"/>
      <c r="D23" s="267"/>
      <c r="E23" s="323">
        <f t="shared" si="0"/>
        <v>0</v>
      </c>
    </row>
    <row r="24" spans="1:5" s="222" customFormat="1" ht="12" customHeight="1" thickBot="1">
      <c r="A24" s="215" t="s">
        <v>74</v>
      </c>
      <c r="B24" s="6" t="s">
        <v>414</v>
      </c>
      <c r="C24" s="111"/>
      <c r="D24" s="267"/>
      <c r="E24" s="323">
        <f t="shared" si="0"/>
        <v>0</v>
      </c>
    </row>
    <row r="25" spans="1:5" s="222" customFormat="1" ht="12" customHeight="1" thickBot="1">
      <c r="A25" s="80" t="s">
        <v>9</v>
      </c>
      <c r="B25" s="61" t="s">
        <v>101</v>
      </c>
      <c r="C25" s="301"/>
      <c r="D25" s="303"/>
      <c r="E25" s="149">
        <f t="shared" si="0"/>
        <v>0</v>
      </c>
    </row>
    <row r="26" spans="1:5" s="222" customFormat="1" ht="12" customHeight="1" thickBot="1">
      <c r="A26" s="80" t="s">
        <v>10</v>
      </c>
      <c r="B26" s="61" t="s">
        <v>308</v>
      </c>
      <c r="C26" s="114">
        <f>+C27+C28</f>
        <v>0</v>
      </c>
      <c r="D26" s="269">
        <f>+D27+D28</f>
        <v>0</v>
      </c>
      <c r="E26" s="149">
        <f>+E27+E28+E29</f>
        <v>0</v>
      </c>
    </row>
    <row r="27" spans="1:5" s="222" customFormat="1" ht="12" customHeight="1">
      <c r="A27" s="216" t="s">
        <v>167</v>
      </c>
      <c r="B27" s="217" t="s">
        <v>306</v>
      </c>
      <c r="C27" s="276"/>
      <c r="D27" s="63"/>
      <c r="E27" s="325">
        <f>C27+D27</f>
        <v>0</v>
      </c>
    </row>
    <row r="28" spans="1:5" s="222" customFormat="1" ht="12" customHeight="1">
      <c r="A28" s="216" t="s">
        <v>168</v>
      </c>
      <c r="B28" s="218" t="s">
        <v>309</v>
      </c>
      <c r="C28" s="115"/>
      <c r="D28" s="270"/>
      <c r="E28" s="323">
        <f>C28+D28</f>
        <v>0</v>
      </c>
    </row>
    <row r="29" spans="1:5" s="222" customFormat="1" ht="12" customHeight="1" thickBot="1">
      <c r="A29" s="215" t="s">
        <v>169</v>
      </c>
      <c r="B29" s="66" t="s">
        <v>415</v>
      </c>
      <c r="C29" s="52"/>
      <c r="D29" s="336"/>
      <c r="E29" s="333">
        <f>C29+D29</f>
        <v>0</v>
      </c>
    </row>
    <row r="30" spans="1:5" s="222" customFormat="1" ht="12" customHeight="1" thickBot="1">
      <c r="A30" s="80" t="s">
        <v>11</v>
      </c>
      <c r="B30" s="61" t="s">
        <v>310</v>
      </c>
      <c r="C30" s="114">
        <f>+C31+C32+C33</f>
        <v>0</v>
      </c>
      <c r="D30" s="114">
        <f>+D31+D32+D33</f>
        <v>0</v>
      </c>
      <c r="E30" s="337">
        <f>C30+D30</f>
        <v>0</v>
      </c>
    </row>
    <row r="31" spans="1:5" s="222" customFormat="1" ht="12" customHeight="1">
      <c r="A31" s="216" t="s">
        <v>58</v>
      </c>
      <c r="B31" s="217" t="s">
        <v>190</v>
      </c>
      <c r="C31" s="276"/>
      <c r="D31" s="63"/>
      <c r="E31" s="338">
        <f>+E32+E33+E34</f>
        <v>0</v>
      </c>
    </row>
    <row r="32" spans="1:5" s="222" customFormat="1" ht="12" customHeight="1">
      <c r="A32" s="216" t="s">
        <v>59</v>
      </c>
      <c r="B32" s="218" t="s">
        <v>191</v>
      </c>
      <c r="C32" s="115"/>
      <c r="D32" s="270"/>
      <c r="E32" s="325">
        <f>C32+D32</f>
        <v>0</v>
      </c>
    </row>
    <row r="33" spans="1:5" s="222" customFormat="1" ht="12" customHeight="1" thickBot="1">
      <c r="A33" s="215" t="s">
        <v>60</v>
      </c>
      <c r="B33" s="66" t="s">
        <v>192</v>
      </c>
      <c r="C33" s="52"/>
      <c r="D33" s="305"/>
      <c r="E33" s="320">
        <f>C33+D33</f>
        <v>0</v>
      </c>
    </row>
    <row r="34" spans="1:5" s="154" customFormat="1" ht="12" customHeight="1" thickBot="1">
      <c r="A34" s="80" t="s">
        <v>12</v>
      </c>
      <c r="B34" s="61" t="s">
        <v>278</v>
      </c>
      <c r="C34" s="301"/>
      <c r="D34" s="303"/>
      <c r="E34" s="339">
        <f>C34+D34</f>
        <v>0</v>
      </c>
    </row>
    <row r="35" spans="1:5" s="154" customFormat="1" ht="12" customHeight="1" thickBot="1">
      <c r="A35" s="80" t="s">
        <v>13</v>
      </c>
      <c r="B35" s="61" t="s">
        <v>311</v>
      </c>
      <c r="C35" s="301"/>
      <c r="D35" s="303"/>
      <c r="E35" s="149">
        <f>C35+D35</f>
        <v>0</v>
      </c>
    </row>
    <row r="36" spans="1:5" s="154" customFormat="1" ht="12" customHeight="1" thickBot="1">
      <c r="A36" s="78" t="s">
        <v>14</v>
      </c>
      <c r="B36" s="61" t="s">
        <v>416</v>
      </c>
      <c r="C36" s="114">
        <f>+C8+C20+C25+C26+C30+C34+C35</f>
        <v>0</v>
      </c>
      <c r="D36" s="269">
        <f>+D8+D20+D25+D26+D30+D34+D35</f>
        <v>0</v>
      </c>
      <c r="E36" s="149">
        <f>C36+D36</f>
        <v>0</v>
      </c>
    </row>
    <row r="37" spans="1:5" s="154" customFormat="1" ht="12" customHeight="1" thickBot="1">
      <c r="A37" s="91" t="s">
        <v>15</v>
      </c>
      <c r="B37" s="61" t="s">
        <v>313</v>
      </c>
      <c r="C37" s="114">
        <f>+C38+C39+C40</f>
        <v>0</v>
      </c>
      <c r="D37" s="269">
        <f>+D38+D39+D40</f>
        <v>0</v>
      </c>
      <c r="E37" s="149">
        <f>+E8+E20+E25+E26+E31+E35+E36</f>
        <v>0</v>
      </c>
    </row>
    <row r="38" spans="1:5" s="154" customFormat="1" ht="12" customHeight="1">
      <c r="A38" s="216" t="s">
        <v>314</v>
      </c>
      <c r="B38" s="217" t="s">
        <v>140</v>
      </c>
      <c r="C38" s="276"/>
      <c r="D38" s="63"/>
      <c r="E38" s="338">
        <f>+E39+E40+E41</f>
        <v>0</v>
      </c>
    </row>
    <row r="39" spans="1:5" s="154" customFormat="1" ht="12" customHeight="1">
      <c r="A39" s="216" t="s">
        <v>315</v>
      </c>
      <c r="B39" s="218" t="s">
        <v>2</v>
      </c>
      <c r="C39" s="115"/>
      <c r="D39" s="270"/>
      <c r="E39" s="325">
        <f>C39+D39</f>
        <v>0</v>
      </c>
    </row>
    <row r="40" spans="1:5" s="222" customFormat="1" ht="12" customHeight="1" thickBot="1">
      <c r="A40" s="215" t="s">
        <v>316</v>
      </c>
      <c r="B40" s="66" t="s">
        <v>317</v>
      </c>
      <c r="C40" s="52"/>
      <c r="D40" s="305"/>
      <c r="E40" s="320">
        <f>C40+D40</f>
        <v>0</v>
      </c>
    </row>
    <row r="41" spans="1:5" s="222" customFormat="1" ht="15" customHeight="1" thickBot="1">
      <c r="A41" s="91" t="s">
        <v>16</v>
      </c>
      <c r="B41" s="92" t="s">
        <v>318</v>
      </c>
      <c r="C41" s="302">
        <f>+C36+C37</f>
        <v>0</v>
      </c>
      <c r="D41" s="299">
        <f>+D36+D37</f>
        <v>0</v>
      </c>
      <c r="E41" s="339">
        <f>C41+D41</f>
        <v>0</v>
      </c>
    </row>
    <row r="42" spans="1:5" s="222" customFormat="1" ht="15" customHeight="1">
      <c r="A42" s="93"/>
      <c r="B42" s="94"/>
      <c r="C42" s="150"/>
      <c r="E42" s="335"/>
    </row>
    <row r="43" spans="1:3" ht="13.5" thickBot="1">
      <c r="A43" s="95"/>
      <c r="B43" s="96"/>
      <c r="C43" s="151"/>
    </row>
    <row r="44" spans="1:5" s="221" customFormat="1" ht="16.5" customHeight="1" thickBot="1">
      <c r="A44" s="399" t="s">
        <v>41</v>
      </c>
      <c r="B44" s="400"/>
      <c r="C44" s="400"/>
      <c r="D44" s="400"/>
      <c r="E44" s="401"/>
    </row>
    <row r="45" spans="1:5" s="223" customFormat="1" ht="12" customHeight="1" thickBot="1">
      <c r="A45" s="80" t="s">
        <v>7</v>
      </c>
      <c r="B45" s="61" t="s">
        <v>319</v>
      </c>
      <c r="C45" s="114">
        <f>SUM(C46:C50)</f>
        <v>0</v>
      </c>
      <c r="D45" s="269">
        <f>SUM(D46:D50)</f>
        <v>0</v>
      </c>
      <c r="E45" s="149">
        <f>SUM(E46:E50)</f>
        <v>0</v>
      </c>
    </row>
    <row r="46" spans="1:5" ht="12" customHeight="1">
      <c r="A46" s="215" t="s">
        <v>65</v>
      </c>
      <c r="B46" s="7" t="s">
        <v>36</v>
      </c>
      <c r="C46" s="276"/>
      <c r="D46" s="63"/>
      <c r="E46" s="325">
        <f>C46+D46</f>
        <v>0</v>
      </c>
    </row>
    <row r="47" spans="1:5" ht="12" customHeight="1">
      <c r="A47" s="215" t="s">
        <v>66</v>
      </c>
      <c r="B47" s="6" t="s">
        <v>110</v>
      </c>
      <c r="C47" s="51"/>
      <c r="D47" s="64"/>
      <c r="E47" s="321">
        <f>C47+D47</f>
        <v>0</v>
      </c>
    </row>
    <row r="48" spans="1:5" ht="12" customHeight="1">
      <c r="A48" s="215" t="s">
        <v>67</v>
      </c>
      <c r="B48" s="6" t="s">
        <v>84</v>
      </c>
      <c r="C48" s="51"/>
      <c r="D48" s="64"/>
      <c r="E48" s="321">
        <f>C48+D48</f>
        <v>0</v>
      </c>
    </row>
    <row r="49" spans="1:5" ht="12" customHeight="1">
      <c r="A49" s="215" t="s">
        <v>68</v>
      </c>
      <c r="B49" s="6" t="s">
        <v>111</v>
      </c>
      <c r="C49" s="51"/>
      <c r="D49" s="64"/>
      <c r="E49" s="321">
        <f>C49+D49</f>
        <v>0</v>
      </c>
    </row>
    <row r="50" spans="1:5" ht="12" customHeight="1" thickBot="1">
      <c r="A50" s="215" t="s">
        <v>85</v>
      </c>
      <c r="B50" s="6" t="s">
        <v>112</v>
      </c>
      <c r="C50" s="51"/>
      <c r="D50" s="64"/>
      <c r="E50" s="321">
        <f>C50+D50</f>
        <v>0</v>
      </c>
    </row>
    <row r="51" spans="1:5" ht="12" customHeight="1" thickBot="1">
      <c r="A51" s="80" t="s">
        <v>8</v>
      </c>
      <c r="B51" s="61" t="s">
        <v>320</v>
      </c>
      <c r="C51" s="114">
        <f>SUM(C52:C54)</f>
        <v>0</v>
      </c>
      <c r="D51" s="269">
        <f>SUM(D52:D54)</f>
        <v>0</v>
      </c>
      <c r="E51" s="149">
        <f>SUM(E52:E54)</f>
        <v>0</v>
      </c>
    </row>
    <row r="52" spans="1:5" s="223" customFormat="1" ht="12" customHeight="1">
      <c r="A52" s="215" t="s">
        <v>71</v>
      </c>
      <c r="B52" s="7" t="s">
        <v>130</v>
      </c>
      <c r="C52" s="276"/>
      <c r="D52" s="63"/>
      <c r="E52" s="325">
        <f>C52+D52</f>
        <v>0</v>
      </c>
    </row>
    <row r="53" spans="1:5" ht="12" customHeight="1">
      <c r="A53" s="215" t="s">
        <v>72</v>
      </c>
      <c r="B53" s="6" t="s">
        <v>114</v>
      </c>
      <c r="C53" s="51"/>
      <c r="D53" s="64"/>
      <c r="E53" s="321">
        <f>C53+D53</f>
        <v>0</v>
      </c>
    </row>
    <row r="54" spans="1:5" ht="12" customHeight="1">
      <c r="A54" s="215" t="s">
        <v>73</v>
      </c>
      <c r="B54" s="6" t="s">
        <v>42</v>
      </c>
      <c r="C54" s="51"/>
      <c r="D54" s="64"/>
      <c r="E54" s="321">
        <f>C54+D54</f>
        <v>0</v>
      </c>
    </row>
    <row r="55" spans="1:5" ht="12" customHeight="1" thickBot="1">
      <c r="A55" s="215" t="s">
        <v>74</v>
      </c>
      <c r="B55" s="6" t="s">
        <v>413</v>
      </c>
      <c r="C55" s="51"/>
      <c r="D55" s="64"/>
      <c r="E55" s="321">
        <f>C55+D55</f>
        <v>0</v>
      </c>
    </row>
    <row r="56" spans="1:5" ht="15" customHeight="1" thickBot="1">
      <c r="A56" s="80" t="s">
        <v>9</v>
      </c>
      <c r="B56" s="61" t="s">
        <v>4</v>
      </c>
      <c r="C56" s="301"/>
      <c r="D56" s="303"/>
      <c r="E56" s="149">
        <f>C56+D56</f>
        <v>0</v>
      </c>
    </row>
    <row r="57" spans="1:5" ht="13.5" thickBot="1">
      <c r="A57" s="80" t="s">
        <v>10</v>
      </c>
      <c r="B57" s="97" t="s">
        <v>417</v>
      </c>
      <c r="C57" s="302">
        <f>+C45+C51+C56</f>
        <v>0</v>
      </c>
      <c r="D57" s="299">
        <f>+D45+D51+D56</f>
        <v>0</v>
      </c>
      <c r="E57" s="152">
        <f>+E45+E51+E56</f>
        <v>0</v>
      </c>
    </row>
    <row r="58" spans="3:5" ht="15" customHeight="1" thickBot="1">
      <c r="C58" s="153"/>
      <c r="E58" s="153"/>
    </row>
    <row r="59" spans="1:5" ht="14.25" customHeight="1" thickBot="1">
      <c r="A59" s="100" t="s">
        <v>408</v>
      </c>
      <c r="B59" s="101"/>
      <c r="C59" s="297"/>
      <c r="D59" s="297"/>
      <c r="E59" s="313">
        <f>C59+D59</f>
        <v>0</v>
      </c>
    </row>
    <row r="60" spans="1:5" ht="13.5" thickBot="1">
      <c r="A60" s="100" t="s">
        <v>125</v>
      </c>
      <c r="B60" s="101"/>
      <c r="C60" s="297"/>
      <c r="D60" s="297"/>
      <c r="E60" s="313">
        <f>C60+D60</f>
        <v>0</v>
      </c>
    </row>
  </sheetData>
  <sheetProtection sheet="1" objects="1" scenarios="1" formatCells="0"/>
  <mergeCells count="4">
    <mergeCell ref="B2:D2"/>
    <mergeCell ref="B3:D3"/>
    <mergeCell ref="A7:E7"/>
    <mergeCell ref="A44:E44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I161"/>
  <sheetViews>
    <sheetView view="pageLayout" zoomScaleNormal="130" zoomScaleSheetLayoutView="100" workbookViewId="0" topLeftCell="A90">
      <selection activeCell="D103" sqref="D103"/>
    </sheetView>
  </sheetViews>
  <sheetFormatPr defaultColWidth="9.00390625" defaultRowHeight="12.75"/>
  <cols>
    <col min="1" max="1" width="9.50390625" style="156" customWidth="1"/>
    <col min="2" max="2" width="59.625" style="156" customWidth="1"/>
    <col min="3" max="3" width="17.375" style="157" customWidth="1"/>
    <col min="4" max="5" width="17.375" style="179" customWidth="1"/>
    <col min="6" max="16384" width="9.375" style="179" customWidth="1"/>
  </cols>
  <sheetData>
    <row r="1" spans="1:5" ht="15.75" customHeight="1">
      <c r="A1" s="383" t="s">
        <v>5</v>
      </c>
      <c r="B1" s="383"/>
      <c r="C1" s="383"/>
      <c r="D1" s="383"/>
      <c r="E1" s="383"/>
    </row>
    <row r="2" spans="1:5" ht="15.75" customHeight="1" thickBot="1">
      <c r="A2" s="384" t="s">
        <v>88</v>
      </c>
      <c r="B2" s="384"/>
      <c r="C2" s="251"/>
      <c r="E2" s="251" t="s">
        <v>131</v>
      </c>
    </row>
    <row r="3" spans="1:5" ht="15.75">
      <c r="A3" s="386" t="s">
        <v>53</v>
      </c>
      <c r="B3" s="388" t="s">
        <v>6</v>
      </c>
      <c r="C3" s="390" t="str">
        <f>+CONCATENATE(LEFT(ÖSSZEFÜGGÉSEK!A6,4),". évi")</f>
        <v>2016. évi</v>
      </c>
      <c r="D3" s="391"/>
      <c r="E3" s="392"/>
    </row>
    <row r="4" spans="1:5" ht="28.5" thickBot="1">
      <c r="A4" s="387"/>
      <c r="B4" s="389"/>
      <c r="C4" s="254" t="s">
        <v>421</v>
      </c>
      <c r="D4" s="252" t="s">
        <v>479</v>
      </c>
      <c r="E4" s="253" t="str">
        <f>+CONCATENATE(LEFT(ÖSSZEFÜGGÉSEK!A6,4),"……….",CHAR(10),"Módosítás utáni")</f>
        <v>2016……….
Módosítás utáni</v>
      </c>
    </row>
    <row r="5" spans="1:5" s="180" customFormat="1" ht="12" customHeight="1" thickBot="1">
      <c r="A5" s="176" t="s">
        <v>387</v>
      </c>
      <c r="B5" s="177" t="s">
        <v>388</v>
      </c>
      <c r="C5" s="177" t="s">
        <v>389</v>
      </c>
      <c r="D5" s="177" t="s">
        <v>391</v>
      </c>
      <c r="E5" s="326" t="s">
        <v>496</v>
      </c>
    </row>
    <row r="6" spans="1:5" s="181" customFormat="1" ht="12" customHeight="1" thickBot="1">
      <c r="A6" s="18" t="s">
        <v>7</v>
      </c>
      <c r="B6" s="19" t="s">
        <v>152</v>
      </c>
      <c r="C6" s="168">
        <f>+C7+C8+C9+C10+C11+C12</f>
        <v>16844</v>
      </c>
      <c r="D6" s="168">
        <f>+D7+D8+D9+D10+D11+D12</f>
        <v>1258</v>
      </c>
      <c r="E6" s="103">
        <f>+E7+E8+E9+E10+E11+E12</f>
        <v>18102</v>
      </c>
    </row>
    <row r="7" spans="1:5" s="181" customFormat="1" ht="12" customHeight="1">
      <c r="A7" s="13" t="s">
        <v>65</v>
      </c>
      <c r="B7" s="182" t="s">
        <v>153</v>
      </c>
      <c r="C7" s="245">
        <v>10209</v>
      </c>
      <c r="D7" s="257">
        <v>408</v>
      </c>
      <c r="E7" s="212">
        <f>C7+D7</f>
        <v>10617</v>
      </c>
    </row>
    <row r="8" spans="1:5" s="181" customFormat="1" ht="12" customHeight="1">
      <c r="A8" s="12" t="s">
        <v>66</v>
      </c>
      <c r="B8" s="183" t="s">
        <v>154</v>
      </c>
      <c r="C8" s="169"/>
      <c r="D8" s="258"/>
      <c r="E8" s="212">
        <f aca="true" t="shared" si="0" ref="E8:E62">C8+D8</f>
        <v>0</v>
      </c>
    </row>
    <row r="9" spans="1:5" s="181" customFormat="1" ht="12" customHeight="1">
      <c r="A9" s="12" t="s">
        <v>67</v>
      </c>
      <c r="B9" s="183" t="s">
        <v>155</v>
      </c>
      <c r="C9" s="169">
        <v>5435</v>
      </c>
      <c r="D9" s="258">
        <v>165</v>
      </c>
      <c r="E9" s="212">
        <f t="shared" si="0"/>
        <v>5600</v>
      </c>
    </row>
    <row r="10" spans="1:5" s="181" customFormat="1" ht="12" customHeight="1">
      <c r="A10" s="12" t="s">
        <v>68</v>
      </c>
      <c r="B10" s="183" t="s">
        <v>156</v>
      </c>
      <c r="C10" s="169">
        <v>1200</v>
      </c>
      <c r="D10" s="258"/>
      <c r="E10" s="212">
        <f t="shared" si="0"/>
        <v>1200</v>
      </c>
    </row>
    <row r="11" spans="1:5" s="181" customFormat="1" ht="12" customHeight="1">
      <c r="A11" s="12" t="s">
        <v>85</v>
      </c>
      <c r="B11" s="105" t="s">
        <v>332</v>
      </c>
      <c r="C11" s="169"/>
      <c r="D11" s="169">
        <v>650</v>
      </c>
      <c r="E11" s="212">
        <f t="shared" si="0"/>
        <v>650</v>
      </c>
    </row>
    <row r="12" spans="1:5" s="181" customFormat="1" ht="12" customHeight="1" thickBot="1">
      <c r="A12" s="14" t="s">
        <v>69</v>
      </c>
      <c r="B12" s="106" t="s">
        <v>333</v>
      </c>
      <c r="C12" s="169"/>
      <c r="D12" s="169">
        <v>35</v>
      </c>
      <c r="E12" s="212">
        <f t="shared" si="0"/>
        <v>35</v>
      </c>
    </row>
    <row r="13" spans="1:5" s="181" customFormat="1" ht="12" customHeight="1" thickBot="1">
      <c r="A13" s="18" t="s">
        <v>8</v>
      </c>
      <c r="B13" s="104" t="s">
        <v>157</v>
      </c>
      <c r="C13" s="168">
        <f>+C14+C15+C16+C17+C18</f>
        <v>6246</v>
      </c>
      <c r="D13" s="168">
        <f>+D14+D15+D16+D17+D18</f>
        <v>1705</v>
      </c>
      <c r="E13" s="103">
        <f>+E14+E15+E16+E17+E18</f>
        <v>7951</v>
      </c>
    </row>
    <row r="14" spans="1:5" s="181" customFormat="1" ht="12" customHeight="1">
      <c r="A14" s="13" t="s">
        <v>71</v>
      </c>
      <c r="B14" s="182" t="s">
        <v>158</v>
      </c>
      <c r="C14" s="170"/>
      <c r="D14" s="170"/>
      <c r="E14" s="212">
        <f t="shared" si="0"/>
        <v>0</v>
      </c>
    </row>
    <row r="15" spans="1:5" s="181" customFormat="1" ht="12" customHeight="1">
      <c r="A15" s="12" t="s">
        <v>72</v>
      </c>
      <c r="B15" s="183" t="s">
        <v>159</v>
      </c>
      <c r="C15" s="169"/>
      <c r="D15" s="169"/>
      <c r="E15" s="212">
        <f t="shared" si="0"/>
        <v>0</v>
      </c>
    </row>
    <row r="16" spans="1:5" s="181" customFormat="1" ht="12" customHeight="1">
      <c r="A16" s="12" t="s">
        <v>73</v>
      </c>
      <c r="B16" s="183" t="s">
        <v>324</v>
      </c>
      <c r="C16" s="169"/>
      <c r="D16" s="169"/>
      <c r="E16" s="212">
        <f t="shared" si="0"/>
        <v>0</v>
      </c>
    </row>
    <row r="17" spans="1:5" s="181" customFormat="1" ht="12" customHeight="1">
      <c r="A17" s="12" t="s">
        <v>74</v>
      </c>
      <c r="B17" s="183" t="s">
        <v>325</v>
      </c>
      <c r="C17" s="169"/>
      <c r="D17" s="169"/>
      <c r="E17" s="212">
        <f t="shared" si="0"/>
        <v>0</v>
      </c>
    </row>
    <row r="18" spans="1:5" s="181" customFormat="1" ht="12" customHeight="1">
      <c r="A18" s="12" t="s">
        <v>75</v>
      </c>
      <c r="B18" s="183" t="s">
        <v>160</v>
      </c>
      <c r="C18" s="169">
        <v>6246</v>
      </c>
      <c r="D18" s="258">
        <v>1705</v>
      </c>
      <c r="E18" s="212">
        <f>C18+D18</f>
        <v>7951</v>
      </c>
    </row>
    <row r="19" spans="1:5" s="181" customFormat="1" ht="12" customHeight="1" thickBot="1">
      <c r="A19" s="14" t="s">
        <v>81</v>
      </c>
      <c r="B19" s="106" t="s">
        <v>161</v>
      </c>
      <c r="C19" s="171"/>
      <c r="D19" s="171"/>
      <c r="E19" s="212">
        <f t="shared" si="0"/>
        <v>0</v>
      </c>
    </row>
    <row r="20" spans="1:5" s="181" customFormat="1" ht="12" customHeight="1" thickBot="1">
      <c r="A20" s="18" t="s">
        <v>9</v>
      </c>
      <c r="B20" s="19" t="s">
        <v>162</v>
      </c>
      <c r="C20" s="168">
        <f>+C21+C22+C23+C24+C25</f>
        <v>0</v>
      </c>
      <c r="D20" s="168">
        <f>+D21+D22+D23+D24+D25</f>
        <v>6500</v>
      </c>
      <c r="E20" s="103">
        <f>+E21+E22+E23+E24+E25</f>
        <v>6500</v>
      </c>
    </row>
    <row r="21" spans="1:5" s="181" customFormat="1" ht="12" customHeight="1">
      <c r="A21" s="13" t="s">
        <v>54</v>
      </c>
      <c r="B21" s="182" t="s">
        <v>163</v>
      </c>
      <c r="C21" s="170"/>
      <c r="D21" s="170">
        <v>6500</v>
      </c>
      <c r="E21" s="212">
        <f t="shared" si="0"/>
        <v>6500</v>
      </c>
    </row>
    <row r="22" spans="1:5" s="181" customFormat="1" ht="12" customHeight="1">
      <c r="A22" s="12" t="s">
        <v>55</v>
      </c>
      <c r="B22" s="183" t="s">
        <v>164</v>
      </c>
      <c r="C22" s="169"/>
      <c r="D22" s="169"/>
      <c r="E22" s="212">
        <f t="shared" si="0"/>
        <v>0</v>
      </c>
    </row>
    <row r="23" spans="1:5" s="181" customFormat="1" ht="12" customHeight="1">
      <c r="A23" s="12" t="s">
        <v>56</v>
      </c>
      <c r="B23" s="183" t="s">
        <v>326</v>
      </c>
      <c r="C23" s="169"/>
      <c r="D23" s="169"/>
      <c r="E23" s="212">
        <f t="shared" si="0"/>
        <v>0</v>
      </c>
    </row>
    <row r="24" spans="1:5" s="181" customFormat="1" ht="12" customHeight="1">
      <c r="A24" s="12" t="s">
        <v>57</v>
      </c>
      <c r="B24" s="183" t="s">
        <v>327</v>
      </c>
      <c r="C24" s="169"/>
      <c r="D24" s="169"/>
      <c r="E24" s="212">
        <f t="shared" si="0"/>
        <v>0</v>
      </c>
    </row>
    <row r="25" spans="1:5" s="181" customFormat="1" ht="12" customHeight="1">
      <c r="A25" s="12" t="s">
        <v>98</v>
      </c>
      <c r="B25" s="183" t="s">
        <v>165</v>
      </c>
      <c r="C25" s="169"/>
      <c r="D25" s="169"/>
      <c r="E25" s="212">
        <f t="shared" si="0"/>
        <v>0</v>
      </c>
    </row>
    <row r="26" spans="1:5" s="181" customFormat="1" ht="12" customHeight="1" thickBot="1">
      <c r="A26" s="14" t="s">
        <v>99</v>
      </c>
      <c r="B26" s="184" t="s">
        <v>166</v>
      </c>
      <c r="C26" s="171"/>
      <c r="D26" s="171"/>
      <c r="E26" s="212">
        <f t="shared" si="0"/>
        <v>0</v>
      </c>
    </row>
    <row r="27" spans="1:5" s="181" customFormat="1" ht="12" customHeight="1" thickBot="1">
      <c r="A27" s="18" t="s">
        <v>100</v>
      </c>
      <c r="B27" s="19" t="s">
        <v>476</v>
      </c>
      <c r="C27" s="174">
        <f>+C28+C29+C30+C31+C32+C33+C34</f>
        <v>6249</v>
      </c>
      <c r="D27" s="174">
        <f>+D28+D29+D30+D31+D32+D33+D34</f>
        <v>-955</v>
      </c>
      <c r="E27" s="211">
        <f>+E28+E29+E30+E31+E32+E33+E34</f>
        <v>5294</v>
      </c>
    </row>
    <row r="28" spans="1:5" s="181" customFormat="1" ht="12" customHeight="1">
      <c r="A28" s="13" t="s">
        <v>167</v>
      </c>
      <c r="B28" s="182" t="s">
        <v>505</v>
      </c>
      <c r="C28" s="245">
        <v>1180</v>
      </c>
      <c r="D28" s="350">
        <v>120</v>
      </c>
      <c r="E28" s="212">
        <f t="shared" si="0"/>
        <v>1300</v>
      </c>
    </row>
    <row r="29" spans="1:5" s="181" customFormat="1" ht="12" customHeight="1">
      <c r="A29" s="12" t="s">
        <v>168</v>
      </c>
      <c r="B29" s="183" t="s">
        <v>470</v>
      </c>
      <c r="C29" s="169">
        <v>106</v>
      </c>
      <c r="D29" s="258">
        <v>465</v>
      </c>
      <c r="E29" s="212">
        <f t="shared" si="0"/>
        <v>571</v>
      </c>
    </row>
    <row r="30" spans="1:5" s="181" customFormat="1" ht="12" customHeight="1">
      <c r="A30" s="12" t="s">
        <v>169</v>
      </c>
      <c r="B30" s="183" t="s">
        <v>471</v>
      </c>
      <c r="C30" s="169">
        <v>1326</v>
      </c>
      <c r="D30" s="258">
        <v>702</v>
      </c>
      <c r="E30" s="212">
        <f t="shared" si="0"/>
        <v>2028</v>
      </c>
    </row>
    <row r="31" spans="1:5" s="181" customFormat="1" ht="12" customHeight="1">
      <c r="A31" s="12" t="s">
        <v>170</v>
      </c>
      <c r="B31" s="183" t="s">
        <v>472</v>
      </c>
      <c r="C31" s="169"/>
      <c r="D31" s="258"/>
      <c r="E31" s="212">
        <f t="shared" si="0"/>
        <v>0</v>
      </c>
    </row>
    <row r="32" spans="1:5" s="181" customFormat="1" ht="12" customHeight="1">
      <c r="A32" s="12" t="s">
        <v>473</v>
      </c>
      <c r="B32" s="183" t="s">
        <v>171</v>
      </c>
      <c r="C32" s="169">
        <v>962</v>
      </c>
      <c r="D32" s="258">
        <v>13</v>
      </c>
      <c r="E32" s="212">
        <f t="shared" si="0"/>
        <v>975</v>
      </c>
    </row>
    <row r="33" spans="1:5" s="181" customFormat="1" ht="12" customHeight="1">
      <c r="A33" s="12" t="s">
        <v>474</v>
      </c>
      <c r="B33" s="183" t="s">
        <v>172</v>
      </c>
      <c r="C33" s="169">
        <v>2675</v>
      </c>
      <c r="D33" s="258">
        <v>-2475</v>
      </c>
      <c r="E33" s="212">
        <f t="shared" si="0"/>
        <v>200</v>
      </c>
    </row>
    <row r="34" spans="1:5" s="181" customFormat="1" ht="12" customHeight="1" thickBot="1">
      <c r="A34" s="14" t="s">
        <v>475</v>
      </c>
      <c r="B34" s="345" t="s">
        <v>173</v>
      </c>
      <c r="C34" s="246"/>
      <c r="D34" s="259">
        <v>220</v>
      </c>
      <c r="E34" s="212">
        <f t="shared" si="0"/>
        <v>220</v>
      </c>
    </row>
    <row r="35" spans="1:5" s="181" customFormat="1" ht="12" customHeight="1" thickBot="1">
      <c r="A35" s="18" t="s">
        <v>11</v>
      </c>
      <c r="B35" s="19" t="s">
        <v>334</v>
      </c>
      <c r="C35" s="168">
        <f>SUM(C36:C46)</f>
        <v>3125</v>
      </c>
      <c r="D35" s="168">
        <f>SUM(D36:D46)</f>
        <v>151</v>
      </c>
      <c r="E35" s="103">
        <f>SUM(E36:E46)</f>
        <v>3276</v>
      </c>
    </row>
    <row r="36" spans="1:5" s="181" customFormat="1" ht="12" customHeight="1">
      <c r="A36" s="13" t="s">
        <v>58</v>
      </c>
      <c r="B36" s="182" t="s">
        <v>176</v>
      </c>
      <c r="C36" s="245">
        <v>0</v>
      </c>
      <c r="D36" s="257"/>
      <c r="E36" s="212">
        <f t="shared" si="0"/>
        <v>0</v>
      </c>
    </row>
    <row r="37" spans="1:5" s="181" customFormat="1" ht="12" customHeight="1">
      <c r="A37" s="12" t="s">
        <v>59</v>
      </c>
      <c r="B37" s="183" t="s">
        <v>177</v>
      </c>
      <c r="C37" s="169">
        <v>1945</v>
      </c>
      <c r="D37" s="258">
        <v>-45</v>
      </c>
      <c r="E37" s="212">
        <f t="shared" si="0"/>
        <v>1900</v>
      </c>
    </row>
    <row r="38" spans="1:5" s="181" customFormat="1" ht="12" customHeight="1">
      <c r="A38" s="12" t="s">
        <v>60</v>
      </c>
      <c r="B38" s="183" t="s">
        <v>178</v>
      </c>
      <c r="C38" s="169"/>
      <c r="D38" s="258"/>
      <c r="E38" s="212">
        <f t="shared" si="0"/>
        <v>0</v>
      </c>
    </row>
    <row r="39" spans="1:5" s="181" customFormat="1" ht="12" customHeight="1">
      <c r="A39" s="12" t="s">
        <v>102</v>
      </c>
      <c r="B39" s="183" t="s">
        <v>179</v>
      </c>
      <c r="C39" s="169">
        <v>0</v>
      </c>
      <c r="D39" s="258"/>
      <c r="E39" s="212">
        <f t="shared" si="0"/>
        <v>0</v>
      </c>
    </row>
    <row r="40" spans="1:5" s="181" customFormat="1" ht="12" customHeight="1">
      <c r="A40" s="12" t="s">
        <v>103</v>
      </c>
      <c r="B40" s="183" t="s">
        <v>180</v>
      </c>
      <c r="C40" s="169">
        <v>1100</v>
      </c>
      <c r="D40" s="258">
        <v>196</v>
      </c>
      <c r="E40" s="212">
        <f t="shared" si="0"/>
        <v>1296</v>
      </c>
    </row>
    <row r="41" spans="1:5" s="181" customFormat="1" ht="12" customHeight="1">
      <c r="A41" s="12" t="s">
        <v>104</v>
      </c>
      <c r="B41" s="183" t="s">
        <v>181</v>
      </c>
      <c r="C41" s="169"/>
      <c r="D41" s="258"/>
      <c r="E41" s="212">
        <f t="shared" si="0"/>
        <v>0</v>
      </c>
    </row>
    <row r="42" spans="1:5" s="181" customFormat="1" ht="12" customHeight="1">
      <c r="A42" s="12" t="s">
        <v>105</v>
      </c>
      <c r="B42" s="183" t="s">
        <v>182</v>
      </c>
      <c r="C42" s="169">
        <v>0</v>
      </c>
      <c r="D42" s="258"/>
      <c r="E42" s="212">
        <f t="shared" si="0"/>
        <v>0</v>
      </c>
    </row>
    <row r="43" spans="1:5" s="181" customFormat="1" ht="12" customHeight="1">
      <c r="A43" s="12" t="s">
        <v>106</v>
      </c>
      <c r="B43" s="183" t="s">
        <v>477</v>
      </c>
      <c r="C43" s="172">
        <v>30</v>
      </c>
      <c r="D43" s="258"/>
      <c r="E43" s="212">
        <f t="shared" si="0"/>
        <v>30</v>
      </c>
    </row>
    <row r="44" spans="1:5" s="181" customFormat="1" ht="12" customHeight="1">
      <c r="A44" s="12" t="s">
        <v>174</v>
      </c>
      <c r="B44" s="183" t="s">
        <v>184</v>
      </c>
      <c r="C44" s="173"/>
      <c r="D44" s="293"/>
      <c r="E44" s="212">
        <f t="shared" si="0"/>
        <v>0</v>
      </c>
    </row>
    <row r="45" spans="1:5" s="181" customFormat="1" ht="12" customHeight="1">
      <c r="A45" s="14" t="s">
        <v>175</v>
      </c>
      <c r="B45" s="184" t="s">
        <v>336</v>
      </c>
      <c r="C45" s="172">
        <v>0</v>
      </c>
      <c r="D45" s="294"/>
      <c r="E45" s="212">
        <f t="shared" si="0"/>
        <v>0</v>
      </c>
    </row>
    <row r="46" spans="1:5" s="181" customFormat="1" ht="12" customHeight="1" thickBot="1">
      <c r="A46" s="14" t="s">
        <v>335</v>
      </c>
      <c r="B46" s="106" t="s">
        <v>185</v>
      </c>
      <c r="C46" s="173">
        <v>50</v>
      </c>
      <c r="D46" s="173"/>
      <c r="E46" s="212">
        <f t="shared" si="0"/>
        <v>50</v>
      </c>
    </row>
    <row r="47" spans="1:5" s="181" customFormat="1" ht="12" customHeight="1" thickBot="1">
      <c r="A47" s="18" t="s">
        <v>12</v>
      </c>
      <c r="B47" s="19" t="s">
        <v>186</v>
      </c>
      <c r="C47" s="168">
        <f>SUM(C48:C52)</f>
        <v>0</v>
      </c>
      <c r="D47" s="168">
        <f>SUM(D48:D52)</f>
        <v>0</v>
      </c>
      <c r="E47" s="103">
        <f>SUM(E48:E52)</f>
        <v>0</v>
      </c>
    </row>
    <row r="48" spans="1:5" s="181" customFormat="1" ht="12" customHeight="1">
      <c r="A48" s="13" t="s">
        <v>61</v>
      </c>
      <c r="B48" s="182" t="s">
        <v>190</v>
      </c>
      <c r="C48" s="224"/>
      <c r="D48" s="224"/>
      <c r="E48" s="310">
        <f t="shared" si="0"/>
        <v>0</v>
      </c>
    </row>
    <row r="49" spans="1:5" s="181" customFormat="1" ht="12" customHeight="1">
      <c r="A49" s="12" t="s">
        <v>62</v>
      </c>
      <c r="B49" s="183" t="s">
        <v>191</v>
      </c>
      <c r="C49" s="172"/>
      <c r="D49" s="172"/>
      <c r="E49" s="310">
        <f t="shared" si="0"/>
        <v>0</v>
      </c>
    </row>
    <row r="50" spans="1:5" s="181" customFormat="1" ht="12" customHeight="1">
      <c r="A50" s="12" t="s">
        <v>187</v>
      </c>
      <c r="B50" s="183" t="s">
        <v>192</v>
      </c>
      <c r="C50" s="172"/>
      <c r="D50" s="172"/>
      <c r="E50" s="310">
        <f t="shared" si="0"/>
        <v>0</v>
      </c>
    </row>
    <row r="51" spans="1:5" s="181" customFormat="1" ht="12" customHeight="1">
      <c r="A51" s="12" t="s">
        <v>188</v>
      </c>
      <c r="B51" s="183" t="s">
        <v>193</v>
      </c>
      <c r="C51" s="172"/>
      <c r="D51" s="172"/>
      <c r="E51" s="310">
        <f t="shared" si="0"/>
        <v>0</v>
      </c>
    </row>
    <row r="52" spans="1:5" s="181" customFormat="1" ht="12" customHeight="1" thickBot="1">
      <c r="A52" s="14" t="s">
        <v>189</v>
      </c>
      <c r="B52" s="106" t="s">
        <v>194</v>
      </c>
      <c r="C52" s="173"/>
      <c r="D52" s="173"/>
      <c r="E52" s="310">
        <f t="shared" si="0"/>
        <v>0</v>
      </c>
    </row>
    <row r="53" spans="1:5" s="181" customFormat="1" ht="12" customHeight="1" thickBot="1">
      <c r="A53" s="18" t="s">
        <v>107</v>
      </c>
      <c r="B53" s="19" t="s">
        <v>195</v>
      </c>
      <c r="C53" s="168">
        <f>SUM(C54:C56)</f>
        <v>250</v>
      </c>
      <c r="D53" s="168">
        <f>SUM(D54:D56)</f>
        <v>0</v>
      </c>
      <c r="E53" s="103">
        <f>SUM(E54:E56)</f>
        <v>250</v>
      </c>
    </row>
    <row r="54" spans="1:5" s="181" customFormat="1" ht="12" customHeight="1">
      <c r="A54" s="13" t="s">
        <v>63</v>
      </c>
      <c r="B54" s="182" t="s">
        <v>196</v>
      </c>
      <c r="C54" s="170"/>
      <c r="D54" s="170"/>
      <c r="E54" s="212">
        <f t="shared" si="0"/>
        <v>0</v>
      </c>
    </row>
    <row r="55" spans="1:5" s="181" customFormat="1" ht="12" customHeight="1">
      <c r="A55" s="12" t="s">
        <v>64</v>
      </c>
      <c r="B55" s="182" t="s">
        <v>506</v>
      </c>
      <c r="C55" s="169">
        <v>250</v>
      </c>
      <c r="D55" s="258"/>
      <c r="E55" s="212">
        <f t="shared" si="0"/>
        <v>250</v>
      </c>
    </row>
    <row r="56" spans="1:5" s="181" customFormat="1" ht="12" customHeight="1">
      <c r="A56" s="12" t="s">
        <v>199</v>
      </c>
      <c r="B56" s="183" t="s">
        <v>197</v>
      </c>
      <c r="C56" s="169"/>
      <c r="D56" s="169"/>
      <c r="E56" s="212">
        <f t="shared" si="0"/>
        <v>0</v>
      </c>
    </row>
    <row r="57" spans="1:5" s="181" customFormat="1" ht="12" customHeight="1" thickBot="1">
      <c r="A57" s="14" t="s">
        <v>200</v>
      </c>
      <c r="B57" s="106" t="s">
        <v>198</v>
      </c>
      <c r="C57" s="171"/>
      <c r="D57" s="171"/>
      <c r="E57" s="212">
        <f t="shared" si="0"/>
        <v>0</v>
      </c>
    </row>
    <row r="58" spans="1:5" s="181" customFormat="1" ht="12" customHeight="1" thickBot="1">
      <c r="A58" s="18" t="s">
        <v>14</v>
      </c>
      <c r="B58" s="104" t="s">
        <v>201</v>
      </c>
      <c r="C58" s="168">
        <f>SUM(C59:C61)</f>
        <v>0</v>
      </c>
      <c r="D58" s="168">
        <f>SUM(D59:D61)</f>
        <v>1900</v>
      </c>
      <c r="E58" s="103">
        <f>SUM(E59:E61)</f>
        <v>1900</v>
      </c>
    </row>
    <row r="59" spans="1:5" s="181" customFormat="1" ht="12" customHeight="1">
      <c r="A59" s="13" t="s">
        <v>108</v>
      </c>
      <c r="B59" s="182" t="s">
        <v>203</v>
      </c>
      <c r="C59" s="172"/>
      <c r="D59" s="172"/>
      <c r="E59" s="308">
        <f t="shared" si="0"/>
        <v>0</v>
      </c>
    </row>
    <row r="60" spans="1:5" s="181" customFormat="1" ht="12" customHeight="1">
      <c r="A60" s="12" t="s">
        <v>109</v>
      </c>
      <c r="B60" s="183" t="s">
        <v>329</v>
      </c>
      <c r="C60" s="172"/>
      <c r="D60" s="172"/>
      <c r="E60" s="308">
        <f t="shared" si="0"/>
        <v>0</v>
      </c>
    </row>
    <row r="61" spans="1:5" s="181" customFormat="1" ht="12" customHeight="1">
      <c r="A61" s="12" t="s">
        <v>132</v>
      </c>
      <c r="B61" s="183" t="s">
        <v>204</v>
      </c>
      <c r="C61" s="172"/>
      <c r="D61" s="172">
        <v>1900</v>
      </c>
      <c r="E61" s="308">
        <f t="shared" si="0"/>
        <v>1900</v>
      </c>
    </row>
    <row r="62" spans="1:5" s="181" customFormat="1" ht="12" customHeight="1" thickBot="1">
      <c r="A62" s="14" t="s">
        <v>202</v>
      </c>
      <c r="B62" s="106" t="s">
        <v>205</v>
      </c>
      <c r="C62" s="172"/>
      <c r="D62" s="172"/>
      <c r="E62" s="308">
        <f t="shared" si="0"/>
        <v>0</v>
      </c>
    </row>
    <row r="63" spans="1:5" s="181" customFormat="1" ht="12" customHeight="1" thickBot="1">
      <c r="A63" s="238" t="s">
        <v>376</v>
      </c>
      <c r="B63" s="19" t="s">
        <v>206</v>
      </c>
      <c r="C63" s="174">
        <f>+C6+C13+C20+C27+C35+C47+C53+C58</f>
        <v>32714</v>
      </c>
      <c r="D63" s="174">
        <f>+D6+D13+D20+D27+D35+D47+D53+D58</f>
        <v>10559</v>
      </c>
      <c r="E63" s="211">
        <f>+E6+E13+E20+E27+E35+E47+E53+E58</f>
        <v>43273</v>
      </c>
    </row>
    <row r="64" spans="1:5" s="181" customFormat="1" ht="12" customHeight="1" thickBot="1">
      <c r="A64" s="225" t="s">
        <v>207</v>
      </c>
      <c r="B64" s="104" t="s">
        <v>208</v>
      </c>
      <c r="C64" s="168">
        <f>SUM(C65:C67)</f>
        <v>0</v>
      </c>
      <c r="D64" s="168">
        <f>SUM(D65:D67)</f>
        <v>0</v>
      </c>
      <c r="E64" s="103">
        <f>SUM(E65:E67)</f>
        <v>0</v>
      </c>
    </row>
    <row r="65" spans="1:5" s="181" customFormat="1" ht="12" customHeight="1">
      <c r="A65" s="13" t="s">
        <v>239</v>
      </c>
      <c r="B65" s="182" t="s">
        <v>209</v>
      </c>
      <c r="C65" s="172"/>
      <c r="D65" s="172"/>
      <c r="E65" s="308">
        <f aca="true" t="shared" si="1" ref="E65:E86">C65+D65</f>
        <v>0</v>
      </c>
    </row>
    <row r="66" spans="1:5" s="181" customFormat="1" ht="12" customHeight="1">
      <c r="A66" s="12" t="s">
        <v>248</v>
      </c>
      <c r="B66" s="183" t="s">
        <v>210</v>
      </c>
      <c r="C66" s="172"/>
      <c r="D66" s="172"/>
      <c r="E66" s="308">
        <f t="shared" si="1"/>
        <v>0</v>
      </c>
    </row>
    <row r="67" spans="1:5" s="181" customFormat="1" ht="12" customHeight="1" thickBot="1">
      <c r="A67" s="14" t="s">
        <v>249</v>
      </c>
      <c r="B67" s="234" t="s">
        <v>361</v>
      </c>
      <c r="C67" s="172"/>
      <c r="D67" s="172"/>
      <c r="E67" s="308">
        <f t="shared" si="1"/>
        <v>0</v>
      </c>
    </row>
    <row r="68" spans="1:5" s="181" customFormat="1" ht="12" customHeight="1" thickBot="1">
      <c r="A68" s="225" t="s">
        <v>212</v>
      </c>
      <c r="B68" s="104" t="s">
        <v>213</v>
      </c>
      <c r="C68" s="168">
        <f>SUM(C69:C72)</f>
        <v>0</v>
      </c>
      <c r="D68" s="168">
        <f>SUM(D69:D72)</f>
        <v>0</v>
      </c>
      <c r="E68" s="103">
        <f>SUM(E69:E72)</f>
        <v>0</v>
      </c>
    </row>
    <row r="69" spans="1:5" s="181" customFormat="1" ht="12" customHeight="1">
      <c r="A69" s="13" t="s">
        <v>86</v>
      </c>
      <c r="B69" s="182" t="s">
        <v>214</v>
      </c>
      <c r="C69" s="172"/>
      <c r="D69" s="172"/>
      <c r="E69" s="308">
        <f t="shared" si="1"/>
        <v>0</v>
      </c>
    </row>
    <row r="70" spans="1:5" s="181" customFormat="1" ht="12" customHeight="1">
      <c r="A70" s="12" t="s">
        <v>87</v>
      </c>
      <c r="B70" s="183" t="s">
        <v>215</v>
      </c>
      <c r="C70" s="172"/>
      <c r="D70" s="172"/>
      <c r="E70" s="308">
        <f t="shared" si="1"/>
        <v>0</v>
      </c>
    </row>
    <row r="71" spans="1:5" s="181" customFormat="1" ht="12" customHeight="1">
      <c r="A71" s="12" t="s">
        <v>240</v>
      </c>
      <c r="B71" s="183" t="s">
        <v>216</v>
      </c>
      <c r="C71" s="172"/>
      <c r="D71" s="172"/>
      <c r="E71" s="308">
        <f t="shared" si="1"/>
        <v>0</v>
      </c>
    </row>
    <row r="72" spans="1:5" s="181" customFormat="1" ht="12" customHeight="1" thickBot="1">
      <c r="A72" s="14" t="s">
        <v>241</v>
      </c>
      <c r="B72" s="106" t="s">
        <v>217</v>
      </c>
      <c r="C72" s="172"/>
      <c r="D72" s="172"/>
      <c r="E72" s="308">
        <f t="shared" si="1"/>
        <v>0</v>
      </c>
    </row>
    <row r="73" spans="1:5" s="181" customFormat="1" ht="12" customHeight="1" thickBot="1">
      <c r="A73" s="225" t="s">
        <v>218</v>
      </c>
      <c r="B73" s="104" t="s">
        <v>219</v>
      </c>
      <c r="C73" s="168">
        <f>SUM(C74:C75)</f>
        <v>5678</v>
      </c>
      <c r="D73" s="168">
        <f>SUM(D74:D75)</f>
        <v>868</v>
      </c>
      <c r="E73" s="103">
        <f>SUM(E74:E75)</f>
        <v>6546</v>
      </c>
    </row>
    <row r="74" spans="1:5" s="181" customFormat="1" ht="12" customHeight="1">
      <c r="A74" s="13" t="s">
        <v>242</v>
      </c>
      <c r="B74" s="182" t="s">
        <v>220</v>
      </c>
      <c r="C74" s="351">
        <v>5678</v>
      </c>
      <c r="D74" s="293">
        <v>868</v>
      </c>
      <c r="E74" s="308">
        <f t="shared" si="1"/>
        <v>6546</v>
      </c>
    </row>
    <row r="75" spans="1:5" s="181" customFormat="1" ht="12" customHeight="1" thickBot="1">
      <c r="A75" s="14" t="s">
        <v>243</v>
      </c>
      <c r="B75" s="106" t="s">
        <v>221</v>
      </c>
      <c r="C75" s="172"/>
      <c r="D75" s="172"/>
      <c r="E75" s="308">
        <f t="shared" si="1"/>
        <v>0</v>
      </c>
    </row>
    <row r="76" spans="1:5" s="181" customFormat="1" ht="12" customHeight="1" thickBot="1">
      <c r="A76" s="225" t="s">
        <v>222</v>
      </c>
      <c r="B76" s="104" t="s">
        <v>223</v>
      </c>
      <c r="C76" s="168">
        <f>SUM(C77:C79)</f>
        <v>0</v>
      </c>
      <c r="D76" s="168">
        <f>SUM(D77:D79)</f>
        <v>3291</v>
      </c>
      <c r="E76" s="103">
        <f>SUM(E77:E79)</f>
        <v>3291</v>
      </c>
    </row>
    <row r="77" spans="1:5" s="181" customFormat="1" ht="12" customHeight="1">
      <c r="A77" s="13" t="s">
        <v>244</v>
      </c>
      <c r="B77" s="182" t="s">
        <v>224</v>
      </c>
      <c r="C77" s="172"/>
      <c r="D77" s="172">
        <v>3291</v>
      </c>
      <c r="E77" s="308">
        <f t="shared" si="1"/>
        <v>3291</v>
      </c>
    </row>
    <row r="78" spans="1:5" s="181" customFormat="1" ht="12" customHeight="1">
      <c r="A78" s="12" t="s">
        <v>245</v>
      </c>
      <c r="B78" s="183" t="s">
        <v>225</v>
      </c>
      <c r="C78" s="172"/>
      <c r="D78" s="172"/>
      <c r="E78" s="308">
        <f t="shared" si="1"/>
        <v>0</v>
      </c>
    </row>
    <row r="79" spans="1:5" s="181" customFormat="1" ht="12" customHeight="1" thickBot="1">
      <c r="A79" s="14" t="s">
        <v>246</v>
      </c>
      <c r="B79" s="106" t="s">
        <v>226</v>
      </c>
      <c r="C79" s="172"/>
      <c r="D79" s="172"/>
      <c r="E79" s="308">
        <f t="shared" si="1"/>
        <v>0</v>
      </c>
    </row>
    <row r="80" spans="1:5" s="181" customFormat="1" ht="12" customHeight="1" thickBot="1">
      <c r="A80" s="225" t="s">
        <v>227</v>
      </c>
      <c r="B80" s="104" t="s">
        <v>247</v>
      </c>
      <c r="C80" s="168">
        <f>SUM(C81:C84)</f>
        <v>0</v>
      </c>
      <c r="D80" s="168">
        <f>SUM(D81:D84)</f>
        <v>0</v>
      </c>
      <c r="E80" s="103">
        <f>SUM(E81:E84)</f>
        <v>0</v>
      </c>
    </row>
    <row r="81" spans="1:5" s="181" customFormat="1" ht="12" customHeight="1">
      <c r="A81" s="186" t="s">
        <v>228</v>
      </c>
      <c r="B81" s="182" t="s">
        <v>229</v>
      </c>
      <c r="C81" s="172"/>
      <c r="D81" s="172"/>
      <c r="E81" s="308">
        <f t="shared" si="1"/>
        <v>0</v>
      </c>
    </row>
    <row r="82" spans="1:5" s="181" customFormat="1" ht="12" customHeight="1">
      <c r="A82" s="187" t="s">
        <v>230</v>
      </c>
      <c r="B82" s="183" t="s">
        <v>231</v>
      </c>
      <c r="C82" s="172"/>
      <c r="D82" s="172"/>
      <c r="E82" s="308">
        <f t="shared" si="1"/>
        <v>0</v>
      </c>
    </row>
    <row r="83" spans="1:5" s="181" customFormat="1" ht="12" customHeight="1">
      <c r="A83" s="187" t="s">
        <v>232</v>
      </c>
      <c r="B83" s="183" t="s">
        <v>233</v>
      </c>
      <c r="C83" s="172"/>
      <c r="D83" s="172"/>
      <c r="E83" s="308">
        <f t="shared" si="1"/>
        <v>0</v>
      </c>
    </row>
    <row r="84" spans="1:5" s="181" customFormat="1" ht="12" customHeight="1" thickBot="1">
      <c r="A84" s="188" t="s">
        <v>234</v>
      </c>
      <c r="B84" s="106" t="s">
        <v>235</v>
      </c>
      <c r="C84" s="172"/>
      <c r="D84" s="172"/>
      <c r="E84" s="308">
        <f t="shared" si="1"/>
        <v>0</v>
      </c>
    </row>
    <row r="85" spans="1:5" s="181" customFormat="1" ht="12" customHeight="1" thickBot="1">
      <c r="A85" s="225" t="s">
        <v>236</v>
      </c>
      <c r="B85" s="104" t="s">
        <v>375</v>
      </c>
      <c r="C85" s="227"/>
      <c r="D85" s="227"/>
      <c r="E85" s="103">
        <f t="shared" si="1"/>
        <v>0</v>
      </c>
    </row>
    <row r="86" spans="1:5" s="181" customFormat="1" ht="13.5" customHeight="1" thickBot="1">
      <c r="A86" s="225" t="s">
        <v>238</v>
      </c>
      <c r="B86" s="104" t="s">
        <v>237</v>
      </c>
      <c r="C86" s="227"/>
      <c r="D86" s="227"/>
      <c r="E86" s="103">
        <f t="shared" si="1"/>
        <v>0</v>
      </c>
    </row>
    <row r="87" spans="1:5" s="181" customFormat="1" ht="15.75" customHeight="1" thickBot="1">
      <c r="A87" s="225" t="s">
        <v>250</v>
      </c>
      <c r="B87" s="189" t="s">
        <v>378</v>
      </c>
      <c r="C87" s="174">
        <f>+C64+C68+C73+C76+C80+C86+C85</f>
        <v>5678</v>
      </c>
      <c r="D87" s="174">
        <f>+D64+D68+D73+D76+D80+D86+D85</f>
        <v>4159</v>
      </c>
      <c r="E87" s="211">
        <f>+E64+E68+E73+E76+E80+E86+E85</f>
        <v>9837</v>
      </c>
    </row>
    <row r="88" spans="1:5" s="181" customFormat="1" ht="25.5" customHeight="1" thickBot="1">
      <c r="A88" s="226" t="s">
        <v>377</v>
      </c>
      <c r="B88" s="190" t="s">
        <v>379</v>
      </c>
      <c r="C88" s="174">
        <f>+C63+C87</f>
        <v>38392</v>
      </c>
      <c r="D88" s="174">
        <f>+D63+D87</f>
        <v>14718</v>
      </c>
      <c r="E88" s="211">
        <f>+E63+E87</f>
        <v>53110</v>
      </c>
    </row>
    <row r="89" spans="1:3" s="181" customFormat="1" ht="30.75" customHeight="1">
      <c r="A89" s="3"/>
      <c r="B89" s="4"/>
      <c r="C89" s="108"/>
    </row>
    <row r="90" spans="1:5" ht="16.5" customHeight="1">
      <c r="A90" s="383" t="s">
        <v>35</v>
      </c>
      <c r="B90" s="383"/>
      <c r="C90" s="383"/>
      <c r="D90" s="383"/>
      <c r="E90" s="383"/>
    </row>
    <row r="91" spans="1:5" s="191" customFormat="1" ht="16.5" customHeight="1" thickBot="1">
      <c r="A91" s="385" t="s">
        <v>89</v>
      </c>
      <c r="B91" s="385"/>
      <c r="C91" s="65"/>
      <c r="E91" s="65" t="s">
        <v>131</v>
      </c>
    </row>
    <row r="92" spans="1:5" ht="15.75">
      <c r="A92" s="386" t="s">
        <v>53</v>
      </c>
      <c r="B92" s="388" t="s">
        <v>422</v>
      </c>
      <c r="C92" s="390" t="str">
        <f>+CONCATENATE(LEFT(ÖSSZEFÜGGÉSEK!A6,4),". évi")</f>
        <v>2016. évi</v>
      </c>
      <c r="D92" s="391"/>
      <c r="E92" s="392"/>
    </row>
    <row r="93" spans="1:5" ht="24.75" thickBot="1">
      <c r="A93" s="387"/>
      <c r="B93" s="389"/>
      <c r="C93" s="254" t="s">
        <v>421</v>
      </c>
      <c r="D93" s="252" t="s">
        <v>480</v>
      </c>
      <c r="E93" s="253" t="str">
        <f>+CONCATENATE(LEFT(ÖSSZEFÜGGÉSEK!A6,4),". ….",CHAR(10),"Módosítás utáni")</f>
        <v>2016. ….
Módosítás utáni</v>
      </c>
    </row>
    <row r="94" spans="1:5" s="180" customFormat="1" ht="12" customHeight="1" thickBot="1">
      <c r="A94" s="25" t="s">
        <v>387</v>
      </c>
      <c r="B94" s="26" t="s">
        <v>388</v>
      </c>
      <c r="C94" s="26" t="s">
        <v>389</v>
      </c>
      <c r="D94" s="26" t="s">
        <v>391</v>
      </c>
      <c r="E94" s="341" t="s">
        <v>496</v>
      </c>
    </row>
    <row r="95" spans="1:5" ht="12" customHeight="1" thickBot="1">
      <c r="A95" s="20" t="s">
        <v>7</v>
      </c>
      <c r="B95" s="24" t="s">
        <v>337</v>
      </c>
      <c r="C95" s="167">
        <f>C96+C97+C98+C99+C100+C113</f>
        <v>33497</v>
      </c>
      <c r="D95" s="167">
        <f>D96+D97+D98+D99+D100+D113</f>
        <v>2967</v>
      </c>
      <c r="E95" s="241">
        <f>E96+E97+E98+E99+E100+E113</f>
        <v>36464</v>
      </c>
    </row>
    <row r="96" spans="1:5" ht="12" customHeight="1">
      <c r="A96" s="15" t="s">
        <v>65</v>
      </c>
      <c r="B96" s="8" t="s">
        <v>36</v>
      </c>
      <c r="C96" s="245">
        <v>10904</v>
      </c>
      <c r="D96" s="352">
        <v>1456</v>
      </c>
      <c r="E96" s="311">
        <f aca="true" t="shared" si="2" ref="E96:E129">C96+D96</f>
        <v>12360</v>
      </c>
    </row>
    <row r="97" spans="1:5" ht="12" customHeight="1">
      <c r="A97" s="12" t="s">
        <v>66</v>
      </c>
      <c r="B97" s="6" t="s">
        <v>110</v>
      </c>
      <c r="C97" s="169">
        <v>2977</v>
      </c>
      <c r="D97" s="258">
        <v>-380</v>
      </c>
      <c r="E97" s="306">
        <f t="shared" si="2"/>
        <v>2597</v>
      </c>
    </row>
    <row r="98" spans="1:5" ht="12" customHeight="1">
      <c r="A98" s="12" t="s">
        <v>67</v>
      </c>
      <c r="B98" s="6" t="s">
        <v>84</v>
      </c>
      <c r="C98" s="171">
        <v>13225</v>
      </c>
      <c r="D98" s="259">
        <v>1109</v>
      </c>
      <c r="E98" s="307">
        <f t="shared" si="2"/>
        <v>14334</v>
      </c>
    </row>
    <row r="99" spans="1:5" ht="12" customHeight="1">
      <c r="A99" s="12" t="s">
        <v>68</v>
      </c>
      <c r="B99" s="9" t="s">
        <v>111</v>
      </c>
      <c r="C99" s="171">
        <v>2492</v>
      </c>
      <c r="D99" s="259">
        <v>942</v>
      </c>
      <c r="E99" s="307">
        <f t="shared" si="2"/>
        <v>3434</v>
      </c>
    </row>
    <row r="100" spans="1:5" ht="12" customHeight="1">
      <c r="A100" s="12" t="s">
        <v>76</v>
      </c>
      <c r="B100" s="17" t="s">
        <v>112</v>
      </c>
      <c r="C100" s="169">
        <v>1059</v>
      </c>
      <c r="D100" s="259">
        <v>-160</v>
      </c>
      <c r="E100" s="307">
        <f t="shared" si="2"/>
        <v>899</v>
      </c>
    </row>
    <row r="101" spans="1:5" ht="12" customHeight="1">
      <c r="A101" s="12" t="s">
        <v>69</v>
      </c>
      <c r="B101" s="6" t="s">
        <v>342</v>
      </c>
      <c r="C101" s="171"/>
      <c r="D101" s="171"/>
      <c r="E101" s="307">
        <f t="shared" si="2"/>
        <v>0</v>
      </c>
    </row>
    <row r="102" spans="1:5" ht="12" customHeight="1">
      <c r="A102" s="12" t="s">
        <v>70</v>
      </c>
      <c r="B102" s="69" t="s">
        <v>341</v>
      </c>
      <c r="C102" s="171"/>
      <c r="D102" s="171"/>
      <c r="E102" s="307">
        <f t="shared" si="2"/>
        <v>0</v>
      </c>
    </row>
    <row r="103" spans="1:5" ht="12" customHeight="1">
      <c r="A103" s="12" t="s">
        <v>77</v>
      </c>
      <c r="B103" s="69" t="s">
        <v>340</v>
      </c>
      <c r="C103" s="171"/>
      <c r="D103" s="171"/>
      <c r="E103" s="307">
        <f t="shared" si="2"/>
        <v>0</v>
      </c>
    </row>
    <row r="104" spans="1:5" ht="12" customHeight="1">
      <c r="A104" s="12" t="s">
        <v>78</v>
      </c>
      <c r="B104" s="67" t="s">
        <v>253</v>
      </c>
      <c r="C104" s="171"/>
      <c r="D104" s="171"/>
      <c r="E104" s="307">
        <f t="shared" si="2"/>
        <v>0</v>
      </c>
    </row>
    <row r="105" spans="1:5" ht="12" customHeight="1">
      <c r="A105" s="12" t="s">
        <v>79</v>
      </c>
      <c r="B105" s="68" t="s">
        <v>254</v>
      </c>
      <c r="C105" s="171"/>
      <c r="D105" s="171"/>
      <c r="E105" s="307">
        <f t="shared" si="2"/>
        <v>0</v>
      </c>
    </row>
    <row r="106" spans="1:5" ht="12" customHeight="1">
      <c r="A106" s="12" t="s">
        <v>80</v>
      </c>
      <c r="B106" s="68" t="s">
        <v>255</v>
      </c>
      <c r="C106" s="171"/>
      <c r="D106" s="171"/>
      <c r="E106" s="307">
        <f t="shared" si="2"/>
        <v>0</v>
      </c>
    </row>
    <row r="107" spans="1:5" ht="12" customHeight="1">
      <c r="A107" s="12" t="s">
        <v>82</v>
      </c>
      <c r="B107" s="67" t="s">
        <v>256</v>
      </c>
      <c r="C107" s="171"/>
      <c r="D107" s="171"/>
      <c r="E107" s="307">
        <f t="shared" si="2"/>
        <v>0</v>
      </c>
    </row>
    <row r="108" spans="1:5" ht="12" customHeight="1">
      <c r="A108" s="12" t="s">
        <v>113</v>
      </c>
      <c r="B108" s="67" t="s">
        <v>257</v>
      </c>
      <c r="C108" s="171"/>
      <c r="D108" s="171"/>
      <c r="E108" s="307">
        <f t="shared" si="2"/>
        <v>0</v>
      </c>
    </row>
    <row r="109" spans="1:5" ht="12" customHeight="1">
      <c r="A109" s="12" t="s">
        <v>251</v>
      </c>
      <c r="B109" s="68" t="s">
        <v>258</v>
      </c>
      <c r="C109" s="171"/>
      <c r="D109" s="171"/>
      <c r="E109" s="307">
        <f t="shared" si="2"/>
        <v>0</v>
      </c>
    </row>
    <row r="110" spans="1:5" ht="12" customHeight="1">
      <c r="A110" s="11" t="s">
        <v>252</v>
      </c>
      <c r="B110" s="69" t="s">
        <v>259</v>
      </c>
      <c r="C110" s="171"/>
      <c r="D110" s="171"/>
      <c r="E110" s="307">
        <f t="shared" si="2"/>
        <v>0</v>
      </c>
    </row>
    <row r="111" spans="1:5" ht="12" customHeight="1">
      <c r="A111" s="12" t="s">
        <v>338</v>
      </c>
      <c r="B111" s="69" t="s">
        <v>260</v>
      </c>
      <c r="C111" s="171"/>
      <c r="D111" s="171"/>
      <c r="E111" s="307">
        <f t="shared" si="2"/>
        <v>0</v>
      </c>
    </row>
    <row r="112" spans="1:5" ht="12" customHeight="1">
      <c r="A112" s="14" t="s">
        <v>339</v>
      </c>
      <c r="B112" s="69" t="s">
        <v>261</v>
      </c>
      <c r="C112" s="171"/>
      <c r="D112" s="171"/>
      <c r="E112" s="307">
        <f t="shared" si="2"/>
        <v>0</v>
      </c>
    </row>
    <row r="113" spans="1:5" ht="12" customHeight="1">
      <c r="A113" s="12" t="s">
        <v>343</v>
      </c>
      <c r="B113" s="9" t="s">
        <v>37</v>
      </c>
      <c r="C113" s="169">
        <v>2840</v>
      </c>
      <c r="D113" s="169"/>
      <c r="E113" s="306">
        <f t="shared" si="2"/>
        <v>2840</v>
      </c>
    </row>
    <row r="114" spans="1:5" ht="12" customHeight="1">
      <c r="A114" s="12" t="s">
        <v>344</v>
      </c>
      <c r="B114" s="6" t="s">
        <v>346</v>
      </c>
      <c r="C114" s="169">
        <v>2840</v>
      </c>
      <c r="D114" s="169"/>
      <c r="E114" s="306">
        <f t="shared" si="2"/>
        <v>2840</v>
      </c>
    </row>
    <row r="115" spans="1:5" ht="12" customHeight="1" thickBot="1">
      <c r="A115" s="16" t="s">
        <v>345</v>
      </c>
      <c r="B115" s="237" t="s">
        <v>347</v>
      </c>
      <c r="C115" s="246"/>
      <c r="D115" s="246"/>
      <c r="E115" s="312">
        <f t="shared" si="2"/>
        <v>0</v>
      </c>
    </row>
    <row r="116" spans="1:5" ht="12" customHeight="1" thickBot="1">
      <c r="A116" s="235" t="s">
        <v>8</v>
      </c>
      <c r="B116" s="236" t="s">
        <v>262</v>
      </c>
      <c r="C116" s="247">
        <f>+C117+C119+C121</f>
        <v>4222</v>
      </c>
      <c r="D116" s="168">
        <f>+D117+D119+D121</f>
        <v>9185</v>
      </c>
      <c r="E116" s="242">
        <f>+E117+E119+E121</f>
        <v>13407</v>
      </c>
    </row>
    <row r="117" spans="1:5" ht="12" customHeight="1">
      <c r="A117" s="13" t="s">
        <v>71</v>
      </c>
      <c r="B117" s="6" t="s">
        <v>130</v>
      </c>
      <c r="C117" s="245">
        <v>1000</v>
      </c>
      <c r="D117" s="257">
        <v>845</v>
      </c>
      <c r="E117" s="212">
        <f t="shared" si="2"/>
        <v>1845</v>
      </c>
    </row>
    <row r="118" spans="1:5" ht="12" customHeight="1">
      <c r="A118" s="13" t="s">
        <v>72</v>
      </c>
      <c r="B118" s="10" t="s">
        <v>266</v>
      </c>
      <c r="C118" s="170"/>
      <c r="D118" s="257"/>
      <c r="E118" s="212">
        <f t="shared" si="2"/>
        <v>0</v>
      </c>
    </row>
    <row r="119" spans="1:5" ht="12" customHeight="1">
      <c r="A119" s="13" t="s">
        <v>73</v>
      </c>
      <c r="B119" s="10" t="s">
        <v>114</v>
      </c>
      <c r="C119" s="169">
        <v>3222</v>
      </c>
      <c r="D119" s="258">
        <v>8340</v>
      </c>
      <c r="E119" s="306">
        <f t="shared" si="2"/>
        <v>11562</v>
      </c>
    </row>
    <row r="120" spans="1:5" ht="12" customHeight="1">
      <c r="A120" s="13" t="s">
        <v>74</v>
      </c>
      <c r="B120" s="10" t="s">
        <v>267</v>
      </c>
      <c r="C120" s="169"/>
      <c r="D120" s="258"/>
      <c r="E120" s="306">
        <f t="shared" si="2"/>
        <v>0</v>
      </c>
    </row>
    <row r="121" spans="1:5" ht="12" customHeight="1">
      <c r="A121" s="13" t="s">
        <v>75</v>
      </c>
      <c r="B121" s="106" t="s">
        <v>133</v>
      </c>
      <c r="C121" s="169"/>
      <c r="D121" s="258"/>
      <c r="E121" s="306">
        <f t="shared" si="2"/>
        <v>0</v>
      </c>
    </row>
    <row r="122" spans="1:5" ht="12" customHeight="1">
      <c r="A122" s="13" t="s">
        <v>81</v>
      </c>
      <c r="B122" s="105" t="s">
        <v>330</v>
      </c>
      <c r="C122" s="169"/>
      <c r="D122" s="258"/>
      <c r="E122" s="306">
        <f t="shared" si="2"/>
        <v>0</v>
      </c>
    </row>
    <row r="123" spans="1:5" ht="12" customHeight="1">
      <c r="A123" s="13" t="s">
        <v>83</v>
      </c>
      <c r="B123" s="178" t="s">
        <v>272</v>
      </c>
      <c r="C123" s="169"/>
      <c r="D123" s="258"/>
      <c r="E123" s="306">
        <f t="shared" si="2"/>
        <v>0</v>
      </c>
    </row>
    <row r="124" spans="1:5" ht="22.5">
      <c r="A124" s="13" t="s">
        <v>115</v>
      </c>
      <c r="B124" s="68" t="s">
        <v>255</v>
      </c>
      <c r="C124" s="169"/>
      <c r="D124" s="258"/>
      <c r="E124" s="306">
        <f t="shared" si="2"/>
        <v>0</v>
      </c>
    </row>
    <row r="125" spans="1:5" ht="12" customHeight="1">
      <c r="A125" s="13" t="s">
        <v>116</v>
      </c>
      <c r="B125" s="68" t="s">
        <v>271</v>
      </c>
      <c r="C125" s="169"/>
      <c r="D125" s="258"/>
      <c r="E125" s="306">
        <f t="shared" si="2"/>
        <v>0</v>
      </c>
    </row>
    <row r="126" spans="1:5" ht="12" customHeight="1">
      <c r="A126" s="13" t="s">
        <v>117</v>
      </c>
      <c r="B126" s="68" t="s">
        <v>270</v>
      </c>
      <c r="C126" s="169"/>
      <c r="D126" s="258"/>
      <c r="E126" s="306">
        <f t="shared" si="2"/>
        <v>0</v>
      </c>
    </row>
    <row r="127" spans="1:5" ht="12" customHeight="1">
      <c r="A127" s="13" t="s">
        <v>263</v>
      </c>
      <c r="B127" s="68" t="s">
        <v>258</v>
      </c>
      <c r="C127" s="169"/>
      <c r="D127" s="258"/>
      <c r="E127" s="306">
        <f t="shared" si="2"/>
        <v>0</v>
      </c>
    </row>
    <row r="128" spans="1:5" ht="12" customHeight="1">
      <c r="A128" s="13" t="s">
        <v>264</v>
      </c>
      <c r="B128" s="68" t="s">
        <v>269</v>
      </c>
      <c r="C128" s="169"/>
      <c r="D128" s="258"/>
      <c r="E128" s="306">
        <f t="shared" si="2"/>
        <v>0</v>
      </c>
    </row>
    <row r="129" spans="1:5" ht="23.25" thickBot="1">
      <c r="A129" s="11" t="s">
        <v>265</v>
      </c>
      <c r="B129" s="68" t="s">
        <v>268</v>
      </c>
      <c r="C129" s="171"/>
      <c r="D129" s="259"/>
      <c r="E129" s="307">
        <f t="shared" si="2"/>
        <v>0</v>
      </c>
    </row>
    <row r="130" spans="1:5" ht="12" customHeight="1" thickBot="1">
      <c r="A130" s="18" t="s">
        <v>9</v>
      </c>
      <c r="B130" s="61" t="s">
        <v>348</v>
      </c>
      <c r="C130" s="168">
        <f>+C95+C116</f>
        <v>37719</v>
      </c>
      <c r="D130" s="256">
        <f>+D95+D116</f>
        <v>12152</v>
      </c>
      <c r="E130" s="103">
        <f>+E95+E116</f>
        <v>49871</v>
      </c>
    </row>
    <row r="131" spans="1:5" ht="12" customHeight="1" thickBot="1">
      <c r="A131" s="18" t="s">
        <v>10</v>
      </c>
      <c r="B131" s="61" t="s">
        <v>423</v>
      </c>
      <c r="C131" s="168">
        <f>+C132+C133+C134</f>
        <v>0</v>
      </c>
      <c r="D131" s="256">
        <f>+D132+D133+D134</f>
        <v>0</v>
      </c>
      <c r="E131" s="103">
        <f>+E132+E133+E134</f>
        <v>0</v>
      </c>
    </row>
    <row r="132" spans="1:5" ht="12" customHeight="1">
      <c r="A132" s="13" t="s">
        <v>167</v>
      </c>
      <c r="B132" s="10" t="s">
        <v>356</v>
      </c>
      <c r="C132" s="169"/>
      <c r="D132" s="258"/>
      <c r="E132" s="306">
        <f aca="true" t="shared" si="3" ref="E132:E154">C132+D132</f>
        <v>0</v>
      </c>
    </row>
    <row r="133" spans="1:5" ht="12" customHeight="1">
      <c r="A133" s="13" t="s">
        <v>168</v>
      </c>
      <c r="B133" s="10" t="s">
        <v>357</v>
      </c>
      <c r="C133" s="169"/>
      <c r="D133" s="258"/>
      <c r="E133" s="306">
        <f t="shared" si="3"/>
        <v>0</v>
      </c>
    </row>
    <row r="134" spans="1:5" ht="12" customHeight="1" thickBot="1">
      <c r="A134" s="11" t="s">
        <v>169</v>
      </c>
      <c r="B134" s="10" t="s">
        <v>358</v>
      </c>
      <c r="C134" s="169"/>
      <c r="D134" s="258"/>
      <c r="E134" s="306">
        <f t="shared" si="3"/>
        <v>0</v>
      </c>
    </row>
    <row r="135" spans="1:5" ht="12" customHeight="1" thickBot="1">
      <c r="A135" s="18" t="s">
        <v>11</v>
      </c>
      <c r="B135" s="61" t="s">
        <v>350</v>
      </c>
      <c r="C135" s="168">
        <f>SUM(C136:C141)</f>
        <v>0</v>
      </c>
      <c r="D135" s="256">
        <f>SUM(D136:D141)</f>
        <v>0</v>
      </c>
      <c r="E135" s="103">
        <f>SUM(E136:E141)</f>
        <v>0</v>
      </c>
    </row>
    <row r="136" spans="1:5" ht="12" customHeight="1">
      <c r="A136" s="13" t="s">
        <v>58</v>
      </c>
      <c r="B136" s="7" t="s">
        <v>359</v>
      </c>
      <c r="C136" s="169"/>
      <c r="D136" s="258"/>
      <c r="E136" s="306">
        <f t="shared" si="3"/>
        <v>0</v>
      </c>
    </row>
    <row r="137" spans="1:5" ht="12" customHeight="1">
      <c r="A137" s="13" t="s">
        <v>59</v>
      </c>
      <c r="B137" s="7" t="s">
        <v>351</v>
      </c>
      <c r="C137" s="169"/>
      <c r="D137" s="258"/>
      <c r="E137" s="306">
        <f t="shared" si="3"/>
        <v>0</v>
      </c>
    </row>
    <row r="138" spans="1:5" ht="12" customHeight="1">
      <c r="A138" s="13" t="s">
        <v>60</v>
      </c>
      <c r="B138" s="7" t="s">
        <v>352</v>
      </c>
      <c r="C138" s="169"/>
      <c r="D138" s="258"/>
      <c r="E138" s="306">
        <f t="shared" si="3"/>
        <v>0</v>
      </c>
    </row>
    <row r="139" spans="1:5" ht="12" customHeight="1">
      <c r="A139" s="13" t="s">
        <v>102</v>
      </c>
      <c r="B139" s="7" t="s">
        <v>353</v>
      </c>
      <c r="C139" s="169"/>
      <c r="D139" s="258"/>
      <c r="E139" s="306">
        <f t="shared" si="3"/>
        <v>0</v>
      </c>
    </row>
    <row r="140" spans="1:5" ht="12" customHeight="1">
      <c r="A140" s="13" t="s">
        <v>103</v>
      </c>
      <c r="B140" s="7" t="s">
        <v>354</v>
      </c>
      <c r="C140" s="169"/>
      <c r="D140" s="258"/>
      <c r="E140" s="306">
        <f t="shared" si="3"/>
        <v>0</v>
      </c>
    </row>
    <row r="141" spans="1:5" ht="12" customHeight="1" thickBot="1">
      <c r="A141" s="11" t="s">
        <v>104</v>
      </c>
      <c r="B141" s="7" t="s">
        <v>355</v>
      </c>
      <c r="C141" s="169"/>
      <c r="D141" s="258"/>
      <c r="E141" s="306">
        <f t="shared" si="3"/>
        <v>0</v>
      </c>
    </row>
    <row r="142" spans="1:5" ht="12" customHeight="1" thickBot="1">
      <c r="A142" s="18" t="s">
        <v>12</v>
      </c>
      <c r="B142" s="61" t="s">
        <v>363</v>
      </c>
      <c r="C142" s="174">
        <f>+C143+C144+C145+C146</f>
        <v>673</v>
      </c>
      <c r="D142" s="260">
        <f>+D143+D144+D145+D146</f>
        <v>2566</v>
      </c>
      <c r="E142" s="211">
        <f>+E143+E144+E145+E146</f>
        <v>3239</v>
      </c>
    </row>
    <row r="143" spans="1:5" ht="12" customHeight="1">
      <c r="A143" s="13" t="s">
        <v>61</v>
      </c>
      <c r="B143" s="7" t="s">
        <v>273</v>
      </c>
      <c r="C143" s="169"/>
      <c r="D143" s="258"/>
      <c r="E143" s="306">
        <f t="shared" si="3"/>
        <v>0</v>
      </c>
    </row>
    <row r="144" spans="1:5" ht="12" customHeight="1">
      <c r="A144" s="13" t="s">
        <v>62</v>
      </c>
      <c r="B144" s="7" t="s">
        <v>274</v>
      </c>
      <c r="C144" s="348">
        <v>673</v>
      </c>
      <c r="D144" s="258">
        <v>2566</v>
      </c>
      <c r="E144" s="306">
        <f t="shared" si="3"/>
        <v>3239</v>
      </c>
    </row>
    <row r="145" spans="1:5" ht="12" customHeight="1">
      <c r="A145" s="13" t="s">
        <v>187</v>
      </c>
      <c r="B145" s="7" t="s">
        <v>364</v>
      </c>
      <c r="C145" s="169"/>
      <c r="D145" s="258"/>
      <c r="E145" s="306">
        <f t="shared" si="3"/>
        <v>0</v>
      </c>
    </row>
    <row r="146" spans="1:5" ht="12" customHeight="1" thickBot="1">
      <c r="A146" s="11" t="s">
        <v>188</v>
      </c>
      <c r="B146" s="5" t="s">
        <v>293</v>
      </c>
      <c r="C146" s="169"/>
      <c r="D146" s="258"/>
      <c r="E146" s="306">
        <f t="shared" si="3"/>
        <v>0</v>
      </c>
    </row>
    <row r="147" spans="1:5" ht="12" customHeight="1" thickBot="1">
      <c r="A147" s="18" t="s">
        <v>13</v>
      </c>
      <c r="B147" s="61" t="s">
        <v>365</v>
      </c>
      <c r="C147" s="248">
        <f>SUM(C148:C152)</f>
        <v>0</v>
      </c>
      <c r="D147" s="261">
        <f>SUM(D148:D152)</f>
        <v>0</v>
      </c>
      <c r="E147" s="243">
        <f>SUM(E148:E152)</f>
        <v>0</v>
      </c>
    </row>
    <row r="148" spans="1:5" ht="12" customHeight="1">
      <c r="A148" s="13" t="s">
        <v>63</v>
      </c>
      <c r="B148" s="7" t="s">
        <v>360</v>
      </c>
      <c r="C148" s="169"/>
      <c r="D148" s="258"/>
      <c r="E148" s="306">
        <f t="shared" si="3"/>
        <v>0</v>
      </c>
    </row>
    <row r="149" spans="1:5" ht="12" customHeight="1">
      <c r="A149" s="13" t="s">
        <v>64</v>
      </c>
      <c r="B149" s="7" t="s">
        <v>367</v>
      </c>
      <c r="C149" s="169"/>
      <c r="D149" s="258"/>
      <c r="E149" s="306">
        <f t="shared" si="3"/>
        <v>0</v>
      </c>
    </row>
    <row r="150" spans="1:5" ht="12" customHeight="1">
      <c r="A150" s="13" t="s">
        <v>199</v>
      </c>
      <c r="B150" s="7" t="s">
        <v>362</v>
      </c>
      <c r="C150" s="169"/>
      <c r="D150" s="258"/>
      <c r="E150" s="306">
        <f t="shared" si="3"/>
        <v>0</v>
      </c>
    </row>
    <row r="151" spans="1:5" ht="12" customHeight="1">
      <c r="A151" s="13" t="s">
        <v>200</v>
      </c>
      <c r="B151" s="7" t="s">
        <v>368</v>
      </c>
      <c r="C151" s="169"/>
      <c r="D151" s="258"/>
      <c r="E151" s="306">
        <f t="shared" si="3"/>
        <v>0</v>
      </c>
    </row>
    <row r="152" spans="1:5" ht="12" customHeight="1" thickBot="1">
      <c r="A152" s="13" t="s">
        <v>366</v>
      </c>
      <c r="B152" s="7" t="s">
        <v>369</v>
      </c>
      <c r="C152" s="169"/>
      <c r="D152" s="258"/>
      <c r="E152" s="307">
        <f t="shared" si="3"/>
        <v>0</v>
      </c>
    </row>
    <row r="153" spans="1:5" ht="12" customHeight="1" thickBot="1">
      <c r="A153" s="18" t="s">
        <v>14</v>
      </c>
      <c r="B153" s="61" t="s">
        <v>370</v>
      </c>
      <c r="C153" s="249"/>
      <c r="D153" s="262"/>
      <c r="E153" s="314">
        <f t="shared" si="3"/>
        <v>0</v>
      </c>
    </row>
    <row r="154" spans="1:5" ht="12" customHeight="1" thickBot="1">
      <c r="A154" s="18" t="s">
        <v>15</v>
      </c>
      <c r="B154" s="61" t="s">
        <v>371</v>
      </c>
      <c r="C154" s="249"/>
      <c r="D154" s="262"/>
      <c r="E154" s="212">
        <f t="shared" si="3"/>
        <v>0</v>
      </c>
    </row>
    <row r="155" spans="1:9" ht="15" customHeight="1" thickBot="1">
      <c r="A155" s="18" t="s">
        <v>16</v>
      </c>
      <c r="B155" s="61" t="s">
        <v>373</v>
      </c>
      <c r="C155" s="250">
        <f>+C131+C135+C142+C147+C153+C154</f>
        <v>673</v>
      </c>
      <c r="D155" s="263">
        <f>+D131+D135+D142+D147+D153+D154</f>
        <v>2566</v>
      </c>
      <c r="E155" s="244">
        <f>+E131+E135+E142+E147+E153+E154</f>
        <v>3239</v>
      </c>
      <c r="F155" s="192"/>
      <c r="G155" s="193"/>
      <c r="H155" s="193"/>
      <c r="I155" s="193"/>
    </row>
    <row r="156" spans="1:5" s="181" customFormat="1" ht="12.75" customHeight="1" thickBot="1">
      <c r="A156" s="107" t="s">
        <v>17</v>
      </c>
      <c r="B156" s="155" t="s">
        <v>372</v>
      </c>
      <c r="C156" s="250">
        <f>+C130+C155</f>
        <v>38392</v>
      </c>
      <c r="D156" s="263">
        <f>+D130+D155</f>
        <v>14718</v>
      </c>
      <c r="E156" s="244">
        <f>+E130+E155</f>
        <v>53110</v>
      </c>
    </row>
    <row r="157" ht="7.5" customHeight="1"/>
    <row r="158" spans="1:5" ht="15.75">
      <c r="A158" s="393" t="s">
        <v>275</v>
      </c>
      <c r="B158" s="393"/>
      <c r="C158" s="393"/>
      <c r="D158" s="393"/>
      <c r="E158" s="393"/>
    </row>
    <row r="159" spans="1:5" ht="15" customHeight="1" thickBot="1">
      <c r="A159" s="384" t="s">
        <v>90</v>
      </c>
      <c r="B159" s="384"/>
      <c r="C159" s="109"/>
      <c r="E159" s="109" t="s">
        <v>131</v>
      </c>
    </row>
    <row r="160" spans="1:5" ht="25.5" customHeight="1" thickBot="1">
      <c r="A160" s="18">
        <v>1</v>
      </c>
      <c r="B160" s="23" t="s">
        <v>374</v>
      </c>
      <c r="C160" s="255">
        <f>+C63-C130</f>
        <v>-5005</v>
      </c>
      <c r="D160" s="168">
        <f>+D63-D130</f>
        <v>-1593</v>
      </c>
      <c r="E160" s="103">
        <f>+E63-E130</f>
        <v>-6598</v>
      </c>
    </row>
    <row r="161" spans="1:5" ht="32.25" customHeight="1" thickBot="1">
      <c r="A161" s="18" t="s">
        <v>8</v>
      </c>
      <c r="B161" s="23" t="s">
        <v>380</v>
      </c>
      <c r="C161" s="168">
        <f>+C87-C155</f>
        <v>5005</v>
      </c>
      <c r="D161" s="168">
        <f>+D87-D155</f>
        <v>1593</v>
      </c>
      <c r="E161" s="103">
        <f>+E87-E155</f>
        <v>6598</v>
      </c>
    </row>
  </sheetData>
  <sheetProtection/>
  <mergeCells count="12">
    <mergeCell ref="C92:E92"/>
    <mergeCell ref="A158:E158"/>
    <mergeCell ref="A1:E1"/>
    <mergeCell ref="A90:E90"/>
    <mergeCell ref="A2:B2"/>
    <mergeCell ref="A91:B91"/>
    <mergeCell ref="A159:B159"/>
    <mergeCell ref="A3:A4"/>
    <mergeCell ref="B3:B4"/>
    <mergeCell ref="C3:E3"/>
    <mergeCell ref="A92:A93"/>
    <mergeCell ref="B92:B93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 xml:space="preserve">&amp;C&amp;"Times New Roman CE,Félkövér"&amp;12
Pénzesgyőr.Önkormányzat
2016. ÉVI KÖLTSÉGVETÉSÉNEK ÖSSZEVONT MÓDOSÍTOTT MÉRLEGE&amp;10
&amp;R&amp;"Times New Roman CE,Félkövér dőlt"&amp;11 1.1. melléklet </oddHeader>
  </headerFooter>
  <rowBreaks count="2" manualBreakCount="2">
    <brk id="75" max="4" man="1"/>
    <brk id="89" max="4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E60"/>
  <sheetViews>
    <sheetView zoomScale="145" zoomScaleNormal="145" workbookViewId="0" topLeftCell="A1">
      <selection activeCell="B6" sqref="B6"/>
    </sheetView>
  </sheetViews>
  <sheetFormatPr defaultColWidth="9.00390625" defaultRowHeight="12.75"/>
  <cols>
    <col min="1" max="1" width="13.875" style="98" customWidth="1"/>
    <col min="2" max="2" width="54.50390625" style="99" customWidth="1"/>
    <col min="3" max="5" width="15.875" style="99" customWidth="1"/>
    <col min="6" max="16384" width="9.375" style="99" customWidth="1"/>
  </cols>
  <sheetData>
    <row r="1" spans="1:5" s="85" customFormat="1" ht="16.5" thickBot="1">
      <c r="A1" s="84"/>
      <c r="B1" s="86"/>
      <c r="C1" s="1"/>
      <c r="D1" s="1"/>
      <c r="E1" s="288" t="s">
        <v>492</v>
      </c>
    </row>
    <row r="2" spans="1:5" s="219" customFormat="1" ht="25.5" customHeight="1" thickBot="1">
      <c r="A2" s="77" t="s">
        <v>446</v>
      </c>
      <c r="B2" s="403" t="s">
        <v>126</v>
      </c>
      <c r="C2" s="404"/>
      <c r="D2" s="405"/>
      <c r="E2" s="300" t="s">
        <v>44</v>
      </c>
    </row>
    <row r="3" spans="1:5" s="219" customFormat="1" ht="24.75" thickBot="1">
      <c r="A3" s="77" t="s">
        <v>123</v>
      </c>
      <c r="B3" s="403" t="s">
        <v>321</v>
      </c>
      <c r="C3" s="404"/>
      <c r="D3" s="405"/>
      <c r="E3" s="300" t="s">
        <v>43</v>
      </c>
    </row>
    <row r="4" spans="1:5" s="220" customFormat="1" ht="15.75" customHeight="1" thickBot="1">
      <c r="A4" s="87"/>
      <c r="B4" s="87"/>
      <c r="C4" s="88"/>
      <c r="D4" s="54"/>
      <c r="E4" s="88" t="s">
        <v>39</v>
      </c>
    </row>
    <row r="5" spans="1:5" ht="24.75" thickBot="1">
      <c r="A5" s="175" t="s">
        <v>124</v>
      </c>
      <c r="B5" s="89" t="s">
        <v>504</v>
      </c>
      <c r="C5" s="330" t="s">
        <v>421</v>
      </c>
      <c r="D5" s="330" t="s">
        <v>480</v>
      </c>
      <c r="E5" s="331" t="str">
        <f>+CONCATENATE(LEFT(ÖSSZEFÜGGÉSEK!A7,4),"……….",CHAR(10),"Módosítás utáni")</f>
        <v>……….
Módosítás utáni</v>
      </c>
    </row>
    <row r="6" spans="1:5" s="221" customFormat="1" ht="12.75" customHeight="1" thickBot="1">
      <c r="A6" s="78" t="s">
        <v>387</v>
      </c>
      <c r="B6" s="79" t="s">
        <v>388</v>
      </c>
      <c r="C6" s="79" t="s">
        <v>389</v>
      </c>
      <c r="D6" s="292" t="s">
        <v>391</v>
      </c>
      <c r="E6" s="341" t="s">
        <v>496</v>
      </c>
    </row>
    <row r="7" spans="1:5" s="221" customFormat="1" ht="15.75" customHeight="1" thickBot="1">
      <c r="A7" s="399" t="s">
        <v>40</v>
      </c>
      <c r="B7" s="400"/>
      <c r="C7" s="400"/>
      <c r="D7" s="400"/>
      <c r="E7" s="401"/>
    </row>
    <row r="8" spans="1:5" s="154" customFormat="1" ht="12" customHeight="1" thickBot="1">
      <c r="A8" s="78" t="s">
        <v>7</v>
      </c>
      <c r="B8" s="90" t="s">
        <v>409</v>
      </c>
      <c r="C8" s="114">
        <f>SUM(C9:C19)</f>
        <v>0</v>
      </c>
      <c r="D8" s="114">
        <f>SUM(D9:D19)</f>
        <v>0</v>
      </c>
      <c r="E8" s="149">
        <f>SUM(E9:E19)</f>
        <v>0</v>
      </c>
    </row>
    <row r="9" spans="1:5" s="154" customFormat="1" ht="12" customHeight="1">
      <c r="A9" s="214" t="s">
        <v>65</v>
      </c>
      <c r="B9" s="8" t="s">
        <v>176</v>
      </c>
      <c r="C9" s="277"/>
      <c r="D9" s="277"/>
      <c r="E9" s="332">
        <f>C9+D9</f>
        <v>0</v>
      </c>
    </row>
    <row r="10" spans="1:5" s="154" customFormat="1" ht="12" customHeight="1">
      <c r="A10" s="215" t="s">
        <v>66</v>
      </c>
      <c r="B10" s="6" t="s">
        <v>177</v>
      </c>
      <c r="C10" s="111"/>
      <c r="D10" s="267"/>
      <c r="E10" s="323">
        <f aca="true" t="shared" si="0" ref="E10:E25">C10+D10</f>
        <v>0</v>
      </c>
    </row>
    <row r="11" spans="1:5" s="154" customFormat="1" ht="12" customHeight="1">
      <c r="A11" s="215" t="s">
        <v>67</v>
      </c>
      <c r="B11" s="6" t="s">
        <v>178</v>
      </c>
      <c r="C11" s="111"/>
      <c r="D11" s="267"/>
      <c r="E11" s="323">
        <f t="shared" si="0"/>
        <v>0</v>
      </c>
    </row>
    <row r="12" spans="1:5" s="154" customFormat="1" ht="12" customHeight="1">
      <c r="A12" s="215" t="s">
        <v>68</v>
      </c>
      <c r="B12" s="6" t="s">
        <v>179</v>
      </c>
      <c r="C12" s="111"/>
      <c r="D12" s="267"/>
      <c r="E12" s="323">
        <f t="shared" si="0"/>
        <v>0</v>
      </c>
    </row>
    <row r="13" spans="1:5" s="154" customFormat="1" ht="12" customHeight="1">
      <c r="A13" s="215" t="s">
        <v>85</v>
      </c>
      <c r="B13" s="6" t="s">
        <v>180</v>
      </c>
      <c r="C13" s="111"/>
      <c r="D13" s="267"/>
      <c r="E13" s="323">
        <f t="shared" si="0"/>
        <v>0</v>
      </c>
    </row>
    <row r="14" spans="1:5" s="154" customFormat="1" ht="12" customHeight="1">
      <c r="A14" s="215" t="s">
        <v>69</v>
      </c>
      <c r="B14" s="6" t="s">
        <v>303</v>
      </c>
      <c r="C14" s="111"/>
      <c r="D14" s="267"/>
      <c r="E14" s="323">
        <f t="shared" si="0"/>
        <v>0</v>
      </c>
    </row>
    <row r="15" spans="1:5" s="154" customFormat="1" ht="12" customHeight="1">
      <c r="A15" s="215" t="s">
        <v>70</v>
      </c>
      <c r="B15" s="5" t="s">
        <v>304</v>
      </c>
      <c r="C15" s="111"/>
      <c r="D15" s="267"/>
      <c r="E15" s="323">
        <f t="shared" si="0"/>
        <v>0</v>
      </c>
    </row>
    <row r="16" spans="1:5" s="154" customFormat="1" ht="12" customHeight="1">
      <c r="A16" s="215" t="s">
        <v>77</v>
      </c>
      <c r="B16" s="6" t="s">
        <v>183</v>
      </c>
      <c r="C16" s="275"/>
      <c r="D16" s="304"/>
      <c r="E16" s="324">
        <f t="shared" si="0"/>
        <v>0</v>
      </c>
    </row>
    <row r="17" spans="1:5" s="222" customFormat="1" ht="12" customHeight="1">
      <c r="A17" s="215" t="s">
        <v>78</v>
      </c>
      <c r="B17" s="6" t="s">
        <v>184</v>
      </c>
      <c r="C17" s="111"/>
      <c r="D17" s="267"/>
      <c r="E17" s="323">
        <f t="shared" si="0"/>
        <v>0</v>
      </c>
    </row>
    <row r="18" spans="1:5" s="222" customFormat="1" ht="12" customHeight="1">
      <c r="A18" s="215" t="s">
        <v>79</v>
      </c>
      <c r="B18" s="6" t="s">
        <v>336</v>
      </c>
      <c r="C18" s="113"/>
      <c r="D18" s="268"/>
      <c r="E18" s="333">
        <f t="shared" si="0"/>
        <v>0</v>
      </c>
    </row>
    <row r="19" spans="1:5" s="222" customFormat="1" ht="12" customHeight="1" thickBot="1">
      <c r="A19" s="215" t="s">
        <v>80</v>
      </c>
      <c r="B19" s="5" t="s">
        <v>185</v>
      </c>
      <c r="C19" s="113"/>
      <c r="D19" s="268"/>
      <c r="E19" s="333">
        <f t="shared" si="0"/>
        <v>0</v>
      </c>
    </row>
    <row r="20" spans="1:5" s="154" customFormat="1" ht="12" customHeight="1" thickBot="1">
      <c r="A20" s="78" t="s">
        <v>8</v>
      </c>
      <c r="B20" s="90" t="s">
        <v>305</v>
      </c>
      <c r="C20" s="114">
        <f>SUM(C21:C23)</f>
        <v>0</v>
      </c>
      <c r="D20" s="269">
        <f>SUM(D21:D23)</f>
        <v>0</v>
      </c>
      <c r="E20" s="149">
        <f>SUM(E21:E23)</f>
        <v>0</v>
      </c>
    </row>
    <row r="21" spans="1:5" s="222" customFormat="1" ht="12" customHeight="1">
      <c r="A21" s="215" t="s">
        <v>71</v>
      </c>
      <c r="B21" s="7" t="s">
        <v>158</v>
      </c>
      <c r="C21" s="111"/>
      <c r="D21" s="267"/>
      <c r="E21" s="323">
        <f t="shared" si="0"/>
        <v>0</v>
      </c>
    </row>
    <row r="22" spans="1:5" s="222" customFormat="1" ht="12" customHeight="1">
      <c r="A22" s="215" t="s">
        <v>72</v>
      </c>
      <c r="B22" s="6" t="s">
        <v>306</v>
      </c>
      <c r="C22" s="111"/>
      <c r="D22" s="267"/>
      <c r="E22" s="323">
        <f t="shared" si="0"/>
        <v>0</v>
      </c>
    </row>
    <row r="23" spans="1:5" s="222" customFormat="1" ht="12" customHeight="1">
      <c r="A23" s="215" t="s">
        <v>73</v>
      </c>
      <c r="B23" s="6" t="s">
        <v>307</v>
      </c>
      <c r="C23" s="111"/>
      <c r="D23" s="267"/>
      <c r="E23" s="323">
        <f t="shared" si="0"/>
        <v>0</v>
      </c>
    </row>
    <row r="24" spans="1:5" s="222" customFormat="1" ht="12" customHeight="1" thickBot="1">
      <c r="A24" s="215" t="s">
        <v>74</v>
      </c>
      <c r="B24" s="6" t="s">
        <v>414</v>
      </c>
      <c r="C24" s="111"/>
      <c r="D24" s="267"/>
      <c r="E24" s="323">
        <f t="shared" si="0"/>
        <v>0</v>
      </c>
    </row>
    <row r="25" spans="1:5" s="222" customFormat="1" ht="12" customHeight="1" thickBot="1">
      <c r="A25" s="80" t="s">
        <v>9</v>
      </c>
      <c r="B25" s="61" t="s">
        <v>101</v>
      </c>
      <c r="C25" s="301"/>
      <c r="D25" s="303"/>
      <c r="E25" s="149">
        <f t="shared" si="0"/>
        <v>0</v>
      </c>
    </row>
    <row r="26" spans="1:5" s="222" customFormat="1" ht="12" customHeight="1" thickBot="1">
      <c r="A26" s="80" t="s">
        <v>10</v>
      </c>
      <c r="B26" s="61" t="s">
        <v>308</v>
      </c>
      <c r="C26" s="114">
        <f>+C27+C28</f>
        <v>0</v>
      </c>
      <c r="D26" s="269">
        <f>+D27+D28</f>
        <v>0</v>
      </c>
      <c r="E26" s="149">
        <f>+E27+E28+E29</f>
        <v>0</v>
      </c>
    </row>
    <row r="27" spans="1:5" s="222" customFormat="1" ht="12" customHeight="1">
      <c r="A27" s="216" t="s">
        <v>167</v>
      </c>
      <c r="B27" s="217" t="s">
        <v>306</v>
      </c>
      <c r="C27" s="276"/>
      <c r="D27" s="63"/>
      <c r="E27" s="325">
        <f>C27+D27</f>
        <v>0</v>
      </c>
    </row>
    <row r="28" spans="1:5" s="222" customFormat="1" ht="12" customHeight="1">
      <c r="A28" s="216" t="s">
        <v>168</v>
      </c>
      <c r="B28" s="218" t="s">
        <v>309</v>
      </c>
      <c r="C28" s="115"/>
      <c r="D28" s="270"/>
      <c r="E28" s="323">
        <f>C28+D28</f>
        <v>0</v>
      </c>
    </row>
    <row r="29" spans="1:5" s="222" customFormat="1" ht="12" customHeight="1" thickBot="1">
      <c r="A29" s="215" t="s">
        <v>169</v>
      </c>
      <c r="B29" s="66" t="s">
        <v>415</v>
      </c>
      <c r="C29" s="52"/>
      <c r="D29" s="305"/>
      <c r="E29" s="333">
        <f>C29+D29</f>
        <v>0</v>
      </c>
    </row>
    <row r="30" spans="1:5" s="222" customFormat="1" ht="12" customHeight="1" thickBot="1">
      <c r="A30" s="80" t="s">
        <v>11</v>
      </c>
      <c r="B30" s="61" t="s">
        <v>310</v>
      </c>
      <c r="C30" s="114">
        <f>+C31+C32+C33</f>
        <v>0</v>
      </c>
      <c r="D30" s="269">
        <f>+D31+D32+D33</f>
        <v>0</v>
      </c>
      <c r="E30" s="337">
        <f>C30+D30</f>
        <v>0</v>
      </c>
    </row>
    <row r="31" spans="1:5" s="222" customFormat="1" ht="12" customHeight="1">
      <c r="A31" s="216" t="s">
        <v>58</v>
      </c>
      <c r="B31" s="217" t="s">
        <v>190</v>
      </c>
      <c r="C31" s="276"/>
      <c r="D31" s="63"/>
      <c r="E31" s="338">
        <f>+E32+E33+E34</f>
        <v>0</v>
      </c>
    </row>
    <row r="32" spans="1:5" s="222" customFormat="1" ht="12" customHeight="1">
      <c r="A32" s="216" t="s">
        <v>59</v>
      </c>
      <c r="B32" s="218" t="s">
        <v>191</v>
      </c>
      <c r="C32" s="115"/>
      <c r="D32" s="270"/>
      <c r="E32" s="325">
        <f>C32+D32</f>
        <v>0</v>
      </c>
    </row>
    <row r="33" spans="1:5" s="222" customFormat="1" ht="12" customHeight="1" thickBot="1">
      <c r="A33" s="215" t="s">
        <v>60</v>
      </c>
      <c r="B33" s="66" t="s">
        <v>192</v>
      </c>
      <c r="C33" s="52"/>
      <c r="D33" s="305"/>
      <c r="E33" s="320">
        <f>C33+D33</f>
        <v>0</v>
      </c>
    </row>
    <row r="34" spans="1:5" s="154" customFormat="1" ht="12" customHeight="1" thickBot="1">
      <c r="A34" s="80" t="s">
        <v>12</v>
      </c>
      <c r="B34" s="61" t="s">
        <v>278</v>
      </c>
      <c r="C34" s="301"/>
      <c r="D34" s="303"/>
      <c r="E34" s="339">
        <f>C34+D34</f>
        <v>0</v>
      </c>
    </row>
    <row r="35" spans="1:5" s="154" customFormat="1" ht="12" customHeight="1" thickBot="1">
      <c r="A35" s="80" t="s">
        <v>13</v>
      </c>
      <c r="B35" s="61" t="s">
        <v>311</v>
      </c>
      <c r="C35" s="301"/>
      <c r="D35" s="303"/>
      <c r="E35" s="149">
        <f>C35+D35</f>
        <v>0</v>
      </c>
    </row>
    <row r="36" spans="1:5" s="154" customFormat="1" ht="12" customHeight="1" thickBot="1">
      <c r="A36" s="78" t="s">
        <v>14</v>
      </c>
      <c r="B36" s="61" t="s">
        <v>416</v>
      </c>
      <c r="C36" s="114">
        <f>+C8+C20+C25+C26+C30+C34+C35</f>
        <v>0</v>
      </c>
      <c r="D36" s="269">
        <f>+D8+D20+D25+D26+D30+D34+D35</f>
        <v>0</v>
      </c>
      <c r="E36" s="149">
        <f>C36+D36</f>
        <v>0</v>
      </c>
    </row>
    <row r="37" spans="1:5" s="154" customFormat="1" ht="12" customHeight="1" thickBot="1">
      <c r="A37" s="91" t="s">
        <v>15</v>
      </c>
      <c r="B37" s="61" t="s">
        <v>313</v>
      </c>
      <c r="C37" s="114">
        <f>+C38+C39+C40</f>
        <v>0</v>
      </c>
      <c r="D37" s="269">
        <f>+D38+D39+D40</f>
        <v>0</v>
      </c>
      <c r="E37" s="149">
        <f>+E8+E20+E25+E26+E31+E35+E36</f>
        <v>0</v>
      </c>
    </row>
    <row r="38" spans="1:5" s="154" customFormat="1" ht="12" customHeight="1">
      <c r="A38" s="216" t="s">
        <v>314</v>
      </c>
      <c r="B38" s="217" t="s">
        <v>140</v>
      </c>
      <c r="C38" s="276"/>
      <c r="D38" s="63"/>
      <c r="E38" s="338">
        <f>+E39+E40+E41</f>
        <v>0</v>
      </c>
    </row>
    <row r="39" spans="1:5" s="154" customFormat="1" ht="12" customHeight="1">
      <c r="A39" s="216" t="s">
        <v>315</v>
      </c>
      <c r="B39" s="218" t="s">
        <v>2</v>
      </c>
      <c r="C39" s="115"/>
      <c r="D39" s="270"/>
      <c r="E39" s="325">
        <f>C39+D39</f>
        <v>0</v>
      </c>
    </row>
    <row r="40" spans="1:5" s="222" customFormat="1" ht="12" customHeight="1" thickBot="1">
      <c r="A40" s="215" t="s">
        <v>316</v>
      </c>
      <c r="B40" s="66" t="s">
        <v>317</v>
      </c>
      <c r="C40" s="52"/>
      <c r="D40" s="305"/>
      <c r="E40" s="320">
        <f>C40+D40</f>
        <v>0</v>
      </c>
    </row>
    <row r="41" spans="1:5" s="222" customFormat="1" ht="15" customHeight="1" thickBot="1">
      <c r="A41" s="91" t="s">
        <v>16</v>
      </c>
      <c r="B41" s="92" t="s">
        <v>318</v>
      </c>
      <c r="C41" s="302">
        <f>+C36+C37</f>
        <v>0</v>
      </c>
      <c r="D41" s="299">
        <f>+D36+D37</f>
        <v>0</v>
      </c>
      <c r="E41" s="339">
        <f>C41+D41</f>
        <v>0</v>
      </c>
    </row>
    <row r="42" spans="1:3" s="222" customFormat="1" ht="15" customHeight="1">
      <c r="A42" s="93"/>
      <c r="B42" s="94"/>
      <c r="C42" s="150"/>
    </row>
    <row r="43" spans="1:3" ht="13.5" thickBot="1">
      <c r="A43" s="95"/>
      <c r="B43" s="96"/>
      <c r="C43" s="151"/>
    </row>
    <row r="44" spans="1:5" s="221" customFormat="1" ht="16.5" customHeight="1" thickBot="1">
      <c r="A44" s="399" t="s">
        <v>41</v>
      </c>
      <c r="B44" s="400"/>
      <c r="C44" s="400"/>
      <c r="D44" s="400"/>
      <c r="E44" s="401"/>
    </row>
    <row r="45" spans="1:5" s="223" customFormat="1" ht="12" customHeight="1" thickBot="1">
      <c r="A45" s="80" t="s">
        <v>7</v>
      </c>
      <c r="B45" s="61" t="s">
        <v>319</v>
      </c>
      <c r="C45" s="114">
        <f>SUM(C46:C50)</f>
        <v>0</v>
      </c>
      <c r="D45" s="269">
        <f>SUM(D46:D50)</f>
        <v>0</v>
      </c>
      <c r="E45" s="149">
        <f>SUM(E46:E50)</f>
        <v>0</v>
      </c>
    </row>
    <row r="46" spans="1:5" ht="12" customHeight="1">
      <c r="A46" s="215" t="s">
        <v>65</v>
      </c>
      <c r="B46" s="7" t="s">
        <v>36</v>
      </c>
      <c r="C46" s="276"/>
      <c r="D46" s="63"/>
      <c r="E46" s="325">
        <f>C46+D46</f>
        <v>0</v>
      </c>
    </row>
    <row r="47" spans="1:5" ht="12" customHeight="1">
      <c r="A47" s="215" t="s">
        <v>66</v>
      </c>
      <c r="B47" s="6" t="s">
        <v>110</v>
      </c>
      <c r="C47" s="51"/>
      <c r="D47" s="64"/>
      <c r="E47" s="321">
        <f>C47+D47</f>
        <v>0</v>
      </c>
    </row>
    <row r="48" spans="1:5" ht="12" customHeight="1">
      <c r="A48" s="215" t="s">
        <v>67</v>
      </c>
      <c r="B48" s="6" t="s">
        <v>84</v>
      </c>
      <c r="C48" s="51"/>
      <c r="D48" s="64"/>
      <c r="E48" s="321">
        <f>C48+D48</f>
        <v>0</v>
      </c>
    </row>
    <row r="49" spans="1:5" ht="12" customHeight="1">
      <c r="A49" s="215" t="s">
        <v>68</v>
      </c>
      <c r="B49" s="6" t="s">
        <v>111</v>
      </c>
      <c r="C49" s="51"/>
      <c r="D49" s="64"/>
      <c r="E49" s="321">
        <f>C49+D49</f>
        <v>0</v>
      </c>
    </row>
    <row r="50" spans="1:5" ht="12" customHeight="1" thickBot="1">
      <c r="A50" s="215" t="s">
        <v>85</v>
      </c>
      <c r="B50" s="6" t="s">
        <v>112</v>
      </c>
      <c r="C50" s="51"/>
      <c r="D50" s="64"/>
      <c r="E50" s="321">
        <f>C50+D50</f>
        <v>0</v>
      </c>
    </row>
    <row r="51" spans="1:5" ht="12" customHeight="1" thickBot="1">
      <c r="A51" s="80" t="s">
        <v>8</v>
      </c>
      <c r="B51" s="61" t="s">
        <v>320</v>
      </c>
      <c r="C51" s="114">
        <f>SUM(C52:C54)</f>
        <v>0</v>
      </c>
      <c r="D51" s="269">
        <f>SUM(D52:D54)</f>
        <v>0</v>
      </c>
      <c r="E51" s="149">
        <f>SUM(E52:E54)</f>
        <v>0</v>
      </c>
    </row>
    <row r="52" spans="1:5" s="223" customFormat="1" ht="12" customHeight="1">
      <c r="A52" s="215" t="s">
        <v>71</v>
      </c>
      <c r="B52" s="7" t="s">
        <v>130</v>
      </c>
      <c r="C52" s="276"/>
      <c r="D52" s="63"/>
      <c r="E52" s="325">
        <f>C52+D52</f>
        <v>0</v>
      </c>
    </row>
    <row r="53" spans="1:5" ht="12" customHeight="1">
      <c r="A53" s="215" t="s">
        <v>72</v>
      </c>
      <c r="B53" s="6" t="s">
        <v>114</v>
      </c>
      <c r="C53" s="51"/>
      <c r="D53" s="64"/>
      <c r="E53" s="321">
        <f>C53+D53</f>
        <v>0</v>
      </c>
    </row>
    <row r="54" spans="1:5" ht="12" customHeight="1">
      <c r="A54" s="215" t="s">
        <v>73</v>
      </c>
      <c r="B54" s="6" t="s">
        <v>42</v>
      </c>
      <c r="C54" s="51"/>
      <c r="D54" s="64"/>
      <c r="E54" s="321">
        <f>C54+D54</f>
        <v>0</v>
      </c>
    </row>
    <row r="55" spans="1:5" ht="12" customHeight="1" thickBot="1">
      <c r="A55" s="215" t="s">
        <v>74</v>
      </c>
      <c r="B55" s="6" t="s">
        <v>413</v>
      </c>
      <c r="C55" s="51"/>
      <c r="D55" s="64"/>
      <c r="E55" s="321">
        <f>C55+D55</f>
        <v>0</v>
      </c>
    </row>
    <row r="56" spans="1:5" ht="15" customHeight="1" thickBot="1">
      <c r="A56" s="80" t="s">
        <v>9</v>
      </c>
      <c r="B56" s="61" t="s">
        <v>4</v>
      </c>
      <c r="C56" s="301"/>
      <c r="D56" s="303"/>
      <c r="E56" s="149">
        <f>C56+D56</f>
        <v>0</v>
      </c>
    </row>
    <row r="57" spans="1:5" ht="13.5" thickBot="1">
      <c r="A57" s="80" t="s">
        <v>10</v>
      </c>
      <c r="B57" s="97" t="s">
        <v>417</v>
      </c>
      <c r="C57" s="302">
        <f>+C45+C51+C56</f>
        <v>0</v>
      </c>
      <c r="D57" s="299">
        <f>+D45+D51+D56</f>
        <v>0</v>
      </c>
      <c r="E57" s="152">
        <f>+E45+E51+E56</f>
        <v>0</v>
      </c>
    </row>
    <row r="58" spans="3:5" ht="15" customHeight="1" thickBot="1">
      <c r="C58" s="153"/>
      <c r="E58" s="153"/>
    </row>
    <row r="59" spans="1:5" ht="14.25" customHeight="1" thickBot="1">
      <c r="A59" s="100" t="s">
        <v>408</v>
      </c>
      <c r="B59" s="101"/>
      <c r="C59" s="297"/>
      <c r="D59" s="297"/>
      <c r="E59" s="313">
        <f>C59+D59</f>
        <v>0</v>
      </c>
    </row>
    <row r="60" spans="1:5" ht="13.5" thickBot="1">
      <c r="A60" s="100" t="s">
        <v>125</v>
      </c>
      <c r="B60" s="101"/>
      <c r="C60" s="297"/>
      <c r="D60" s="297"/>
      <c r="E60" s="313">
        <f>C60+D60</f>
        <v>0</v>
      </c>
    </row>
  </sheetData>
  <sheetProtection sheet="1" objects="1" scenarios="1" formatCells="0"/>
  <mergeCells count="4">
    <mergeCell ref="B2:D2"/>
    <mergeCell ref="B3:D3"/>
    <mergeCell ref="A7:E7"/>
    <mergeCell ref="A44:E44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E60"/>
  <sheetViews>
    <sheetView zoomScale="145" zoomScaleNormal="145" workbookViewId="0" topLeftCell="A1">
      <selection activeCell="C11" sqref="C11"/>
    </sheetView>
  </sheetViews>
  <sheetFormatPr defaultColWidth="9.00390625" defaultRowHeight="12.75"/>
  <cols>
    <col min="1" max="1" width="13.875" style="98" customWidth="1"/>
    <col min="2" max="2" width="54.50390625" style="99" customWidth="1"/>
    <col min="3" max="5" width="15.875" style="99" customWidth="1"/>
    <col min="6" max="16384" width="9.375" style="99" customWidth="1"/>
  </cols>
  <sheetData>
    <row r="1" spans="1:5" s="85" customFormat="1" ht="16.5" thickBot="1">
      <c r="A1" s="84"/>
      <c r="B1" s="86"/>
      <c r="C1" s="1"/>
      <c r="D1" s="1"/>
      <c r="E1" s="288" t="s">
        <v>493</v>
      </c>
    </row>
    <row r="2" spans="1:5" s="219" customFormat="1" ht="25.5" customHeight="1" thickBot="1">
      <c r="A2" s="77" t="s">
        <v>446</v>
      </c>
      <c r="B2" s="403" t="s">
        <v>126</v>
      </c>
      <c r="C2" s="404"/>
      <c r="D2" s="405"/>
      <c r="E2" s="300" t="s">
        <v>44</v>
      </c>
    </row>
    <row r="3" spans="1:5" s="219" customFormat="1" ht="24.75" thickBot="1">
      <c r="A3" s="77" t="s">
        <v>123</v>
      </c>
      <c r="B3" s="403" t="s">
        <v>322</v>
      </c>
      <c r="C3" s="404"/>
      <c r="D3" s="405"/>
      <c r="E3" s="300" t="s">
        <v>44</v>
      </c>
    </row>
    <row r="4" spans="1:5" s="220" customFormat="1" ht="15.75" customHeight="1" thickBot="1">
      <c r="A4" s="87"/>
      <c r="B4" s="87"/>
      <c r="C4" s="88"/>
      <c r="D4" s="54"/>
      <c r="E4" s="88" t="s">
        <v>39</v>
      </c>
    </row>
    <row r="5" spans="1:5" ht="24.75" thickBot="1">
      <c r="A5" s="175" t="s">
        <v>124</v>
      </c>
      <c r="B5" s="89" t="s">
        <v>504</v>
      </c>
      <c r="C5" s="330" t="s">
        <v>421</v>
      </c>
      <c r="D5" s="330" t="s">
        <v>480</v>
      </c>
      <c r="E5" s="331" t="str">
        <f>+CONCATENATE(LEFT(ÖSSZEFÜGGÉSEK!A7,4),"……….",CHAR(10),"Módosítás utáni")</f>
        <v>……….
Módosítás utáni</v>
      </c>
    </row>
    <row r="6" spans="1:5" s="221" customFormat="1" ht="12.75" customHeight="1" thickBot="1">
      <c r="A6" s="78" t="s">
        <v>387</v>
      </c>
      <c r="B6" s="79" t="s">
        <v>388</v>
      </c>
      <c r="C6" s="79" t="s">
        <v>389</v>
      </c>
      <c r="D6" s="292" t="s">
        <v>391</v>
      </c>
      <c r="E6" s="341" t="s">
        <v>496</v>
      </c>
    </row>
    <row r="7" spans="1:5" s="221" customFormat="1" ht="15.75" customHeight="1" thickBot="1">
      <c r="A7" s="399" t="s">
        <v>40</v>
      </c>
      <c r="B7" s="400"/>
      <c r="C7" s="400"/>
      <c r="D7" s="400"/>
      <c r="E7" s="401"/>
    </row>
    <row r="8" spans="1:5" s="154" customFormat="1" ht="12" customHeight="1" thickBot="1">
      <c r="A8" s="78" t="s">
        <v>7</v>
      </c>
      <c r="B8" s="90" t="s">
        <v>409</v>
      </c>
      <c r="C8" s="114">
        <f>SUM(C9:C19)</f>
        <v>0</v>
      </c>
      <c r="D8" s="114">
        <f>SUM(D9:D19)</f>
        <v>0</v>
      </c>
      <c r="E8" s="149">
        <f>SUM(E9:E19)</f>
        <v>0</v>
      </c>
    </row>
    <row r="9" spans="1:5" s="154" customFormat="1" ht="12" customHeight="1">
      <c r="A9" s="214" t="s">
        <v>65</v>
      </c>
      <c r="B9" s="8" t="s">
        <v>176</v>
      </c>
      <c r="C9" s="277"/>
      <c r="D9" s="277"/>
      <c r="E9" s="332">
        <f>C9+D9</f>
        <v>0</v>
      </c>
    </row>
    <row r="10" spans="1:5" s="154" customFormat="1" ht="12" customHeight="1">
      <c r="A10" s="215" t="s">
        <v>66</v>
      </c>
      <c r="B10" s="6" t="s">
        <v>177</v>
      </c>
      <c r="C10" s="111"/>
      <c r="D10" s="267"/>
      <c r="E10" s="323">
        <f aca="true" t="shared" si="0" ref="E10:E25">C10+D10</f>
        <v>0</v>
      </c>
    </row>
    <row r="11" spans="1:5" s="154" customFormat="1" ht="12" customHeight="1">
      <c r="A11" s="215" t="s">
        <v>67</v>
      </c>
      <c r="B11" s="6" t="s">
        <v>178</v>
      </c>
      <c r="C11" s="111"/>
      <c r="D11" s="267"/>
      <c r="E11" s="323">
        <f t="shared" si="0"/>
        <v>0</v>
      </c>
    </row>
    <row r="12" spans="1:5" s="154" customFormat="1" ht="12" customHeight="1">
      <c r="A12" s="215" t="s">
        <v>68</v>
      </c>
      <c r="B12" s="6" t="s">
        <v>179</v>
      </c>
      <c r="C12" s="111"/>
      <c r="D12" s="267"/>
      <c r="E12" s="323">
        <f t="shared" si="0"/>
        <v>0</v>
      </c>
    </row>
    <row r="13" spans="1:5" s="154" customFormat="1" ht="12" customHeight="1">
      <c r="A13" s="215" t="s">
        <v>85</v>
      </c>
      <c r="B13" s="6" t="s">
        <v>180</v>
      </c>
      <c r="C13" s="111"/>
      <c r="D13" s="267"/>
      <c r="E13" s="323">
        <f t="shared" si="0"/>
        <v>0</v>
      </c>
    </row>
    <row r="14" spans="1:5" s="154" customFormat="1" ht="12" customHeight="1">
      <c r="A14" s="215" t="s">
        <v>69</v>
      </c>
      <c r="B14" s="6" t="s">
        <v>303</v>
      </c>
      <c r="C14" s="111"/>
      <c r="D14" s="267"/>
      <c r="E14" s="323">
        <f t="shared" si="0"/>
        <v>0</v>
      </c>
    </row>
    <row r="15" spans="1:5" s="154" customFormat="1" ht="12" customHeight="1">
      <c r="A15" s="215" t="s">
        <v>70</v>
      </c>
      <c r="B15" s="5" t="s">
        <v>304</v>
      </c>
      <c r="C15" s="111"/>
      <c r="D15" s="267"/>
      <c r="E15" s="323">
        <f t="shared" si="0"/>
        <v>0</v>
      </c>
    </row>
    <row r="16" spans="1:5" s="154" customFormat="1" ht="12" customHeight="1">
      <c r="A16" s="215" t="s">
        <v>77</v>
      </c>
      <c r="B16" s="6" t="s">
        <v>183</v>
      </c>
      <c r="C16" s="275"/>
      <c r="D16" s="304"/>
      <c r="E16" s="324">
        <f t="shared" si="0"/>
        <v>0</v>
      </c>
    </row>
    <row r="17" spans="1:5" s="222" customFormat="1" ht="12" customHeight="1">
      <c r="A17" s="215" t="s">
        <v>78</v>
      </c>
      <c r="B17" s="6" t="s">
        <v>184</v>
      </c>
      <c r="C17" s="111"/>
      <c r="D17" s="267"/>
      <c r="E17" s="323">
        <f t="shared" si="0"/>
        <v>0</v>
      </c>
    </row>
    <row r="18" spans="1:5" s="222" customFormat="1" ht="12" customHeight="1">
      <c r="A18" s="215" t="s">
        <v>79</v>
      </c>
      <c r="B18" s="6" t="s">
        <v>336</v>
      </c>
      <c r="C18" s="113"/>
      <c r="D18" s="268"/>
      <c r="E18" s="333">
        <f t="shared" si="0"/>
        <v>0</v>
      </c>
    </row>
    <row r="19" spans="1:5" s="222" customFormat="1" ht="12" customHeight="1" thickBot="1">
      <c r="A19" s="215" t="s">
        <v>80</v>
      </c>
      <c r="B19" s="5" t="s">
        <v>185</v>
      </c>
      <c r="C19" s="113"/>
      <c r="D19" s="268"/>
      <c r="E19" s="333">
        <f t="shared" si="0"/>
        <v>0</v>
      </c>
    </row>
    <row r="20" spans="1:5" s="154" customFormat="1" ht="12" customHeight="1" thickBot="1">
      <c r="A20" s="78" t="s">
        <v>8</v>
      </c>
      <c r="B20" s="90" t="s">
        <v>305</v>
      </c>
      <c r="C20" s="114">
        <f>SUM(C21:C23)</f>
        <v>0</v>
      </c>
      <c r="D20" s="269">
        <f>SUM(D21:D23)</f>
        <v>0</v>
      </c>
      <c r="E20" s="149">
        <f>SUM(E21:E23)</f>
        <v>0</v>
      </c>
    </row>
    <row r="21" spans="1:5" s="222" customFormat="1" ht="12" customHeight="1">
      <c r="A21" s="215" t="s">
        <v>71</v>
      </c>
      <c r="B21" s="7" t="s">
        <v>158</v>
      </c>
      <c r="C21" s="111"/>
      <c r="D21" s="267"/>
      <c r="E21" s="323">
        <f t="shared" si="0"/>
        <v>0</v>
      </c>
    </row>
    <row r="22" spans="1:5" s="222" customFormat="1" ht="12" customHeight="1">
      <c r="A22" s="215" t="s">
        <v>72</v>
      </c>
      <c r="B22" s="6" t="s">
        <v>306</v>
      </c>
      <c r="C22" s="111"/>
      <c r="D22" s="267"/>
      <c r="E22" s="323">
        <f t="shared" si="0"/>
        <v>0</v>
      </c>
    </row>
    <row r="23" spans="1:5" s="222" customFormat="1" ht="12" customHeight="1">
      <c r="A23" s="215" t="s">
        <v>73</v>
      </c>
      <c r="B23" s="6" t="s">
        <v>307</v>
      </c>
      <c r="C23" s="111"/>
      <c r="D23" s="267"/>
      <c r="E23" s="323">
        <f t="shared" si="0"/>
        <v>0</v>
      </c>
    </row>
    <row r="24" spans="1:5" s="222" customFormat="1" ht="12" customHeight="1" thickBot="1">
      <c r="A24" s="215" t="s">
        <v>74</v>
      </c>
      <c r="B24" s="6" t="s">
        <v>414</v>
      </c>
      <c r="C24" s="111"/>
      <c r="D24" s="267"/>
      <c r="E24" s="323">
        <f t="shared" si="0"/>
        <v>0</v>
      </c>
    </row>
    <row r="25" spans="1:5" s="222" customFormat="1" ht="12" customHeight="1" thickBot="1">
      <c r="A25" s="80" t="s">
        <v>9</v>
      </c>
      <c r="B25" s="61" t="s">
        <v>101</v>
      </c>
      <c r="C25" s="301"/>
      <c r="D25" s="303"/>
      <c r="E25" s="149">
        <f t="shared" si="0"/>
        <v>0</v>
      </c>
    </row>
    <row r="26" spans="1:5" s="222" customFormat="1" ht="12" customHeight="1" thickBot="1">
      <c r="A26" s="80" t="s">
        <v>10</v>
      </c>
      <c r="B26" s="61" t="s">
        <v>308</v>
      </c>
      <c r="C26" s="114">
        <f>+C27+C28</f>
        <v>0</v>
      </c>
      <c r="D26" s="269">
        <f>+D27+D28</f>
        <v>0</v>
      </c>
      <c r="E26" s="149">
        <f>+E27+E28+E29</f>
        <v>0</v>
      </c>
    </row>
    <row r="27" spans="1:5" s="222" customFormat="1" ht="12" customHeight="1">
      <c r="A27" s="216" t="s">
        <v>167</v>
      </c>
      <c r="B27" s="217" t="s">
        <v>306</v>
      </c>
      <c r="C27" s="276"/>
      <c r="D27" s="63"/>
      <c r="E27" s="325">
        <f>C27+D27</f>
        <v>0</v>
      </c>
    </row>
    <row r="28" spans="1:5" s="222" customFormat="1" ht="12" customHeight="1">
      <c r="A28" s="216" t="s">
        <v>168</v>
      </c>
      <c r="B28" s="218" t="s">
        <v>309</v>
      </c>
      <c r="C28" s="115"/>
      <c r="D28" s="270"/>
      <c r="E28" s="323">
        <f>C28+D28</f>
        <v>0</v>
      </c>
    </row>
    <row r="29" spans="1:5" s="222" customFormat="1" ht="12" customHeight="1" thickBot="1">
      <c r="A29" s="215" t="s">
        <v>169</v>
      </c>
      <c r="B29" s="66" t="s">
        <v>415</v>
      </c>
      <c r="C29" s="52"/>
      <c r="D29" s="305"/>
      <c r="E29" s="333">
        <f>C29+D29</f>
        <v>0</v>
      </c>
    </row>
    <row r="30" spans="1:5" s="222" customFormat="1" ht="12" customHeight="1" thickBot="1">
      <c r="A30" s="80" t="s">
        <v>11</v>
      </c>
      <c r="B30" s="61" t="s">
        <v>310</v>
      </c>
      <c r="C30" s="114">
        <f>+C31+C32+C33</f>
        <v>0</v>
      </c>
      <c r="D30" s="269">
        <f>+D31+D32+D33</f>
        <v>0</v>
      </c>
      <c r="E30" s="337">
        <f>C30+D30</f>
        <v>0</v>
      </c>
    </row>
    <row r="31" spans="1:5" s="222" customFormat="1" ht="12" customHeight="1">
      <c r="A31" s="216" t="s">
        <v>58</v>
      </c>
      <c r="B31" s="217" t="s">
        <v>190</v>
      </c>
      <c r="C31" s="276"/>
      <c r="D31" s="63"/>
      <c r="E31" s="338">
        <f>+E32+E33+E34</f>
        <v>0</v>
      </c>
    </row>
    <row r="32" spans="1:5" s="222" customFormat="1" ht="12" customHeight="1">
      <c r="A32" s="216" t="s">
        <v>59</v>
      </c>
      <c r="B32" s="218" t="s">
        <v>191</v>
      </c>
      <c r="C32" s="115"/>
      <c r="D32" s="270"/>
      <c r="E32" s="325">
        <f>C32+D32</f>
        <v>0</v>
      </c>
    </row>
    <row r="33" spans="1:5" s="222" customFormat="1" ht="12" customHeight="1" thickBot="1">
      <c r="A33" s="215" t="s">
        <v>60</v>
      </c>
      <c r="B33" s="66" t="s">
        <v>192</v>
      </c>
      <c r="C33" s="52"/>
      <c r="D33" s="305"/>
      <c r="E33" s="320">
        <f>C33+D33</f>
        <v>0</v>
      </c>
    </row>
    <row r="34" spans="1:5" s="154" customFormat="1" ht="12" customHeight="1" thickBot="1">
      <c r="A34" s="80" t="s">
        <v>12</v>
      </c>
      <c r="B34" s="61" t="s">
        <v>278</v>
      </c>
      <c r="C34" s="301"/>
      <c r="D34" s="303"/>
      <c r="E34" s="339">
        <f>C34+D34</f>
        <v>0</v>
      </c>
    </row>
    <row r="35" spans="1:5" s="154" customFormat="1" ht="12" customHeight="1" thickBot="1">
      <c r="A35" s="80" t="s">
        <v>13</v>
      </c>
      <c r="B35" s="61" t="s">
        <v>311</v>
      </c>
      <c r="C35" s="301"/>
      <c r="D35" s="303"/>
      <c r="E35" s="149">
        <f>C35+D35</f>
        <v>0</v>
      </c>
    </row>
    <row r="36" spans="1:5" s="154" customFormat="1" ht="12" customHeight="1" thickBot="1">
      <c r="A36" s="78" t="s">
        <v>14</v>
      </c>
      <c r="B36" s="61" t="s">
        <v>416</v>
      </c>
      <c r="C36" s="114">
        <f>+C8+C20+C25+C26+C30+C34+C35</f>
        <v>0</v>
      </c>
      <c r="D36" s="269">
        <f>+D8+D20+D25+D26+D30+D34+D35</f>
        <v>0</v>
      </c>
      <c r="E36" s="149">
        <f>C36+D36</f>
        <v>0</v>
      </c>
    </row>
    <row r="37" spans="1:5" s="154" customFormat="1" ht="12" customHeight="1" thickBot="1">
      <c r="A37" s="91" t="s">
        <v>15</v>
      </c>
      <c r="B37" s="61" t="s">
        <v>313</v>
      </c>
      <c r="C37" s="114">
        <f>+C38+C39+C40</f>
        <v>0</v>
      </c>
      <c r="D37" s="269">
        <f>+D38+D39+D40</f>
        <v>0</v>
      </c>
      <c r="E37" s="149">
        <f>+E8+E20+E25+E26+E31+E35+E36</f>
        <v>0</v>
      </c>
    </row>
    <row r="38" spans="1:5" s="154" customFormat="1" ht="12" customHeight="1">
      <c r="A38" s="216" t="s">
        <v>314</v>
      </c>
      <c r="B38" s="217" t="s">
        <v>140</v>
      </c>
      <c r="C38" s="276"/>
      <c r="D38" s="63"/>
      <c r="E38" s="338">
        <f>+E39+E40+E41</f>
        <v>0</v>
      </c>
    </row>
    <row r="39" spans="1:5" s="154" customFormat="1" ht="12" customHeight="1">
      <c r="A39" s="216" t="s">
        <v>315</v>
      </c>
      <c r="B39" s="218" t="s">
        <v>2</v>
      </c>
      <c r="C39" s="115"/>
      <c r="D39" s="270"/>
      <c r="E39" s="325">
        <f>C39+D39</f>
        <v>0</v>
      </c>
    </row>
    <row r="40" spans="1:5" s="222" customFormat="1" ht="12" customHeight="1" thickBot="1">
      <c r="A40" s="215" t="s">
        <v>316</v>
      </c>
      <c r="B40" s="66" t="s">
        <v>317</v>
      </c>
      <c r="C40" s="52"/>
      <c r="D40" s="305"/>
      <c r="E40" s="320">
        <f>C40+D40</f>
        <v>0</v>
      </c>
    </row>
    <row r="41" spans="1:5" s="222" customFormat="1" ht="15" customHeight="1" thickBot="1">
      <c r="A41" s="91" t="s">
        <v>16</v>
      </c>
      <c r="B41" s="92" t="s">
        <v>318</v>
      </c>
      <c r="C41" s="302">
        <f>+C36+C37</f>
        <v>0</v>
      </c>
      <c r="D41" s="299">
        <f>+D36+D37</f>
        <v>0</v>
      </c>
      <c r="E41" s="339">
        <f>C41+D41</f>
        <v>0</v>
      </c>
    </row>
    <row r="42" spans="1:3" s="222" customFormat="1" ht="15" customHeight="1">
      <c r="A42" s="93"/>
      <c r="B42" s="94"/>
      <c r="C42" s="150"/>
    </row>
    <row r="43" spans="1:3" ht="13.5" thickBot="1">
      <c r="A43" s="95"/>
      <c r="B43" s="96"/>
      <c r="C43" s="151"/>
    </row>
    <row r="44" spans="1:5" s="221" customFormat="1" ht="16.5" customHeight="1" thickBot="1">
      <c r="A44" s="399" t="s">
        <v>41</v>
      </c>
      <c r="B44" s="400"/>
      <c r="C44" s="400"/>
      <c r="D44" s="400"/>
      <c r="E44" s="401"/>
    </row>
    <row r="45" spans="1:5" s="223" customFormat="1" ht="12" customHeight="1" thickBot="1">
      <c r="A45" s="80" t="s">
        <v>7</v>
      </c>
      <c r="B45" s="61" t="s">
        <v>319</v>
      </c>
      <c r="C45" s="114">
        <f>SUM(C46:C50)</f>
        <v>0</v>
      </c>
      <c r="D45" s="269">
        <f>SUM(D46:D50)</f>
        <v>0</v>
      </c>
      <c r="E45" s="149">
        <f>SUM(E46:E50)</f>
        <v>0</v>
      </c>
    </row>
    <row r="46" spans="1:5" ht="12" customHeight="1">
      <c r="A46" s="215" t="s">
        <v>65</v>
      </c>
      <c r="B46" s="7" t="s">
        <v>36</v>
      </c>
      <c r="C46" s="276"/>
      <c r="D46" s="63"/>
      <c r="E46" s="325">
        <f>C46+D46</f>
        <v>0</v>
      </c>
    </row>
    <row r="47" spans="1:5" ht="12" customHeight="1">
      <c r="A47" s="215" t="s">
        <v>66</v>
      </c>
      <c r="B47" s="6" t="s">
        <v>110</v>
      </c>
      <c r="C47" s="51"/>
      <c r="D47" s="64"/>
      <c r="E47" s="321">
        <f>C47+D47</f>
        <v>0</v>
      </c>
    </row>
    <row r="48" spans="1:5" ht="12" customHeight="1">
      <c r="A48" s="215" t="s">
        <v>67</v>
      </c>
      <c r="B48" s="6" t="s">
        <v>84</v>
      </c>
      <c r="C48" s="51"/>
      <c r="D48" s="64"/>
      <c r="E48" s="321">
        <f>C48+D48</f>
        <v>0</v>
      </c>
    </row>
    <row r="49" spans="1:5" ht="12" customHeight="1">
      <c r="A49" s="215" t="s">
        <v>68</v>
      </c>
      <c r="B49" s="6" t="s">
        <v>111</v>
      </c>
      <c r="C49" s="51"/>
      <c r="D49" s="64"/>
      <c r="E49" s="321">
        <f>C49+D49</f>
        <v>0</v>
      </c>
    </row>
    <row r="50" spans="1:5" ht="12" customHeight="1" thickBot="1">
      <c r="A50" s="215" t="s">
        <v>85</v>
      </c>
      <c r="B50" s="6" t="s">
        <v>112</v>
      </c>
      <c r="C50" s="51"/>
      <c r="D50" s="64"/>
      <c r="E50" s="321">
        <f>C50+D50</f>
        <v>0</v>
      </c>
    </row>
    <row r="51" spans="1:5" ht="12" customHeight="1" thickBot="1">
      <c r="A51" s="80" t="s">
        <v>8</v>
      </c>
      <c r="B51" s="61" t="s">
        <v>320</v>
      </c>
      <c r="C51" s="114">
        <f>SUM(C52:C54)</f>
        <v>0</v>
      </c>
      <c r="D51" s="269">
        <f>SUM(D52:D54)</f>
        <v>0</v>
      </c>
      <c r="E51" s="149">
        <f>SUM(E52:E54)</f>
        <v>0</v>
      </c>
    </row>
    <row r="52" spans="1:5" s="223" customFormat="1" ht="12" customHeight="1">
      <c r="A52" s="215" t="s">
        <v>71</v>
      </c>
      <c r="B52" s="7" t="s">
        <v>130</v>
      </c>
      <c r="C52" s="276"/>
      <c r="D52" s="63"/>
      <c r="E52" s="325">
        <f>C52+D52</f>
        <v>0</v>
      </c>
    </row>
    <row r="53" spans="1:5" ht="12" customHeight="1">
      <c r="A53" s="215" t="s">
        <v>72</v>
      </c>
      <c r="B53" s="6" t="s">
        <v>114</v>
      </c>
      <c r="C53" s="51"/>
      <c r="D53" s="64"/>
      <c r="E53" s="321">
        <f>C53+D53</f>
        <v>0</v>
      </c>
    </row>
    <row r="54" spans="1:5" ht="12" customHeight="1">
      <c r="A54" s="215" t="s">
        <v>73</v>
      </c>
      <c r="B54" s="6" t="s">
        <v>42</v>
      </c>
      <c r="C54" s="51"/>
      <c r="D54" s="64"/>
      <c r="E54" s="321">
        <f>C54+D54</f>
        <v>0</v>
      </c>
    </row>
    <row r="55" spans="1:5" ht="12" customHeight="1" thickBot="1">
      <c r="A55" s="215" t="s">
        <v>74</v>
      </c>
      <c r="B55" s="6" t="s">
        <v>413</v>
      </c>
      <c r="C55" s="51"/>
      <c r="D55" s="64"/>
      <c r="E55" s="321">
        <f>C55+D55</f>
        <v>0</v>
      </c>
    </row>
    <row r="56" spans="1:5" ht="15" customHeight="1" thickBot="1">
      <c r="A56" s="80" t="s">
        <v>9</v>
      </c>
      <c r="B56" s="61" t="s">
        <v>4</v>
      </c>
      <c r="C56" s="301"/>
      <c r="D56" s="303"/>
      <c r="E56" s="149">
        <f>C56+D56</f>
        <v>0</v>
      </c>
    </row>
    <row r="57" spans="1:5" ht="13.5" thickBot="1">
      <c r="A57" s="80" t="s">
        <v>10</v>
      </c>
      <c r="B57" s="97" t="s">
        <v>417</v>
      </c>
      <c r="C57" s="302">
        <f>+C45+C51+C56</f>
        <v>0</v>
      </c>
      <c r="D57" s="299">
        <f>+D45+D51+D56</f>
        <v>0</v>
      </c>
      <c r="E57" s="152">
        <f>+E45+E51+E56</f>
        <v>0</v>
      </c>
    </row>
    <row r="58" spans="3:5" ht="15" customHeight="1" thickBot="1">
      <c r="C58" s="153"/>
      <c r="E58" s="153"/>
    </row>
    <row r="59" spans="1:5" ht="14.25" customHeight="1" thickBot="1">
      <c r="A59" s="100" t="s">
        <v>408</v>
      </c>
      <c r="B59" s="101"/>
      <c r="C59" s="297"/>
      <c r="D59" s="297"/>
      <c r="E59" s="313">
        <f>C59+D59</f>
        <v>0</v>
      </c>
    </row>
    <row r="60" spans="1:5" ht="13.5" thickBot="1">
      <c r="A60" s="100" t="s">
        <v>125</v>
      </c>
      <c r="B60" s="101"/>
      <c r="C60" s="297"/>
      <c r="D60" s="297"/>
      <c r="E60" s="313">
        <f>C60+D60</f>
        <v>0</v>
      </c>
    </row>
  </sheetData>
  <sheetProtection sheet="1" objects="1" scenarios="1" formatCells="0"/>
  <mergeCells count="4">
    <mergeCell ref="B2:D2"/>
    <mergeCell ref="B3:D3"/>
    <mergeCell ref="A7:E7"/>
    <mergeCell ref="A44:E44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1:E60"/>
  <sheetViews>
    <sheetView zoomScale="145" zoomScaleNormal="145" workbookViewId="0" topLeftCell="A1">
      <selection activeCell="F18" sqref="F18"/>
    </sheetView>
  </sheetViews>
  <sheetFormatPr defaultColWidth="9.00390625" defaultRowHeight="12.75"/>
  <cols>
    <col min="1" max="1" width="13.875" style="98" customWidth="1"/>
    <col min="2" max="2" width="54.50390625" style="99" customWidth="1"/>
    <col min="3" max="5" width="15.875" style="99" customWidth="1"/>
    <col min="6" max="16384" width="9.375" style="99" customWidth="1"/>
  </cols>
  <sheetData>
    <row r="1" spans="1:5" s="85" customFormat="1" ht="16.5" thickBot="1">
      <c r="A1" s="84"/>
      <c r="B1" s="86"/>
      <c r="C1" s="1"/>
      <c r="D1" s="1"/>
      <c r="E1" s="288" t="s">
        <v>494</v>
      </c>
    </row>
    <row r="2" spans="1:5" s="219" customFormat="1" ht="25.5" customHeight="1" thickBot="1">
      <c r="A2" s="77" t="s">
        <v>446</v>
      </c>
      <c r="B2" s="403" t="s">
        <v>126</v>
      </c>
      <c r="C2" s="404"/>
      <c r="D2" s="405"/>
      <c r="E2" s="300" t="s">
        <v>44</v>
      </c>
    </row>
    <row r="3" spans="1:5" s="219" customFormat="1" ht="24.75" thickBot="1">
      <c r="A3" s="77" t="s">
        <v>123</v>
      </c>
      <c r="B3" s="403" t="s">
        <v>418</v>
      </c>
      <c r="C3" s="404"/>
      <c r="D3" s="405"/>
      <c r="E3" s="300" t="s">
        <v>331</v>
      </c>
    </row>
    <row r="4" spans="1:5" s="220" customFormat="1" ht="15.75" customHeight="1" thickBot="1">
      <c r="A4" s="87"/>
      <c r="B4" s="87"/>
      <c r="C4" s="88"/>
      <c r="D4" s="54"/>
      <c r="E4" s="88" t="s">
        <v>39</v>
      </c>
    </row>
    <row r="5" spans="1:5" ht="24.75" thickBot="1">
      <c r="A5" s="175" t="s">
        <v>124</v>
      </c>
      <c r="B5" s="89" t="s">
        <v>504</v>
      </c>
      <c r="C5" s="330" t="s">
        <v>421</v>
      </c>
      <c r="D5" s="330" t="s">
        <v>480</v>
      </c>
      <c r="E5" s="331" t="str">
        <f>+CONCATENATE(LEFT(ÖSSZEFÜGGÉSEK!A7,4),"……….",CHAR(10),"Módosítás utáni")</f>
        <v>……….
Módosítás utáni</v>
      </c>
    </row>
    <row r="6" spans="1:5" s="221" customFormat="1" ht="12.75" customHeight="1" thickBot="1">
      <c r="A6" s="78" t="s">
        <v>387</v>
      </c>
      <c r="B6" s="79" t="s">
        <v>388</v>
      </c>
      <c r="C6" s="79" t="s">
        <v>389</v>
      </c>
      <c r="D6" s="292" t="s">
        <v>391</v>
      </c>
      <c r="E6" s="341" t="s">
        <v>496</v>
      </c>
    </row>
    <row r="7" spans="1:5" s="221" customFormat="1" ht="15.75" customHeight="1" thickBot="1">
      <c r="A7" s="399" t="s">
        <v>40</v>
      </c>
      <c r="B7" s="400"/>
      <c r="C7" s="400"/>
      <c r="D7" s="400"/>
      <c r="E7" s="401"/>
    </row>
    <row r="8" spans="1:5" s="154" customFormat="1" ht="12" customHeight="1" thickBot="1">
      <c r="A8" s="78" t="s">
        <v>7</v>
      </c>
      <c r="B8" s="90" t="s">
        <v>409</v>
      </c>
      <c r="C8" s="114">
        <f>SUM(C9:C19)</f>
        <v>0</v>
      </c>
      <c r="D8" s="114">
        <f>SUM(D9:D19)</f>
        <v>0</v>
      </c>
      <c r="E8" s="149">
        <f>SUM(E9:E19)</f>
        <v>0</v>
      </c>
    </row>
    <row r="9" spans="1:5" s="154" customFormat="1" ht="12" customHeight="1">
      <c r="A9" s="214" t="s">
        <v>65</v>
      </c>
      <c r="B9" s="8" t="s">
        <v>176</v>
      </c>
      <c r="C9" s="277"/>
      <c r="D9" s="277"/>
      <c r="E9" s="332">
        <f>C9+D9</f>
        <v>0</v>
      </c>
    </row>
    <row r="10" spans="1:5" s="154" customFormat="1" ht="12" customHeight="1">
      <c r="A10" s="215" t="s">
        <v>66</v>
      </c>
      <c r="B10" s="6" t="s">
        <v>177</v>
      </c>
      <c r="C10" s="111"/>
      <c r="D10" s="267"/>
      <c r="E10" s="323">
        <f aca="true" t="shared" si="0" ref="E10:E25">C10+D10</f>
        <v>0</v>
      </c>
    </row>
    <row r="11" spans="1:5" s="154" customFormat="1" ht="12" customHeight="1">
      <c r="A11" s="215" t="s">
        <v>67</v>
      </c>
      <c r="B11" s="6" t="s">
        <v>178</v>
      </c>
      <c r="C11" s="111"/>
      <c r="D11" s="267"/>
      <c r="E11" s="323">
        <f t="shared" si="0"/>
        <v>0</v>
      </c>
    </row>
    <row r="12" spans="1:5" s="154" customFormat="1" ht="12" customHeight="1">
      <c r="A12" s="215" t="s">
        <v>68</v>
      </c>
      <c r="B12" s="6" t="s">
        <v>179</v>
      </c>
      <c r="C12" s="111"/>
      <c r="D12" s="267"/>
      <c r="E12" s="323">
        <f t="shared" si="0"/>
        <v>0</v>
      </c>
    </row>
    <row r="13" spans="1:5" s="154" customFormat="1" ht="12" customHeight="1">
      <c r="A13" s="215" t="s">
        <v>85</v>
      </c>
      <c r="B13" s="6" t="s">
        <v>180</v>
      </c>
      <c r="C13" s="111"/>
      <c r="D13" s="267"/>
      <c r="E13" s="323">
        <f t="shared" si="0"/>
        <v>0</v>
      </c>
    </row>
    <row r="14" spans="1:5" s="154" customFormat="1" ht="12" customHeight="1">
      <c r="A14" s="215" t="s">
        <v>69</v>
      </c>
      <c r="B14" s="6" t="s">
        <v>303</v>
      </c>
      <c r="C14" s="111"/>
      <c r="D14" s="267"/>
      <c r="E14" s="323">
        <f t="shared" si="0"/>
        <v>0</v>
      </c>
    </row>
    <row r="15" spans="1:5" s="154" customFormat="1" ht="12" customHeight="1">
      <c r="A15" s="215" t="s">
        <v>70</v>
      </c>
      <c r="B15" s="5" t="s">
        <v>304</v>
      </c>
      <c r="C15" s="111"/>
      <c r="D15" s="267"/>
      <c r="E15" s="323">
        <f t="shared" si="0"/>
        <v>0</v>
      </c>
    </row>
    <row r="16" spans="1:5" s="154" customFormat="1" ht="12" customHeight="1">
      <c r="A16" s="215" t="s">
        <v>77</v>
      </c>
      <c r="B16" s="6" t="s">
        <v>183</v>
      </c>
      <c r="C16" s="275"/>
      <c r="D16" s="304"/>
      <c r="E16" s="324">
        <f t="shared" si="0"/>
        <v>0</v>
      </c>
    </row>
    <row r="17" spans="1:5" s="222" customFormat="1" ht="12" customHeight="1">
      <c r="A17" s="215" t="s">
        <v>78</v>
      </c>
      <c r="B17" s="6" t="s">
        <v>184</v>
      </c>
      <c r="C17" s="111"/>
      <c r="D17" s="267"/>
      <c r="E17" s="323">
        <f t="shared" si="0"/>
        <v>0</v>
      </c>
    </row>
    <row r="18" spans="1:5" s="222" customFormat="1" ht="12" customHeight="1">
      <c r="A18" s="215" t="s">
        <v>79</v>
      </c>
      <c r="B18" s="6" t="s">
        <v>336</v>
      </c>
      <c r="C18" s="113"/>
      <c r="D18" s="268"/>
      <c r="E18" s="333">
        <f t="shared" si="0"/>
        <v>0</v>
      </c>
    </row>
    <row r="19" spans="1:5" s="222" customFormat="1" ht="12" customHeight="1" thickBot="1">
      <c r="A19" s="215" t="s">
        <v>80</v>
      </c>
      <c r="B19" s="5" t="s">
        <v>185</v>
      </c>
      <c r="C19" s="113"/>
      <c r="D19" s="268"/>
      <c r="E19" s="333">
        <f t="shared" si="0"/>
        <v>0</v>
      </c>
    </row>
    <row r="20" spans="1:5" s="154" customFormat="1" ht="12" customHeight="1" thickBot="1">
      <c r="A20" s="78" t="s">
        <v>8</v>
      </c>
      <c r="B20" s="90" t="s">
        <v>305</v>
      </c>
      <c r="C20" s="114">
        <f>SUM(C21:C23)</f>
        <v>0</v>
      </c>
      <c r="D20" s="269">
        <f>SUM(D21:D23)</f>
        <v>0</v>
      </c>
      <c r="E20" s="149">
        <f>SUM(E21:E23)</f>
        <v>0</v>
      </c>
    </row>
    <row r="21" spans="1:5" s="222" customFormat="1" ht="12" customHeight="1">
      <c r="A21" s="215" t="s">
        <v>71</v>
      </c>
      <c r="B21" s="7" t="s">
        <v>158</v>
      </c>
      <c r="C21" s="111"/>
      <c r="D21" s="267"/>
      <c r="E21" s="323">
        <f t="shared" si="0"/>
        <v>0</v>
      </c>
    </row>
    <row r="22" spans="1:5" s="222" customFormat="1" ht="12" customHeight="1">
      <c r="A22" s="215" t="s">
        <v>72</v>
      </c>
      <c r="B22" s="6" t="s">
        <v>306</v>
      </c>
      <c r="C22" s="111"/>
      <c r="D22" s="267"/>
      <c r="E22" s="323">
        <f t="shared" si="0"/>
        <v>0</v>
      </c>
    </row>
    <row r="23" spans="1:5" s="222" customFormat="1" ht="12" customHeight="1">
      <c r="A23" s="215" t="s">
        <v>73</v>
      </c>
      <c r="B23" s="6" t="s">
        <v>307</v>
      </c>
      <c r="C23" s="111"/>
      <c r="D23" s="267"/>
      <c r="E23" s="323">
        <f t="shared" si="0"/>
        <v>0</v>
      </c>
    </row>
    <row r="24" spans="1:5" s="222" customFormat="1" ht="12" customHeight="1" thickBot="1">
      <c r="A24" s="215" t="s">
        <v>74</v>
      </c>
      <c r="B24" s="6" t="s">
        <v>414</v>
      </c>
      <c r="C24" s="111"/>
      <c r="D24" s="267"/>
      <c r="E24" s="323">
        <f t="shared" si="0"/>
        <v>0</v>
      </c>
    </row>
    <row r="25" spans="1:5" s="222" customFormat="1" ht="12" customHeight="1" thickBot="1">
      <c r="A25" s="80" t="s">
        <v>9</v>
      </c>
      <c r="B25" s="61" t="s">
        <v>101</v>
      </c>
      <c r="C25" s="301"/>
      <c r="D25" s="303"/>
      <c r="E25" s="149">
        <f t="shared" si="0"/>
        <v>0</v>
      </c>
    </row>
    <row r="26" spans="1:5" s="222" customFormat="1" ht="12" customHeight="1" thickBot="1">
      <c r="A26" s="80" t="s">
        <v>10</v>
      </c>
      <c r="B26" s="61" t="s">
        <v>308</v>
      </c>
      <c r="C26" s="114">
        <f>+C27+C28</f>
        <v>0</v>
      </c>
      <c r="D26" s="269">
        <f>+D27+D28</f>
        <v>0</v>
      </c>
      <c r="E26" s="149">
        <f>+E27+E28+E29</f>
        <v>0</v>
      </c>
    </row>
    <row r="27" spans="1:5" s="222" customFormat="1" ht="12" customHeight="1">
      <c r="A27" s="216" t="s">
        <v>167</v>
      </c>
      <c r="B27" s="217" t="s">
        <v>306</v>
      </c>
      <c r="C27" s="276"/>
      <c r="D27" s="63"/>
      <c r="E27" s="325">
        <f>C27+D27</f>
        <v>0</v>
      </c>
    </row>
    <row r="28" spans="1:5" s="222" customFormat="1" ht="12" customHeight="1">
      <c r="A28" s="216" t="s">
        <v>168</v>
      </c>
      <c r="B28" s="218" t="s">
        <v>309</v>
      </c>
      <c r="C28" s="115"/>
      <c r="D28" s="270"/>
      <c r="E28" s="323">
        <f>C28+D28</f>
        <v>0</v>
      </c>
    </row>
    <row r="29" spans="1:5" s="222" customFormat="1" ht="12" customHeight="1" thickBot="1">
      <c r="A29" s="215" t="s">
        <v>169</v>
      </c>
      <c r="B29" s="66" t="s">
        <v>415</v>
      </c>
      <c r="C29" s="52"/>
      <c r="D29" s="305"/>
      <c r="E29" s="333">
        <f>C29+D29</f>
        <v>0</v>
      </c>
    </row>
    <row r="30" spans="1:5" s="222" customFormat="1" ht="12" customHeight="1" thickBot="1">
      <c r="A30" s="80" t="s">
        <v>11</v>
      </c>
      <c r="B30" s="61" t="s">
        <v>310</v>
      </c>
      <c r="C30" s="114">
        <f>+C31+C32+C33</f>
        <v>0</v>
      </c>
      <c r="D30" s="269">
        <f>+D31+D32+D33</f>
        <v>0</v>
      </c>
      <c r="E30" s="337">
        <f>C30+D30</f>
        <v>0</v>
      </c>
    </row>
    <row r="31" spans="1:5" s="222" customFormat="1" ht="12" customHeight="1">
      <c r="A31" s="216" t="s">
        <v>58</v>
      </c>
      <c r="B31" s="217" t="s">
        <v>190</v>
      </c>
      <c r="C31" s="276"/>
      <c r="D31" s="63"/>
      <c r="E31" s="338">
        <f>+E32+E33+E34</f>
        <v>0</v>
      </c>
    </row>
    <row r="32" spans="1:5" s="222" customFormat="1" ht="12" customHeight="1">
      <c r="A32" s="216" t="s">
        <v>59</v>
      </c>
      <c r="B32" s="218" t="s">
        <v>191</v>
      </c>
      <c r="C32" s="115"/>
      <c r="D32" s="270"/>
      <c r="E32" s="325">
        <f>C32+D32</f>
        <v>0</v>
      </c>
    </row>
    <row r="33" spans="1:5" s="222" customFormat="1" ht="12" customHeight="1" thickBot="1">
      <c r="A33" s="215" t="s">
        <v>60</v>
      </c>
      <c r="B33" s="66" t="s">
        <v>192</v>
      </c>
      <c r="C33" s="52"/>
      <c r="D33" s="305"/>
      <c r="E33" s="320">
        <f>C33+D33</f>
        <v>0</v>
      </c>
    </row>
    <row r="34" spans="1:5" s="154" customFormat="1" ht="12" customHeight="1" thickBot="1">
      <c r="A34" s="80" t="s">
        <v>12</v>
      </c>
      <c r="B34" s="61" t="s">
        <v>278</v>
      </c>
      <c r="C34" s="301"/>
      <c r="D34" s="303"/>
      <c r="E34" s="339">
        <f>C34+D34</f>
        <v>0</v>
      </c>
    </row>
    <row r="35" spans="1:5" s="154" customFormat="1" ht="12" customHeight="1" thickBot="1">
      <c r="A35" s="80" t="s">
        <v>13</v>
      </c>
      <c r="B35" s="61" t="s">
        <v>311</v>
      </c>
      <c r="C35" s="301"/>
      <c r="D35" s="303"/>
      <c r="E35" s="149">
        <f>C35+D35</f>
        <v>0</v>
      </c>
    </row>
    <row r="36" spans="1:5" s="154" customFormat="1" ht="12" customHeight="1" thickBot="1">
      <c r="A36" s="78" t="s">
        <v>14</v>
      </c>
      <c r="B36" s="61" t="s">
        <v>416</v>
      </c>
      <c r="C36" s="114">
        <f>+C8+C20+C25+C26+C30+C34+C35</f>
        <v>0</v>
      </c>
      <c r="D36" s="269">
        <f>+D8+D20+D25+D26+D30+D34+D35</f>
        <v>0</v>
      </c>
      <c r="E36" s="149">
        <f>C36+D36</f>
        <v>0</v>
      </c>
    </row>
    <row r="37" spans="1:5" s="154" customFormat="1" ht="12" customHeight="1" thickBot="1">
      <c r="A37" s="91" t="s">
        <v>15</v>
      </c>
      <c r="B37" s="61" t="s">
        <v>313</v>
      </c>
      <c r="C37" s="114">
        <f>+C38+C39+C40</f>
        <v>0</v>
      </c>
      <c r="D37" s="269">
        <f>+D38+D39+D40</f>
        <v>0</v>
      </c>
      <c r="E37" s="149">
        <f>+E8+E20+E25+E26+E31+E35+E36</f>
        <v>0</v>
      </c>
    </row>
    <row r="38" spans="1:5" s="154" customFormat="1" ht="12" customHeight="1">
      <c r="A38" s="216" t="s">
        <v>314</v>
      </c>
      <c r="B38" s="217" t="s">
        <v>140</v>
      </c>
      <c r="C38" s="276"/>
      <c r="D38" s="63"/>
      <c r="E38" s="338">
        <f>+E39+E40+E41</f>
        <v>0</v>
      </c>
    </row>
    <row r="39" spans="1:5" s="154" customFormat="1" ht="12" customHeight="1">
      <c r="A39" s="216" t="s">
        <v>315</v>
      </c>
      <c r="B39" s="218" t="s">
        <v>2</v>
      </c>
      <c r="C39" s="115"/>
      <c r="D39" s="270"/>
      <c r="E39" s="325">
        <f>C39+D39</f>
        <v>0</v>
      </c>
    </row>
    <row r="40" spans="1:5" s="222" customFormat="1" ht="12" customHeight="1" thickBot="1">
      <c r="A40" s="215" t="s">
        <v>316</v>
      </c>
      <c r="B40" s="66" t="s">
        <v>317</v>
      </c>
      <c r="C40" s="52"/>
      <c r="D40" s="305"/>
      <c r="E40" s="320">
        <f>C40+D40</f>
        <v>0</v>
      </c>
    </row>
    <row r="41" spans="1:5" s="222" customFormat="1" ht="15" customHeight="1" thickBot="1">
      <c r="A41" s="91" t="s">
        <v>16</v>
      </c>
      <c r="B41" s="92" t="s">
        <v>318</v>
      </c>
      <c r="C41" s="302">
        <f>+C36+C37</f>
        <v>0</v>
      </c>
      <c r="D41" s="299">
        <f>+D36+D37</f>
        <v>0</v>
      </c>
      <c r="E41" s="339">
        <f>C41+D41</f>
        <v>0</v>
      </c>
    </row>
    <row r="42" spans="1:3" s="222" customFormat="1" ht="15" customHeight="1">
      <c r="A42" s="93"/>
      <c r="B42" s="94"/>
      <c r="C42" s="150"/>
    </row>
    <row r="43" spans="1:3" ht="13.5" thickBot="1">
      <c r="A43" s="95"/>
      <c r="B43" s="96"/>
      <c r="C43" s="151"/>
    </row>
    <row r="44" spans="1:5" s="221" customFormat="1" ht="16.5" customHeight="1" thickBot="1">
      <c r="A44" s="399" t="s">
        <v>41</v>
      </c>
      <c r="B44" s="400"/>
      <c r="C44" s="400"/>
      <c r="D44" s="400"/>
      <c r="E44" s="401"/>
    </row>
    <row r="45" spans="1:5" s="223" customFormat="1" ht="12" customHeight="1" thickBot="1">
      <c r="A45" s="80" t="s">
        <v>7</v>
      </c>
      <c r="B45" s="61" t="s">
        <v>319</v>
      </c>
      <c r="C45" s="114">
        <f>SUM(C46:C50)</f>
        <v>0</v>
      </c>
      <c r="D45" s="269">
        <f>SUM(D46:D50)</f>
        <v>0</v>
      </c>
      <c r="E45" s="149">
        <f>SUM(E46:E50)</f>
        <v>0</v>
      </c>
    </row>
    <row r="46" spans="1:5" ht="12" customHeight="1">
      <c r="A46" s="215" t="s">
        <v>65</v>
      </c>
      <c r="B46" s="7" t="s">
        <v>36</v>
      </c>
      <c r="C46" s="276"/>
      <c r="D46" s="63"/>
      <c r="E46" s="325">
        <f>C46+D46</f>
        <v>0</v>
      </c>
    </row>
    <row r="47" spans="1:5" ht="12" customHeight="1">
      <c r="A47" s="215" t="s">
        <v>66</v>
      </c>
      <c r="B47" s="6" t="s">
        <v>110</v>
      </c>
      <c r="C47" s="51"/>
      <c r="D47" s="64"/>
      <c r="E47" s="321">
        <f>C47+D47</f>
        <v>0</v>
      </c>
    </row>
    <row r="48" spans="1:5" ht="12" customHeight="1">
      <c r="A48" s="215" t="s">
        <v>67</v>
      </c>
      <c r="B48" s="6" t="s">
        <v>84</v>
      </c>
      <c r="C48" s="51"/>
      <c r="D48" s="64"/>
      <c r="E48" s="321">
        <f>C48+D48</f>
        <v>0</v>
      </c>
    </row>
    <row r="49" spans="1:5" ht="12" customHeight="1">
      <c r="A49" s="215" t="s">
        <v>68</v>
      </c>
      <c r="B49" s="6" t="s">
        <v>111</v>
      </c>
      <c r="C49" s="51"/>
      <c r="D49" s="64"/>
      <c r="E49" s="321">
        <f>C49+D49</f>
        <v>0</v>
      </c>
    </row>
    <row r="50" spans="1:5" ht="12" customHeight="1" thickBot="1">
      <c r="A50" s="215" t="s">
        <v>85</v>
      </c>
      <c r="B50" s="6" t="s">
        <v>112</v>
      </c>
      <c r="C50" s="51"/>
      <c r="D50" s="64"/>
      <c r="E50" s="321">
        <f>C50+D50</f>
        <v>0</v>
      </c>
    </row>
    <row r="51" spans="1:5" ht="12" customHeight="1" thickBot="1">
      <c r="A51" s="80" t="s">
        <v>8</v>
      </c>
      <c r="B51" s="61" t="s">
        <v>320</v>
      </c>
      <c r="C51" s="114">
        <f>SUM(C52:C54)</f>
        <v>0</v>
      </c>
      <c r="D51" s="269">
        <f>SUM(D52:D54)</f>
        <v>0</v>
      </c>
      <c r="E51" s="149">
        <f>SUM(E52:E54)</f>
        <v>0</v>
      </c>
    </row>
    <row r="52" spans="1:5" s="223" customFormat="1" ht="12" customHeight="1">
      <c r="A52" s="215" t="s">
        <v>71</v>
      </c>
      <c r="B52" s="7" t="s">
        <v>130</v>
      </c>
      <c r="C52" s="276"/>
      <c r="D52" s="63"/>
      <c r="E52" s="325">
        <f>C52+D52</f>
        <v>0</v>
      </c>
    </row>
    <row r="53" spans="1:5" ht="12" customHeight="1">
      <c r="A53" s="215" t="s">
        <v>72</v>
      </c>
      <c r="B53" s="6" t="s">
        <v>114</v>
      </c>
      <c r="C53" s="51"/>
      <c r="D53" s="64"/>
      <c r="E53" s="321">
        <f>C53+D53</f>
        <v>0</v>
      </c>
    </row>
    <row r="54" spans="1:5" ht="12" customHeight="1">
      <c r="A54" s="215" t="s">
        <v>73</v>
      </c>
      <c r="B54" s="6" t="s">
        <v>42</v>
      </c>
      <c r="C54" s="51"/>
      <c r="D54" s="64"/>
      <c r="E54" s="321">
        <f>C54+D54</f>
        <v>0</v>
      </c>
    </row>
    <row r="55" spans="1:5" ht="12" customHeight="1" thickBot="1">
      <c r="A55" s="215" t="s">
        <v>74</v>
      </c>
      <c r="B55" s="6" t="s">
        <v>413</v>
      </c>
      <c r="C55" s="51"/>
      <c r="D55" s="64"/>
      <c r="E55" s="321">
        <f>C55+D55</f>
        <v>0</v>
      </c>
    </row>
    <row r="56" spans="1:5" ht="15" customHeight="1" thickBot="1">
      <c r="A56" s="80" t="s">
        <v>9</v>
      </c>
      <c r="B56" s="61" t="s">
        <v>4</v>
      </c>
      <c r="C56" s="301"/>
      <c r="D56" s="303"/>
      <c r="E56" s="149">
        <f>C56+D56</f>
        <v>0</v>
      </c>
    </row>
    <row r="57" spans="1:5" ht="13.5" thickBot="1">
      <c r="A57" s="80" t="s">
        <v>10</v>
      </c>
      <c r="B57" s="97" t="s">
        <v>417</v>
      </c>
      <c r="C57" s="302">
        <f>+C45+C51+C56</f>
        <v>0</v>
      </c>
      <c r="D57" s="299">
        <f>+D45+D51+D56</f>
        <v>0</v>
      </c>
      <c r="E57" s="152">
        <f>+E45+E51+E56</f>
        <v>0</v>
      </c>
    </row>
    <row r="58" spans="3:5" ht="15" customHeight="1" thickBot="1">
      <c r="C58" s="153"/>
      <c r="E58" s="153"/>
    </row>
    <row r="59" spans="1:5" ht="14.25" customHeight="1" thickBot="1">
      <c r="A59" s="100" t="s">
        <v>408</v>
      </c>
      <c r="B59" s="101"/>
      <c r="C59" s="297"/>
      <c r="D59" s="297"/>
      <c r="E59" s="313">
        <f>C59+D59</f>
        <v>0</v>
      </c>
    </row>
    <row r="60" spans="1:5" ht="13.5" thickBot="1">
      <c r="A60" s="100" t="s">
        <v>125</v>
      </c>
      <c r="B60" s="101"/>
      <c r="C60" s="297"/>
      <c r="D60" s="297"/>
      <c r="E60" s="313">
        <f>C60+D60</f>
        <v>0</v>
      </c>
    </row>
  </sheetData>
  <sheetProtection sheet="1" objects="1" scenarios="1" formatCells="0"/>
  <mergeCells count="4">
    <mergeCell ref="B2:D2"/>
    <mergeCell ref="B3:D3"/>
    <mergeCell ref="A7:E7"/>
    <mergeCell ref="A44:E44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1:E60"/>
  <sheetViews>
    <sheetView zoomScale="145" zoomScaleNormal="145" workbookViewId="0" topLeftCell="A1">
      <selection activeCell="B6" sqref="B6"/>
    </sheetView>
  </sheetViews>
  <sheetFormatPr defaultColWidth="9.00390625" defaultRowHeight="12.75"/>
  <cols>
    <col min="1" max="1" width="13.875" style="98" customWidth="1"/>
    <col min="2" max="2" width="54.50390625" style="99" customWidth="1"/>
    <col min="3" max="5" width="15.875" style="99" customWidth="1"/>
    <col min="6" max="16384" width="9.375" style="99" customWidth="1"/>
  </cols>
  <sheetData>
    <row r="1" spans="1:5" s="85" customFormat="1" ht="16.5" thickBot="1">
      <c r="A1" s="84"/>
      <c r="B1" s="86"/>
      <c r="C1" s="1"/>
      <c r="D1" s="1"/>
      <c r="E1" s="288" t="s">
        <v>499</v>
      </c>
    </row>
    <row r="2" spans="1:5" s="219" customFormat="1" ht="25.5" customHeight="1" thickBot="1">
      <c r="A2" s="77" t="s">
        <v>446</v>
      </c>
      <c r="B2" s="403" t="s">
        <v>500</v>
      </c>
      <c r="C2" s="404"/>
      <c r="D2" s="405"/>
      <c r="E2" s="300" t="s">
        <v>44</v>
      </c>
    </row>
    <row r="3" spans="1:5" s="219" customFormat="1" ht="24.75" thickBot="1">
      <c r="A3" s="77" t="s">
        <v>123</v>
      </c>
      <c r="B3" s="403" t="s">
        <v>301</v>
      </c>
      <c r="C3" s="404"/>
      <c r="D3" s="405"/>
      <c r="E3" s="300" t="s">
        <v>38</v>
      </c>
    </row>
    <row r="4" spans="1:5" s="220" customFormat="1" ht="15.75" customHeight="1" thickBot="1">
      <c r="A4" s="87"/>
      <c r="B4" s="87"/>
      <c r="C4" s="88"/>
      <c r="D4" s="54"/>
      <c r="E4" s="88" t="s">
        <v>39</v>
      </c>
    </row>
    <row r="5" spans="1:5" ht="24.75" thickBot="1">
      <c r="A5" s="175" t="s">
        <v>124</v>
      </c>
      <c r="B5" s="89" t="s">
        <v>504</v>
      </c>
      <c r="C5" s="330" t="s">
        <v>421</v>
      </c>
      <c r="D5" s="330" t="s">
        <v>480</v>
      </c>
      <c r="E5" s="331" t="str">
        <f>+CONCATENATE(LEFT(ÖSSZEFÜGGÉSEK!A7,4),"……….",CHAR(10),"Módosítás utáni")</f>
        <v>……….
Módosítás utáni</v>
      </c>
    </row>
    <row r="6" spans="1:5" s="221" customFormat="1" ht="12.75" customHeight="1" thickBot="1">
      <c r="A6" s="78" t="s">
        <v>387</v>
      </c>
      <c r="B6" s="79" t="s">
        <v>388</v>
      </c>
      <c r="C6" s="79" t="s">
        <v>389</v>
      </c>
      <c r="D6" s="292" t="s">
        <v>391</v>
      </c>
      <c r="E6" s="341" t="s">
        <v>496</v>
      </c>
    </row>
    <row r="7" spans="1:5" s="221" customFormat="1" ht="15.75" customHeight="1" thickBot="1">
      <c r="A7" s="399" t="s">
        <v>40</v>
      </c>
      <c r="B7" s="400"/>
      <c r="C7" s="400"/>
      <c r="D7" s="400"/>
      <c r="E7" s="401"/>
    </row>
    <row r="8" spans="1:5" s="154" customFormat="1" ht="12" customHeight="1" thickBot="1">
      <c r="A8" s="78" t="s">
        <v>7</v>
      </c>
      <c r="B8" s="90" t="s">
        <v>409</v>
      </c>
      <c r="C8" s="114">
        <f>SUM(C9:C19)</f>
        <v>0</v>
      </c>
      <c r="D8" s="114">
        <f>SUM(D9:D19)</f>
        <v>0</v>
      </c>
      <c r="E8" s="149">
        <f>SUM(E9:E19)</f>
        <v>0</v>
      </c>
    </row>
    <row r="9" spans="1:5" s="154" customFormat="1" ht="12" customHeight="1">
      <c r="A9" s="214" t="s">
        <v>65</v>
      </c>
      <c r="B9" s="8" t="s">
        <v>176</v>
      </c>
      <c r="C9" s="277"/>
      <c r="D9" s="277"/>
      <c r="E9" s="332">
        <f>C9+D9</f>
        <v>0</v>
      </c>
    </row>
    <row r="10" spans="1:5" s="154" customFormat="1" ht="12" customHeight="1">
      <c r="A10" s="215" t="s">
        <v>66</v>
      </c>
      <c r="B10" s="6" t="s">
        <v>177</v>
      </c>
      <c r="C10" s="111"/>
      <c r="D10" s="267"/>
      <c r="E10" s="323">
        <f aca="true" t="shared" si="0" ref="E10:E25">C10+D10</f>
        <v>0</v>
      </c>
    </row>
    <row r="11" spans="1:5" s="154" customFormat="1" ht="12" customHeight="1">
      <c r="A11" s="215" t="s">
        <v>67</v>
      </c>
      <c r="B11" s="6" t="s">
        <v>178</v>
      </c>
      <c r="C11" s="111"/>
      <c r="D11" s="267"/>
      <c r="E11" s="323">
        <f t="shared" si="0"/>
        <v>0</v>
      </c>
    </row>
    <row r="12" spans="1:5" s="154" customFormat="1" ht="12" customHeight="1">
      <c r="A12" s="215" t="s">
        <v>68</v>
      </c>
      <c r="B12" s="6" t="s">
        <v>179</v>
      </c>
      <c r="C12" s="111"/>
      <c r="D12" s="267"/>
      <c r="E12" s="323">
        <f t="shared" si="0"/>
        <v>0</v>
      </c>
    </row>
    <row r="13" spans="1:5" s="154" customFormat="1" ht="12" customHeight="1">
      <c r="A13" s="215" t="s">
        <v>85</v>
      </c>
      <c r="B13" s="6" t="s">
        <v>180</v>
      </c>
      <c r="C13" s="111"/>
      <c r="D13" s="267"/>
      <c r="E13" s="323">
        <f t="shared" si="0"/>
        <v>0</v>
      </c>
    </row>
    <row r="14" spans="1:5" s="154" customFormat="1" ht="12" customHeight="1">
      <c r="A14" s="215" t="s">
        <v>69</v>
      </c>
      <c r="B14" s="6" t="s">
        <v>303</v>
      </c>
      <c r="C14" s="111"/>
      <c r="D14" s="267"/>
      <c r="E14" s="323">
        <f t="shared" si="0"/>
        <v>0</v>
      </c>
    </row>
    <row r="15" spans="1:5" s="154" customFormat="1" ht="12" customHeight="1">
      <c r="A15" s="215" t="s">
        <v>70</v>
      </c>
      <c r="B15" s="5" t="s">
        <v>304</v>
      </c>
      <c r="C15" s="111"/>
      <c r="D15" s="267"/>
      <c r="E15" s="323">
        <f t="shared" si="0"/>
        <v>0</v>
      </c>
    </row>
    <row r="16" spans="1:5" s="154" customFormat="1" ht="12" customHeight="1">
      <c r="A16" s="215" t="s">
        <v>77</v>
      </c>
      <c r="B16" s="6" t="s">
        <v>183</v>
      </c>
      <c r="C16" s="275"/>
      <c r="D16" s="304"/>
      <c r="E16" s="324">
        <f t="shared" si="0"/>
        <v>0</v>
      </c>
    </row>
    <row r="17" spans="1:5" s="222" customFormat="1" ht="12" customHeight="1">
      <c r="A17" s="215" t="s">
        <v>78</v>
      </c>
      <c r="B17" s="6" t="s">
        <v>184</v>
      </c>
      <c r="C17" s="111"/>
      <c r="D17" s="267"/>
      <c r="E17" s="323">
        <f t="shared" si="0"/>
        <v>0</v>
      </c>
    </row>
    <row r="18" spans="1:5" s="222" customFormat="1" ht="12" customHeight="1">
      <c r="A18" s="215" t="s">
        <v>79</v>
      </c>
      <c r="B18" s="6" t="s">
        <v>336</v>
      </c>
      <c r="C18" s="113"/>
      <c r="D18" s="268"/>
      <c r="E18" s="333">
        <f t="shared" si="0"/>
        <v>0</v>
      </c>
    </row>
    <row r="19" spans="1:5" s="222" customFormat="1" ht="12" customHeight="1" thickBot="1">
      <c r="A19" s="215" t="s">
        <v>80</v>
      </c>
      <c r="B19" s="5" t="s">
        <v>185</v>
      </c>
      <c r="C19" s="113"/>
      <c r="D19" s="268"/>
      <c r="E19" s="333">
        <f t="shared" si="0"/>
        <v>0</v>
      </c>
    </row>
    <row r="20" spans="1:5" s="154" customFormat="1" ht="12" customHeight="1" thickBot="1">
      <c r="A20" s="78" t="s">
        <v>8</v>
      </c>
      <c r="B20" s="90" t="s">
        <v>305</v>
      </c>
      <c r="C20" s="114">
        <f>SUM(C21:C23)</f>
        <v>0</v>
      </c>
      <c r="D20" s="269">
        <f>SUM(D21:D23)</f>
        <v>0</v>
      </c>
      <c r="E20" s="149">
        <f>SUM(E21:E23)</f>
        <v>0</v>
      </c>
    </row>
    <row r="21" spans="1:5" s="222" customFormat="1" ht="12" customHeight="1">
      <c r="A21" s="215" t="s">
        <v>71</v>
      </c>
      <c r="B21" s="7" t="s">
        <v>158</v>
      </c>
      <c r="C21" s="111"/>
      <c r="D21" s="267"/>
      <c r="E21" s="323">
        <f t="shared" si="0"/>
        <v>0</v>
      </c>
    </row>
    <row r="22" spans="1:5" s="222" customFormat="1" ht="12" customHeight="1">
      <c r="A22" s="215" t="s">
        <v>72</v>
      </c>
      <c r="B22" s="6" t="s">
        <v>306</v>
      </c>
      <c r="C22" s="111"/>
      <c r="D22" s="267"/>
      <c r="E22" s="323">
        <f t="shared" si="0"/>
        <v>0</v>
      </c>
    </row>
    <row r="23" spans="1:5" s="222" customFormat="1" ht="12" customHeight="1">
      <c r="A23" s="215" t="s">
        <v>73</v>
      </c>
      <c r="B23" s="6" t="s">
        <v>307</v>
      </c>
      <c r="C23" s="111"/>
      <c r="D23" s="267"/>
      <c r="E23" s="323">
        <f t="shared" si="0"/>
        <v>0</v>
      </c>
    </row>
    <row r="24" spans="1:5" s="222" customFormat="1" ht="12" customHeight="1" thickBot="1">
      <c r="A24" s="215" t="s">
        <v>74</v>
      </c>
      <c r="B24" s="6" t="s">
        <v>414</v>
      </c>
      <c r="C24" s="111"/>
      <c r="D24" s="267"/>
      <c r="E24" s="323">
        <f t="shared" si="0"/>
        <v>0</v>
      </c>
    </row>
    <row r="25" spans="1:5" s="222" customFormat="1" ht="12" customHeight="1" thickBot="1">
      <c r="A25" s="80" t="s">
        <v>9</v>
      </c>
      <c r="B25" s="61" t="s">
        <v>101</v>
      </c>
      <c r="C25" s="301"/>
      <c r="D25" s="303"/>
      <c r="E25" s="149">
        <f t="shared" si="0"/>
        <v>0</v>
      </c>
    </row>
    <row r="26" spans="1:5" s="222" customFormat="1" ht="12" customHeight="1" thickBot="1">
      <c r="A26" s="80" t="s">
        <v>10</v>
      </c>
      <c r="B26" s="61" t="s">
        <v>308</v>
      </c>
      <c r="C26" s="114">
        <f>+C27+C28</f>
        <v>0</v>
      </c>
      <c r="D26" s="269">
        <f>+D27+D28</f>
        <v>0</v>
      </c>
      <c r="E26" s="149">
        <f>+E27+E28+E29</f>
        <v>0</v>
      </c>
    </row>
    <row r="27" spans="1:5" s="222" customFormat="1" ht="12" customHeight="1">
      <c r="A27" s="216" t="s">
        <v>167</v>
      </c>
      <c r="B27" s="217" t="s">
        <v>306</v>
      </c>
      <c r="C27" s="276"/>
      <c r="D27" s="63"/>
      <c r="E27" s="325">
        <f>C27+D27</f>
        <v>0</v>
      </c>
    </row>
    <row r="28" spans="1:5" s="222" customFormat="1" ht="12" customHeight="1">
      <c r="A28" s="216" t="s">
        <v>168</v>
      </c>
      <c r="B28" s="218" t="s">
        <v>309</v>
      </c>
      <c r="C28" s="115"/>
      <c r="D28" s="270"/>
      <c r="E28" s="323">
        <f>C28+D28</f>
        <v>0</v>
      </c>
    </row>
    <row r="29" spans="1:5" s="222" customFormat="1" ht="12" customHeight="1" thickBot="1">
      <c r="A29" s="215" t="s">
        <v>169</v>
      </c>
      <c r="B29" s="66" t="s">
        <v>415</v>
      </c>
      <c r="C29" s="52"/>
      <c r="D29" s="336"/>
      <c r="E29" s="333">
        <f>C29+D29</f>
        <v>0</v>
      </c>
    </row>
    <row r="30" spans="1:5" s="222" customFormat="1" ht="12" customHeight="1" thickBot="1">
      <c r="A30" s="80" t="s">
        <v>11</v>
      </c>
      <c r="B30" s="61" t="s">
        <v>310</v>
      </c>
      <c r="C30" s="114">
        <f>+C31+C32+C33</f>
        <v>0</v>
      </c>
      <c r="D30" s="114">
        <f>+D31+D32+D33</f>
        <v>0</v>
      </c>
      <c r="E30" s="337">
        <f>C30+D30</f>
        <v>0</v>
      </c>
    </row>
    <row r="31" spans="1:5" s="222" customFormat="1" ht="12" customHeight="1">
      <c r="A31" s="216" t="s">
        <v>58</v>
      </c>
      <c r="B31" s="217" t="s">
        <v>190</v>
      </c>
      <c r="C31" s="276"/>
      <c r="D31" s="63"/>
      <c r="E31" s="338">
        <f>+E32+E33+E34</f>
        <v>0</v>
      </c>
    </row>
    <row r="32" spans="1:5" s="222" customFormat="1" ht="12" customHeight="1">
      <c r="A32" s="216" t="s">
        <v>59</v>
      </c>
      <c r="B32" s="218" t="s">
        <v>191</v>
      </c>
      <c r="C32" s="115"/>
      <c r="D32" s="270"/>
      <c r="E32" s="325">
        <f>C32+D32</f>
        <v>0</v>
      </c>
    </row>
    <row r="33" spans="1:5" s="222" customFormat="1" ht="12" customHeight="1" thickBot="1">
      <c r="A33" s="215" t="s">
        <v>60</v>
      </c>
      <c r="B33" s="66" t="s">
        <v>192</v>
      </c>
      <c r="C33" s="52"/>
      <c r="D33" s="305"/>
      <c r="E33" s="320">
        <f>C33+D33</f>
        <v>0</v>
      </c>
    </row>
    <row r="34" spans="1:5" s="154" customFormat="1" ht="12" customHeight="1" thickBot="1">
      <c r="A34" s="80" t="s">
        <v>12</v>
      </c>
      <c r="B34" s="61" t="s">
        <v>278</v>
      </c>
      <c r="C34" s="301"/>
      <c r="D34" s="303"/>
      <c r="E34" s="339">
        <f>C34+D34</f>
        <v>0</v>
      </c>
    </row>
    <row r="35" spans="1:5" s="154" customFormat="1" ht="12" customHeight="1" thickBot="1">
      <c r="A35" s="80" t="s">
        <v>13</v>
      </c>
      <c r="B35" s="61" t="s">
        <v>311</v>
      </c>
      <c r="C35" s="301"/>
      <c r="D35" s="303"/>
      <c r="E35" s="149">
        <f>C35+D35</f>
        <v>0</v>
      </c>
    </row>
    <row r="36" spans="1:5" s="154" customFormat="1" ht="12" customHeight="1" thickBot="1">
      <c r="A36" s="78" t="s">
        <v>14</v>
      </c>
      <c r="B36" s="61" t="s">
        <v>416</v>
      </c>
      <c r="C36" s="114">
        <f>+C8+C20+C25+C26+C30+C34+C35</f>
        <v>0</v>
      </c>
      <c r="D36" s="269">
        <f>+D8+D20+D25+D26+D30+D34+D35</f>
        <v>0</v>
      </c>
      <c r="E36" s="149">
        <f>C36+D36</f>
        <v>0</v>
      </c>
    </row>
    <row r="37" spans="1:5" s="154" customFormat="1" ht="12" customHeight="1" thickBot="1">
      <c r="A37" s="91" t="s">
        <v>15</v>
      </c>
      <c r="B37" s="61" t="s">
        <v>313</v>
      </c>
      <c r="C37" s="114">
        <f>+C38+C39+C40</f>
        <v>0</v>
      </c>
      <c r="D37" s="269">
        <f>+D38+D39+D40</f>
        <v>0</v>
      </c>
      <c r="E37" s="149">
        <f>+E8+E20+E25+E26+E31+E35+E36</f>
        <v>0</v>
      </c>
    </row>
    <row r="38" spans="1:5" s="154" customFormat="1" ht="12" customHeight="1">
      <c r="A38" s="216" t="s">
        <v>314</v>
      </c>
      <c r="B38" s="217" t="s">
        <v>140</v>
      </c>
      <c r="C38" s="276"/>
      <c r="D38" s="63"/>
      <c r="E38" s="338">
        <f>+E39+E40+E41</f>
        <v>0</v>
      </c>
    </row>
    <row r="39" spans="1:5" s="154" customFormat="1" ht="12" customHeight="1">
      <c r="A39" s="216" t="s">
        <v>315</v>
      </c>
      <c r="B39" s="218" t="s">
        <v>2</v>
      </c>
      <c r="C39" s="115"/>
      <c r="D39" s="270"/>
      <c r="E39" s="325">
        <f>C39+D39</f>
        <v>0</v>
      </c>
    </row>
    <row r="40" spans="1:5" s="222" customFormat="1" ht="12" customHeight="1" thickBot="1">
      <c r="A40" s="215" t="s">
        <v>316</v>
      </c>
      <c r="B40" s="66" t="s">
        <v>317</v>
      </c>
      <c r="C40" s="52"/>
      <c r="D40" s="305"/>
      <c r="E40" s="320">
        <f>C40+D40</f>
        <v>0</v>
      </c>
    </row>
    <row r="41" spans="1:5" s="222" customFormat="1" ht="15" customHeight="1" thickBot="1">
      <c r="A41" s="91" t="s">
        <v>16</v>
      </c>
      <c r="B41" s="92" t="s">
        <v>318</v>
      </c>
      <c r="C41" s="302">
        <f>+C36+C37</f>
        <v>0</v>
      </c>
      <c r="D41" s="299">
        <f>+D36+D37</f>
        <v>0</v>
      </c>
      <c r="E41" s="339">
        <f>C41+D41</f>
        <v>0</v>
      </c>
    </row>
    <row r="42" spans="1:5" s="222" customFormat="1" ht="15" customHeight="1">
      <c r="A42" s="93"/>
      <c r="B42" s="94"/>
      <c r="C42" s="150"/>
      <c r="E42" s="335"/>
    </row>
    <row r="43" spans="1:3" ht="13.5" thickBot="1">
      <c r="A43" s="95"/>
      <c r="B43" s="96"/>
      <c r="C43" s="151"/>
    </row>
    <row r="44" spans="1:5" s="221" customFormat="1" ht="16.5" customHeight="1" thickBot="1">
      <c r="A44" s="399" t="s">
        <v>41</v>
      </c>
      <c r="B44" s="400"/>
      <c r="C44" s="400"/>
      <c r="D44" s="400"/>
      <c r="E44" s="401"/>
    </row>
    <row r="45" spans="1:5" s="223" customFormat="1" ht="12" customHeight="1" thickBot="1">
      <c r="A45" s="80" t="s">
        <v>7</v>
      </c>
      <c r="B45" s="61" t="s">
        <v>319</v>
      </c>
      <c r="C45" s="114">
        <f>SUM(C46:C50)</f>
        <v>0</v>
      </c>
      <c r="D45" s="269">
        <f>SUM(D46:D50)</f>
        <v>0</v>
      </c>
      <c r="E45" s="149">
        <f>SUM(E46:E50)</f>
        <v>0</v>
      </c>
    </row>
    <row r="46" spans="1:5" ht="12" customHeight="1">
      <c r="A46" s="215" t="s">
        <v>65</v>
      </c>
      <c r="B46" s="7" t="s">
        <v>36</v>
      </c>
      <c r="C46" s="276"/>
      <c r="D46" s="63"/>
      <c r="E46" s="325">
        <f>C46+D46</f>
        <v>0</v>
      </c>
    </row>
    <row r="47" spans="1:5" ht="12" customHeight="1">
      <c r="A47" s="215" t="s">
        <v>66</v>
      </c>
      <c r="B47" s="6" t="s">
        <v>110</v>
      </c>
      <c r="C47" s="51"/>
      <c r="D47" s="64"/>
      <c r="E47" s="321">
        <f>C47+D47</f>
        <v>0</v>
      </c>
    </row>
    <row r="48" spans="1:5" ht="12" customHeight="1">
      <c r="A48" s="215" t="s">
        <v>67</v>
      </c>
      <c r="B48" s="6" t="s">
        <v>84</v>
      </c>
      <c r="C48" s="51"/>
      <c r="D48" s="64"/>
      <c r="E48" s="321">
        <f>C48+D48</f>
        <v>0</v>
      </c>
    </row>
    <row r="49" spans="1:5" ht="12" customHeight="1">
      <c r="A49" s="215" t="s">
        <v>68</v>
      </c>
      <c r="B49" s="6" t="s">
        <v>111</v>
      </c>
      <c r="C49" s="51"/>
      <c r="D49" s="64"/>
      <c r="E49" s="321">
        <f>C49+D49</f>
        <v>0</v>
      </c>
    </row>
    <row r="50" spans="1:5" ht="12" customHeight="1" thickBot="1">
      <c r="A50" s="215" t="s">
        <v>85</v>
      </c>
      <c r="B50" s="6" t="s">
        <v>112</v>
      </c>
      <c r="C50" s="51"/>
      <c r="D50" s="64"/>
      <c r="E50" s="321">
        <f>C50+D50</f>
        <v>0</v>
      </c>
    </row>
    <row r="51" spans="1:5" ht="12" customHeight="1" thickBot="1">
      <c r="A51" s="80" t="s">
        <v>8</v>
      </c>
      <c r="B51" s="61" t="s">
        <v>320</v>
      </c>
      <c r="C51" s="114">
        <f>SUM(C52:C54)</f>
        <v>0</v>
      </c>
      <c r="D51" s="269">
        <f>SUM(D52:D54)</f>
        <v>0</v>
      </c>
      <c r="E51" s="149">
        <f>SUM(E52:E54)</f>
        <v>0</v>
      </c>
    </row>
    <row r="52" spans="1:5" s="223" customFormat="1" ht="12" customHeight="1">
      <c r="A52" s="215" t="s">
        <v>71</v>
      </c>
      <c r="B52" s="7" t="s">
        <v>130</v>
      </c>
      <c r="C52" s="276"/>
      <c r="D52" s="63"/>
      <c r="E52" s="325">
        <f>C52+D52</f>
        <v>0</v>
      </c>
    </row>
    <row r="53" spans="1:5" ht="12" customHeight="1">
      <c r="A53" s="215" t="s">
        <v>72</v>
      </c>
      <c r="B53" s="6" t="s">
        <v>114</v>
      </c>
      <c r="C53" s="51"/>
      <c r="D53" s="64"/>
      <c r="E53" s="321">
        <f>C53+D53</f>
        <v>0</v>
      </c>
    </row>
    <row r="54" spans="1:5" ht="12" customHeight="1">
      <c r="A54" s="215" t="s">
        <v>73</v>
      </c>
      <c r="B54" s="6" t="s">
        <v>42</v>
      </c>
      <c r="C54" s="51"/>
      <c r="D54" s="64"/>
      <c r="E54" s="321">
        <f>C54+D54</f>
        <v>0</v>
      </c>
    </row>
    <row r="55" spans="1:5" ht="12" customHeight="1" thickBot="1">
      <c r="A55" s="215" t="s">
        <v>74</v>
      </c>
      <c r="B55" s="6" t="s">
        <v>413</v>
      </c>
      <c r="C55" s="51"/>
      <c r="D55" s="64"/>
      <c r="E55" s="321">
        <f>C55+D55</f>
        <v>0</v>
      </c>
    </row>
    <row r="56" spans="1:5" ht="15" customHeight="1" thickBot="1">
      <c r="A56" s="80" t="s">
        <v>9</v>
      </c>
      <c r="B56" s="61" t="s">
        <v>4</v>
      </c>
      <c r="C56" s="301"/>
      <c r="D56" s="303"/>
      <c r="E56" s="149">
        <f>C56+D56</f>
        <v>0</v>
      </c>
    </row>
    <row r="57" spans="1:5" ht="13.5" thickBot="1">
      <c r="A57" s="80" t="s">
        <v>10</v>
      </c>
      <c r="B57" s="97" t="s">
        <v>417</v>
      </c>
      <c r="C57" s="302">
        <f>+C45+C51+C56</f>
        <v>0</v>
      </c>
      <c r="D57" s="299">
        <f>+D45+D51+D56</f>
        <v>0</v>
      </c>
      <c r="E57" s="152">
        <f>+E45+E51+E56</f>
        <v>0</v>
      </c>
    </row>
    <row r="58" spans="3:5" ht="15" customHeight="1" thickBot="1">
      <c r="C58" s="153"/>
      <c r="E58" s="153"/>
    </row>
    <row r="59" spans="1:5" ht="14.25" customHeight="1" thickBot="1">
      <c r="A59" s="100" t="s">
        <v>408</v>
      </c>
      <c r="B59" s="101"/>
      <c r="C59" s="297"/>
      <c r="D59" s="297"/>
      <c r="E59" s="313">
        <f>C59+D59</f>
        <v>0</v>
      </c>
    </row>
    <row r="60" spans="1:5" ht="13.5" thickBot="1">
      <c r="A60" s="100" t="s">
        <v>125</v>
      </c>
      <c r="B60" s="101"/>
      <c r="C60" s="297"/>
      <c r="D60" s="297"/>
      <c r="E60" s="313">
        <f>C60+D60</f>
        <v>0</v>
      </c>
    </row>
  </sheetData>
  <sheetProtection sheet="1" objects="1" scenarios="1" formatCells="0"/>
  <mergeCells count="4">
    <mergeCell ref="B2:D2"/>
    <mergeCell ref="B3:D3"/>
    <mergeCell ref="A7:E7"/>
    <mergeCell ref="A44:E44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</sheetPr>
  <dimension ref="A1:E60"/>
  <sheetViews>
    <sheetView zoomScale="145" zoomScaleNormal="145" workbookViewId="0" topLeftCell="A1">
      <selection activeCell="G9" sqref="G9"/>
    </sheetView>
  </sheetViews>
  <sheetFormatPr defaultColWidth="9.00390625" defaultRowHeight="12.75"/>
  <cols>
    <col min="1" max="1" width="13.875" style="98" customWidth="1"/>
    <col min="2" max="2" width="54.50390625" style="99" customWidth="1"/>
    <col min="3" max="5" width="15.875" style="99" customWidth="1"/>
    <col min="6" max="16384" width="9.375" style="99" customWidth="1"/>
  </cols>
  <sheetData>
    <row r="1" spans="1:5" s="85" customFormat="1" ht="16.5" thickBot="1">
      <c r="A1" s="84"/>
      <c r="B1" s="86"/>
      <c r="C1" s="1"/>
      <c r="D1" s="1"/>
      <c r="E1" s="288" t="s">
        <v>501</v>
      </c>
    </row>
    <row r="2" spans="1:5" s="219" customFormat="1" ht="25.5" customHeight="1" thickBot="1">
      <c r="A2" s="77" t="s">
        <v>446</v>
      </c>
      <c r="B2" s="403" t="s">
        <v>500</v>
      </c>
      <c r="C2" s="404"/>
      <c r="D2" s="405"/>
      <c r="E2" s="300" t="s">
        <v>44</v>
      </c>
    </row>
    <row r="3" spans="1:5" s="219" customFormat="1" ht="24.75" thickBot="1">
      <c r="A3" s="77" t="s">
        <v>123</v>
      </c>
      <c r="B3" s="403" t="s">
        <v>321</v>
      </c>
      <c r="C3" s="404"/>
      <c r="D3" s="405"/>
      <c r="E3" s="300" t="s">
        <v>43</v>
      </c>
    </row>
    <row r="4" spans="1:5" s="220" customFormat="1" ht="15.75" customHeight="1" thickBot="1">
      <c r="A4" s="87"/>
      <c r="B4" s="87"/>
      <c r="C4" s="88"/>
      <c r="D4" s="54"/>
      <c r="E4" s="88" t="s">
        <v>39</v>
      </c>
    </row>
    <row r="5" spans="1:5" ht="24.75" thickBot="1">
      <c r="A5" s="175" t="s">
        <v>124</v>
      </c>
      <c r="B5" s="89" t="s">
        <v>504</v>
      </c>
      <c r="C5" s="330" t="s">
        <v>421</v>
      </c>
      <c r="D5" s="330" t="s">
        <v>480</v>
      </c>
      <c r="E5" s="331" t="str">
        <f>+CONCATENATE(LEFT(ÖSSZEFÜGGÉSEK!A7,4),"……….",CHAR(10),"Módosítás utáni")</f>
        <v>……….
Módosítás utáni</v>
      </c>
    </row>
    <row r="6" spans="1:5" s="221" customFormat="1" ht="12.75" customHeight="1" thickBot="1">
      <c r="A6" s="78" t="s">
        <v>387</v>
      </c>
      <c r="B6" s="79" t="s">
        <v>388</v>
      </c>
      <c r="C6" s="79" t="s">
        <v>389</v>
      </c>
      <c r="D6" s="292" t="s">
        <v>391</v>
      </c>
      <c r="E6" s="341" t="s">
        <v>496</v>
      </c>
    </row>
    <row r="7" spans="1:5" s="221" customFormat="1" ht="15.75" customHeight="1" thickBot="1">
      <c r="A7" s="399" t="s">
        <v>40</v>
      </c>
      <c r="B7" s="400"/>
      <c r="C7" s="400"/>
      <c r="D7" s="400"/>
      <c r="E7" s="401"/>
    </row>
    <row r="8" spans="1:5" s="154" customFormat="1" ht="12" customHeight="1" thickBot="1">
      <c r="A8" s="78" t="s">
        <v>7</v>
      </c>
      <c r="B8" s="90" t="s">
        <v>409</v>
      </c>
      <c r="C8" s="114">
        <f>SUM(C9:C19)</f>
        <v>0</v>
      </c>
      <c r="D8" s="114">
        <f>SUM(D9:D19)</f>
        <v>0</v>
      </c>
      <c r="E8" s="149">
        <f>SUM(E9:E19)</f>
        <v>0</v>
      </c>
    </row>
    <row r="9" spans="1:5" s="154" customFormat="1" ht="12" customHeight="1">
      <c r="A9" s="214" t="s">
        <v>65</v>
      </c>
      <c r="B9" s="8" t="s">
        <v>176</v>
      </c>
      <c r="C9" s="277"/>
      <c r="D9" s="277"/>
      <c r="E9" s="332">
        <f>C9+D9</f>
        <v>0</v>
      </c>
    </row>
    <row r="10" spans="1:5" s="154" customFormat="1" ht="12" customHeight="1">
      <c r="A10" s="215" t="s">
        <v>66</v>
      </c>
      <c r="B10" s="6" t="s">
        <v>177</v>
      </c>
      <c r="C10" s="111"/>
      <c r="D10" s="267"/>
      <c r="E10" s="323">
        <f aca="true" t="shared" si="0" ref="E10:E25">C10+D10</f>
        <v>0</v>
      </c>
    </row>
    <row r="11" spans="1:5" s="154" customFormat="1" ht="12" customHeight="1">
      <c r="A11" s="215" t="s">
        <v>67</v>
      </c>
      <c r="B11" s="6" t="s">
        <v>178</v>
      </c>
      <c r="C11" s="111"/>
      <c r="D11" s="267"/>
      <c r="E11" s="323">
        <f t="shared" si="0"/>
        <v>0</v>
      </c>
    </row>
    <row r="12" spans="1:5" s="154" customFormat="1" ht="12" customHeight="1">
      <c r="A12" s="215" t="s">
        <v>68</v>
      </c>
      <c r="B12" s="6" t="s">
        <v>179</v>
      </c>
      <c r="C12" s="111"/>
      <c r="D12" s="267"/>
      <c r="E12" s="323">
        <f t="shared" si="0"/>
        <v>0</v>
      </c>
    </row>
    <row r="13" spans="1:5" s="154" customFormat="1" ht="12" customHeight="1">
      <c r="A13" s="215" t="s">
        <v>85</v>
      </c>
      <c r="B13" s="6" t="s">
        <v>180</v>
      </c>
      <c r="C13" s="111"/>
      <c r="D13" s="267"/>
      <c r="E13" s="323">
        <f t="shared" si="0"/>
        <v>0</v>
      </c>
    </row>
    <row r="14" spans="1:5" s="154" customFormat="1" ht="12" customHeight="1">
      <c r="A14" s="215" t="s">
        <v>69</v>
      </c>
      <c r="B14" s="6" t="s">
        <v>303</v>
      </c>
      <c r="C14" s="111"/>
      <c r="D14" s="267"/>
      <c r="E14" s="323">
        <f t="shared" si="0"/>
        <v>0</v>
      </c>
    </row>
    <row r="15" spans="1:5" s="154" customFormat="1" ht="12" customHeight="1">
      <c r="A15" s="215" t="s">
        <v>70</v>
      </c>
      <c r="B15" s="5" t="s">
        <v>304</v>
      </c>
      <c r="C15" s="111"/>
      <c r="D15" s="267"/>
      <c r="E15" s="323">
        <f t="shared" si="0"/>
        <v>0</v>
      </c>
    </row>
    <row r="16" spans="1:5" s="154" customFormat="1" ht="12" customHeight="1">
      <c r="A16" s="215" t="s">
        <v>77</v>
      </c>
      <c r="B16" s="6" t="s">
        <v>183</v>
      </c>
      <c r="C16" s="275"/>
      <c r="D16" s="304"/>
      <c r="E16" s="324">
        <f t="shared" si="0"/>
        <v>0</v>
      </c>
    </row>
    <row r="17" spans="1:5" s="222" customFormat="1" ht="12" customHeight="1">
      <c r="A17" s="215" t="s">
        <v>78</v>
      </c>
      <c r="B17" s="6" t="s">
        <v>184</v>
      </c>
      <c r="C17" s="111"/>
      <c r="D17" s="267"/>
      <c r="E17" s="323">
        <f t="shared" si="0"/>
        <v>0</v>
      </c>
    </row>
    <row r="18" spans="1:5" s="222" customFormat="1" ht="12" customHeight="1">
      <c r="A18" s="215" t="s">
        <v>79</v>
      </c>
      <c r="B18" s="6" t="s">
        <v>336</v>
      </c>
      <c r="C18" s="113"/>
      <c r="D18" s="268"/>
      <c r="E18" s="333">
        <f t="shared" si="0"/>
        <v>0</v>
      </c>
    </row>
    <row r="19" spans="1:5" s="222" customFormat="1" ht="12" customHeight="1" thickBot="1">
      <c r="A19" s="215" t="s">
        <v>80</v>
      </c>
      <c r="B19" s="5" t="s">
        <v>185</v>
      </c>
      <c r="C19" s="113"/>
      <c r="D19" s="268"/>
      <c r="E19" s="333">
        <f t="shared" si="0"/>
        <v>0</v>
      </c>
    </row>
    <row r="20" spans="1:5" s="154" customFormat="1" ht="12" customHeight="1" thickBot="1">
      <c r="A20" s="78" t="s">
        <v>8</v>
      </c>
      <c r="B20" s="90" t="s">
        <v>305</v>
      </c>
      <c r="C20" s="114">
        <f>SUM(C21:C23)</f>
        <v>0</v>
      </c>
      <c r="D20" s="269">
        <f>SUM(D21:D23)</f>
        <v>0</v>
      </c>
      <c r="E20" s="149">
        <f>SUM(E21:E23)</f>
        <v>0</v>
      </c>
    </row>
    <row r="21" spans="1:5" s="222" customFormat="1" ht="12" customHeight="1">
      <c r="A21" s="215" t="s">
        <v>71</v>
      </c>
      <c r="B21" s="7" t="s">
        <v>158</v>
      </c>
      <c r="C21" s="111"/>
      <c r="D21" s="267"/>
      <c r="E21" s="323">
        <f t="shared" si="0"/>
        <v>0</v>
      </c>
    </row>
    <row r="22" spans="1:5" s="222" customFormat="1" ht="12" customHeight="1">
      <c r="A22" s="215" t="s">
        <v>72</v>
      </c>
      <c r="B22" s="6" t="s">
        <v>306</v>
      </c>
      <c r="C22" s="111"/>
      <c r="D22" s="267"/>
      <c r="E22" s="323">
        <f t="shared" si="0"/>
        <v>0</v>
      </c>
    </row>
    <row r="23" spans="1:5" s="222" customFormat="1" ht="12" customHeight="1">
      <c r="A23" s="215" t="s">
        <v>73</v>
      </c>
      <c r="B23" s="6" t="s">
        <v>307</v>
      </c>
      <c r="C23" s="111"/>
      <c r="D23" s="267"/>
      <c r="E23" s="323">
        <f t="shared" si="0"/>
        <v>0</v>
      </c>
    </row>
    <row r="24" spans="1:5" s="222" customFormat="1" ht="12" customHeight="1" thickBot="1">
      <c r="A24" s="215" t="s">
        <v>74</v>
      </c>
      <c r="B24" s="6" t="s">
        <v>414</v>
      </c>
      <c r="C24" s="111"/>
      <c r="D24" s="267"/>
      <c r="E24" s="323">
        <f t="shared" si="0"/>
        <v>0</v>
      </c>
    </row>
    <row r="25" spans="1:5" s="222" customFormat="1" ht="12" customHeight="1" thickBot="1">
      <c r="A25" s="80" t="s">
        <v>9</v>
      </c>
      <c r="B25" s="61" t="s">
        <v>101</v>
      </c>
      <c r="C25" s="301"/>
      <c r="D25" s="303"/>
      <c r="E25" s="149">
        <f t="shared" si="0"/>
        <v>0</v>
      </c>
    </row>
    <row r="26" spans="1:5" s="222" customFormat="1" ht="12" customHeight="1" thickBot="1">
      <c r="A26" s="80" t="s">
        <v>10</v>
      </c>
      <c r="B26" s="61" t="s">
        <v>308</v>
      </c>
      <c r="C26" s="114">
        <f>+C27+C28</f>
        <v>0</v>
      </c>
      <c r="D26" s="269">
        <f>+D27+D28</f>
        <v>0</v>
      </c>
      <c r="E26" s="149">
        <f>+E27+E28+E29</f>
        <v>0</v>
      </c>
    </row>
    <row r="27" spans="1:5" s="222" customFormat="1" ht="12" customHeight="1">
      <c r="A27" s="216" t="s">
        <v>167</v>
      </c>
      <c r="B27" s="217" t="s">
        <v>306</v>
      </c>
      <c r="C27" s="276"/>
      <c r="D27" s="63"/>
      <c r="E27" s="325">
        <f>C27+D27</f>
        <v>0</v>
      </c>
    </row>
    <row r="28" spans="1:5" s="222" customFormat="1" ht="12" customHeight="1">
      <c r="A28" s="216" t="s">
        <v>168</v>
      </c>
      <c r="B28" s="218" t="s">
        <v>309</v>
      </c>
      <c r="C28" s="115"/>
      <c r="D28" s="270"/>
      <c r="E28" s="323">
        <f>C28+D28</f>
        <v>0</v>
      </c>
    </row>
    <row r="29" spans="1:5" s="222" customFormat="1" ht="12" customHeight="1" thickBot="1">
      <c r="A29" s="215" t="s">
        <v>169</v>
      </c>
      <c r="B29" s="66" t="s">
        <v>415</v>
      </c>
      <c r="C29" s="52"/>
      <c r="D29" s="305"/>
      <c r="E29" s="333">
        <f>C29+D29</f>
        <v>0</v>
      </c>
    </row>
    <row r="30" spans="1:5" s="222" customFormat="1" ht="12" customHeight="1" thickBot="1">
      <c r="A30" s="80" t="s">
        <v>11</v>
      </c>
      <c r="B30" s="61" t="s">
        <v>310</v>
      </c>
      <c r="C30" s="114">
        <f>+C31+C32+C33</f>
        <v>0</v>
      </c>
      <c r="D30" s="269">
        <f>+D31+D32+D33</f>
        <v>0</v>
      </c>
      <c r="E30" s="337">
        <f>C30+D30</f>
        <v>0</v>
      </c>
    </row>
    <row r="31" spans="1:5" s="222" customFormat="1" ht="12" customHeight="1">
      <c r="A31" s="216" t="s">
        <v>58</v>
      </c>
      <c r="B31" s="217" t="s">
        <v>190</v>
      </c>
      <c r="C31" s="276"/>
      <c r="D31" s="63"/>
      <c r="E31" s="338">
        <f>+E32+E33+E34</f>
        <v>0</v>
      </c>
    </row>
    <row r="32" spans="1:5" s="222" customFormat="1" ht="12" customHeight="1">
      <c r="A32" s="216" t="s">
        <v>59</v>
      </c>
      <c r="B32" s="218" t="s">
        <v>191</v>
      </c>
      <c r="C32" s="115"/>
      <c r="D32" s="270"/>
      <c r="E32" s="325">
        <f>C32+D32</f>
        <v>0</v>
      </c>
    </row>
    <row r="33" spans="1:5" s="222" customFormat="1" ht="12" customHeight="1" thickBot="1">
      <c r="A33" s="215" t="s">
        <v>60</v>
      </c>
      <c r="B33" s="66" t="s">
        <v>192</v>
      </c>
      <c r="C33" s="52"/>
      <c r="D33" s="305"/>
      <c r="E33" s="320">
        <f>C33+D33</f>
        <v>0</v>
      </c>
    </row>
    <row r="34" spans="1:5" s="154" customFormat="1" ht="12" customHeight="1" thickBot="1">
      <c r="A34" s="80" t="s">
        <v>12</v>
      </c>
      <c r="B34" s="61" t="s">
        <v>278</v>
      </c>
      <c r="C34" s="301"/>
      <c r="D34" s="303"/>
      <c r="E34" s="339">
        <f>C34+D34</f>
        <v>0</v>
      </c>
    </row>
    <row r="35" spans="1:5" s="154" customFormat="1" ht="12" customHeight="1" thickBot="1">
      <c r="A35" s="80" t="s">
        <v>13</v>
      </c>
      <c r="B35" s="61" t="s">
        <v>311</v>
      </c>
      <c r="C35" s="301"/>
      <c r="D35" s="303"/>
      <c r="E35" s="149">
        <f>C35+D35</f>
        <v>0</v>
      </c>
    </row>
    <row r="36" spans="1:5" s="154" customFormat="1" ht="12" customHeight="1" thickBot="1">
      <c r="A36" s="78" t="s">
        <v>14</v>
      </c>
      <c r="B36" s="61" t="s">
        <v>416</v>
      </c>
      <c r="C36" s="114">
        <f>+C8+C20+C25+C26+C30+C34+C35</f>
        <v>0</v>
      </c>
      <c r="D36" s="269">
        <f>+D8+D20+D25+D26+D30+D34+D35</f>
        <v>0</v>
      </c>
      <c r="E36" s="149">
        <f>C36+D36</f>
        <v>0</v>
      </c>
    </row>
    <row r="37" spans="1:5" s="154" customFormat="1" ht="12" customHeight="1" thickBot="1">
      <c r="A37" s="91" t="s">
        <v>15</v>
      </c>
      <c r="B37" s="61" t="s">
        <v>313</v>
      </c>
      <c r="C37" s="114">
        <f>+C38+C39+C40</f>
        <v>0</v>
      </c>
      <c r="D37" s="269">
        <f>+D38+D39+D40</f>
        <v>0</v>
      </c>
      <c r="E37" s="149">
        <f>+E8+E20+E25+E26+E31+E35+E36</f>
        <v>0</v>
      </c>
    </row>
    <row r="38" spans="1:5" s="154" customFormat="1" ht="12" customHeight="1">
      <c r="A38" s="216" t="s">
        <v>314</v>
      </c>
      <c r="B38" s="217" t="s">
        <v>140</v>
      </c>
      <c r="C38" s="276"/>
      <c r="D38" s="63"/>
      <c r="E38" s="338">
        <f>+E39+E40+E41</f>
        <v>0</v>
      </c>
    </row>
    <row r="39" spans="1:5" s="154" customFormat="1" ht="12" customHeight="1">
      <c r="A39" s="216" t="s">
        <v>315</v>
      </c>
      <c r="B39" s="218" t="s">
        <v>2</v>
      </c>
      <c r="C39" s="115"/>
      <c r="D39" s="270"/>
      <c r="E39" s="325">
        <f>C39+D39</f>
        <v>0</v>
      </c>
    </row>
    <row r="40" spans="1:5" s="222" customFormat="1" ht="12" customHeight="1" thickBot="1">
      <c r="A40" s="215" t="s">
        <v>316</v>
      </c>
      <c r="B40" s="66" t="s">
        <v>317</v>
      </c>
      <c r="C40" s="52"/>
      <c r="D40" s="305"/>
      <c r="E40" s="320">
        <f>C40+D40</f>
        <v>0</v>
      </c>
    </row>
    <row r="41" spans="1:5" s="222" customFormat="1" ht="15" customHeight="1" thickBot="1">
      <c r="A41" s="91" t="s">
        <v>16</v>
      </c>
      <c r="B41" s="92" t="s">
        <v>318</v>
      </c>
      <c r="C41" s="302">
        <f>+C36+C37</f>
        <v>0</v>
      </c>
      <c r="D41" s="299">
        <f>+D36+D37</f>
        <v>0</v>
      </c>
      <c r="E41" s="339">
        <f>C41+D41</f>
        <v>0</v>
      </c>
    </row>
    <row r="42" spans="1:3" s="222" customFormat="1" ht="15" customHeight="1">
      <c r="A42" s="93"/>
      <c r="B42" s="94"/>
      <c r="C42" s="150"/>
    </row>
    <row r="43" spans="1:3" ht="13.5" thickBot="1">
      <c r="A43" s="95"/>
      <c r="B43" s="96"/>
      <c r="C43" s="151"/>
    </row>
    <row r="44" spans="1:5" s="221" customFormat="1" ht="16.5" customHeight="1" thickBot="1">
      <c r="A44" s="399" t="s">
        <v>41</v>
      </c>
      <c r="B44" s="400"/>
      <c r="C44" s="400"/>
      <c r="D44" s="400"/>
      <c r="E44" s="401"/>
    </row>
    <row r="45" spans="1:5" s="223" customFormat="1" ht="12" customHeight="1" thickBot="1">
      <c r="A45" s="80" t="s">
        <v>7</v>
      </c>
      <c r="B45" s="61" t="s">
        <v>319</v>
      </c>
      <c r="C45" s="114">
        <f>SUM(C46:C50)</f>
        <v>0</v>
      </c>
      <c r="D45" s="269">
        <f>SUM(D46:D50)</f>
        <v>0</v>
      </c>
      <c r="E45" s="149">
        <f>SUM(E46:E50)</f>
        <v>0</v>
      </c>
    </row>
    <row r="46" spans="1:5" ht="12" customHeight="1">
      <c r="A46" s="215" t="s">
        <v>65</v>
      </c>
      <c r="B46" s="7" t="s">
        <v>36</v>
      </c>
      <c r="C46" s="276"/>
      <c r="D46" s="63"/>
      <c r="E46" s="325">
        <f>C46+D46</f>
        <v>0</v>
      </c>
    </row>
    <row r="47" spans="1:5" ht="12" customHeight="1">
      <c r="A47" s="215" t="s">
        <v>66</v>
      </c>
      <c r="B47" s="6" t="s">
        <v>110</v>
      </c>
      <c r="C47" s="51"/>
      <c r="D47" s="64"/>
      <c r="E47" s="321">
        <f>C47+D47</f>
        <v>0</v>
      </c>
    </row>
    <row r="48" spans="1:5" ht="12" customHeight="1">
      <c r="A48" s="215" t="s">
        <v>67</v>
      </c>
      <c r="B48" s="6" t="s">
        <v>84</v>
      </c>
      <c r="C48" s="51"/>
      <c r="D48" s="64"/>
      <c r="E48" s="321">
        <f>C48+D48</f>
        <v>0</v>
      </c>
    </row>
    <row r="49" spans="1:5" ht="12" customHeight="1">
      <c r="A49" s="215" t="s">
        <v>68</v>
      </c>
      <c r="B49" s="6" t="s">
        <v>111</v>
      </c>
      <c r="C49" s="51"/>
      <c r="D49" s="64"/>
      <c r="E49" s="321">
        <f>C49+D49</f>
        <v>0</v>
      </c>
    </row>
    <row r="50" spans="1:5" ht="12" customHeight="1" thickBot="1">
      <c r="A50" s="215" t="s">
        <v>85</v>
      </c>
      <c r="B50" s="6" t="s">
        <v>112</v>
      </c>
      <c r="C50" s="51"/>
      <c r="D50" s="64"/>
      <c r="E50" s="321">
        <f>C50+D50</f>
        <v>0</v>
      </c>
    </row>
    <row r="51" spans="1:5" ht="12" customHeight="1" thickBot="1">
      <c r="A51" s="80" t="s">
        <v>8</v>
      </c>
      <c r="B51" s="61" t="s">
        <v>320</v>
      </c>
      <c r="C51" s="114">
        <f>SUM(C52:C54)</f>
        <v>0</v>
      </c>
      <c r="D51" s="269">
        <f>SUM(D52:D54)</f>
        <v>0</v>
      </c>
      <c r="E51" s="149">
        <f>SUM(E52:E54)</f>
        <v>0</v>
      </c>
    </row>
    <row r="52" spans="1:5" s="223" customFormat="1" ht="12" customHeight="1">
      <c r="A52" s="215" t="s">
        <v>71</v>
      </c>
      <c r="B52" s="7" t="s">
        <v>130</v>
      </c>
      <c r="C52" s="276"/>
      <c r="D52" s="63"/>
      <c r="E52" s="325">
        <f>C52+D52</f>
        <v>0</v>
      </c>
    </row>
    <row r="53" spans="1:5" ht="12" customHeight="1">
      <c r="A53" s="215" t="s">
        <v>72</v>
      </c>
      <c r="B53" s="6" t="s">
        <v>114</v>
      </c>
      <c r="C53" s="51"/>
      <c r="D53" s="64"/>
      <c r="E53" s="321">
        <f>C53+D53</f>
        <v>0</v>
      </c>
    </row>
    <row r="54" spans="1:5" ht="12" customHeight="1">
      <c r="A54" s="215" t="s">
        <v>73</v>
      </c>
      <c r="B54" s="6" t="s">
        <v>42</v>
      </c>
      <c r="C54" s="51"/>
      <c r="D54" s="64"/>
      <c r="E54" s="321">
        <f>C54+D54</f>
        <v>0</v>
      </c>
    </row>
    <row r="55" spans="1:5" ht="12" customHeight="1" thickBot="1">
      <c r="A55" s="215" t="s">
        <v>74</v>
      </c>
      <c r="B55" s="6" t="s">
        <v>413</v>
      </c>
      <c r="C55" s="51"/>
      <c r="D55" s="64"/>
      <c r="E55" s="321">
        <f>C55+D55</f>
        <v>0</v>
      </c>
    </row>
    <row r="56" spans="1:5" ht="15" customHeight="1" thickBot="1">
      <c r="A56" s="80" t="s">
        <v>9</v>
      </c>
      <c r="B56" s="61" t="s">
        <v>4</v>
      </c>
      <c r="C56" s="301"/>
      <c r="D56" s="303"/>
      <c r="E56" s="149">
        <f>C56+D56</f>
        <v>0</v>
      </c>
    </row>
    <row r="57" spans="1:5" ht="13.5" thickBot="1">
      <c r="A57" s="80" t="s">
        <v>10</v>
      </c>
      <c r="B57" s="97" t="s">
        <v>417</v>
      </c>
      <c r="C57" s="302">
        <f>+C45+C51+C56</f>
        <v>0</v>
      </c>
      <c r="D57" s="299">
        <f>+D45+D51+D56</f>
        <v>0</v>
      </c>
      <c r="E57" s="152">
        <f>+E45+E51+E56</f>
        <v>0</v>
      </c>
    </row>
    <row r="58" spans="3:5" ht="15" customHeight="1" thickBot="1">
      <c r="C58" s="153"/>
      <c r="E58" s="153"/>
    </row>
    <row r="59" spans="1:5" ht="14.25" customHeight="1" thickBot="1">
      <c r="A59" s="100" t="s">
        <v>408</v>
      </c>
      <c r="B59" s="101"/>
      <c r="C59" s="297"/>
      <c r="D59" s="297"/>
      <c r="E59" s="313">
        <f>C59+D59</f>
        <v>0</v>
      </c>
    </row>
    <row r="60" spans="1:5" ht="13.5" thickBot="1">
      <c r="A60" s="100" t="s">
        <v>125</v>
      </c>
      <c r="B60" s="101"/>
      <c r="C60" s="297"/>
      <c r="D60" s="297"/>
      <c r="E60" s="313">
        <f>C60+D60</f>
        <v>0</v>
      </c>
    </row>
  </sheetData>
  <sheetProtection sheet="1" objects="1" scenarios="1" formatCells="0"/>
  <mergeCells count="4">
    <mergeCell ref="B2:D2"/>
    <mergeCell ref="B3:D3"/>
    <mergeCell ref="A7:E7"/>
    <mergeCell ref="A44:E44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</sheetPr>
  <dimension ref="A1:E60"/>
  <sheetViews>
    <sheetView zoomScale="145" zoomScaleNormal="145" workbookViewId="0" topLeftCell="A1">
      <selection activeCell="B6" sqref="B6"/>
    </sheetView>
  </sheetViews>
  <sheetFormatPr defaultColWidth="9.00390625" defaultRowHeight="12.75"/>
  <cols>
    <col min="1" max="1" width="13.875" style="98" customWidth="1"/>
    <col min="2" max="2" width="54.50390625" style="99" customWidth="1"/>
    <col min="3" max="5" width="15.875" style="99" customWidth="1"/>
    <col min="6" max="16384" width="9.375" style="99" customWidth="1"/>
  </cols>
  <sheetData>
    <row r="1" spans="1:5" s="85" customFormat="1" ht="16.5" thickBot="1">
      <c r="A1" s="84"/>
      <c r="B1" s="86"/>
      <c r="C1" s="1"/>
      <c r="D1" s="1"/>
      <c r="E1" s="288" t="s">
        <v>502</v>
      </c>
    </row>
    <row r="2" spans="1:5" s="219" customFormat="1" ht="25.5" customHeight="1" thickBot="1">
      <c r="A2" s="77" t="s">
        <v>446</v>
      </c>
      <c r="B2" s="403" t="s">
        <v>500</v>
      </c>
      <c r="C2" s="404"/>
      <c r="D2" s="405"/>
      <c r="E2" s="300" t="s">
        <v>44</v>
      </c>
    </row>
    <row r="3" spans="1:5" s="219" customFormat="1" ht="24.75" thickBot="1">
      <c r="A3" s="77" t="s">
        <v>123</v>
      </c>
      <c r="B3" s="403" t="s">
        <v>322</v>
      </c>
      <c r="C3" s="404"/>
      <c r="D3" s="405"/>
      <c r="E3" s="300" t="s">
        <v>44</v>
      </c>
    </row>
    <row r="4" spans="1:5" s="220" customFormat="1" ht="15.75" customHeight="1" thickBot="1">
      <c r="A4" s="87"/>
      <c r="B4" s="87"/>
      <c r="C4" s="88"/>
      <c r="D4" s="54"/>
      <c r="E4" s="88" t="s">
        <v>39</v>
      </c>
    </row>
    <row r="5" spans="1:5" ht="24.75" thickBot="1">
      <c r="A5" s="175" t="s">
        <v>124</v>
      </c>
      <c r="B5" s="89" t="s">
        <v>504</v>
      </c>
      <c r="C5" s="330" t="s">
        <v>421</v>
      </c>
      <c r="D5" s="330" t="s">
        <v>480</v>
      </c>
      <c r="E5" s="331" t="str">
        <f>+CONCATENATE(LEFT(ÖSSZEFÜGGÉSEK!A7,4),"……….",CHAR(10),"Módosítás utáni")</f>
        <v>……….
Módosítás utáni</v>
      </c>
    </row>
    <row r="6" spans="1:5" s="221" customFormat="1" ht="12.75" customHeight="1" thickBot="1">
      <c r="A6" s="78" t="s">
        <v>387</v>
      </c>
      <c r="B6" s="79" t="s">
        <v>388</v>
      </c>
      <c r="C6" s="79" t="s">
        <v>389</v>
      </c>
      <c r="D6" s="292" t="s">
        <v>391</v>
      </c>
      <c r="E6" s="341" t="s">
        <v>496</v>
      </c>
    </row>
    <row r="7" spans="1:5" s="221" customFormat="1" ht="15.75" customHeight="1" thickBot="1">
      <c r="A7" s="399" t="s">
        <v>40</v>
      </c>
      <c r="B7" s="400"/>
      <c r="C7" s="400"/>
      <c r="D7" s="400"/>
      <c r="E7" s="401"/>
    </row>
    <row r="8" spans="1:5" s="154" customFormat="1" ht="12" customHeight="1" thickBot="1">
      <c r="A8" s="78" t="s">
        <v>7</v>
      </c>
      <c r="B8" s="90" t="s">
        <v>409</v>
      </c>
      <c r="C8" s="114">
        <f>SUM(C9:C19)</f>
        <v>0</v>
      </c>
      <c r="D8" s="114">
        <f>SUM(D9:D19)</f>
        <v>0</v>
      </c>
      <c r="E8" s="149">
        <f>SUM(E9:E19)</f>
        <v>0</v>
      </c>
    </row>
    <row r="9" spans="1:5" s="154" customFormat="1" ht="12" customHeight="1">
      <c r="A9" s="214" t="s">
        <v>65</v>
      </c>
      <c r="B9" s="8" t="s">
        <v>176</v>
      </c>
      <c r="C9" s="277"/>
      <c r="D9" s="277"/>
      <c r="E9" s="332">
        <f>C9+D9</f>
        <v>0</v>
      </c>
    </row>
    <row r="10" spans="1:5" s="154" customFormat="1" ht="12" customHeight="1">
      <c r="A10" s="215" t="s">
        <v>66</v>
      </c>
      <c r="B10" s="6" t="s">
        <v>177</v>
      </c>
      <c r="C10" s="111"/>
      <c r="D10" s="267"/>
      <c r="E10" s="323">
        <f aca="true" t="shared" si="0" ref="E10:E25">C10+D10</f>
        <v>0</v>
      </c>
    </row>
    <row r="11" spans="1:5" s="154" customFormat="1" ht="12" customHeight="1">
      <c r="A11" s="215" t="s">
        <v>67</v>
      </c>
      <c r="B11" s="6" t="s">
        <v>178</v>
      </c>
      <c r="C11" s="111"/>
      <c r="D11" s="267"/>
      <c r="E11" s="323">
        <f t="shared" si="0"/>
        <v>0</v>
      </c>
    </row>
    <row r="12" spans="1:5" s="154" customFormat="1" ht="12" customHeight="1">
      <c r="A12" s="215" t="s">
        <v>68</v>
      </c>
      <c r="B12" s="6" t="s">
        <v>179</v>
      </c>
      <c r="C12" s="111"/>
      <c r="D12" s="267"/>
      <c r="E12" s="323">
        <f t="shared" si="0"/>
        <v>0</v>
      </c>
    </row>
    <row r="13" spans="1:5" s="154" customFormat="1" ht="12" customHeight="1">
      <c r="A13" s="215" t="s">
        <v>85</v>
      </c>
      <c r="B13" s="6" t="s">
        <v>180</v>
      </c>
      <c r="C13" s="111"/>
      <c r="D13" s="267"/>
      <c r="E13" s="323">
        <f t="shared" si="0"/>
        <v>0</v>
      </c>
    </row>
    <row r="14" spans="1:5" s="154" customFormat="1" ht="12" customHeight="1">
      <c r="A14" s="215" t="s">
        <v>69</v>
      </c>
      <c r="B14" s="6" t="s">
        <v>303</v>
      </c>
      <c r="C14" s="111"/>
      <c r="D14" s="267"/>
      <c r="E14" s="323">
        <f t="shared" si="0"/>
        <v>0</v>
      </c>
    </row>
    <row r="15" spans="1:5" s="154" customFormat="1" ht="12" customHeight="1">
      <c r="A15" s="215" t="s">
        <v>70</v>
      </c>
      <c r="B15" s="5" t="s">
        <v>304</v>
      </c>
      <c r="C15" s="111"/>
      <c r="D15" s="267"/>
      <c r="E15" s="323">
        <f t="shared" si="0"/>
        <v>0</v>
      </c>
    </row>
    <row r="16" spans="1:5" s="154" customFormat="1" ht="12" customHeight="1">
      <c r="A16" s="215" t="s">
        <v>77</v>
      </c>
      <c r="B16" s="6" t="s">
        <v>183</v>
      </c>
      <c r="C16" s="275"/>
      <c r="D16" s="304"/>
      <c r="E16" s="324">
        <f t="shared" si="0"/>
        <v>0</v>
      </c>
    </row>
    <row r="17" spans="1:5" s="222" customFormat="1" ht="12" customHeight="1">
      <c r="A17" s="215" t="s">
        <v>78</v>
      </c>
      <c r="B17" s="6" t="s">
        <v>184</v>
      </c>
      <c r="C17" s="111"/>
      <c r="D17" s="267"/>
      <c r="E17" s="323">
        <f t="shared" si="0"/>
        <v>0</v>
      </c>
    </row>
    <row r="18" spans="1:5" s="222" customFormat="1" ht="12" customHeight="1">
      <c r="A18" s="215" t="s">
        <v>79</v>
      </c>
      <c r="B18" s="6" t="s">
        <v>336</v>
      </c>
      <c r="C18" s="113"/>
      <c r="D18" s="268"/>
      <c r="E18" s="333">
        <f t="shared" si="0"/>
        <v>0</v>
      </c>
    </row>
    <row r="19" spans="1:5" s="222" customFormat="1" ht="12" customHeight="1" thickBot="1">
      <c r="A19" s="215" t="s">
        <v>80</v>
      </c>
      <c r="B19" s="5" t="s">
        <v>185</v>
      </c>
      <c r="C19" s="113"/>
      <c r="D19" s="268"/>
      <c r="E19" s="333">
        <f t="shared" si="0"/>
        <v>0</v>
      </c>
    </row>
    <row r="20" spans="1:5" s="154" customFormat="1" ht="12" customHeight="1" thickBot="1">
      <c r="A20" s="78" t="s">
        <v>8</v>
      </c>
      <c r="B20" s="90" t="s">
        <v>305</v>
      </c>
      <c r="C20" s="114">
        <f>SUM(C21:C23)</f>
        <v>0</v>
      </c>
      <c r="D20" s="269">
        <f>SUM(D21:D23)</f>
        <v>0</v>
      </c>
      <c r="E20" s="149">
        <f>SUM(E21:E23)</f>
        <v>0</v>
      </c>
    </row>
    <row r="21" spans="1:5" s="222" customFormat="1" ht="12" customHeight="1">
      <c r="A21" s="215" t="s">
        <v>71</v>
      </c>
      <c r="B21" s="7" t="s">
        <v>158</v>
      </c>
      <c r="C21" s="111"/>
      <c r="D21" s="267"/>
      <c r="E21" s="323">
        <f t="shared" si="0"/>
        <v>0</v>
      </c>
    </row>
    <row r="22" spans="1:5" s="222" customFormat="1" ht="12" customHeight="1">
      <c r="A22" s="215" t="s">
        <v>72</v>
      </c>
      <c r="B22" s="6" t="s">
        <v>306</v>
      </c>
      <c r="C22" s="111"/>
      <c r="D22" s="267"/>
      <c r="E22" s="323">
        <f t="shared" si="0"/>
        <v>0</v>
      </c>
    </row>
    <row r="23" spans="1:5" s="222" customFormat="1" ht="12" customHeight="1">
      <c r="A23" s="215" t="s">
        <v>73</v>
      </c>
      <c r="B23" s="6" t="s">
        <v>307</v>
      </c>
      <c r="C23" s="111"/>
      <c r="D23" s="267"/>
      <c r="E23" s="323">
        <f t="shared" si="0"/>
        <v>0</v>
      </c>
    </row>
    <row r="24" spans="1:5" s="222" customFormat="1" ht="12" customHeight="1" thickBot="1">
      <c r="A24" s="215" t="s">
        <v>74</v>
      </c>
      <c r="B24" s="6" t="s">
        <v>414</v>
      </c>
      <c r="C24" s="111"/>
      <c r="D24" s="267"/>
      <c r="E24" s="323">
        <f t="shared" si="0"/>
        <v>0</v>
      </c>
    </row>
    <row r="25" spans="1:5" s="222" customFormat="1" ht="12" customHeight="1" thickBot="1">
      <c r="A25" s="80" t="s">
        <v>9</v>
      </c>
      <c r="B25" s="61" t="s">
        <v>101</v>
      </c>
      <c r="C25" s="301"/>
      <c r="D25" s="303"/>
      <c r="E25" s="149">
        <f t="shared" si="0"/>
        <v>0</v>
      </c>
    </row>
    <row r="26" spans="1:5" s="222" customFormat="1" ht="12" customHeight="1" thickBot="1">
      <c r="A26" s="80" t="s">
        <v>10</v>
      </c>
      <c r="B26" s="61" t="s">
        <v>308</v>
      </c>
      <c r="C26" s="114">
        <f>+C27+C28</f>
        <v>0</v>
      </c>
      <c r="D26" s="269">
        <f>+D27+D28</f>
        <v>0</v>
      </c>
      <c r="E26" s="149">
        <f>+E27+E28+E29</f>
        <v>0</v>
      </c>
    </row>
    <row r="27" spans="1:5" s="222" customFormat="1" ht="12" customHeight="1">
      <c r="A27" s="216" t="s">
        <v>167</v>
      </c>
      <c r="B27" s="217" t="s">
        <v>306</v>
      </c>
      <c r="C27" s="276"/>
      <c r="D27" s="63"/>
      <c r="E27" s="325">
        <f>C27+D27</f>
        <v>0</v>
      </c>
    </row>
    <row r="28" spans="1:5" s="222" customFormat="1" ht="12" customHeight="1">
      <c r="A28" s="216" t="s">
        <v>168</v>
      </c>
      <c r="B28" s="218" t="s">
        <v>309</v>
      </c>
      <c r="C28" s="115"/>
      <c r="D28" s="270"/>
      <c r="E28" s="323">
        <f>C28+D28</f>
        <v>0</v>
      </c>
    </row>
    <row r="29" spans="1:5" s="222" customFormat="1" ht="12" customHeight="1" thickBot="1">
      <c r="A29" s="215" t="s">
        <v>169</v>
      </c>
      <c r="B29" s="66" t="s">
        <v>415</v>
      </c>
      <c r="C29" s="52"/>
      <c r="D29" s="305"/>
      <c r="E29" s="333">
        <f>C29+D29</f>
        <v>0</v>
      </c>
    </row>
    <row r="30" spans="1:5" s="222" customFormat="1" ht="12" customHeight="1" thickBot="1">
      <c r="A30" s="80" t="s">
        <v>11</v>
      </c>
      <c r="B30" s="61" t="s">
        <v>310</v>
      </c>
      <c r="C30" s="114">
        <f>+C31+C32+C33</f>
        <v>0</v>
      </c>
      <c r="D30" s="269">
        <f>+D31+D32+D33</f>
        <v>0</v>
      </c>
      <c r="E30" s="337">
        <f>C30+D30</f>
        <v>0</v>
      </c>
    </row>
    <row r="31" spans="1:5" s="222" customFormat="1" ht="12" customHeight="1">
      <c r="A31" s="216" t="s">
        <v>58</v>
      </c>
      <c r="B31" s="217" t="s">
        <v>190</v>
      </c>
      <c r="C31" s="276"/>
      <c r="D31" s="63"/>
      <c r="E31" s="338">
        <f>+E32+E33+E34</f>
        <v>0</v>
      </c>
    </row>
    <row r="32" spans="1:5" s="222" customFormat="1" ht="12" customHeight="1">
      <c r="A32" s="216" t="s">
        <v>59</v>
      </c>
      <c r="B32" s="218" t="s">
        <v>191</v>
      </c>
      <c r="C32" s="115"/>
      <c r="D32" s="270"/>
      <c r="E32" s="325">
        <f>C32+D32</f>
        <v>0</v>
      </c>
    </row>
    <row r="33" spans="1:5" s="222" customFormat="1" ht="12" customHeight="1" thickBot="1">
      <c r="A33" s="215" t="s">
        <v>60</v>
      </c>
      <c r="B33" s="66" t="s">
        <v>192</v>
      </c>
      <c r="C33" s="52"/>
      <c r="D33" s="305"/>
      <c r="E33" s="320">
        <f>C33+D33</f>
        <v>0</v>
      </c>
    </row>
    <row r="34" spans="1:5" s="154" customFormat="1" ht="12" customHeight="1" thickBot="1">
      <c r="A34" s="80" t="s">
        <v>12</v>
      </c>
      <c r="B34" s="61" t="s">
        <v>278</v>
      </c>
      <c r="C34" s="301"/>
      <c r="D34" s="303"/>
      <c r="E34" s="339">
        <f>C34+D34</f>
        <v>0</v>
      </c>
    </row>
    <row r="35" spans="1:5" s="154" customFormat="1" ht="12" customHeight="1" thickBot="1">
      <c r="A35" s="80" t="s">
        <v>13</v>
      </c>
      <c r="B35" s="61" t="s">
        <v>311</v>
      </c>
      <c r="C35" s="301"/>
      <c r="D35" s="303"/>
      <c r="E35" s="149">
        <f>C35+D35</f>
        <v>0</v>
      </c>
    </row>
    <row r="36" spans="1:5" s="154" customFormat="1" ht="12" customHeight="1" thickBot="1">
      <c r="A36" s="78" t="s">
        <v>14</v>
      </c>
      <c r="B36" s="61" t="s">
        <v>416</v>
      </c>
      <c r="C36" s="114">
        <f>+C8+C20+C25+C26+C30+C34+C35</f>
        <v>0</v>
      </c>
      <c r="D36" s="269">
        <f>+D8+D20+D25+D26+D30+D34+D35</f>
        <v>0</v>
      </c>
      <c r="E36" s="149">
        <f>C36+D36</f>
        <v>0</v>
      </c>
    </row>
    <row r="37" spans="1:5" s="154" customFormat="1" ht="12" customHeight="1" thickBot="1">
      <c r="A37" s="91" t="s">
        <v>15</v>
      </c>
      <c r="B37" s="61" t="s">
        <v>313</v>
      </c>
      <c r="C37" s="114">
        <f>+C38+C39+C40</f>
        <v>0</v>
      </c>
      <c r="D37" s="269">
        <f>+D38+D39+D40</f>
        <v>0</v>
      </c>
      <c r="E37" s="149">
        <f>+E8+E20+E25+E26+E31+E35+E36</f>
        <v>0</v>
      </c>
    </row>
    <row r="38" spans="1:5" s="154" customFormat="1" ht="12" customHeight="1">
      <c r="A38" s="216" t="s">
        <v>314</v>
      </c>
      <c r="B38" s="217" t="s">
        <v>140</v>
      </c>
      <c r="C38" s="276"/>
      <c r="D38" s="63"/>
      <c r="E38" s="338">
        <f>+E39+E40+E41</f>
        <v>0</v>
      </c>
    </row>
    <row r="39" spans="1:5" s="154" customFormat="1" ht="12" customHeight="1">
      <c r="A39" s="216" t="s">
        <v>315</v>
      </c>
      <c r="B39" s="218" t="s">
        <v>2</v>
      </c>
      <c r="C39" s="115"/>
      <c r="D39" s="270"/>
      <c r="E39" s="325">
        <f>C39+D39</f>
        <v>0</v>
      </c>
    </row>
    <row r="40" spans="1:5" s="222" customFormat="1" ht="12" customHeight="1" thickBot="1">
      <c r="A40" s="215" t="s">
        <v>316</v>
      </c>
      <c r="B40" s="66" t="s">
        <v>317</v>
      </c>
      <c r="C40" s="52"/>
      <c r="D40" s="305"/>
      <c r="E40" s="320">
        <f>C40+D40</f>
        <v>0</v>
      </c>
    </row>
    <row r="41" spans="1:5" s="222" customFormat="1" ht="15" customHeight="1" thickBot="1">
      <c r="A41" s="91" t="s">
        <v>16</v>
      </c>
      <c r="B41" s="92" t="s">
        <v>318</v>
      </c>
      <c r="C41" s="302">
        <f>+C36+C37</f>
        <v>0</v>
      </c>
      <c r="D41" s="299">
        <f>+D36+D37</f>
        <v>0</v>
      </c>
      <c r="E41" s="339">
        <f>C41+D41</f>
        <v>0</v>
      </c>
    </row>
    <row r="42" spans="1:3" s="222" customFormat="1" ht="15" customHeight="1">
      <c r="A42" s="93"/>
      <c r="B42" s="94"/>
      <c r="C42" s="150"/>
    </row>
    <row r="43" spans="1:3" ht="13.5" thickBot="1">
      <c r="A43" s="95"/>
      <c r="B43" s="96"/>
      <c r="C43" s="151"/>
    </row>
    <row r="44" spans="1:5" s="221" customFormat="1" ht="16.5" customHeight="1" thickBot="1">
      <c r="A44" s="399" t="s">
        <v>41</v>
      </c>
      <c r="B44" s="400"/>
      <c r="C44" s="400"/>
      <c r="D44" s="400"/>
      <c r="E44" s="401"/>
    </row>
    <row r="45" spans="1:5" s="223" customFormat="1" ht="12" customHeight="1" thickBot="1">
      <c r="A45" s="80" t="s">
        <v>7</v>
      </c>
      <c r="B45" s="61" t="s">
        <v>319</v>
      </c>
      <c r="C45" s="114">
        <f>SUM(C46:C50)</f>
        <v>0</v>
      </c>
      <c r="D45" s="269">
        <f>SUM(D46:D50)</f>
        <v>0</v>
      </c>
      <c r="E45" s="149">
        <f>SUM(E46:E50)</f>
        <v>0</v>
      </c>
    </row>
    <row r="46" spans="1:5" ht="12" customHeight="1">
      <c r="A46" s="215" t="s">
        <v>65</v>
      </c>
      <c r="B46" s="7" t="s">
        <v>36</v>
      </c>
      <c r="C46" s="276"/>
      <c r="D46" s="63"/>
      <c r="E46" s="325">
        <f>C46+D46</f>
        <v>0</v>
      </c>
    </row>
    <row r="47" spans="1:5" ht="12" customHeight="1">
      <c r="A47" s="215" t="s">
        <v>66</v>
      </c>
      <c r="B47" s="6" t="s">
        <v>110</v>
      </c>
      <c r="C47" s="51"/>
      <c r="D47" s="64"/>
      <c r="E47" s="321">
        <f>C47+D47</f>
        <v>0</v>
      </c>
    </row>
    <row r="48" spans="1:5" ht="12" customHeight="1">
      <c r="A48" s="215" t="s">
        <v>67</v>
      </c>
      <c r="B48" s="6" t="s">
        <v>84</v>
      </c>
      <c r="C48" s="51"/>
      <c r="D48" s="64"/>
      <c r="E48" s="321">
        <f>C48+D48</f>
        <v>0</v>
      </c>
    </row>
    <row r="49" spans="1:5" ht="12" customHeight="1">
      <c r="A49" s="215" t="s">
        <v>68</v>
      </c>
      <c r="B49" s="6" t="s">
        <v>111</v>
      </c>
      <c r="C49" s="51"/>
      <c r="D49" s="64"/>
      <c r="E49" s="321">
        <f>C49+D49</f>
        <v>0</v>
      </c>
    </row>
    <row r="50" spans="1:5" ht="12" customHeight="1" thickBot="1">
      <c r="A50" s="215" t="s">
        <v>85</v>
      </c>
      <c r="B50" s="6" t="s">
        <v>112</v>
      </c>
      <c r="C50" s="51"/>
      <c r="D50" s="64"/>
      <c r="E50" s="321">
        <f>C50+D50</f>
        <v>0</v>
      </c>
    </row>
    <row r="51" spans="1:5" ht="12" customHeight="1" thickBot="1">
      <c r="A51" s="80" t="s">
        <v>8</v>
      </c>
      <c r="B51" s="61" t="s">
        <v>320</v>
      </c>
      <c r="C51" s="114">
        <f>SUM(C52:C54)</f>
        <v>0</v>
      </c>
      <c r="D51" s="269">
        <f>SUM(D52:D54)</f>
        <v>0</v>
      </c>
      <c r="E51" s="149">
        <f>SUM(E52:E54)</f>
        <v>0</v>
      </c>
    </row>
    <row r="52" spans="1:5" s="223" customFormat="1" ht="12" customHeight="1">
      <c r="A52" s="215" t="s">
        <v>71</v>
      </c>
      <c r="B52" s="7" t="s">
        <v>130</v>
      </c>
      <c r="C52" s="276"/>
      <c r="D52" s="63"/>
      <c r="E52" s="325">
        <f>C52+D52</f>
        <v>0</v>
      </c>
    </row>
    <row r="53" spans="1:5" ht="12" customHeight="1">
      <c r="A53" s="215" t="s">
        <v>72</v>
      </c>
      <c r="B53" s="6" t="s">
        <v>114</v>
      </c>
      <c r="C53" s="51"/>
      <c r="D53" s="64"/>
      <c r="E53" s="321">
        <f>C53+D53</f>
        <v>0</v>
      </c>
    </row>
    <row r="54" spans="1:5" ht="12" customHeight="1">
      <c r="A54" s="215" t="s">
        <v>73</v>
      </c>
      <c r="B54" s="6" t="s">
        <v>42</v>
      </c>
      <c r="C54" s="51"/>
      <c r="D54" s="64"/>
      <c r="E54" s="321">
        <f>C54+D54</f>
        <v>0</v>
      </c>
    </row>
    <row r="55" spans="1:5" ht="12" customHeight="1" thickBot="1">
      <c r="A55" s="215" t="s">
        <v>74</v>
      </c>
      <c r="B55" s="6" t="s">
        <v>413</v>
      </c>
      <c r="C55" s="51"/>
      <c r="D55" s="64"/>
      <c r="E55" s="321">
        <f>C55+D55</f>
        <v>0</v>
      </c>
    </row>
    <row r="56" spans="1:5" ht="15" customHeight="1" thickBot="1">
      <c r="A56" s="80" t="s">
        <v>9</v>
      </c>
      <c r="B56" s="61" t="s">
        <v>4</v>
      </c>
      <c r="C56" s="301"/>
      <c r="D56" s="303"/>
      <c r="E56" s="149">
        <f>C56+D56</f>
        <v>0</v>
      </c>
    </row>
    <row r="57" spans="1:5" ht="13.5" thickBot="1">
      <c r="A57" s="80" t="s">
        <v>10</v>
      </c>
      <c r="B57" s="97" t="s">
        <v>417</v>
      </c>
      <c r="C57" s="302">
        <f>+C45+C51+C56</f>
        <v>0</v>
      </c>
      <c r="D57" s="299">
        <f>+D45+D51+D56</f>
        <v>0</v>
      </c>
      <c r="E57" s="152">
        <f>+E45+E51+E56</f>
        <v>0</v>
      </c>
    </row>
    <row r="58" spans="3:5" ht="15" customHeight="1" thickBot="1">
      <c r="C58" s="153"/>
      <c r="E58" s="153"/>
    </row>
    <row r="59" spans="1:5" ht="14.25" customHeight="1" thickBot="1">
      <c r="A59" s="100" t="s">
        <v>408</v>
      </c>
      <c r="B59" s="101"/>
      <c r="C59" s="297"/>
      <c r="D59" s="297"/>
      <c r="E59" s="313">
        <f>C59+D59</f>
        <v>0</v>
      </c>
    </row>
    <row r="60" spans="1:5" ht="13.5" thickBot="1">
      <c r="A60" s="100" t="s">
        <v>125</v>
      </c>
      <c r="B60" s="101"/>
      <c r="C60" s="297"/>
      <c r="D60" s="297"/>
      <c r="E60" s="313">
        <f>C60+D60</f>
        <v>0</v>
      </c>
    </row>
  </sheetData>
  <sheetProtection sheet="1" objects="1" scenarios="1" formatCells="0"/>
  <mergeCells count="4">
    <mergeCell ref="B2:D2"/>
    <mergeCell ref="B3:D3"/>
    <mergeCell ref="A7:E7"/>
    <mergeCell ref="A44:E44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92D050"/>
  </sheetPr>
  <dimension ref="A1:E60"/>
  <sheetViews>
    <sheetView zoomScale="145" zoomScaleNormal="145" workbookViewId="0" topLeftCell="A1">
      <selection activeCell="B10" sqref="B10"/>
    </sheetView>
  </sheetViews>
  <sheetFormatPr defaultColWidth="9.00390625" defaultRowHeight="12.75"/>
  <cols>
    <col min="1" max="1" width="13.875" style="98" customWidth="1"/>
    <col min="2" max="2" width="54.50390625" style="99" customWidth="1"/>
    <col min="3" max="5" width="15.875" style="99" customWidth="1"/>
    <col min="6" max="16384" width="9.375" style="99" customWidth="1"/>
  </cols>
  <sheetData>
    <row r="1" spans="1:5" s="85" customFormat="1" ht="16.5" thickBot="1">
      <c r="A1" s="84"/>
      <c r="B1" s="86"/>
      <c r="C1" s="1"/>
      <c r="D1" s="1"/>
      <c r="E1" s="288" t="s">
        <v>503</v>
      </c>
    </row>
    <row r="2" spans="1:5" s="219" customFormat="1" ht="25.5" customHeight="1" thickBot="1">
      <c r="A2" s="77" t="s">
        <v>446</v>
      </c>
      <c r="B2" s="403" t="s">
        <v>500</v>
      </c>
      <c r="C2" s="404"/>
      <c r="D2" s="405"/>
      <c r="E2" s="300" t="s">
        <v>44</v>
      </c>
    </row>
    <row r="3" spans="1:5" s="219" customFormat="1" ht="24.75" thickBot="1">
      <c r="A3" s="77" t="s">
        <v>123</v>
      </c>
      <c r="B3" s="403" t="s">
        <v>418</v>
      </c>
      <c r="C3" s="404"/>
      <c r="D3" s="405"/>
      <c r="E3" s="300" t="s">
        <v>331</v>
      </c>
    </row>
    <row r="4" spans="1:5" s="220" customFormat="1" ht="15.75" customHeight="1" thickBot="1">
      <c r="A4" s="87"/>
      <c r="B4" s="87"/>
      <c r="C4" s="88"/>
      <c r="D4" s="54"/>
      <c r="E4" s="88" t="s">
        <v>39</v>
      </c>
    </row>
    <row r="5" spans="1:5" ht="24.75" thickBot="1">
      <c r="A5" s="175" t="s">
        <v>124</v>
      </c>
      <c r="B5" s="89" t="s">
        <v>504</v>
      </c>
      <c r="C5" s="330" t="s">
        <v>421</v>
      </c>
      <c r="D5" s="330" t="s">
        <v>480</v>
      </c>
      <c r="E5" s="331" t="str">
        <f>+CONCATENATE(LEFT(ÖSSZEFÜGGÉSEK!A7,4),"……….",CHAR(10),"Módosítás utáni")</f>
        <v>……….
Módosítás utáni</v>
      </c>
    </row>
    <row r="6" spans="1:5" s="221" customFormat="1" ht="12.75" customHeight="1" thickBot="1">
      <c r="A6" s="78" t="s">
        <v>387</v>
      </c>
      <c r="B6" s="79" t="s">
        <v>388</v>
      </c>
      <c r="C6" s="79" t="s">
        <v>389</v>
      </c>
      <c r="D6" s="292" t="s">
        <v>391</v>
      </c>
      <c r="E6" s="341" t="s">
        <v>496</v>
      </c>
    </row>
    <row r="7" spans="1:5" s="221" customFormat="1" ht="15.75" customHeight="1" thickBot="1">
      <c r="A7" s="399" t="s">
        <v>40</v>
      </c>
      <c r="B7" s="400"/>
      <c r="C7" s="400"/>
      <c r="D7" s="400"/>
      <c r="E7" s="401"/>
    </row>
    <row r="8" spans="1:5" s="154" customFormat="1" ht="12" customHeight="1" thickBot="1">
      <c r="A8" s="78" t="s">
        <v>7</v>
      </c>
      <c r="B8" s="90" t="s">
        <v>409</v>
      </c>
      <c r="C8" s="114">
        <f>SUM(C9:C19)</f>
        <v>0</v>
      </c>
      <c r="D8" s="114">
        <f>SUM(D9:D19)</f>
        <v>0</v>
      </c>
      <c r="E8" s="149">
        <f>SUM(E9:E19)</f>
        <v>0</v>
      </c>
    </row>
    <row r="9" spans="1:5" s="154" customFormat="1" ht="12" customHeight="1">
      <c r="A9" s="214" t="s">
        <v>65</v>
      </c>
      <c r="B9" s="8" t="s">
        <v>176</v>
      </c>
      <c r="C9" s="277"/>
      <c r="D9" s="277"/>
      <c r="E9" s="332">
        <f>C9+D9</f>
        <v>0</v>
      </c>
    </row>
    <row r="10" spans="1:5" s="154" customFormat="1" ht="12" customHeight="1">
      <c r="A10" s="215" t="s">
        <v>66</v>
      </c>
      <c r="B10" s="6" t="s">
        <v>177</v>
      </c>
      <c r="C10" s="111"/>
      <c r="D10" s="267"/>
      <c r="E10" s="323">
        <f aca="true" t="shared" si="0" ref="E10:E25">C10+D10</f>
        <v>0</v>
      </c>
    </row>
    <row r="11" spans="1:5" s="154" customFormat="1" ht="12" customHeight="1">
      <c r="A11" s="215" t="s">
        <v>67</v>
      </c>
      <c r="B11" s="6" t="s">
        <v>178</v>
      </c>
      <c r="C11" s="111"/>
      <c r="D11" s="267"/>
      <c r="E11" s="323">
        <f t="shared" si="0"/>
        <v>0</v>
      </c>
    </row>
    <row r="12" spans="1:5" s="154" customFormat="1" ht="12" customHeight="1">
      <c r="A12" s="215" t="s">
        <v>68</v>
      </c>
      <c r="B12" s="6" t="s">
        <v>179</v>
      </c>
      <c r="C12" s="111"/>
      <c r="D12" s="267"/>
      <c r="E12" s="323">
        <f t="shared" si="0"/>
        <v>0</v>
      </c>
    </row>
    <row r="13" spans="1:5" s="154" customFormat="1" ht="12" customHeight="1">
      <c r="A13" s="215" t="s">
        <v>85</v>
      </c>
      <c r="B13" s="6" t="s">
        <v>180</v>
      </c>
      <c r="C13" s="111"/>
      <c r="D13" s="267"/>
      <c r="E13" s="323">
        <f t="shared" si="0"/>
        <v>0</v>
      </c>
    </row>
    <row r="14" spans="1:5" s="154" customFormat="1" ht="12" customHeight="1">
      <c r="A14" s="215" t="s">
        <v>69</v>
      </c>
      <c r="B14" s="6" t="s">
        <v>303</v>
      </c>
      <c r="C14" s="111"/>
      <c r="D14" s="267"/>
      <c r="E14" s="323">
        <f t="shared" si="0"/>
        <v>0</v>
      </c>
    </row>
    <row r="15" spans="1:5" s="154" customFormat="1" ht="12" customHeight="1">
      <c r="A15" s="215" t="s">
        <v>70</v>
      </c>
      <c r="B15" s="5" t="s">
        <v>304</v>
      </c>
      <c r="C15" s="111"/>
      <c r="D15" s="267"/>
      <c r="E15" s="323">
        <f t="shared" si="0"/>
        <v>0</v>
      </c>
    </row>
    <row r="16" spans="1:5" s="154" customFormat="1" ht="12" customHeight="1">
      <c r="A16" s="215" t="s">
        <v>77</v>
      </c>
      <c r="B16" s="6" t="s">
        <v>183</v>
      </c>
      <c r="C16" s="275"/>
      <c r="D16" s="304"/>
      <c r="E16" s="324">
        <f t="shared" si="0"/>
        <v>0</v>
      </c>
    </row>
    <row r="17" spans="1:5" s="222" customFormat="1" ht="12" customHeight="1">
      <c r="A17" s="215" t="s">
        <v>78</v>
      </c>
      <c r="B17" s="6" t="s">
        <v>184</v>
      </c>
      <c r="C17" s="111"/>
      <c r="D17" s="267"/>
      <c r="E17" s="323">
        <f t="shared" si="0"/>
        <v>0</v>
      </c>
    </row>
    <row r="18" spans="1:5" s="222" customFormat="1" ht="12" customHeight="1">
      <c r="A18" s="215" t="s">
        <v>79</v>
      </c>
      <c r="B18" s="6" t="s">
        <v>336</v>
      </c>
      <c r="C18" s="113"/>
      <c r="D18" s="268"/>
      <c r="E18" s="333">
        <f t="shared" si="0"/>
        <v>0</v>
      </c>
    </row>
    <row r="19" spans="1:5" s="222" customFormat="1" ht="12" customHeight="1" thickBot="1">
      <c r="A19" s="215" t="s">
        <v>80</v>
      </c>
      <c r="B19" s="5" t="s">
        <v>185</v>
      </c>
      <c r="C19" s="113"/>
      <c r="D19" s="268"/>
      <c r="E19" s="333">
        <f t="shared" si="0"/>
        <v>0</v>
      </c>
    </row>
    <row r="20" spans="1:5" s="154" customFormat="1" ht="12" customHeight="1" thickBot="1">
      <c r="A20" s="78" t="s">
        <v>8</v>
      </c>
      <c r="B20" s="90" t="s">
        <v>305</v>
      </c>
      <c r="C20" s="114">
        <f>SUM(C21:C23)</f>
        <v>0</v>
      </c>
      <c r="D20" s="269">
        <f>SUM(D21:D23)</f>
        <v>0</v>
      </c>
      <c r="E20" s="149">
        <f>SUM(E21:E23)</f>
        <v>0</v>
      </c>
    </row>
    <row r="21" spans="1:5" s="222" customFormat="1" ht="12" customHeight="1">
      <c r="A21" s="215" t="s">
        <v>71</v>
      </c>
      <c r="B21" s="7" t="s">
        <v>158</v>
      </c>
      <c r="C21" s="111"/>
      <c r="D21" s="267"/>
      <c r="E21" s="323">
        <f t="shared" si="0"/>
        <v>0</v>
      </c>
    </row>
    <row r="22" spans="1:5" s="222" customFormat="1" ht="12" customHeight="1">
      <c r="A22" s="215" t="s">
        <v>72</v>
      </c>
      <c r="B22" s="6" t="s">
        <v>306</v>
      </c>
      <c r="C22" s="111"/>
      <c r="D22" s="267"/>
      <c r="E22" s="323">
        <f t="shared" si="0"/>
        <v>0</v>
      </c>
    </row>
    <row r="23" spans="1:5" s="222" customFormat="1" ht="12" customHeight="1">
      <c r="A23" s="215" t="s">
        <v>73</v>
      </c>
      <c r="B23" s="6" t="s">
        <v>307</v>
      </c>
      <c r="C23" s="111"/>
      <c r="D23" s="267"/>
      <c r="E23" s="323">
        <f t="shared" si="0"/>
        <v>0</v>
      </c>
    </row>
    <row r="24" spans="1:5" s="222" customFormat="1" ht="12" customHeight="1" thickBot="1">
      <c r="A24" s="215" t="s">
        <v>74</v>
      </c>
      <c r="B24" s="6" t="s">
        <v>414</v>
      </c>
      <c r="C24" s="111"/>
      <c r="D24" s="267"/>
      <c r="E24" s="323">
        <f t="shared" si="0"/>
        <v>0</v>
      </c>
    </row>
    <row r="25" spans="1:5" s="222" customFormat="1" ht="12" customHeight="1" thickBot="1">
      <c r="A25" s="80" t="s">
        <v>9</v>
      </c>
      <c r="B25" s="61" t="s">
        <v>101</v>
      </c>
      <c r="C25" s="301"/>
      <c r="D25" s="303"/>
      <c r="E25" s="149">
        <f t="shared" si="0"/>
        <v>0</v>
      </c>
    </row>
    <row r="26" spans="1:5" s="222" customFormat="1" ht="12" customHeight="1" thickBot="1">
      <c r="A26" s="80" t="s">
        <v>10</v>
      </c>
      <c r="B26" s="61" t="s">
        <v>308</v>
      </c>
      <c r="C26" s="114">
        <f>+C27+C28</f>
        <v>0</v>
      </c>
      <c r="D26" s="269">
        <f>+D27+D28</f>
        <v>0</v>
      </c>
      <c r="E26" s="149">
        <f>+E27+E28+E29</f>
        <v>0</v>
      </c>
    </row>
    <row r="27" spans="1:5" s="222" customFormat="1" ht="12" customHeight="1">
      <c r="A27" s="216" t="s">
        <v>167</v>
      </c>
      <c r="B27" s="217" t="s">
        <v>306</v>
      </c>
      <c r="C27" s="276"/>
      <c r="D27" s="63"/>
      <c r="E27" s="325">
        <f>C27+D27</f>
        <v>0</v>
      </c>
    </row>
    <row r="28" spans="1:5" s="222" customFormat="1" ht="12" customHeight="1">
      <c r="A28" s="216" t="s">
        <v>168</v>
      </c>
      <c r="B28" s="218" t="s">
        <v>309</v>
      </c>
      <c r="C28" s="115"/>
      <c r="D28" s="270"/>
      <c r="E28" s="323">
        <f>C28+D28</f>
        <v>0</v>
      </c>
    </row>
    <row r="29" spans="1:5" s="222" customFormat="1" ht="12" customHeight="1" thickBot="1">
      <c r="A29" s="215" t="s">
        <v>169</v>
      </c>
      <c r="B29" s="66" t="s">
        <v>415</v>
      </c>
      <c r="C29" s="52"/>
      <c r="D29" s="305"/>
      <c r="E29" s="333">
        <f>C29+D29</f>
        <v>0</v>
      </c>
    </row>
    <row r="30" spans="1:5" s="222" customFormat="1" ht="12" customHeight="1" thickBot="1">
      <c r="A30" s="80" t="s">
        <v>11</v>
      </c>
      <c r="B30" s="61" t="s">
        <v>310</v>
      </c>
      <c r="C30" s="114">
        <f>+C31+C32+C33</f>
        <v>0</v>
      </c>
      <c r="D30" s="269">
        <f>+D31+D32+D33</f>
        <v>0</v>
      </c>
      <c r="E30" s="337">
        <f>C30+D30</f>
        <v>0</v>
      </c>
    </row>
    <row r="31" spans="1:5" s="222" customFormat="1" ht="12" customHeight="1">
      <c r="A31" s="216" t="s">
        <v>58</v>
      </c>
      <c r="B31" s="217" t="s">
        <v>190</v>
      </c>
      <c r="C31" s="276"/>
      <c r="D31" s="63"/>
      <c r="E31" s="338">
        <f>+E32+E33+E34</f>
        <v>0</v>
      </c>
    </row>
    <row r="32" spans="1:5" s="222" customFormat="1" ht="12" customHeight="1">
      <c r="A32" s="216" t="s">
        <v>59</v>
      </c>
      <c r="B32" s="218" t="s">
        <v>191</v>
      </c>
      <c r="C32" s="115"/>
      <c r="D32" s="270"/>
      <c r="E32" s="325">
        <f>C32+D32</f>
        <v>0</v>
      </c>
    </row>
    <row r="33" spans="1:5" s="222" customFormat="1" ht="12" customHeight="1" thickBot="1">
      <c r="A33" s="215" t="s">
        <v>60</v>
      </c>
      <c r="B33" s="66" t="s">
        <v>192</v>
      </c>
      <c r="C33" s="52"/>
      <c r="D33" s="305"/>
      <c r="E33" s="320">
        <f>C33+D33</f>
        <v>0</v>
      </c>
    </row>
    <row r="34" spans="1:5" s="154" customFormat="1" ht="12" customHeight="1" thickBot="1">
      <c r="A34" s="80" t="s">
        <v>12</v>
      </c>
      <c r="B34" s="61" t="s">
        <v>278</v>
      </c>
      <c r="C34" s="301"/>
      <c r="D34" s="303"/>
      <c r="E34" s="339">
        <f>C34+D34</f>
        <v>0</v>
      </c>
    </row>
    <row r="35" spans="1:5" s="154" customFormat="1" ht="12" customHeight="1" thickBot="1">
      <c r="A35" s="80" t="s">
        <v>13</v>
      </c>
      <c r="B35" s="61" t="s">
        <v>311</v>
      </c>
      <c r="C35" s="301"/>
      <c r="D35" s="303"/>
      <c r="E35" s="149">
        <f>C35+D35</f>
        <v>0</v>
      </c>
    </row>
    <row r="36" spans="1:5" s="154" customFormat="1" ht="12" customHeight="1" thickBot="1">
      <c r="A36" s="78" t="s">
        <v>14</v>
      </c>
      <c r="B36" s="61" t="s">
        <v>416</v>
      </c>
      <c r="C36" s="114">
        <f>+C8+C20+C25+C26+C30+C34+C35</f>
        <v>0</v>
      </c>
      <c r="D36" s="269">
        <f>+D8+D20+D25+D26+D30+D34+D35</f>
        <v>0</v>
      </c>
      <c r="E36" s="149">
        <f>C36+D36</f>
        <v>0</v>
      </c>
    </row>
    <row r="37" spans="1:5" s="154" customFormat="1" ht="12" customHeight="1" thickBot="1">
      <c r="A37" s="91" t="s">
        <v>15</v>
      </c>
      <c r="B37" s="61" t="s">
        <v>313</v>
      </c>
      <c r="C37" s="114">
        <f>+C38+C39+C40</f>
        <v>0</v>
      </c>
      <c r="D37" s="269">
        <f>+D38+D39+D40</f>
        <v>0</v>
      </c>
      <c r="E37" s="149">
        <f>+E8+E20+E25+E26+E31+E35+E36</f>
        <v>0</v>
      </c>
    </row>
    <row r="38" spans="1:5" s="154" customFormat="1" ht="12" customHeight="1">
      <c r="A38" s="216" t="s">
        <v>314</v>
      </c>
      <c r="B38" s="217" t="s">
        <v>140</v>
      </c>
      <c r="C38" s="276"/>
      <c r="D38" s="63"/>
      <c r="E38" s="338">
        <f>+E39+E40+E41</f>
        <v>0</v>
      </c>
    </row>
    <row r="39" spans="1:5" s="154" customFormat="1" ht="12" customHeight="1">
      <c r="A39" s="216" t="s">
        <v>315</v>
      </c>
      <c r="B39" s="218" t="s">
        <v>2</v>
      </c>
      <c r="C39" s="115"/>
      <c r="D39" s="270"/>
      <c r="E39" s="325">
        <f>C39+D39</f>
        <v>0</v>
      </c>
    </row>
    <row r="40" spans="1:5" s="222" customFormat="1" ht="12" customHeight="1" thickBot="1">
      <c r="A40" s="215" t="s">
        <v>316</v>
      </c>
      <c r="B40" s="66" t="s">
        <v>317</v>
      </c>
      <c r="C40" s="52"/>
      <c r="D40" s="305"/>
      <c r="E40" s="320">
        <f>C40+D40</f>
        <v>0</v>
      </c>
    </row>
    <row r="41" spans="1:5" s="222" customFormat="1" ht="15" customHeight="1" thickBot="1">
      <c r="A41" s="91" t="s">
        <v>16</v>
      </c>
      <c r="B41" s="92" t="s">
        <v>318</v>
      </c>
      <c r="C41" s="302">
        <f>+C36+C37</f>
        <v>0</v>
      </c>
      <c r="D41" s="299">
        <f>+D36+D37</f>
        <v>0</v>
      </c>
      <c r="E41" s="339">
        <f>C41+D41</f>
        <v>0</v>
      </c>
    </row>
    <row r="42" spans="1:3" s="222" customFormat="1" ht="15" customHeight="1">
      <c r="A42" s="93"/>
      <c r="B42" s="94"/>
      <c r="C42" s="150"/>
    </row>
    <row r="43" spans="1:3" ht="13.5" thickBot="1">
      <c r="A43" s="95"/>
      <c r="B43" s="96"/>
      <c r="C43" s="151"/>
    </row>
    <row r="44" spans="1:5" s="221" customFormat="1" ht="16.5" customHeight="1" thickBot="1">
      <c r="A44" s="399" t="s">
        <v>41</v>
      </c>
      <c r="B44" s="400"/>
      <c r="C44" s="400"/>
      <c r="D44" s="400"/>
      <c r="E44" s="401"/>
    </row>
    <row r="45" spans="1:5" s="223" customFormat="1" ht="12" customHeight="1" thickBot="1">
      <c r="A45" s="80" t="s">
        <v>7</v>
      </c>
      <c r="B45" s="61" t="s">
        <v>319</v>
      </c>
      <c r="C45" s="114">
        <f>SUM(C46:C50)</f>
        <v>0</v>
      </c>
      <c r="D45" s="269">
        <f>SUM(D46:D50)</f>
        <v>0</v>
      </c>
      <c r="E45" s="149">
        <f>SUM(E46:E50)</f>
        <v>0</v>
      </c>
    </row>
    <row r="46" spans="1:5" ht="12" customHeight="1">
      <c r="A46" s="215" t="s">
        <v>65</v>
      </c>
      <c r="B46" s="7" t="s">
        <v>36</v>
      </c>
      <c r="C46" s="276"/>
      <c r="D46" s="63"/>
      <c r="E46" s="325">
        <f>C46+D46</f>
        <v>0</v>
      </c>
    </row>
    <row r="47" spans="1:5" ht="12" customHeight="1">
      <c r="A47" s="215" t="s">
        <v>66</v>
      </c>
      <c r="B47" s="6" t="s">
        <v>110</v>
      </c>
      <c r="C47" s="51"/>
      <c r="D47" s="64"/>
      <c r="E47" s="321">
        <f>C47+D47</f>
        <v>0</v>
      </c>
    </row>
    <row r="48" spans="1:5" ht="12" customHeight="1">
      <c r="A48" s="215" t="s">
        <v>67</v>
      </c>
      <c r="B48" s="6" t="s">
        <v>84</v>
      </c>
      <c r="C48" s="51"/>
      <c r="D48" s="64"/>
      <c r="E48" s="321">
        <f>C48+D48</f>
        <v>0</v>
      </c>
    </row>
    <row r="49" spans="1:5" ht="12" customHeight="1">
      <c r="A49" s="215" t="s">
        <v>68</v>
      </c>
      <c r="B49" s="6" t="s">
        <v>111</v>
      </c>
      <c r="C49" s="51"/>
      <c r="D49" s="64"/>
      <c r="E49" s="321">
        <f>C49+D49</f>
        <v>0</v>
      </c>
    </row>
    <row r="50" spans="1:5" ht="12" customHeight="1" thickBot="1">
      <c r="A50" s="215" t="s">
        <v>85</v>
      </c>
      <c r="B50" s="6" t="s">
        <v>112</v>
      </c>
      <c r="C50" s="51"/>
      <c r="D50" s="64"/>
      <c r="E50" s="321">
        <f>C50+D50</f>
        <v>0</v>
      </c>
    </row>
    <row r="51" spans="1:5" ht="12" customHeight="1" thickBot="1">
      <c r="A51" s="80" t="s">
        <v>8</v>
      </c>
      <c r="B51" s="61" t="s">
        <v>320</v>
      </c>
      <c r="C51" s="114">
        <f>SUM(C52:C54)</f>
        <v>0</v>
      </c>
      <c r="D51" s="269">
        <f>SUM(D52:D54)</f>
        <v>0</v>
      </c>
      <c r="E51" s="149">
        <f>SUM(E52:E54)</f>
        <v>0</v>
      </c>
    </row>
    <row r="52" spans="1:5" s="223" customFormat="1" ht="12" customHeight="1">
      <c r="A52" s="215" t="s">
        <v>71</v>
      </c>
      <c r="B52" s="7" t="s">
        <v>130</v>
      </c>
      <c r="C52" s="276"/>
      <c r="D52" s="63"/>
      <c r="E52" s="325">
        <f>C52+D52</f>
        <v>0</v>
      </c>
    </row>
    <row r="53" spans="1:5" ht="12" customHeight="1">
      <c r="A53" s="215" t="s">
        <v>72</v>
      </c>
      <c r="B53" s="6" t="s">
        <v>114</v>
      </c>
      <c r="C53" s="51"/>
      <c r="D53" s="64"/>
      <c r="E53" s="321">
        <f>C53+D53</f>
        <v>0</v>
      </c>
    </row>
    <row r="54" spans="1:5" ht="12" customHeight="1">
      <c r="A54" s="215" t="s">
        <v>73</v>
      </c>
      <c r="B54" s="6" t="s">
        <v>42</v>
      </c>
      <c r="C54" s="51"/>
      <c r="D54" s="64"/>
      <c r="E54" s="321">
        <f>C54+D54</f>
        <v>0</v>
      </c>
    </row>
    <row r="55" spans="1:5" ht="12" customHeight="1" thickBot="1">
      <c r="A55" s="215" t="s">
        <v>74</v>
      </c>
      <c r="B55" s="6" t="s">
        <v>413</v>
      </c>
      <c r="C55" s="51"/>
      <c r="D55" s="64"/>
      <c r="E55" s="321">
        <f>C55+D55</f>
        <v>0</v>
      </c>
    </row>
    <row r="56" spans="1:5" ht="15" customHeight="1" thickBot="1">
      <c r="A56" s="80" t="s">
        <v>9</v>
      </c>
      <c r="B56" s="61" t="s">
        <v>4</v>
      </c>
      <c r="C56" s="301"/>
      <c r="D56" s="303"/>
      <c r="E56" s="149">
        <f>C56+D56</f>
        <v>0</v>
      </c>
    </row>
    <row r="57" spans="1:5" ht="13.5" thickBot="1">
      <c r="A57" s="80" t="s">
        <v>10</v>
      </c>
      <c r="B57" s="97" t="s">
        <v>417</v>
      </c>
      <c r="C57" s="302">
        <f>+C45+C51+C56</f>
        <v>0</v>
      </c>
      <c r="D57" s="299">
        <f>+D45+D51+D56</f>
        <v>0</v>
      </c>
      <c r="E57" s="152">
        <f>+E45+E51+E56</f>
        <v>0</v>
      </c>
    </row>
    <row r="58" spans="3:5" ht="15" customHeight="1" thickBot="1">
      <c r="C58" s="153"/>
      <c r="E58" s="153"/>
    </row>
    <row r="59" spans="1:5" ht="14.25" customHeight="1" thickBot="1">
      <c r="A59" s="100" t="s">
        <v>408</v>
      </c>
      <c r="B59" s="101"/>
      <c r="C59" s="297"/>
      <c r="D59" s="297"/>
      <c r="E59" s="313">
        <f>C59+D59</f>
        <v>0</v>
      </c>
    </row>
    <row r="60" spans="1:5" ht="13.5" thickBot="1">
      <c r="A60" s="100" t="s">
        <v>125</v>
      </c>
      <c r="B60" s="101"/>
      <c r="C60" s="297"/>
      <c r="D60" s="297"/>
      <c r="E60" s="313">
        <f>C60+D60</f>
        <v>0</v>
      </c>
    </row>
  </sheetData>
  <sheetProtection sheet="1" objects="1" scenarios="1" formatCells="0"/>
  <mergeCells count="4">
    <mergeCell ref="B2:D2"/>
    <mergeCell ref="B3:D3"/>
    <mergeCell ref="A7:E7"/>
    <mergeCell ref="A44:E44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2:O27"/>
  <sheetViews>
    <sheetView tabSelected="1" zoomScalePageLayoutView="0" workbookViewId="0" topLeftCell="A1">
      <selection activeCell="T21" sqref="T21"/>
    </sheetView>
  </sheetViews>
  <sheetFormatPr defaultColWidth="9.00390625" defaultRowHeight="12.75"/>
  <cols>
    <col min="2" max="2" width="27.875" style="0" customWidth="1"/>
  </cols>
  <sheetData>
    <row r="2" spans="1:15" ht="15.75">
      <c r="A2" s="406" t="str">
        <f>+CONCATENATE("Előirányzat-felhasználási terv",CHAR(10),LEFT('[1]ÖSSZEFÜGGÉSEK'!A6,4),". évre")</f>
        <v>Előirányzat-felhasználási terv
. évre</v>
      </c>
      <c r="B2" s="407"/>
      <c r="C2" s="407"/>
      <c r="D2" s="407"/>
      <c r="E2" s="407"/>
      <c r="F2" s="407"/>
      <c r="G2" s="407"/>
      <c r="H2" s="407"/>
      <c r="I2" s="407"/>
      <c r="J2" s="407"/>
      <c r="K2" s="407"/>
      <c r="L2" s="407"/>
      <c r="M2" s="407"/>
      <c r="N2" s="407"/>
      <c r="O2" s="407"/>
    </row>
    <row r="3" spans="1:15" ht="16.5" thickBot="1">
      <c r="A3" s="355"/>
      <c r="B3" s="356"/>
      <c r="C3" s="356"/>
      <c r="D3" s="356"/>
      <c r="E3" s="356"/>
      <c r="F3" s="356"/>
      <c r="G3" s="356"/>
      <c r="H3" s="356"/>
      <c r="I3" s="356"/>
      <c r="J3" s="356"/>
      <c r="K3" s="356"/>
      <c r="L3" s="356"/>
      <c r="M3" s="356"/>
      <c r="N3" s="356"/>
      <c r="O3" s="357" t="s">
        <v>39</v>
      </c>
    </row>
    <row r="4" spans="1:15" ht="24.75" thickBot="1">
      <c r="A4" s="358" t="s">
        <v>521</v>
      </c>
      <c r="B4" s="359" t="s">
        <v>46</v>
      </c>
      <c r="C4" s="359" t="s">
        <v>522</v>
      </c>
      <c r="D4" s="359" t="s">
        <v>523</v>
      </c>
      <c r="E4" s="359" t="s">
        <v>524</v>
      </c>
      <c r="F4" s="359" t="s">
        <v>525</v>
      </c>
      <c r="G4" s="359" t="s">
        <v>526</v>
      </c>
      <c r="H4" s="359" t="s">
        <v>527</v>
      </c>
      <c r="I4" s="359" t="s">
        <v>528</v>
      </c>
      <c r="J4" s="359" t="s">
        <v>529</v>
      </c>
      <c r="K4" s="359" t="s">
        <v>530</v>
      </c>
      <c r="L4" s="359" t="s">
        <v>531</v>
      </c>
      <c r="M4" s="359" t="s">
        <v>532</v>
      </c>
      <c r="N4" s="359" t="s">
        <v>533</v>
      </c>
      <c r="O4" s="360" t="s">
        <v>534</v>
      </c>
    </row>
    <row r="5" spans="1:15" ht="13.5" thickBot="1">
      <c r="A5" s="361" t="s">
        <v>7</v>
      </c>
      <c r="B5" s="408" t="s">
        <v>40</v>
      </c>
      <c r="C5" s="409"/>
      <c r="D5" s="409"/>
      <c r="E5" s="409"/>
      <c r="F5" s="409"/>
      <c r="G5" s="409"/>
      <c r="H5" s="409"/>
      <c r="I5" s="409"/>
      <c r="J5" s="409"/>
      <c r="K5" s="409"/>
      <c r="L5" s="409"/>
      <c r="M5" s="409"/>
      <c r="N5" s="409"/>
      <c r="O5" s="410"/>
    </row>
    <row r="6" spans="1:15" ht="24.75" customHeight="1">
      <c r="A6" s="362" t="s">
        <v>8</v>
      </c>
      <c r="B6" s="363" t="s">
        <v>276</v>
      </c>
      <c r="C6" s="364">
        <v>1404</v>
      </c>
      <c r="D6" s="364">
        <v>1404</v>
      </c>
      <c r="E6" s="364">
        <v>1404</v>
      </c>
      <c r="F6" s="364">
        <v>1404</v>
      </c>
      <c r="G6" s="364">
        <v>1404</v>
      </c>
      <c r="H6" s="364">
        <v>1404</v>
      </c>
      <c r="I6" s="364">
        <v>1439</v>
      </c>
      <c r="J6" s="364">
        <v>1438</v>
      </c>
      <c r="K6" s="364">
        <v>1438</v>
      </c>
      <c r="L6" s="364">
        <v>1438</v>
      </c>
      <c r="M6" s="364">
        <v>1963</v>
      </c>
      <c r="N6" s="364">
        <v>1962</v>
      </c>
      <c r="O6" s="365">
        <f aca="true" t="shared" si="0" ref="O6:O26">SUM(C6:N6)</f>
        <v>18102</v>
      </c>
    </row>
    <row r="7" spans="1:15" ht="28.5" customHeight="1">
      <c r="A7" s="366" t="s">
        <v>9</v>
      </c>
      <c r="B7" s="367" t="s">
        <v>535</v>
      </c>
      <c r="C7" s="368">
        <v>520</v>
      </c>
      <c r="D7" s="368">
        <v>520</v>
      </c>
      <c r="E7" s="368">
        <v>520</v>
      </c>
      <c r="F7" s="368">
        <v>520</v>
      </c>
      <c r="G7" s="368">
        <v>520</v>
      </c>
      <c r="H7" s="368">
        <v>520</v>
      </c>
      <c r="I7" s="368">
        <v>521</v>
      </c>
      <c r="J7" s="368">
        <v>521</v>
      </c>
      <c r="K7" s="368">
        <v>521</v>
      </c>
      <c r="L7" s="368">
        <v>521</v>
      </c>
      <c r="M7" s="368">
        <v>1373</v>
      </c>
      <c r="N7" s="368">
        <v>1374</v>
      </c>
      <c r="O7" s="369">
        <f t="shared" si="0"/>
        <v>7951</v>
      </c>
    </row>
    <row r="8" spans="1:15" ht="21.75" customHeight="1">
      <c r="A8" s="366" t="s">
        <v>10</v>
      </c>
      <c r="B8" s="370" t="s">
        <v>536</v>
      </c>
      <c r="C8" s="371"/>
      <c r="D8" s="371"/>
      <c r="E8" s="371"/>
      <c r="F8" s="371"/>
      <c r="G8" s="371"/>
      <c r="H8" s="371"/>
      <c r="I8" s="371"/>
      <c r="J8" s="371"/>
      <c r="K8" s="371"/>
      <c r="L8" s="371"/>
      <c r="M8" s="371">
        <v>6500</v>
      </c>
      <c r="N8" s="371"/>
      <c r="O8" s="372">
        <f t="shared" si="0"/>
        <v>6500</v>
      </c>
    </row>
    <row r="9" spans="1:15" ht="12.75">
      <c r="A9" s="366" t="s">
        <v>11</v>
      </c>
      <c r="B9" s="373" t="s">
        <v>101</v>
      </c>
      <c r="C9" s="368">
        <v>521</v>
      </c>
      <c r="D9" s="368">
        <v>521</v>
      </c>
      <c r="E9" s="368">
        <v>521</v>
      </c>
      <c r="F9" s="368">
        <v>521</v>
      </c>
      <c r="G9" s="368">
        <v>521</v>
      </c>
      <c r="H9" s="368">
        <v>521</v>
      </c>
      <c r="I9" s="368">
        <v>521</v>
      </c>
      <c r="J9" s="368">
        <v>521</v>
      </c>
      <c r="K9" s="368">
        <v>521</v>
      </c>
      <c r="L9" s="368">
        <v>519</v>
      </c>
      <c r="M9" s="368">
        <v>43</v>
      </c>
      <c r="N9" s="368">
        <v>43</v>
      </c>
      <c r="O9" s="369">
        <f t="shared" si="0"/>
        <v>5294</v>
      </c>
    </row>
    <row r="10" spans="1:15" ht="12.75">
      <c r="A10" s="366" t="s">
        <v>12</v>
      </c>
      <c r="B10" s="373" t="s">
        <v>323</v>
      </c>
      <c r="C10" s="368">
        <v>260</v>
      </c>
      <c r="D10" s="368">
        <v>260</v>
      </c>
      <c r="E10" s="368">
        <v>260</v>
      </c>
      <c r="F10" s="368">
        <v>260</v>
      </c>
      <c r="G10" s="368">
        <v>260</v>
      </c>
      <c r="H10" s="368">
        <v>260</v>
      </c>
      <c r="I10" s="368">
        <v>260</v>
      </c>
      <c r="J10" s="368">
        <v>261</v>
      </c>
      <c r="K10" s="368">
        <v>261</v>
      </c>
      <c r="L10" s="368">
        <v>261</v>
      </c>
      <c r="M10" s="368">
        <v>261</v>
      </c>
      <c r="N10" s="368">
        <v>412</v>
      </c>
      <c r="O10" s="369">
        <f t="shared" si="0"/>
        <v>3276</v>
      </c>
    </row>
    <row r="11" spans="1:15" ht="12.75">
      <c r="A11" s="366" t="s">
        <v>13</v>
      </c>
      <c r="B11" s="373" t="s">
        <v>3</v>
      </c>
      <c r="C11" s="368"/>
      <c r="D11" s="368"/>
      <c r="E11" s="368"/>
      <c r="F11" s="368"/>
      <c r="G11" s="368"/>
      <c r="H11" s="368"/>
      <c r="I11" s="368"/>
      <c r="J11" s="368"/>
      <c r="K11" s="368">
        <v>1900</v>
      </c>
      <c r="L11" s="368"/>
      <c r="M11" s="368"/>
      <c r="N11" s="368"/>
      <c r="O11" s="369">
        <f t="shared" si="0"/>
        <v>1900</v>
      </c>
    </row>
    <row r="12" spans="1:15" ht="12.75">
      <c r="A12" s="366" t="s">
        <v>14</v>
      </c>
      <c r="B12" s="373" t="s">
        <v>278</v>
      </c>
      <c r="C12" s="368">
        <v>250</v>
      </c>
      <c r="D12" s="368"/>
      <c r="E12" s="368"/>
      <c r="F12" s="368"/>
      <c r="G12" s="368"/>
      <c r="H12" s="368"/>
      <c r="I12" s="368"/>
      <c r="J12" s="368"/>
      <c r="K12" s="368"/>
      <c r="L12" s="368"/>
      <c r="M12" s="368"/>
      <c r="N12" s="368"/>
      <c r="O12" s="369">
        <f t="shared" si="0"/>
        <v>250</v>
      </c>
    </row>
    <row r="13" spans="1:15" ht="21" customHeight="1">
      <c r="A13" s="366" t="s">
        <v>15</v>
      </c>
      <c r="B13" s="367" t="s">
        <v>311</v>
      </c>
      <c r="C13" s="368"/>
      <c r="D13" s="368"/>
      <c r="E13" s="368"/>
      <c r="F13" s="368"/>
      <c r="G13" s="368"/>
      <c r="H13" s="368"/>
      <c r="I13" s="368"/>
      <c r="J13" s="368"/>
      <c r="K13" s="368"/>
      <c r="L13" s="368"/>
      <c r="M13" s="368"/>
      <c r="N13" s="368"/>
      <c r="O13" s="369">
        <f t="shared" si="0"/>
        <v>0</v>
      </c>
    </row>
    <row r="14" spans="1:15" ht="13.5" thickBot="1">
      <c r="A14" s="366" t="s">
        <v>16</v>
      </c>
      <c r="B14" s="373" t="s">
        <v>537</v>
      </c>
      <c r="C14" s="368">
        <v>473</v>
      </c>
      <c r="D14" s="368">
        <v>473</v>
      </c>
      <c r="E14" s="368">
        <v>473</v>
      </c>
      <c r="F14" s="368">
        <v>473</v>
      </c>
      <c r="G14" s="368">
        <v>473</v>
      </c>
      <c r="H14" s="368">
        <v>479</v>
      </c>
      <c r="I14" s="368">
        <v>1165</v>
      </c>
      <c r="J14" s="368">
        <v>1165</v>
      </c>
      <c r="K14" s="368">
        <v>1165</v>
      </c>
      <c r="L14" s="368">
        <v>1165</v>
      </c>
      <c r="M14" s="368">
        <v>1165</v>
      </c>
      <c r="N14" s="368">
        <v>1168</v>
      </c>
      <c r="O14" s="369">
        <f t="shared" si="0"/>
        <v>9837</v>
      </c>
    </row>
    <row r="15" spans="1:15" ht="13.5" thickBot="1">
      <c r="A15" s="361" t="s">
        <v>17</v>
      </c>
      <c r="B15" s="374" t="s">
        <v>538</v>
      </c>
      <c r="C15" s="375">
        <f aca="true" t="shared" si="1" ref="C15:N15">SUM(C6:C14)</f>
        <v>3428</v>
      </c>
      <c r="D15" s="375">
        <f t="shared" si="1"/>
        <v>3178</v>
      </c>
      <c r="E15" s="375">
        <f t="shared" si="1"/>
        <v>3178</v>
      </c>
      <c r="F15" s="375">
        <f t="shared" si="1"/>
        <v>3178</v>
      </c>
      <c r="G15" s="375">
        <f t="shared" si="1"/>
        <v>3178</v>
      </c>
      <c r="H15" s="375">
        <f t="shared" si="1"/>
        <v>3184</v>
      </c>
      <c r="I15" s="375">
        <f t="shared" si="1"/>
        <v>3906</v>
      </c>
      <c r="J15" s="375">
        <f t="shared" si="1"/>
        <v>3906</v>
      </c>
      <c r="K15" s="375">
        <f t="shared" si="1"/>
        <v>5806</v>
      </c>
      <c r="L15" s="375">
        <f t="shared" si="1"/>
        <v>3904</v>
      </c>
      <c r="M15" s="375">
        <f t="shared" si="1"/>
        <v>11305</v>
      </c>
      <c r="N15" s="375">
        <f t="shared" si="1"/>
        <v>4959</v>
      </c>
      <c r="O15" s="376">
        <f>SUM(C15:N15)</f>
        <v>53110</v>
      </c>
    </row>
    <row r="16" spans="1:15" ht="13.5" thickBot="1">
      <c r="A16" s="361" t="s">
        <v>18</v>
      </c>
      <c r="B16" s="408" t="s">
        <v>41</v>
      </c>
      <c r="C16" s="409"/>
      <c r="D16" s="409"/>
      <c r="E16" s="409"/>
      <c r="F16" s="409"/>
      <c r="G16" s="409"/>
      <c r="H16" s="409"/>
      <c r="I16" s="409"/>
      <c r="J16" s="409"/>
      <c r="K16" s="409"/>
      <c r="L16" s="409"/>
      <c r="M16" s="409"/>
      <c r="N16" s="409"/>
      <c r="O16" s="410"/>
    </row>
    <row r="17" spans="1:15" ht="12.75">
      <c r="A17" s="377" t="s">
        <v>19</v>
      </c>
      <c r="B17" s="378" t="s">
        <v>47</v>
      </c>
      <c r="C17" s="371">
        <v>909</v>
      </c>
      <c r="D17" s="371">
        <v>909</v>
      </c>
      <c r="E17" s="371">
        <v>909</v>
      </c>
      <c r="F17" s="371">
        <v>909</v>
      </c>
      <c r="G17" s="371">
        <v>909</v>
      </c>
      <c r="H17" s="371">
        <v>909</v>
      </c>
      <c r="I17" s="371">
        <v>1152</v>
      </c>
      <c r="J17" s="371">
        <v>1152</v>
      </c>
      <c r="K17" s="371">
        <v>1152</v>
      </c>
      <c r="L17" s="371">
        <v>1150</v>
      </c>
      <c r="M17" s="371">
        <v>1150</v>
      </c>
      <c r="N17" s="371">
        <v>1150</v>
      </c>
      <c r="O17" s="372">
        <f t="shared" si="0"/>
        <v>12360</v>
      </c>
    </row>
    <row r="18" spans="1:15" ht="22.5" customHeight="1">
      <c r="A18" s="366" t="s">
        <v>20</v>
      </c>
      <c r="B18" s="367" t="s">
        <v>110</v>
      </c>
      <c r="C18" s="368">
        <v>248</v>
      </c>
      <c r="D18" s="368">
        <v>248</v>
      </c>
      <c r="E18" s="368">
        <v>248</v>
      </c>
      <c r="F18" s="368">
        <v>248</v>
      </c>
      <c r="G18" s="368">
        <v>248</v>
      </c>
      <c r="H18" s="368">
        <v>248</v>
      </c>
      <c r="I18" s="368">
        <v>184</v>
      </c>
      <c r="J18" s="368">
        <v>184</v>
      </c>
      <c r="K18" s="368">
        <v>184</v>
      </c>
      <c r="L18" s="368">
        <v>185</v>
      </c>
      <c r="M18" s="368">
        <v>186</v>
      </c>
      <c r="N18" s="368">
        <v>186</v>
      </c>
      <c r="O18" s="369">
        <f t="shared" si="0"/>
        <v>2597</v>
      </c>
    </row>
    <row r="19" spans="1:15" ht="12.75">
      <c r="A19" s="366" t="s">
        <v>21</v>
      </c>
      <c r="B19" s="373" t="s">
        <v>84</v>
      </c>
      <c r="C19" s="368">
        <v>1102</v>
      </c>
      <c r="D19" s="368">
        <v>1102</v>
      </c>
      <c r="E19" s="368">
        <v>1102</v>
      </c>
      <c r="F19" s="368">
        <v>1102</v>
      </c>
      <c r="G19" s="368">
        <v>1102</v>
      </c>
      <c r="H19" s="368">
        <v>1102</v>
      </c>
      <c r="I19" s="368">
        <v>1291</v>
      </c>
      <c r="J19" s="368">
        <v>1291</v>
      </c>
      <c r="K19" s="368">
        <v>1291</v>
      </c>
      <c r="L19" s="368">
        <v>1291</v>
      </c>
      <c r="M19" s="368">
        <v>1291</v>
      </c>
      <c r="N19" s="368">
        <v>1267</v>
      </c>
      <c r="O19" s="369">
        <f t="shared" si="0"/>
        <v>14334</v>
      </c>
    </row>
    <row r="20" spans="1:15" ht="12.75">
      <c r="A20" s="366" t="s">
        <v>22</v>
      </c>
      <c r="B20" s="373" t="s">
        <v>111</v>
      </c>
      <c r="C20" s="368">
        <v>208</v>
      </c>
      <c r="D20" s="368">
        <v>208</v>
      </c>
      <c r="E20" s="368">
        <v>208</v>
      </c>
      <c r="F20" s="368">
        <v>208</v>
      </c>
      <c r="G20" s="368">
        <v>208</v>
      </c>
      <c r="H20" s="368">
        <v>208</v>
      </c>
      <c r="I20" s="368">
        <v>365</v>
      </c>
      <c r="J20" s="368">
        <v>365</v>
      </c>
      <c r="K20" s="368">
        <v>365</v>
      </c>
      <c r="L20" s="368">
        <v>365</v>
      </c>
      <c r="M20" s="368">
        <v>365</v>
      </c>
      <c r="N20" s="368">
        <v>361</v>
      </c>
      <c r="O20" s="369">
        <f t="shared" si="0"/>
        <v>3434</v>
      </c>
    </row>
    <row r="21" spans="1:15" ht="12.75">
      <c r="A21" s="366" t="s">
        <v>23</v>
      </c>
      <c r="B21" s="373" t="s">
        <v>539</v>
      </c>
      <c r="C21" s="368">
        <v>325</v>
      </c>
      <c r="D21" s="368">
        <v>325</v>
      </c>
      <c r="E21" s="368">
        <v>325</v>
      </c>
      <c r="F21" s="368">
        <v>325</v>
      </c>
      <c r="G21" s="368">
        <v>325</v>
      </c>
      <c r="H21" s="368">
        <v>325</v>
      </c>
      <c r="I21" s="368">
        <v>315</v>
      </c>
      <c r="J21" s="368">
        <v>295</v>
      </c>
      <c r="K21" s="368">
        <v>295</v>
      </c>
      <c r="L21" s="368">
        <v>295</v>
      </c>
      <c r="M21" s="368">
        <v>295</v>
      </c>
      <c r="N21" s="368">
        <v>294</v>
      </c>
      <c r="O21" s="369">
        <f t="shared" si="0"/>
        <v>3739</v>
      </c>
    </row>
    <row r="22" spans="1:15" ht="12.75">
      <c r="A22" s="366" t="s">
        <v>24</v>
      </c>
      <c r="B22" s="373" t="s">
        <v>130</v>
      </c>
      <c r="C22" s="368">
        <v>83</v>
      </c>
      <c r="D22" s="368">
        <v>83</v>
      </c>
      <c r="E22" s="368">
        <v>83</v>
      </c>
      <c r="F22" s="368">
        <v>83</v>
      </c>
      <c r="G22" s="368">
        <v>83</v>
      </c>
      <c r="H22" s="368">
        <v>83</v>
      </c>
      <c r="I22" s="368">
        <v>224</v>
      </c>
      <c r="J22" s="368">
        <v>224</v>
      </c>
      <c r="K22" s="368">
        <v>224</v>
      </c>
      <c r="L22" s="368">
        <v>224</v>
      </c>
      <c r="M22" s="368">
        <v>224</v>
      </c>
      <c r="N22" s="368">
        <v>227</v>
      </c>
      <c r="O22" s="369">
        <f t="shared" si="0"/>
        <v>1845</v>
      </c>
    </row>
    <row r="23" spans="1:15" ht="12" customHeight="1">
      <c r="A23" s="366" t="s">
        <v>25</v>
      </c>
      <c r="B23" s="367" t="s">
        <v>114</v>
      </c>
      <c r="C23" s="368">
        <v>269</v>
      </c>
      <c r="D23" s="368">
        <v>269</v>
      </c>
      <c r="E23" s="368">
        <v>269</v>
      </c>
      <c r="F23" s="368">
        <v>269</v>
      </c>
      <c r="G23" s="368">
        <v>269</v>
      </c>
      <c r="H23" s="368">
        <v>269</v>
      </c>
      <c r="I23" s="368">
        <v>1172</v>
      </c>
      <c r="J23" s="368">
        <v>409</v>
      </c>
      <c r="K23" s="368">
        <v>409</v>
      </c>
      <c r="L23" s="368">
        <v>410</v>
      </c>
      <c r="M23" s="368">
        <v>6909</v>
      </c>
      <c r="N23" s="368">
        <v>639</v>
      </c>
      <c r="O23" s="369">
        <f t="shared" si="0"/>
        <v>11562</v>
      </c>
    </row>
    <row r="24" spans="1:15" ht="12.75">
      <c r="A24" s="366" t="s">
        <v>26</v>
      </c>
      <c r="B24" s="373" t="s">
        <v>133</v>
      </c>
      <c r="C24" s="368"/>
      <c r="D24" s="368"/>
      <c r="E24" s="368"/>
      <c r="F24" s="368"/>
      <c r="G24" s="368"/>
      <c r="H24" s="368"/>
      <c r="I24" s="368"/>
      <c r="J24" s="368"/>
      <c r="K24" s="368"/>
      <c r="L24" s="368"/>
      <c r="M24" s="368"/>
      <c r="N24" s="368"/>
      <c r="O24" s="369">
        <f t="shared" si="0"/>
        <v>0</v>
      </c>
    </row>
    <row r="25" spans="1:15" ht="13.5" thickBot="1">
      <c r="A25" s="366" t="s">
        <v>27</v>
      </c>
      <c r="B25" s="373" t="s">
        <v>4</v>
      </c>
      <c r="C25" s="368">
        <v>56</v>
      </c>
      <c r="D25" s="368">
        <v>56</v>
      </c>
      <c r="E25" s="368">
        <v>56</v>
      </c>
      <c r="F25" s="368">
        <v>56</v>
      </c>
      <c r="G25" s="368">
        <v>56</v>
      </c>
      <c r="H25" s="368">
        <v>56</v>
      </c>
      <c r="I25" s="368">
        <v>486</v>
      </c>
      <c r="J25" s="368">
        <v>486</v>
      </c>
      <c r="K25" s="368">
        <v>486</v>
      </c>
      <c r="L25" s="368">
        <v>486</v>
      </c>
      <c r="M25" s="368">
        <v>486</v>
      </c>
      <c r="N25" s="368">
        <v>473</v>
      </c>
      <c r="O25" s="369">
        <f t="shared" si="0"/>
        <v>3239</v>
      </c>
    </row>
    <row r="26" spans="1:15" ht="13.5" thickBot="1">
      <c r="A26" s="379" t="s">
        <v>28</v>
      </c>
      <c r="B26" s="374" t="s">
        <v>540</v>
      </c>
      <c r="C26" s="375">
        <f aca="true" t="shared" si="2" ref="C26:N26">SUM(C17:C25)</f>
        <v>3200</v>
      </c>
      <c r="D26" s="375">
        <f t="shared" si="2"/>
        <v>3200</v>
      </c>
      <c r="E26" s="375">
        <f t="shared" si="2"/>
        <v>3200</v>
      </c>
      <c r="F26" s="375">
        <f t="shared" si="2"/>
        <v>3200</v>
      </c>
      <c r="G26" s="375">
        <f t="shared" si="2"/>
        <v>3200</v>
      </c>
      <c r="H26" s="375">
        <f t="shared" si="2"/>
        <v>3200</v>
      </c>
      <c r="I26" s="375">
        <f t="shared" si="2"/>
        <v>5189</v>
      </c>
      <c r="J26" s="375">
        <f t="shared" si="2"/>
        <v>4406</v>
      </c>
      <c r="K26" s="375">
        <f t="shared" si="2"/>
        <v>4406</v>
      </c>
      <c r="L26" s="375">
        <f t="shared" si="2"/>
        <v>4406</v>
      </c>
      <c r="M26" s="375">
        <f t="shared" si="2"/>
        <v>10906</v>
      </c>
      <c r="N26" s="375">
        <f t="shared" si="2"/>
        <v>4597</v>
      </c>
      <c r="O26" s="376">
        <f t="shared" si="0"/>
        <v>53110</v>
      </c>
    </row>
    <row r="27" spans="1:15" ht="13.5" thickBot="1">
      <c r="A27" s="379" t="s">
        <v>29</v>
      </c>
      <c r="B27" s="380" t="s">
        <v>541</v>
      </c>
      <c r="C27" s="381">
        <f aca="true" t="shared" si="3" ref="C27:O27">C15-C26</f>
        <v>228</v>
      </c>
      <c r="D27" s="381">
        <f t="shared" si="3"/>
        <v>-22</v>
      </c>
      <c r="E27" s="381">
        <f t="shared" si="3"/>
        <v>-22</v>
      </c>
      <c r="F27" s="381">
        <f t="shared" si="3"/>
        <v>-22</v>
      </c>
      <c r="G27" s="381">
        <f t="shared" si="3"/>
        <v>-22</v>
      </c>
      <c r="H27" s="381">
        <f t="shared" si="3"/>
        <v>-16</v>
      </c>
      <c r="I27" s="381">
        <f t="shared" si="3"/>
        <v>-1283</v>
      </c>
      <c r="J27" s="381">
        <f t="shared" si="3"/>
        <v>-500</v>
      </c>
      <c r="K27" s="381">
        <f t="shared" si="3"/>
        <v>1400</v>
      </c>
      <c r="L27" s="381">
        <f t="shared" si="3"/>
        <v>-502</v>
      </c>
      <c r="M27" s="381">
        <f t="shared" si="3"/>
        <v>399</v>
      </c>
      <c r="N27" s="381">
        <f t="shared" si="3"/>
        <v>362</v>
      </c>
      <c r="O27" s="382">
        <f t="shared" si="3"/>
        <v>0</v>
      </c>
    </row>
  </sheetData>
  <sheetProtection/>
  <mergeCells count="3">
    <mergeCell ref="A2:O2"/>
    <mergeCell ref="B5:O5"/>
    <mergeCell ref="B16:O16"/>
  </mergeCells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I161"/>
  <sheetViews>
    <sheetView view="pageLayout" zoomScaleNormal="130" zoomScaleSheetLayoutView="100" workbookViewId="0" topLeftCell="A90">
      <selection activeCell="D103" sqref="D103"/>
    </sheetView>
  </sheetViews>
  <sheetFormatPr defaultColWidth="9.00390625" defaultRowHeight="12.75"/>
  <cols>
    <col min="1" max="1" width="9.50390625" style="156" customWidth="1"/>
    <col min="2" max="2" width="59.625" style="156" customWidth="1"/>
    <col min="3" max="3" width="17.375" style="157" customWidth="1"/>
    <col min="4" max="5" width="17.375" style="179" customWidth="1"/>
    <col min="6" max="16384" width="9.375" style="179" customWidth="1"/>
  </cols>
  <sheetData>
    <row r="1" spans="1:5" ht="15.75" customHeight="1">
      <c r="A1" s="383" t="s">
        <v>5</v>
      </c>
      <c r="B1" s="383"/>
      <c r="C1" s="383"/>
      <c r="D1" s="383"/>
      <c r="E1" s="383"/>
    </row>
    <row r="2" spans="1:5" ht="15.75" customHeight="1" thickBot="1">
      <c r="A2" s="384" t="s">
        <v>88</v>
      </c>
      <c r="B2" s="384"/>
      <c r="C2" s="251"/>
      <c r="E2" s="251" t="s">
        <v>131</v>
      </c>
    </row>
    <row r="3" spans="1:5" ht="15.75">
      <c r="A3" s="386" t="s">
        <v>53</v>
      </c>
      <c r="B3" s="388" t="s">
        <v>6</v>
      </c>
      <c r="C3" s="390" t="str">
        <f>+CONCATENATE(LEFT(ÖSSZEFÜGGÉSEK!A6,4),". évi")</f>
        <v>2016. évi</v>
      </c>
      <c r="D3" s="391"/>
      <c r="E3" s="392"/>
    </row>
    <row r="4" spans="1:5" ht="24.75" thickBot="1">
      <c r="A4" s="387"/>
      <c r="B4" s="389"/>
      <c r="C4" s="254" t="s">
        <v>421</v>
      </c>
      <c r="D4" s="252" t="s">
        <v>480</v>
      </c>
      <c r="E4" s="253" t="str">
        <f>+CONCATENATE(LEFT(ÖSSZEFÜGGÉSEK!A6,4),"……….",CHAR(10),"Módosítás utáni")</f>
        <v>2016……….
Módosítás utáni</v>
      </c>
    </row>
    <row r="5" spans="1:5" s="180" customFormat="1" ht="12" customHeight="1" thickBot="1">
      <c r="A5" s="176" t="s">
        <v>387</v>
      </c>
      <c r="B5" s="177" t="s">
        <v>388</v>
      </c>
      <c r="C5" s="177" t="s">
        <v>389</v>
      </c>
      <c r="D5" s="177" t="s">
        <v>391</v>
      </c>
      <c r="E5" s="341" t="s">
        <v>496</v>
      </c>
    </row>
    <row r="6" spans="1:5" s="181" customFormat="1" ht="12" customHeight="1" thickBot="1">
      <c r="A6" s="18" t="s">
        <v>7</v>
      </c>
      <c r="B6" s="19" t="s">
        <v>152</v>
      </c>
      <c r="C6" s="168">
        <f>+C7+C8+C9+C10+C11+C12</f>
        <v>16844</v>
      </c>
      <c r="D6" s="168">
        <f>+D7+D8+D9+D10+D11+D12</f>
        <v>1258</v>
      </c>
      <c r="E6" s="103">
        <f>+E7+E8+E9+E10+E11+E12</f>
        <v>18102</v>
      </c>
    </row>
    <row r="7" spans="1:5" s="181" customFormat="1" ht="12" customHeight="1">
      <c r="A7" s="13" t="s">
        <v>65</v>
      </c>
      <c r="B7" s="182" t="s">
        <v>153</v>
      </c>
      <c r="C7" s="245">
        <v>10209</v>
      </c>
      <c r="D7" s="257">
        <v>408</v>
      </c>
      <c r="E7" s="212">
        <f>C7+D7</f>
        <v>10617</v>
      </c>
    </row>
    <row r="8" spans="1:5" s="181" customFormat="1" ht="12" customHeight="1">
      <c r="A8" s="12" t="s">
        <v>66</v>
      </c>
      <c r="B8" s="183" t="s">
        <v>154</v>
      </c>
      <c r="C8" s="169"/>
      <c r="D8" s="258"/>
      <c r="E8" s="212">
        <f aca="true" t="shared" si="0" ref="E8:E62">C8+D8</f>
        <v>0</v>
      </c>
    </row>
    <row r="9" spans="1:5" s="181" customFormat="1" ht="12" customHeight="1">
      <c r="A9" s="12" t="s">
        <v>67</v>
      </c>
      <c r="B9" s="183" t="s">
        <v>155</v>
      </c>
      <c r="C9" s="169">
        <v>5435</v>
      </c>
      <c r="D9" s="258">
        <v>165</v>
      </c>
      <c r="E9" s="212">
        <f t="shared" si="0"/>
        <v>5600</v>
      </c>
    </row>
    <row r="10" spans="1:5" s="181" customFormat="1" ht="12" customHeight="1">
      <c r="A10" s="12" t="s">
        <v>68</v>
      </c>
      <c r="B10" s="183" t="s">
        <v>156</v>
      </c>
      <c r="C10" s="169">
        <v>1200</v>
      </c>
      <c r="D10" s="258"/>
      <c r="E10" s="212">
        <f t="shared" si="0"/>
        <v>1200</v>
      </c>
    </row>
    <row r="11" spans="1:5" s="181" customFormat="1" ht="12" customHeight="1">
      <c r="A11" s="12" t="s">
        <v>85</v>
      </c>
      <c r="B11" s="105" t="s">
        <v>332</v>
      </c>
      <c r="C11" s="169"/>
      <c r="D11" s="169">
        <v>650</v>
      </c>
      <c r="E11" s="212">
        <f t="shared" si="0"/>
        <v>650</v>
      </c>
    </row>
    <row r="12" spans="1:5" s="181" customFormat="1" ht="12" customHeight="1" thickBot="1">
      <c r="A12" s="14" t="s">
        <v>69</v>
      </c>
      <c r="B12" s="106" t="s">
        <v>333</v>
      </c>
      <c r="C12" s="169"/>
      <c r="D12" s="169">
        <v>35</v>
      </c>
      <c r="E12" s="212">
        <f t="shared" si="0"/>
        <v>35</v>
      </c>
    </row>
    <row r="13" spans="1:5" s="181" customFormat="1" ht="12" customHeight="1" thickBot="1">
      <c r="A13" s="18" t="s">
        <v>8</v>
      </c>
      <c r="B13" s="104" t="s">
        <v>157</v>
      </c>
      <c r="C13" s="168">
        <f>+C14+C15+C16+C17+C18</f>
        <v>6246</v>
      </c>
      <c r="D13" s="168">
        <f>+D14+D15+D16+D17+D18</f>
        <v>1705</v>
      </c>
      <c r="E13" s="103">
        <f>+E14+E15+E16+E17+E18</f>
        <v>7951</v>
      </c>
    </row>
    <row r="14" spans="1:5" s="181" customFormat="1" ht="12" customHeight="1">
      <c r="A14" s="13" t="s">
        <v>71</v>
      </c>
      <c r="B14" s="182" t="s">
        <v>158</v>
      </c>
      <c r="C14" s="170"/>
      <c r="D14" s="170"/>
      <c r="E14" s="212">
        <f t="shared" si="0"/>
        <v>0</v>
      </c>
    </row>
    <row r="15" spans="1:5" s="181" customFormat="1" ht="12" customHeight="1">
      <c r="A15" s="12" t="s">
        <v>72</v>
      </c>
      <c r="B15" s="183" t="s">
        <v>159</v>
      </c>
      <c r="C15" s="169"/>
      <c r="D15" s="169"/>
      <c r="E15" s="212">
        <f t="shared" si="0"/>
        <v>0</v>
      </c>
    </row>
    <row r="16" spans="1:5" s="181" customFormat="1" ht="12" customHeight="1">
      <c r="A16" s="12" t="s">
        <v>73</v>
      </c>
      <c r="B16" s="183" t="s">
        <v>324</v>
      </c>
      <c r="C16" s="169"/>
      <c r="D16" s="169"/>
      <c r="E16" s="212">
        <f t="shared" si="0"/>
        <v>0</v>
      </c>
    </row>
    <row r="17" spans="1:5" s="181" customFormat="1" ht="12" customHeight="1">
      <c r="A17" s="12" t="s">
        <v>74</v>
      </c>
      <c r="B17" s="183" t="s">
        <v>325</v>
      </c>
      <c r="C17" s="169"/>
      <c r="D17" s="169"/>
      <c r="E17" s="212">
        <f t="shared" si="0"/>
        <v>0</v>
      </c>
    </row>
    <row r="18" spans="1:5" s="181" customFormat="1" ht="12" customHeight="1">
      <c r="A18" s="12" t="s">
        <v>75</v>
      </c>
      <c r="B18" s="183" t="s">
        <v>160</v>
      </c>
      <c r="C18" s="169">
        <v>6246</v>
      </c>
      <c r="D18" s="258">
        <v>1705</v>
      </c>
      <c r="E18" s="212">
        <f t="shared" si="0"/>
        <v>7951</v>
      </c>
    </row>
    <row r="19" spans="1:5" s="181" customFormat="1" ht="12" customHeight="1" thickBot="1">
      <c r="A19" s="14" t="s">
        <v>81</v>
      </c>
      <c r="B19" s="106" t="s">
        <v>161</v>
      </c>
      <c r="C19" s="171"/>
      <c r="D19" s="171"/>
      <c r="E19" s="212">
        <f t="shared" si="0"/>
        <v>0</v>
      </c>
    </row>
    <row r="20" spans="1:5" s="181" customFormat="1" ht="12" customHeight="1" thickBot="1">
      <c r="A20" s="18" t="s">
        <v>9</v>
      </c>
      <c r="B20" s="19" t="s">
        <v>162</v>
      </c>
      <c r="C20" s="168">
        <f>+C21+C22+C23+C24+C25</f>
        <v>0</v>
      </c>
      <c r="D20" s="168">
        <f>+D21+D22+D23+D24+D25</f>
        <v>6500</v>
      </c>
      <c r="E20" s="103">
        <f>+E21+E22+E23+E24+E25</f>
        <v>6500</v>
      </c>
    </row>
    <row r="21" spans="1:5" s="181" customFormat="1" ht="12" customHeight="1">
      <c r="A21" s="13" t="s">
        <v>54</v>
      </c>
      <c r="B21" s="182" t="s">
        <v>163</v>
      </c>
      <c r="C21" s="170"/>
      <c r="D21" s="170">
        <v>6500</v>
      </c>
      <c r="E21" s="212">
        <f t="shared" si="0"/>
        <v>6500</v>
      </c>
    </row>
    <row r="22" spans="1:5" s="181" customFormat="1" ht="12" customHeight="1">
      <c r="A22" s="12" t="s">
        <v>55</v>
      </c>
      <c r="B22" s="183" t="s">
        <v>164</v>
      </c>
      <c r="C22" s="169"/>
      <c r="D22" s="169"/>
      <c r="E22" s="212">
        <f t="shared" si="0"/>
        <v>0</v>
      </c>
    </row>
    <row r="23" spans="1:5" s="181" customFormat="1" ht="12" customHeight="1">
      <c r="A23" s="12" t="s">
        <v>56</v>
      </c>
      <c r="B23" s="183" t="s">
        <v>326</v>
      </c>
      <c r="C23" s="169"/>
      <c r="D23" s="169"/>
      <c r="E23" s="212">
        <f t="shared" si="0"/>
        <v>0</v>
      </c>
    </row>
    <row r="24" spans="1:5" s="181" customFormat="1" ht="12" customHeight="1">
      <c r="A24" s="12" t="s">
        <v>57</v>
      </c>
      <c r="B24" s="183" t="s">
        <v>327</v>
      </c>
      <c r="C24" s="169"/>
      <c r="D24" s="169"/>
      <c r="E24" s="212">
        <f t="shared" si="0"/>
        <v>0</v>
      </c>
    </row>
    <row r="25" spans="1:5" s="181" customFormat="1" ht="12" customHeight="1">
      <c r="A25" s="12" t="s">
        <v>98</v>
      </c>
      <c r="B25" s="183" t="s">
        <v>165</v>
      </c>
      <c r="C25" s="169"/>
      <c r="D25" s="169"/>
      <c r="E25" s="212">
        <f t="shared" si="0"/>
        <v>0</v>
      </c>
    </row>
    <row r="26" spans="1:5" s="181" customFormat="1" ht="12" customHeight="1" thickBot="1">
      <c r="A26" s="14" t="s">
        <v>99</v>
      </c>
      <c r="B26" s="184" t="s">
        <v>166</v>
      </c>
      <c r="C26" s="171"/>
      <c r="D26" s="171"/>
      <c r="E26" s="212">
        <f t="shared" si="0"/>
        <v>0</v>
      </c>
    </row>
    <row r="27" spans="1:5" s="181" customFormat="1" ht="12" customHeight="1" thickBot="1">
      <c r="A27" s="18" t="s">
        <v>100</v>
      </c>
      <c r="B27" s="19" t="s">
        <v>476</v>
      </c>
      <c r="C27" s="174">
        <f>+C28+C29+C30+C31+C32+C33+C34</f>
        <v>6249</v>
      </c>
      <c r="D27" s="174">
        <f>+D28+D29+D30+D31+D32+D33+D34</f>
        <v>-955</v>
      </c>
      <c r="E27" s="211">
        <f>+E28+E29+E30+E31+E32+E33+E34</f>
        <v>5294</v>
      </c>
    </row>
    <row r="28" spans="1:5" s="181" customFormat="1" ht="12" customHeight="1">
      <c r="A28" s="13" t="s">
        <v>167</v>
      </c>
      <c r="B28" s="182" t="s">
        <v>505</v>
      </c>
      <c r="C28" s="245">
        <v>1180</v>
      </c>
      <c r="D28" s="350">
        <v>120</v>
      </c>
      <c r="E28" s="212">
        <f t="shared" si="0"/>
        <v>1300</v>
      </c>
    </row>
    <row r="29" spans="1:5" s="181" customFormat="1" ht="12" customHeight="1">
      <c r="A29" s="12" t="s">
        <v>168</v>
      </c>
      <c r="B29" s="183" t="s">
        <v>470</v>
      </c>
      <c r="C29" s="169">
        <v>106</v>
      </c>
      <c r="D29" s="258">
        <v>465</v>
      </c>
      <c r="E29" s="212">
        <f t="shared" si="0"/>
        <v>571</v>
      </c>
    </row>
    <row r="30" spans="1:5" s="181" customFormat="1" ht="12" customHeight="1">
      <c r="A30" s="12" t="s">
        <v>169</v>
      </c>
      <c r="B30" s="183" t="s">
        <v>471</v>
      </c>
      <c r="C30" s="169">
        <v>1326</v>
      </c>
      <c r="D30" s="258">
        <v>702</v>
      </c>
      <c r="E30" s="212">
        <f t="shared" si="0"/>
        <v>2028</v>
      </c>
    </row>
    <row r="31" spans="1:5" s="181" customFormat="1" ht="12" customHeight="1">
      <c r="A31" s="12" t="s">
        <v>170</v>
      </c>
      <c r="B31" s="183" t="s">
        <v>472</v>
      </c>
      <c r="C31" s="169"/>
      <c r="D31" s="258"/>
      <c r="E31" s="212">
        <f t="shared" si="0"/>
        <v>0</v>
      </c>
    </row>
    <row r="32" spans="1:5" s="181" customFormat="1" ht="12" customHeight="1">
      <c r="A32" s="12" t="s">
        <v>473</v>
      </c>
      <c r="B32" s="183" t="s">
        <v>171</v>
      </c>
      <c r="C32" s="169">
        <v>962</v>
      </c>
      <c r="D32" s="258">
        <v>13</v>
      </c>
      <c r="E32" s="212">
        <f t="shared" si="0"/>
        <v>975</v>
      </c>
    </row>
    <row r="33" spans="1:5" s="181" customFormat="1" ht="12" customHeight="1">
      <c r="A33" s="12" t="s">
        <v>474</v>
      </c>
      <c r="B33" s="183" t="s">
        <v>172</v>
      </c>
      <c r="C33" s="169">
        <v>2675</v>
      </c>
      <c r="D33" s="258">
        <v>-2475</v>
      </c>
      <c r="E33" s="212">
        <f t="shared" si="0"/>
        <v>200</v>
      </c>
    </row>
    <row r="34" spans="1:5" s="181" customFormat="1" ht="12" customHeight="1" thickBot="1">
      <c r="A34" s="14" t="s">
        <v>475</v>
      </c>
      <c r="B34" s="345" t="s">
        <v>173</v>
      </c>
      <c r="C34" s="246"/>
      <c r="D34" s="259">
        <v>220</v>
      </c>
      <c r="E34" s="212">
        <f t="shared" si="0"/>
        <v>220</v>
      </c>
    </row>
    <row r="35" spans="1:5" s="181" customFormat="1" ht="12" customHeight="1" thickBot="1">
      <c r="A35" s="18" t="s">
        <v>11</v>
      </c>
      <c r="B35" s="19" t="s">
        <v>334</v>
      </c>
      <c r="C35" s="168">
        <f>SUM(C36:C46)</f>
        <v>1525</v>
      </c>
      <c r="D35" s="168">
        <f>SUM(D36:D46)</f>
        <v>151</v>
      </c>
      <c r="E35" s="103">
        <f>SUM(E36:E46)</f>
        <v>1676</v>
      </c>
    </row>
    <row r="36" spans="1:5" s="181" customFormat="1" ht="12" customHeight="1">
      <c r="A36" s="13" t="s">
        <v>58</v>
      </c>
      <c r="B36" s="182" t="s">
        <v>176</v>
      </c>
      <c r="C36" s="170"/>
      <c r="D36" s="170"/>
      <c r="E36" s="212">
        <f t="shared" si="0"/>
        <v>0</v>
      </c>
    </row>
    <row r="37" spans="1:5" s="181" customFormat="1" ht="12" customHeight="1">
      <c r="A37" s="12" t="s">
        <v>59</v>
      </c>
      <c r="B37" s="183" t="s">
        <v>177</v>
      </c>
      <c r="C37" s="169">
        <v>345</v>
      </c>
      <c r="D37" s="258">
        <v>-45</v>
      </c>
      <c r="E37" s="212">
        <f t="shared" si="0"/>
        <v>300</v>
      </c>
    </row>
    <row r="38" spans="1:5" s="181" customFormat="1" ht="12" customHeight="1">
      <c r="A38" s="12" t="s">
        <v>60</v>
      </c>
      <c r="B38" s="183" t="s">
        <v>178</v>
      </c>
      <c r="C38" s="169"/>
      <c r="D38" s="258"/>
      <c r="E38" s="212">
        <f t="shared" si="0"/>
        <v>0</v>
      </c>
    </row>
    <row r="39" spans="1:5" s="181" customFormat="1" ht="12" customHeight="1">
      <c r="A39" s="12" t="s">
        <v>102</v>
      </c>
      <c r="B39" s="183" t="s">
        <v>179</v>
      </c>
      <c r="C39" s="169"/>
      <c r="D39" s="258"/>
      <c r="E39" s="212">
        <f t="shared" si="0"/>
        <v>0</v>
      </c>
    </row>
    <row r="40" spans="1:5" s="181" customFormat="1" ht="12" customHeight="1">
      <c r="A40" s="12" t="s">
        <v>103</v>
      </c>
      <c r="B40" s="183" t="s">
        <v>180</v>
      </c>
      <c r="C40" s="169">
        <v>1100</v>
      </c>
      <c r="D40" s="258">
        <v>196</v>
      </c>
      <c r="E40" s="212">
        <f t="shared" si="0"/>
        <v>1296</v>
      </c>
    </row>
    <row r="41" spans="1:5" s="181" customFormat="1" ht="12" customHeight="1">
      <c r="A41" s="12" t="s">
        <v>104</v>
      </c>
      <c r="B41" s="183" t="s">
        <v>181</v>
      </c>
      <c r="C41" s="169"/>
      <c r="D41" s="258"/>
      <c r="E41" s="212">
        <f t="shared" si="0"/>
        <v>0</v>
      </c>
    </row>
    <row r="42" spans="1:5" s="181" customFormat="1" ht="12" customHeight="1">
      <c r="A42" s="12" t="s">
        <v>105</v>
      </c>
      <c r="B42" s="183" t="s">
        <v>182</v>
      </c>
      <c r="C42" s="169"/>
      <c r="D42" s="258"/>
      <c r="E42" s="212">
        <f t="shared" si="0"/>
        <v>0</v>
      </c>
    </row>
    <row r="43" spans="1:5" s="181" customFormat="1" ht="12" customHeight="1">
      <c r="A43" s="12" t="s">
        <v>106</v>
      </c>
      <c r="B43" s="183" t="s">
        <v>183</v>
      </c>
      <c r="C43" s="169">
        <v>30</v>
      </c>
      <c r="D43" s="258"/>
      <c r="E43" s="212">
        <f t="shared" si="0"/>
        <v>30</v>
      </c>
    </row>
    <row r="44" spans="1:5" s="181" customFormat="1" ht="12" customHeight="1">
      <c r="A44" s="12" t="s">
        <v>174</v>
      </c>
      <c r="B44" s="183" t="s">
        <v>184</v>
      </c>
      <c r="C44" s="172"/>
      <c r="D44" s="293"/>
      <c r="E44" s="212">
        <f t="shared" si="0"/>
        <v>0</v>
      </c>
    </row>
    <row r="45" spans="1:5" s="181" customFormat="1" ht="12" customHeight="1">
      <c r="A45" s="14" t="s">
        <v>175</v>
      </c>
      <c r="B45" s="184" t="s">
        <v>336</v>
      </c>
      <c r="C45" s="173"/>
      <c r="D45" s="294"/>
      <c r="E45" s="212">
        <f t="shared" si="0"/>
        <v>0</v>
      </c>
    </row>
    <row r="46" spans="1:5" s="181" customFormat="1" ht="12" customHeight="1" thickBot="1">
      <c r="A46" s="14" t="s">
        <v>335</v>
      </c>
      <c r="B46" s="106" t="s">
        <v>185</v>
      </c>
      <c r="C46" s="353">
        <v>50</v>
      </c>
      <c r="D46" s="294"/>
      <c r="E46" s="212">
        <f t="shared" si="0"/>
        <v>50</v>
      </c>
    </row>
    <row r="47" spans="1:5" s="181" customFormat="1" ht="12" customHeight="1" thickBot="1">
      <c r="A47" s="18" t="s">
        <v>12</v>
      </c>
      <c r="B47" s="19" t="s">
        <v>186</v>
      </c>
      <c r="C47" s="168">
        <f>SUM(C48:C52)</f>
        <v>0</v>
      </c>
      <c r="D47" s="168">
        <f>SUM(D48:D52)</f>
        <v>0</v>
      </c>
      <c r="E47" s="103">
        <f>SUM(E48:E52)</f>
        <v>0</v>
      </c>
    </row>
    <row r="48" spans="1:5" s="181" customFormat="1" ht="12" customHeight="1">
      <c r="A48" s="13" t="s">
        <v>61</v>
      </c>
      <c r="B48" s="182" t="s">
        <v>190</v>
      </c>
      <c r="C48" s="224"/>
      <c r="D48" s="224"/>
      <c r="E48" s="310">
        <f t="shared" si="0"/>
        <v>0</v>
      </c>
    </row>
    <row r="49" spans="1:5" s="181" customFormat="1" ht="12" customHeight="1">
      <c r="A49" s="12" t="s">
        <v>62</v>
      </c>
      <c r="B49" s="183" t="s">
        <v>191</v>
      </c>
      <c r="C49" s="172"/>
      <c r="D49" s="172"/>
      <c r="E49" s="310">
        <f t="shared" si="0"/>
        <v>0</v>
      </c>
    </row>
    <row r="50" spans="1:5" s="181" customFormat="1" ht="12" customHeight="1">
      <c r="A50" s="12" t="s">
        <v>187</v>
      </c>
      <c r="B50" s="183" t="s">
        <v>192</v>
      </c>
      <c r="C50" s="172"/>
      <c r="D50" s="172"/>
      <c r="E50" s="310">
        <f t="shared" si="0"/>
        <v>0</v>
      </c>
    </row>
    <row r="51" spans="1:5" s="181" customFormat="1" ht="12" customHeight="1">
      <c r="A51" s="12" t="s">
        <v>188</v>
      </c>
      <c r="B51" s="183" t="s">
        <v>193</v>
      </c>
      <c r="C51" s="172"/>
      <c r="D51" s="172"/>
      <c r="E51" s="310">
        <f t="shared" si="0"/>
        <v>0</v>
      </c>
    </row>
    <row r="52" spans="1:5" s="181" customFormat="1" ht="12" customHeight="1" thickBot="1">
      <c r="A52" s="14" t="s">
        <v>189</v>
      </c>
      <c r="B52" s="106" t="s">
        <v>194</v>
      </c>
      <c r="C52" s="173"/>
      <c r="D52" s="173"/>
      <c r="E52" s="310">
        <f t="shared" si="0"/>
        <v>0</v>
      </c>
    </row>
    <row r="53" spans="1:5" s="181" customFormat="1" ht="12" customHeight="1" thickBot="1">
      <c r="A53" s="18" t="s">
        <v>107</v>
      </c>
      <c r="B53" s="19" t="s">
        <v>195</v>
      </c>
      <c r="C53" s="168">
        <f>SUM(C54:C56)</f>
        <v>250</v>
      </c>
      <c r="D53" s="168">
        <f>SUM(D54:D56)</f>
        <v>0</v>
      </c>
      <c r="E53" s="103">
        <f>SUM(E54:E56)</f>
        <v>250</v>
      </c>
    </row>
    <row r="54" spans="1:5" s="181" customFormat="1" ht="12" customHeight="1">
      <c r="A54" s="13" t="s">
        <v>63</v>
      </c>
      <c r="B54" s="182" t="s">
        <v>196</v>
      </c>
      <c r="C54" s="170"/>
      <c r="D54" s="170"/>
      <c r="E54" s="212">
        <f t="shared" si="0"/>
        <v>0</v>
      </c>
    </row>
    <row r="55" spans="1:5" s="181" customFormat="1" ht="12" customHeight="1">
      <c r="A55" s="12" t="s">
        <v>64</v>
      </c>
      <c r="B55" s="182" t="s">
        <v>506</v>
      </c>
      <c r="C55" s="169">
        <v>250</v>
      </c>
      <c r="D55" s="258"/>
      <c r="E55" s="212">
        <f t="shared" si="0"/>
        <v>250</v>
      </c>
    </row>
    <row r="56" spans="1:5" s="181" customFormat="1" ht="12" customHeight="1">
      <c r="A56" s="12" t="s">
        <v>199</v>
      </c>
      <c r="B56" s="183" t="s">
        <v>197</v>
      </c>
      <c r="C56" s="169"/>
      <c r="D56" s="169"/>
      <c r="E56" s="212">
        <f t="shared" si="0"/>
        <v>0</v>
      </c>
    </row>
    <row r="57" spans="1:5" s="181" customFormat="1" ht="12" customHeight="1" thickBot="1">
      <c r="A57" s="14" t="s">
        <v>200</v>
      </c>
      <c r="B57" s="106" t="s">
        <v>198</v>
      </c>
      <c r="C57" s="171"/>
      <c r="D57" s="171"/>
      <c r="E57" s="212">
        <f t="shared" si="0"/>
        <v>0</v>
      </c>
    </row>
    <row r="58" spans="1:5" s="181" customFormat="1" ht="12" customHeight="1" thickBot="1">
      <c r="A58" s="18" t="s">
        <v>14</v>
      </c>
      <c r="B58" s="104" t="s">
        <v>201</v>
      </c>
      <c r="C58" s="168">
        <f>SUM(C59:C61)</f>
        <v>0</v>
      </c>
      <c r="D58" s="168">
        <f>SUM(D59:D61)</f>
        <v>0</v>
      </c>
      <c r="E58" s="103">
        <f>SUM(E59:E61)</f>
        <v>0</v>
      </c>
    </row>
    <row r="59" spans="1:5" s="181" customFormat="1" ht="12" customHeight="1">
      <c r="A59" s="13" t="s">
        <v>108</v>
      </c>
      <c r="B59" s="182" t="s">
        <v>203</v>
      </c>
      <c r="C59" s="172"/>
      <c r="D59" s="172"/>
      <c r="E59" s="308">
        <f t="shared" si="0"/>
        <v>0</v>
      </c>
    </row>
    <row r="60" spans="1:5" s="181" customFormat="1" ht="12" customHeight="1">
      <c r="A60" s="12" t="s">
        <v>109</v>
      </c>
      <c r="B60" s="183" t="s">
        <v>329</v>
      </c>
      <c r="C60" s="172"/>
      <c r="D60" s="172"/>
      <c r="E60" s="308">
        <f t="shared" si="0"/>
        <v>0</v>
      </c>
    </row>
    <row r="61" spans="1:5" s="181" customFormat="1" ht="12" customHeight="1">
      <c r="A61" s="12" t="s">
        <v>132</v>
      </c>
      <c r="B61" s="183" t="s">
        <v>204</v>
      </c>
      <c r="C61" s="172"/>
      <c r="D61" s="172"/>
      <c r="E61" s="308">
        <f t="shared" si="0"/>
        <v>0</v>
      </c>
    </row>
    <row r="62" spans="1:5" s="181" customFormat="1" ht="12" customHeight="1" thickBot="1">
      <c r="A62" s="14" t="s">
        <v>202</v>
      </c>
      <c r="B62" s="106" t="s">
        <v>205</v>
      </c>
      <c r="C62" s="172"/>
      <c r="D62" s="172"/>
      <c r="E62" s="308">
        <f t="shared" si="0"/>
        <v>0</v>
      </c>
    </row>
    <row r="63" spans="1:5" s="181" customFormat="1" ht="12" customHeight="1" thickBot="1">
      <c r="A63" s="238" t="s">
        <v>376</v>
      </c>
      <c r="B63" s="19" t="s">
        <v>206</v>
      </c>
      <c r="C63" s="174">
        <f>+C6+C13+C20+C27+C35+C47+C53+C58</f>
        <v>31114</v>
      </c>
      <c r="D63" s="174">
        <f>+D6+D13+D20+D27+D35+D47+D53+D58</f>
        <v>8659</v>
      </c>
      <c r="E63" s="211">
        <f>+E6+E13+E20+E27+E35+E47+E53+E58</f>
        <v>39773</v>
      </c>
    </row>
    <row r="64" spans="1:5" s="181" customFormat="1" ht="12" customHeight="1" thickBot="1">
      <c r="A64" s="225" t="s">
        <v>207</v>
      </c>
      <c r="B64" s="104" t="s">
        <v>208</v>
      </c>
      <c r="C64" s="168">
        <f>SUM(C65:C67)</f>
        <v>0</v>
      </c>
      <c r="D64" s="168">
        <f>SUM(D65:D67)</f>
        <v>0</v>
      </c>
      <c r="E64" s="103">
        <f>SUM(E65:E67)</f>
        <v>0</v>
      </c>
    </row>
    <row r="65" spans="1:5" s="181" customFormat="1" ht="12" customHeight="1">
      <c r="A65" s="13" t="s">
        <v>239</v>
      </c>
      <c r="B65" s="182" t="s">
        <v>209</v>
      </c>
      <c r="C65" s="172"/>
      <c r="D65" s="172"/>
      <c r="E65" s="308">
        <f aca="true" t="shared" si="1" ref="E65:E86">C65+D65</f>
        <v>0</v>
      </c>
    </row>
    <row r="66" spans="1:5" s="181" customFormat="1" ht="12" customHeight="1">
      <c r="A66" s="12" t="s">
        <v>248</v>
      </c>
      <c r="B66" s="183" t="s">
        <v>210</v>
      </c>
      <c r="C66" s="172"/>
      <c r="D66" s="172"/>
      <c r="E66" s="308">
        <f t="shared" si="1"/>
        <v>0</v>
      </c>
    </row>
    <row r="67" spans="1:5" s="181" customFormat="1" ht="12" customHeight="1" thickBot="1">
      <c r="A67" s="14" t="s">
        <v>249</v>
      </c>
      <c r="B67" s="234" t="s">
        <v>361</v>
      </c>
      <c r="C67" s="172"/>
      <c r="D67" s="172"/>
      <c r="E67" s="308">
        <f t="shared" si="1"/>
        <v>0</v>
      </c>
    </row>
    <row r="68" spans="1:5" s="181" customFormat="1" ht="12" customHeight="1" thickBot="1">
      <c r="A68" s="225" t="s">
        <v>212</v>
      </c>
      <c r="B68" s="104" t="s">
        <v>213</v>
      </c>
      <c r="C68" s="168">
        <f>SUM(C69:C72)</f>
        <v>0</v>
      </c>
      <c r="D68" s="168">
        <f>SUM(D69:D72)</f>
        <v>0</v>
      </c>
      <c r="E68" s="103">
        <f>SUM(E69:E72)</f>
        <v>0</v>
      </c>
    </row>
    <row r="69" spans="1:5" s="181" customFormat="1" ht="12" customHeight="1">
      <c r="A69" s="13" t="s">
        <v>86</v>
      </c>
      <c r="B69" s="182" t="s">
        <v>214</v>
      </c>
      <c r="C69" s="172"/>
      <c r="D69" s="172"/>
      <c r="E69" s="308">
        <f t="shared" si="1"/>
        <v>0</v>
      </c>
    </row>
    <row r="70" spans="1:5" s="181" customFormat="1" ht="12" customHeight="1">
      <c r="A70" s="12" t="s">
        <v>87</v>
      </c>
      <c r="B70" s="183" t="s">
        <v>215</v>
      </c>
      <c r="C70" s="172"/>
      <c r="D70" s="172"/>
      <c r="E70" s="308">
        <f t="shared" si="1"/>
        <v>0</v>
      </c>
    </row>
    <row r="71" spans="1:5" s="181" customFormat="1" ht="12" customHeight="1">
      <c r="A71" s="12" t="s">
        <v>240</v>
      </c>
      <c r="B71" s="183" t="s">
        <v>216</v>
      </c>
      <c r="C71" s="172"/>
      <c r="D71" s="172"/>
      <c r="E71" s="308">
        <f t="shared" si="1"/>
        <v>0</v>
      </c>
    </row>
    <row r="72" spans="1:5" s="181" customFormat="1" ht="12" customHeight="1" thickBot="1">
      <c r="A72" s="14" t="s">
        <v>241</v>
      </c>
      <c r="B72" s="106" t="s">
        <v>217</v>
      </c>
      <c r="C72" s="172"/>
      <c r="D72" s="172"/>
      <c r="E72" s="308">
        <f t="shared" si="1"/>
        <v>0</v>
      </c>
    </row>
    <row r="73" spans="1:5" s="181" customFormat="1" ht="12" customHeight="1" thickBot="1">
      <c r="A73" s="225" t="s">
        <v>218</v>
      </c>
      <c r="B73" s="104" t="s">
        <v>219</v>
      </c>
      <c r="C73" s="168">
        <f>SUM(C74:C75)</f>
        <v>5678</v>
      </c>
      <c r="D73" s="168">
        <f>SUM(D74:D75)</f>
        <v>868</v>
      </c>
      <c r="E73" s="103">
        <f>SUM(E74:E75)</f>
        <v>6546</v>
      </c>
    </row>
    <row r="74" spans="1:5" s="181" customFormat="1" ht="12" customHeight="1">
      <c r="A74" s="13" t="s">
        <v>242</v>
      </c>
      <c r="B74" s="182" t="s">
        <v>220</v>
      </c>
      <c r="C74" s="351">
        <v>5678</v>
      </c>
      <c r="D74" s="293">
        <v>868</v>
      </c>
      <c r="E74" s="308">
        <f t="shared" si="1"/>
        <v>6546</v>
      </c>
    </row>
    <row r="75" spans="1:5" s="181" customFormat="1" ht="12" customHeight="1" thickBot="1">
      <c r="A75" s="14" t="s">
        <v>243</v>
      </c>
      <c r="B75" s="106" t="s">
        <v>221</v>
      </c>
      <c r="C75" s="172"/>
      <c r="D75" s="172"/>
      <c r="E75" s="308">
        <f t="shared" si="1"/>
        <v>0</v>
      </c>
    </row>
    <row r="76" spans="1:5" s="181" customFormat="1" ht="12" customHeight="1" thickBot="1">
      <c r="A76" s="225" t="s">
        <v>222</v>
      </c>
      <c r="B76" s="104" t="s">
        <v>223</v>
      </c>
      <c r="C76" s="168">
        <f>SUM(C77:C79)</f>
        <v>0</v>
      </c>
      <c r="D76" s="168">
        <f>SUM(D77:D79)</f>
        <v>3291</v>
      </c>
      <c r="E76" s="103">
        <f>SUM(E77:E79)</f>
        <v>3291</v>
      </c>
    </row>
    <row r="77" spans="1:5" s="181" customFormat="1" ht="12" customHeight="1">
      <c r="A77" s="13" t="s">
        <v>244</v>
      </c>
      <c r="B77" s="182" t="s">
        <v>224</v>
      </c>
      <c r="C77" s="172"/>
      <c r="D77" s="172">
        <v>3291</v>
      </c>
      <c r="E77" s="308">
        <f t="shared" si="1"/>
        <v>3291</v>
      </c>
    </row>
    <row r="78" spans="1:5" s="181" customFormat="1" ht="12" customHeight="1">
      <c r="A78" s="12" t="s">
        <v>245</v>
      </c>
      <c r="B78" s="183" t="s">
        <v>225</v>
      </c>
      <c r="C78" s="172"/>
      <c r="D78" s="172"/>
      <c r="E78" s="308">
        <f t="shared" si="1"/>
        <v>0</v>
      </c>
    </row>
    <row r="79" spans="1:5" s="181" customFormat="1" ht="12" customHeight="1" thickBot="1">
      <c r="A79" s="14" t="s">
        <v>246</v>
      </c>
      <c r="B79" s="106" t="s">
        <v>226</v>
      </c>
      <c r="C79" s="172"/>
      <c r="D79" s="172"/>
      <c r="E79" s="308">
        <f t="shared" si="1"/>
        <v>0</v>
      </c>
    </row>
    <row r="80" spans="1:5" s="181" customFormat="1" ht="12" customHeight="1" thickBot="1">
      <c r="A80" s="225" t="s">
        <v>227</v>
      </c>
      <c r="B80" s="104" t="s">
        <v>247</v>
      </c>
      <c r="C80" s="168">
        <f>SUM(C81:C84)</f>
        <v>0</v>
      </c>
      <c r="D80" s="168">
        <f>SUM(D81:D84)</f>
        <v>0</v>
      </c>
      <c r="E80" s="103">
        <f>SUM(E81:E84)</f>
        <v>0</v>
      </c>
    </row>
    <row r="81" spans="1:5" s="181" customFormat="1" ht="12" customHeight="1">
      <c r="A81" s="186" t="s">
        <v>228</v>
      </c>
      <c r="B81" s="182" t="s">
        <v>229</v>
      </c>
      <c r="C81" s="172"/>
      <c r="D81" s="172"/>
      <c r="E81" s="308">
        <f t="shared" si="1"/>
        <v>0</v>
      </c>
    </row>
    <row r="82" spans="1:5" s="181" customFormat="1" ht="12" customHeight="1">
      <c r="A82" s="187" t="s">
        <v>230</v>
      </c>
      <c r="B82" s="183" t="s">
        <v>231</v>
      </c>
      <c r="C82" s="172"/>
      <c r="D82" s="172"/>
      <c r="E82" s="308">
        <f t="shared" si="1"/>
        <v>0</v>
      </c>
    </row>
    <row r="83" spans="1:5" s="181" customFormat="1" ht="12" customHeight="1">
      <c r="A83" s="187" t="s">
        <v>232</v>
      </c>
      <c r="B83" s="183" t="s">
        <v>233</v>
      </c>
      <c r="C83" s="172"/>
      <c r="D83" s="172"/>
      <c r="E83" s="308">
        <f t="shared" si="1"/>
        <v>0</v>
      </c>
    </row>
    <row r="84" spans="1:5" s="181" customFormat="1" ht="12" customHeight="1" thickBot="1">
      <c r="A84" s="188" t="s">
        <v>234</v>
      </c>
      <c r="B84" s="106" t="s">
        <v>235</v>
      </c>
      <c r="C84" s="172"/>
      <c r="D84" s="172"/>
      <c r="E84" s="308">
        <f t="shared" si="1"/>
        <v>0</v>
      </c>
    </row>
    <row r="85" spans="1:5" s="181" customFormat="1" ht="12" customHeight="1" thickBot="1">
      <c r="A85" s="225" t="s">
        <v>236</v>
      </c>
      <c r="B85" s="104" t="s">
        <v>375</v>
      </c>
      <c r="C85" s="227"/>
      <c r="D85" s="227"/>
      <c r="E85" s="103">
        <f t="shared" si="1"/>
        <v>0</v>
      </c>
    </row>
    <row r="86" spans="1:5" s="181" customFormat="1" ht="13.5" customHeight="1" thickBot="1">
      <c r="A86" s="225" t="s">
        <v>238</v>
      </c>
      <c r="B86" s="104" t="s">
        <v>237</v>
      </c>
      <c r="C86" s="227"/>
      <c r="D86" s="227"/>
      <c r="E86" s="103">
        <f t="shared" si="1"/>
        <v>0</v>
      </c>
    </row>
    <row r="87" spans="1:5" s="181" customFormat="1" ht="15.75" customHeight="1" thickBot="1">
      <c r="A87" s="225" t="s">
        <v>250</v>
      </c>
      <c r="B87" s="189" t="s">
        <v>378</v>
      </c>
      <c r="C87" s="174">
        <f>+C64+C68+C73+C76+C80+C86+C85</f>
        <v>5678</v>
      </c>
      <c r="D87" s="174">
        <f>+D64+D68+D73+D76+D80+D86+D85</f>
        <v>4159</v>
      </c>
      <c r="E87" s="211">
        <f>+E64+E68+E73+E76+E80+E86+E85</f>
        <v>9837</v>
      </c>
    </row>
    <row r="88" spans="1:5" s="181" customFormat="1" ht="25.5" customHeight="1" thickBot="1">
      <c r="A88" s="226" t="s">
        <v>377</v>
      </c>
      <c r="B88" s="190" t="s">
        <v>379</v>
      </c>
      <c r="C88" s="174">
        <f>+C63+C87</f>
        <v>36792</v>
      </c>
      <c r="D88" s="174">
        <f>+D63+D87</f>
        <v>12818</v>
      </c>
      <c r="E88" s="211">
        <f>+E63+E87</f>
        <v>49610</v>
      </c>
    </row>
    <row r="89" spans="1:3" s="181" customFormat="1" ht="83.25" customHeight="1">
      <c r="A89" s="3"/>
      <c r="B89" s="4"/>
      <c r="C89" s="108"/>
    </row>
    <row r="90" spans="1:5" ht="16.5" customHeight="1">
      <c r="A90" s="383" t="s">
        <v>35</v>
      </c>
      <c r="B90" s="383"/>
      <c r="C90" s="383"/>
      <c r="D90" s="383"/>
      <c r="E90" s="383"/>
    </row>
    <row r="91" spans="1:5" s="191" customFormat="1" ht="16.5" customHeight="1" thickBot="1">
      <c r="A91" s="385" t="s">
        <v>89</v>
      </c>
      <c r="B91" s="385"/>
      <c r="C91" s="65"/>
      <c r="E91" s="65" t="s">
        <v>131</v>
      </c>
    </row>
    <row r="92" spans="1:5" ht="15.75">
      <c r="A92" s="386" t="s">
        <v>53</v>
      </c>
      <c r="B92" s="388" t="s">
        <v>422</v>
      </c>
      <c r="C92" s="390" t="str">
        <f>+CONCATENATE(LEFT(ÖSSZEFÜGGÉSEK!A6,4),". évi")</f>
        <v>2016. évi</v>
      </c>
      <c r="D92" s="391"/>
      <c r="E92" s="392"/>
    </row>
    <row r="93" spans="1:5" ht="24.75" thickBot="1">
      <c r="A93" s="387"/>
      <c r="B93" s="389"/>
      <c r="C93" s="254" t="s">
        <v>421</v>
      </c>
      <c r="D93" s="252" t="s">
        <v>480</v>
      </c>
      <c r="E93" s="253" t="str">
        <f>+CONCATENATE(LEFT(ÖSSZEFÜGGÉSEK!A6,4),". ….",CHAR(10),"Módosítás utáni")</f>
        <v>2016. ….
Módosítás utáni</v>
      </c>
    </row>
    <row r="94" spans="1:5" s="180" customFormat="1" ht="12" customHeight="1" thickBot="1">
      <c r="A94" s="25" t="s">
        <v>387</v>
      </c>
      <c r="B94" s="26" t="s">
        <v>388</v>
      </c>
      <c r="C94" s="26" t="s">
        <v>389</v>
      </c>
      <c r="D94" s="26" t="s">
        <v>391</v>
      </c>
      <c r="E94" s="326" t="s">
        <v>496</v>
      </c>
    </row>
    <row r="95" spans="1:5" ht="12" customHeight="1" thickBot="1">
      <c r="A95" s="20" t="s">
        <v>7</v>
      </c>
      <c r="B95" s="24" t="s">
        <v>337</v>
      </c>
      <c r="C95" s="167">
        <f>C96+C97+C98+C99+C100+C113</f>
        <v>32497</v>
      </c>
      <c r="D95" s="167">
        <f>D96+D97+D98+D99+D100+D113</f>
        <v>2643</v>
      </c>
      <c r="E95" s="241">
        <f>E96+E97+E98+E99+E100+E113</f>
        <v>35140</v>
      </c>
    </row>
    <row r="96" spans="1:5" ht="12" customHeight="1">
      <c r="A96" s="15" t="s">
        <v>65</v>
      </c>
      <c r="B96" s="8" t="s">
        <v>36</v>
      </c>
      <c r="C96" s="245">
        <v>10904</v>
      </c>
      <c r="D96" s="352">
        <v>1456</v>
      </c>
      <c r="E96" s="311">
        <f aca="true" t="shared" si="2" ref="E96:E129">C96+D96</f>
        <v>12360</v>
      </c>
    </row>
    <row r="97" spans="1:5" ht="12" customHeight="1">
      <c r="A97" s="12" t="s">
        <v>66</v>
      </c>
      <c r="B97" s="6" t="s">
        <v>110</v>
      </c>
      <c r="C97" s="169">
        <v>2977</v>
      </c>
      <c r="D97" s="258">
        <v>-380</v>
      </c>
      <c r="E97" s="306">
        <f t="shared" si="2"/>
        <v>2597</v>
      </c>
    </row>
    <row r="98" spans="1:5" ht="12" customHeight="1">
      <c r="A98" s="12" t="s">
        <v>67</v>
      </c>
      <c r="B98" s="6" t="s">
        <v>84</v>
      </c>
      <c r="C98" s="171">
        <v>12225</v>
      </c>
      <c r="D98" s="259">
        <v>785</v>
      </c>
      <c r="E98" s="307">
        <f t="shared" si="2"/>
        <v>13010</v>
      </c>
    </row>
    <row r="99" spans="1:5" ht="12" customHeight="1">
      <c r="A99" s="12" t="s">
        <v>68</v>
      </c>
      <c r="B99" s="9" t="s">
        <v>111</v>
      </c>
      <c r="C99" s="171">
        <v>2492</v>
      </c>
      <c r="D99" s="259">
        <v>942</v>
      </c>
      <c r="E99" s="307">
        <f t="shared" si="2"/>
        <v>3434</v>
      </c>
    </row>
    <row r="100" spans="1:5" ht="12" customHeight="1">
      <c r="A100" s="12" t="s">
        <v>76</v>
      </c>
      <c r="B100" s="17" t="s">
        <v>112</v>
      </c>
      <c r="C100" s="169">
        <v>1059</v>
      </c>
      <c r="D100" s="259">
        <v>-160</v>
      </c>
      <c r="E100" s="307">
        <f t="shared" si="2"/>
        <v>899</v>
      </c>
    </row>
    <row r="101" spans="1:5" ht="12" customHeight="1">
      <c r="A101" s="12" t="s">
        <v>69</v>
      </c>
      <c r="B101" s="6" t="s">
        <v>342</v>
      </c>
      <c r="C101" s="171"/>
      <c r="D101" s="171"/>
      <c r="E101" s="307">
        <f t="shared" si="2"/>
        <v>0</v>
      </c>
    </row>
    <row r="102" spans="1:5" ht="12" customHeight="1">
      <c r="A102" s="12" t="s">
        <v>70</v>
      </c>
      <c r="B102" s="69" t="s">
        <v>341</v>
      </c>
      <c r="C102" s="171"/>
      <c r="D102" s="171"/>
      <c r="E102" s="307">
        <f t="shared" si="2"/>
        <v>0</v>
      </c>
    </row>
    <row r="103" spans="1:5" ht="12" customHeight="1">
      <c r="A103" s="12" t="s">
        <v>77</v>
      </c>
      <c r="B103" s="69" t="s">
        <v>340</v>
      </c>
      <c r="C103" s="171"/>
      <c r="D103" s="171"/>
      <c r="E103" s="307">
        <f t="shared" si="2"/>
        <v>0</v>
      </c>
    </row>
    <row r="104" spans="1:5" ht="12" customHeight="1">
      <c r="A104" s="12" t="s">
        <v>78</v>
      </c>
      <c r="B104" s="67" t="s">
        <v>253</v>
      </c>
      <c r="C104" s="171"/>
      <c r="D104" s="171"/>
      <c r="E104" s="307">
        <f t="shared" si="2"/>
        <v>0</v>
      </c>
    </row>
    <row r="105" spans="1:5" ht="12" customHeight="1">
      <c r="A105" s="12" t="s">
        <v>79</v>
      </c>
      <c r="B105" s="68" t="s">
        <v>254</v>
      </c>
      <c r="C105" s="171"/>
      <c r="D105" s="171"/>
      <c r="E105" s="307">
        <f t="shared" si="2"/>
        <v>0</v>
      </c>
    </row>
    <row r="106" spans="1:5" ht="12" customHeight="1">
      <c r="A106" s="12" t="s">
        <v>80</v>
      </c>
      <c r="B106" s="68" t="s">
        <v>255</v>
      </c>
      <c r="C106" s="171"/>
      <c r="D106" s="171"/>
      <c r="E106" s="307">
        <f t="shared" si="2"/>
        <v>0</v>
      </c>
    </row>
    <row r="107" spans="1:5" ht="12" customHeight="1">
      <c r="A107" s="12" t="s">
        <v>82</v>
      </c>
      <c r="B107" s="67" t="s">
        <v>256</v>
      </c>
      <c r="C107" s="171"/>
      <c r="D107" s="171"/>
      <c r="E107" s="307">
        <f t="shared" si="2"/>
        <v>0</v>
      </c>
    </row>
    <row r="108" spans="1:5" ht="12" customHeight="1">
      <c r="A108" s="12" t="s">
        <v>113</v>
      </c>
      <c r="B108" s="67" t="s">
        <v>257</v>
      </c>
      <c r="C108" s="171"/>
      <c r="D108" s="171"/>
      <c r="E108" s="307">
        <f t="shared" si="2"/>
        <v>0</v>
      </c>
    </row>
    <row r="109" spans="1:5" ht="12" customHeight="1">
      <c r="A109" s="12" t="s">
        <v>251</v>
      </c>
      <c r="B109" s="68" t="s">
        <v>258</v>
      </c>
      <c r="C109" s="171"/>
      <c r="D109" s="171"/>
      <c r="E109" s="307">
        <f t="shared" si="2"/>
        <v>0</v>
      </c>
    </row>
    <row r="110" spans="1:5" ht="12" customHeight="1">
      <c r="A110" s="11" t="s">
        <v>252</v>
      </c>
      <c r="B110" s="69" t="s">
        <v>259</v>
      </c>
      <c r="C110" s="171"/>
      <c r="D110" s="171"/>
      <c r="E110" s="307">
        <f t="shared" si="2"/>
        <v>0</v>
      </c>
    </row>
    <row r="111" spans="1:5" ht="12" customHeight="1">
      <c r="A111" s="12" t="s">
        <v>338</v>
      </c>
      <c r="B111" s="69" t="s">
        <v>260</v>
      </c>
      <c r="C111" s="171"/>
      <c r="D111" s="171"/>
      <c r="E111" s="307">
        <f t="shared" si="2"/>
        <v>0</v>
      </c>
    </row>
    <row r="112" spans="1:5" ht="12" customHeight="1">
      <c r="A112" s="14" t="s">
        <v>339</v>
      </c>
      <c r="B112" s="69" t="s">
        <v>261</v>
      </c>
      <c r="C112" s="171"/>
      <c r="D112" s="171"/>
      <c r="E112" s="307">
        <f t="shared" si="2"/>
        <v>0</v>
      </c>
    </row>
    <row r="113" spans="1:5" ht="12" customHeight="1">
      <c r="A113" s="12" t="s">
        <v>343</v>
      </c>
      <c r="B113" s="9" t="s">
        <v>37</v>
      </c>
      <c r="C113" s="169">
        <v>2840</v>
      </c>
      <c r="D113" s="169"/>
      <c r="E113" s="306">
        <f t="shared" si="2"/>
        <v>2840</v>
      </c>
    </row>
    <row r="114" spans="1:5" ht="12" customHeight="1">
      <c r="A114" s="12" t="s">
        <v>344</v>
      </c>
      <c r="B114" s="6" t="s">
        <v>346</v>
      </c>
      <c r="C114" s="169"/>
      <c r="D114" s="169"/>
      <c r="E114" s="306">
        <f t="shared" si="2"/>
        <v>0</v>
      </c>
    </row>
    <row r="115" spans="1:5" ht="12" customHeight="1" thickBot="1">
      <c r="A115" s="16" t="s">
        <v>345</v>
      </c>
      <c r="B115" s="237" t="s">
        <v>347</v>
      </c>
      <c r="C115" s="246"/>
      <c r="D115" s="246"/>
      <c r="E115" s="312">
        <f t="shared" si="2"/>
        <v>0</v>
      </c>
    </row>
    <row r="116" spans="1:5" ht="12" customHeight="1" thickBot="1">
      <c r="A116" s="235" t="s">
        <v>8</v>
      </c>
      <c r="B116" s="236" t="s">
        <v>262</v>
      </c>
      <c r="C116" s="247">
        <f>+C117+C119+C121</f>
        <v>3622</v>
      </c>
      <c r="D116" s="168">
        <f>+D117+D119+D121</f>
        <v>8139</v>
      </c>
      <c r="E116" s="242">
        <f>+E117+E119+E121</f>
        <v>11761</v>
      </c>
    </row>
    <row r="117" spans="1:5" ht="12" customHeight="1">
      <c r="A117" s="13" t="s">
        <v>71</v>
      </c>
      <c r="B117" s="6" t="s">
        <v>130</v>
      </c>
      <c r="C117" s="245">
        <v>1000</v>
      </c>
      <c r="D117" s="257">
        <v>845</v>
      </c>
      <c r="E117" s="212">
        <f t="shared" si="2"/>
        <v>1845</v>
      </c>
    </row>
    <row r="118" spans="1:5" ht="12" customHeight="1">
      <c r="A118" s="13" t="s">
        <v>72</v>
      </c>
      <c r="B118" s="10" t="s">
        <v>266</v>
      </c>
      <c r="C118" s="170"/>
      <c r="D118" s="257"/>
      <c r="E118" s="212">
        <f t="shared" si="2"/>
        <v>0</v>
      </c>
    </row>
    <row r="119" spans="1:5" ht="12" customHeight="1">
      <c r="A119" s="13" t="s">
        <v>73</v>
      </c>
      <c r="B119" s="10" t="s">
        <v>114</v>
      </c>
      <c r="C119" s="169">
        <v>2622</v>
      </c>
      <c r="D119" s="258">
        <v>7294</v>
      </c>
      <c r="E119" s="306">
        <f t="shared" si="2"/>
        <v>9916</v>
      </c>
    </row>
    <row r="120" spans="1:5" ht="12" customHeight="1">
      <c r="A120" s="13" t="s">
        <v>74</v>
      </c>
      <c r="B120" s="10" t="s">
        <v>267</v>
      </c>
      <c r="C120" s="169"/>
      <c r="D120" s="258"/>
      <c r="E120" s="306">
        <f t="shared" si="2"/>
        <v>0</v>
      </c>
    </row>
    <row r="121" spans="1:5" ht="12" customHeight="1">
      <c r="A121" s="13" t="s">
        <v>75</v>
      </c>
      <c r="B121" s="106" t="s">
        <v>133</v>
      </c>
      <c r="C121" s="169"/>
      <c r="D121" s="258"/>
      <c r="E121" s="306">
        <f t="shared" si="2"/>
        <v>0</v>
      </c>
    </row>
    <row r="122" spans="1:5" ht="12" customHeight="1">
      <c r="A122" s="13" t="s">
        <v>81</v>
      </c>
      <c r="B122" s="105" t="s">
        <v>330</v>
      </c>
      <c r="C122" s="169"/>
      <c r="D122" s="258"/>
      <c r="E122" s="306">
        <f t="shared" si="2"/>
        <v>0</v>
      </c>
    </row>
    <row r="123" spans="1:5" ht="12" customHeight="1">
      <c r="A123" s="13" t="s">
        <v>83</v>
      </c>
      <c r="B123" s="178" t="s">
        <v>272</v>
      </c>
      <c r="C123" s="169"/>
      <c r="D123" s="258"/>
      <c r="E123" s="306">
        <f t="shared" si="2"/>
        <v>0</v>
      </c>
    </row>
    <row r="124" spans="1:5" ht="22.5">
      <c r="A124" s="13" t="s">
        <v>115</v>
      </c>
      <c r="B124" s="68" t="s">
        <v>255</v>
      </c>
      <c r="C124" s="169"/>
      <c r="D124" s="258"/>
      <c r="E124" s="306">
        <f t="shared" si="2"/>
        <v>0</v>
      </c>
    </row>
    <row r="125" spans="1:5" ht="12" customHeight="1">
      <c r="A125" s="13" t="s">
        <v>116</v>
      </c>
      <c r="B125" s="68" t="s">
        <v>271</v>
      </c>
      <c r="C125" s="169"/>
      <c r="D125" s="258"/>
      <c r="E125" s="306">
        <f t="shared" si="2"/>
        <v>0</v>
      </c>
    </row>
    <row r="126" spans="1:5" ht="12" customHeight="1">
      <c r="A126" s="13" t="s">
        <v>117</v>
      </c>
      <c r="B126" s="68" t="s">
        <v>270</v>
      </c>
      <c r="C126" s="169"/>
      <c r="D126" s="258"/>
      <c r="E126" s="306">
        <f t="shared" si="2"/>
        <v>0</v>
      </c>
    </row>
    <row r="127" spans="1:5" ht="12" customHeight="1">
      <c r="A127" s="13" t="s">
        <v>263</v>
      </c>
      <c r="B127" s="68" t="s">
        <v>258</v>
      </c>
      <c r="C127" s="169"/>
      <c r="D127" s="258"/>
      <c r="E127" s="306">
        <f t="shared" si="2"/>
        <v>0</v>
      </c>
    </row>
    <row r="128" spans="1:5" ht="12" customHeight="1">
      <c r="A128" s="13" t="s">
        <v>264</v>
      </c>
      <c r="B128" s="68" t="s">
        <v>269</v>
      </c>
      <c r="C128" s="169"/>
      <c r="D128" s="258"/>
      <c r="E128" s="306">
        <f t="shared" si="2"/>
        <v>0</v>
      </c>
    </row>
    <row r="129" spans="1:5" ht="23.25" thickBot="1">
      <c r="A129" s="11" t="s">
        <v>265</v>
      </c>
      <c r="B129" s="68" t="s">
        <v>268</v>
      </c>
      <c r="C129" s="171"/>
      <c r="D129" s="259"/>
      <c r="E129" s="307">
        <f t="shared" si="2"/>
        <v>0</v>
      </c>
    </row>
    <row r="130" spans="1:5" ht="12" customHeight="1" thickBot="1">
      <c r="A130" s="18" t="s">
        <v>9</v>
      </c>
      <c r="B130" s="61" t="s">
        <v>348</v>
      </c>
      <c r="C130" s="168">
        <f>+C95+C116</f>
        <v>36119</v>
      </c>
      <c r="D130" s="256">
        <f>+D95+D116</f>
        <v>10782</v>
      </c>
      <c r="E130" s="103">
        <f>+E95+E116</f>
        <v>46901</v>
      </c>
    </row>
    <row r="131" spans="1:5" ht="12" customHeight="1" thickBot="1">
      <c r="A131" s="18" t="s">
        <v>10</v>
      </c>
      <c r="B131" s="61" t="s">
        <v>423</v>
      </c>
      <c r="C131" s="168">
        <f>+C132+C133+C134</f>
        <v>0</v>
      </c>
      <c r="D131" s="256">
        <f>+D132+D133+D134</f>
        <v>0</v>
      </c>
      <c r="E131" s="103">
        <f>+E132+E133+E134</f>
        <v>0</v>
      </c>
    </row>
    <row r="132" spans="1:5" ht="12" customHeight="1">
      <c r="A132" s="13" t="s">
        <v>167</v>
      </c>
      <c r="B132" s="10" t="s">
        <v>356</v>
      </c>
      <c r="C132" s="169"/>
      <c r="D132" s="258"/>
      <c r="E132" s="306">
        <f aca="true" t="shared" si="3" ref="E132:E154">C132+D132</f>
        <v>0</v>
      </c>
    </row>
    <row r="133" spans="1:5" ht="12" customHeight="1">
      <c r="A133" s="13" t="s">
        <v>168</v>
      </c>
      <c r="B133" s="10" t="s">
        <v>357</v>
      </c>
      <c r="C133" s="169"/>
      <c r="D133" s="258"/>
      <c r="E133" s="306">
        <f t="shared" si="3"/>
        <v>0</v>
      </c>
    </row>
    <row r="134" spans="1:5" ht="12" customHeight="1" thickBot="1">
      <c r="A134" s="11" t="s">
        <v>169</v>
      </c>
      <c r="B134" s="10" t="s">
        <v>358</v>
      </c>
      <c r="C134" s="169"/>
      <c r="D134" s="258"/>
      <c r="E134" s="306">
        <f t="shared" si="3"/>
        <v>0</v>
      </c>
    </row>
    <row r="135" spans="1:5" ht="12" customHeight="1" thickBot="1">
      <c r="A135" s="18" t="s">
        <v>11</v>
      </c>
      <c r="B135" s="61" t="s">
        <v>350</v>
      </c>
      <c r="C135" s="168">
        <f>SUM(C136:C141)</f>
        <v>0</v>
      </c>
      <c r="D135" s="256">
        <f>SUM(D136:D141)</f>
        <v>0</v>
      </c>
      <c r="E135" s="103">
        <f>SUM(E136:E141)</f>
        <v>0</v>
      </c>
    </row>
    <row r="136" spans="1:5" ht="12" customHeight="1">
      <c r="A136" s="13" t="s">
        <v>58</v>
      </c>
      <c r="B136" s="7" t="s">
        <v>359</v>
      </c>
      <c r="C136" s="169"/>
      <c r="D136" s="258"/>
      <c r="E136" s="306">
        <f t="shared" si="3"/>
        <v>0</v>
      </c>
    </row>
    <row r="137" spans="1:5" ht="12" customHeight="1">
      <c r="A137" s="13" t="s">
        <v>59</v>
      </c>
      <c r="B137" s="7" t="s">
        <v>351</v>
      </c>
      <c r="C137" s="169"/>
      <c r="D137" s="258"/>
      <c r="E137" s="306">
        <f t="shared" si="3"/>
        <v>0</v>
      </c>
    </row>
    <row r="138" spans="1:5" ht="12" customHeight="1">
      <c r="A138" s="13" t="s">
        <v>60</v>
      </c>
      <c r="B138" s="7" t="s">
        <v>352</v>
      </c>
      <c r="C138" s="169"/>
      <c r="D138" s="258"/>
      <c r="E138" s="306">
        <f t="shared" si="3"/>
        <v>0</v>
      </c>
    </row>
    <row r="139" spans="1:5" ht="12" customHeight="1">
      <c r="A139" s="13" t="s">
        <v>102</v>
      </c>
      <c r="B139" s="7" t="s">
        <v>353</v>
      </c>
      <c r="C139" s="169"/>
      <c r="D139" s="258"/>
      <c r="E139" s="306">
        <f t="shared" si="3"/>
        <v>0</v>
      </c>
    </row>
    <row r="140" spans="1:5" ht="12" customHeight="1">
      <c r="A140" s="13" t="s">
        <v>103</v>
      </c>
      <c r="B140" s="7" t="s">
        <v>354</v>
      </c>
      <c r="C140" s="169"/>
      <c r="D140" s="258"/>
      <c r="E140" s="306">
        <f t="shared" si="3"/>
        <v>0</v>
      </c>
    </row>
    <row r="141" spans="1:5" ht="12" customHeight="1" thickBot="1">
      <c r="A141" s="11" t="s">
        <v>104</v>
      </c>
      <c r="B141" s="7" t="s">
        <v>355</v>
      </c>
      <c r="C141" s="169"/>
      <c r="D141" s="258"/>
      <c r="E141" s="306">
        <f t="shared" si="3"/>
        <v>0</v>
      </c>
    </row>
    <row r="142" spans="1:5" ht="12" customHeight="1" thickBot="1">
      <c r="A142" s="18" t="s">
        <v>12</v>
      </c>
      <c r="B142" s="61" t="s">
        <v>363</v>
      </c>
      <c r="C142" s="174">
        <f>+C143+C144+C145+C146</f>
        <v>673</v>
      </c>
      <c r="D142" s="260">
        <f>+D143+D144+D145+D146</f>
        <v>2566</v>
      </c>
      <c r="E142" s="211">
        <f>+E143+E144+E145+E146</f>
        <v>3239</v>
      </c>
    </row>
    <row r="143" spans="1:5" ht="12" customHeight="1">
      <c r="A143" s="13" t="s">
        <v>61</v>
      </c>
      <c r="B143" s="7" t="s">
        <v>273</v>
      </c>
      <c r="C143" s="169"/>
      <c r="D143" s="258"/>
      <c r="E143" s="306">
        <f t="shared" si="3"/>
        <v>0</v>
      </c>
    </row>
    <row r="144" spans="1:5" ht="12" customHeight="1">
      <c r="A144" s="13" t="s">
        <v>62</v>
      </c>
      <c r="B144" s="7" t="s">
        <v>274</v>
      </c>
      <c r="C144" s="169">
        <v>673</v>
      </c>
      <c r="D144" s="258">
        <v>2566</v>
      </c>
      <c r="E144" s="306">
        <f t="shared" si="3"/>
        <v>3239</v>
      </c>
    </row>
    <row r="145" spans="1:5" ht="12" customHeight="1">
      <c r="A145" s="13" t="s">
        <v>187</v>
      </c>
      <c r="B145" s="7" t="s">
        <v>364</v>
      </c>
      <c r="C145" s="169"/>
      <c r="D145" s="258"/>
      <c r="E145" s="306">
        <f t="shared" si="3"/>
        <v>0</v>
      </c>
    </row>
    <row r="146" spans="1:5" ht="12" customHeight="1" thickBot="1">
      <c r="A146" s="11" t="s">
        <v>188</v>
      </c>
      <c r="B146" s="5" t="s">
        <v>293</v>
      </c>
      <c r="C146" s="169"/>
      <c r="D146" s="258"/>
      <c r="E146" s="306">
        <f t="shared" si="3"/>
        <v>0</v>
      </c>
    </row>
    <row r="147" spans="1:5" ht="12" customHeight="1" thickBot="1">
      <c r="A147" s="18" t="s">
        <v>13</v>
      </c>
      <c r="B147" s="61" t="s">
        <v>365</v>
      </c>
      <c r="C147" s="248">
        <f>SUM(C148:C152)</f>
        <v>0</v>
      </c>
      <c r="D147" s="261">
        <f>SUM(D148:D152)</f>
        <v>0</v>
      </c>
      <c r="E147" s="243">
        <f>SUM(E148:E152)</f>
        <v>0</v>
      </c>
    </row>
    <row r="148" spans="1:5" ht="12" customHeight="1">
      <c r="A148" s="13" t="s">
        <v>63</v>
      </c>
      <c r="B148" s="7" t="s">
        <v>360</v>
      </c>
      <c r="C148" s="169"/>
      <c r="D148" s="258"/>
      <c r="E148" s="306">
        <f t="shared" si="3"/>
        <v>0</v>
      </c>
    </row>
    <row r="149" spans="1:5" ht="12" customHeight="1">
      <c r="A149" s="13" t="s">
        <v>64</v>
      </c>
      <c r="B149" s="7" t="s">
        <v>367</v>
      </c>
      <c r="C149" s="169"/>
      <c r="D149" s="258"/>
      <c r="E149" s="306">
        <f t="shared" si="3"/>
        <v>0</v>
      </c>
    </row>
    <row r="150" spans="1:5" ht="12" customHeight="1">
      <c r="A150" s="13" t="s">
        <v>199</v>
      </c>
      <c r="B150" s="7" t="s">
        <v>362</v>
      </c>
      <c r="C150" s="169"/>
      <c r="D150" s="258"/>
      <c r="E150" s="306">
        <f t="shared" si="3"/>
        <v>0</v>
      </c>
    </row>
    <row r="151" spans="1:5" ht="12" customHeight="1">
      <c r="A151" s="13" t="s">
        <v>200</v>
      </c>
      <c r="B151" s="7" t="s">
        <v>368</v>
      </c>
      <c r="C151" s="169"/>
      <c r="D151" s="258"/>
      <c r="E151" s="306">
        <f t="shared" si="3"/>
        <v>0</v>
      </c>
    </row>
    <row r="152" spans="1:5" ht="12" customHeight="1" thickBot="1">
      <c r="A152" s="13" t="s">
        <v>366</v>
      </c>
      <c r="B152" s="7" t="s">
        <v>369</v>
      </c>
      <c r="C152" s="169"/>
      <c r="D152" s="258"/>
      <c r="E152" s="307">
        <f t="shared" si="3"/>
        <v>0</v>
      </c>
    </row>
    <row r="153" spans="1:5" ht="12" customHeight="1" thickBot="1">
      <c r="A153" s="18" t="s">
        <v>14</v>
      </c>
      <c r="B153" s="61" t="s">
        <v>370</v>
      </c>
      <c r="C153" s="249"/>
      <c r="D153" s="262"/>
      <c r="E153" s="314">
        <f t="shared" si="3"/>
        <v>0</v>
      </c>
    </row>
    <row r="154" spans="1:5" ht="12" customHeight="1" thickBot="1">
      <c r="A154" s="18" t="s">
        <v>15</v>
      </c>
      <c r="B154" s="61" t="s">
        <v>371</v>
      </c>
      <c r="C154" s="249"/>
      <c r="D154" s="262"/>
      <c r="E154" s="212">
        <f t="shared" si="3"/>
        <v>0</v>
      </c>
    </row>
    <row r="155" spans="1:9" ht="15" customHeight="1" thickBot="1">
      <c r="A155" s="18" t="s">
        <v>16</v>
      </c>
      <c r="B155" s="61" t="s">
        <v>373</v>
      </c>
      <c r="C155" s="250">
        <f>+C131+C135+C142+C147+C153+C154</f>
        <v>673</v>
      </c>
      <c r="D155" s="263">
        <f>+D131+D135+D142+D147+D153+D154</f>
        <v>2566</v>
      </c>
      <c r="E155" s="244">
        <f>+E131+E135+E142+E147+E153+E154</f>
        <v>3239</v>
      </c>
      <c r="F155" s="192"/>
      <c r="G155" s="193"/>
      <c r="H155" s="193"/>
      <c r="I155" s="193"/>
    </row>
    <row r="156" spans="1:5" s="181" customFormat="1" ht="12.75" customHeight="1" thickBot="1">
      <c r="A156" s="107" t="s">
        <v>17</v>
      </c>
      <c r="B156" s="155" t="s">
        <v>372</v>
      </c>
      <c r="C156" s="250">
        <f>+C130+C155</f>
        <v>36792</v>
      </c>
      <c r="D156" s="263">
        <f>+D130+D155</f>
        <v>13348</v>
      </c>
      <c r="E156" s="244">
        <f>+E130+E155</f>
        <v>50140</v>
      </c>
    </row>
    <row r="157" ht="7.5" customHeight="1"/>
    <row r="158" spans="1:5" ht="15.75">
      <c r="A158" s="393" t="s">
        <v>275</v>
      </c>
      <c r="B158" s="393"/>
      <c r="C158" s="393"/>
      <c r="D158" s="393"/>
      <c r="E158" s="393"/>
    </row>
    <row r="159" spans="1:5" ht="15" customHeight="1" thickBot="1">
      <c r="A159" s="384" t="s">
        <v>90</v>
      </c>
      <c r="B159" s="384"/>
      <c r="C159" s="109"/>
      <c r="E159" s="109" t="s">
        <v>131</v>
      </c>
    </row>
    <row r="160" spans="1:5" ht="25.5" customHeight="1" thickBot="1">
      <c r="A160" s="18">
        <v>1</v>
      </c>
      <c r="B160" s="23" t="s">
        <v>374</v>
      </c>
      <c r="C160" s="255">
        <f>+C63-C130</f>
        <v>-5005</v>
      </c>
      <c r="D160" s="168">
        <f>+D63-D130</f>
        <v>-2123</v>
      </c>
      <c r="E160" s="103">
        <f>+E63-E130</f>
        <v>-7128</v>
      </c>
    </row>
    <row r="161" spans="1:5" ht="32.25" customHeight="1" thickBot="1">
      <c r="A161" s="18" t="s">
        <v>8</v>
      </c>
      <c r="B161" s="23" t="s">
        <v>380</v>
      </c>
      <c r="C161" s="168">
        <f>+C87-C155</f>
        <v>5005</v>
      </c>
      <c r="D161" s="168">
        <f>+D87-D155</f>
        <v>1593</v>
      </c>
      <c r="E161" s="103">
        <f>+E87-E155</f>
        <v>6598</v>
      </c>
    </row>
  </sheetData>
  <sheetProtection/>
  <mergeCells count="12">
    <mergeCell ref="A91:B91"/>
    <mergeCell ref="A92:A93"/>
    <mergeCell ref="B92:B93"/>
    <mergeCell ref="C92:E92"/>
    <mergeCell ref="A158:E158"/>
    <mergeCell ref="A159:B159"/>
    <mergeCell ref="A2:B2"/>
    <mergeCell ref="A3:A4"/>
    <mergeCell ref="B3:B4"/>
    <mergeCell ref="C3:E3"/>
    <mergeCell ref="A1:E1"/>
    <mergeCell ref="A90:E90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 xml:space="preserve">&amp;C&amp;"Times New Roman CE,Félkövér"&amp;12
Pénzesgyőr.Önkormányzat
2016. ÉVI KÖLTSÉGVETÉS
KÖTELEZŐ FELADATAINAK MÓDOSÍTOTT MÉRLEGE&amp;10
&amp;R&amp;"Times New Roman CE,Félkövér dőlt"&amp;11 1.2. melléklet </oddHeader>
  </headerFooter>
  <rowBreaks count="2" manualBreakCount="2">
    <brk id="75" max="4" man="1"/>
    <brk id="89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I161"/>
  <sheetViews>
    <sheetView view="pageLayout" zoomScaleNormal="130" zoomScaleSheetLayoutView="100" workbookViewId="0" topLeftCell="A90">
      <selection activeCell="C119" sqref="C119:D119"/>
    </sheetView>
  </sheetViews>
  <sheetFormatPr defaultColWidth="9.00390625" defaultRowHeight="12.75"/>
  <cols>
    <col min="1" max="1" width="9.50390625" style="156" customWidth="1"/>
    <col min="2" max="2" width="59.625" style="156" customWidth="1"/>
    <col min="3" max="3" width="17.375" style="157" customWidth="1"/>
    <col min="4" max="5" width="17.375" style="179" customWidth="1"/>
    <col min="6" max="16384" width="9.375" style="179" customWidth="1"/>
  </cols>
  <sheetData>
    <row r="1" spans="1:5" ht="15.75" customHeight="1">
      <c r="A1" s="383" t="s">
        <v>5</v>
      </c>
      <c r="B1" s="383"/>
      <c r="C1" s="383"/>
      <c r="D1" s="383"/>
      <c r="E1" s="383"/>
    </row>
    <row r="2" spans="1:5" ht="15.75" customHeight="1" thickBot="1">
      <c r="A2" s="384" t="s">
        <v>88</v>
      </c>
      <c r="B2" s="384"/>
      <c r="C2" s="251"/>
      <c r="E2" s="251" t="s">
        <v>131</v>
      </c>
    </row>
    <row r="3" spans="1:5" ht="15.75">
      <c r="A3" s="386" t="s">
        <v>53</v>
      </c>
      <c r="B3" s="388" t="s">
        <v>6</v>
      </c>
      <c r="C3" s="390" t="str">
        <f>+CONCATENATE(LEFT(ÖSSZEFÜGGÉSEK!A6,4),". évi")</f>
        <v>2016. évi</v>
      </c>
      <c r="D3" s="391"/>
      <c r="E3" s="392"/>
    </row>
    <row r="4" spans="1:5" ht="24.75" thickBot="1">
      <c r="A4" s="387"/>
      <c r="B4" s="389"/>
      <c r="C4" s="254" t="s">
        <v>421</v>
      </c>
      <c r="D4" s="252" t="s">
        <v>480</v>
      </c>
      <c r="E4" s="253" t="str">
        <f>+CONCATENATE(LEFT(ÖSSZEFÜGGÉSEK!A6,4)," 06.30.",CHAR(10),"Módosítás utáni")</f>
        <v>2016 06.30.
Módosítás utáni</v>
      </c>
    </row>
    <row r="5" spans="1:5" s="180" customFormat="1" ht="12" customHeight="1" thickBot="1">
      <c r="A5" s="176" t="s">
        <v>387</v>
      </c>
      <c r="B5" s="177" t="s">
        <v>388</v>
      </c>
      <c r="C5" s="177" t="s">
        <v>389</v>
      </c>
      <c r="D5" s="177" t="s">
        <v>391</v>
      </c>
      <c r="E5" s="341" t="s">
        <v>496</v>
      </c>
    </row>
    <row r="6" spans="1:5" s="181" customFormat="1" ht="12" customHeight="1" thickBot="1">
      <c r="A6" s="18" t="s">
        <v>7</v>
      </c>
      <c r="B6" s="19" t="s">
        <v>152</v>
      </c>
      <c r="C6" s="168">
        <f>+C7+C8+C9+C10+C11+C12</f>
        <v>0</v>
      </c>
      <c r="D6" s="168">
        <f>+D7+D8+D9+D10+D11+D12</f>
        <v>0</v>
      </c>
      <c r="E6" s="103">
        <f>+E7+E8+E9+E10+E11+E12</f>
        <v>0</v>
      </c>
    </row>
    <row r="7" spans="1:5" s="181" customFormat="1" ht="12" customHeight="1">
      <c r="A7" s="13" t="s">
        <v>65</v>
      </c>
      <c r="B7" s="182" t="s">
        <v>153</v>
      </c>
      <c r="C7" s="170"/>
      <c r="D7" s="170"/>
      <c r="E7" s="212">
        <f>C7+D7</f>
        <v>0</v>
      </c>
    </row>
    <row r="8" spans="1:5" s="181" customFormat="1" ht="12" customHeight="1">
      <c r="A8" s="12" t="s">
        <v>66</v>
      </c>
      <c r="B8" s="183" t="s">
        <v>154</v>
      </c>
      <c r="C8" s="169"/>
      <c r="D8" s="169"/>
      <c r="E8" s="212">
        <f aca="true" t="shared" si="0" ref="E8:E62">C8+D8</f>
        <v>0</v>
      </c>
    </row>
    <row r="9" spans="1:5" s="181" customFormat="1" ht="12" customHeight="1">
      <c r="A9" s="12" t="s">
        <v>67</v>
      </c>
      <c r="B9" s="183" t="s">
        <v>155</v>
      </c>
      <c r="C9" s="169"/>
      <c r="D9" s="169"/>
      <c r="E9" s="212">
        <f t="shared" si="0"/>
        <v>0</v>
      </c>
    </row>
    <row r="10" spans="1:5" s="181" customFormat="1" ht="12" customHeight="1">
      <c r="A10" s="12" t="s">
        <v>68</v>
      </c>
      <c r="B10" s="183" t="s">
        <v>156</v>
      </c>
      <c r="C10" s="169"/>
      <c r="D10" s="169"/>
      <c r="E10" s="212">
        <f t="shared" si="0"/>
        <v>0</v>
      </c>
    </row>
    <row r="11" spans="1:5" s="181" customFormat="1" ht="12" customHeight="1">
      <c r="A11" s="12" t="s">
        <v>85</v>
      </c>
      <c r="B11" s="105" t="s">
        <v>332</v>
      </c>
      <c r="C11" s="169"/>
      <c r="D11" s="169"/>
      <c r="E11" s="212">
        <f t="shared" si="0"/>
        <v>0</v>
      </c>
    </row>
    <row r="12" spans="1:5" s="181" customFormat="1" ht="12" customHeight="1" thickBot="1">
      <c r="A12" s="14" t="s">
        <v>69</v>
      </c>
      <c r="B12" s="106" t="s">
        <v>333</v>
      </c>
      <c r="C12" s="169"/>
      <c r="D12" s="169"/>
      <c r="E12" s="212">
        <f t="shared" si="0"/>
        <v>0</v>
      </c>
    </row>
    <row r="13" spans="1:5" s="181" customFormat="1" ht="12" customHeight="1" thickBot="1">
      <c r="A13" s="18" t="s">
        <v>8</v>
      </c>
      <c r="B13" s="104" t="s">
        <v>157</v>
      </c>
      <c r="C13" s="168">
        <f>+C14+C15+C16+C17+C18</f>
        <v>0</v>
      </c>
      <c r="D13" s="168">
        <f>+D14+D15+D16+D17+D18</f>
        <v>0</v>
      </c>
      <c r="E13" s="103">
        <f>+E14+E15+E16+E17+E18</f>
        <v>0</v>
      </c>
    </row>
    <row r="14" spans="1:5" s="181" customFormat="1" ht="12" customHeight="1">
      <c r="A14" s="13" t="s">
        <v>71</v>
      </c>
      <c r="B14" s="182" t="s">
        <v>158</v>
      </c>
      <c r="C14" s="170"/>
      <c r="D14" s="170"/>
      <c r="E14" s="212">
        <f t="shared" si="0"/>
        <v>0</v>
      </c>
    </row>
    <row r="15" spans="1:5" s="181" customFormat="1" ht="12" customHeight="1">
      <c r="A15" s="12" t="s">
        <v>72</v>
      </c>
      <c r="B15" s="183" t="s">
        <v>159</v>
      </c>
      <c r="C15" s="169"/>
      <c r="D15" s="169"/>
      <c r="E15" s="212">
        <f t="shared" si="0"/>
        <v>0</v>
      </c>
    </row>
    <row r="16" spans="1:5" s="181" customFormat="1" ht="12" customHeight="1">
      <c r="A16" s="12" t="s">
        <v>73</v>
      </c>
      <c r="B16" s="183" t="s">
        <v>324</v>
      </c>
      <c r="C16" s="169"/>
      <c r="D16" s="169"/>
      <c r="E16" s="212">
        <f t="shared" si="0"/>
        <v>0</v>
      </c>
    </row>
    <row r="17" spans="1:5" s="181" customFormat="1" ht="12" customHeight="1">
      <c r="A17" s="12" t="s">
        <v>74</v>
      </c>
      <c r="B17" s="183" t="s">
        <v>325</v>
      </c>
      <c r="C17" s="169"/>
      <c r="D17" s="169"/>
      <c r="E17" s="212">
        <f t="shared" si="0"/>
        <v>0</v>
      </c>
    </row>
    <row r="18" spans="1:5" s="181" customFormat="1" ht="12" customHeight="1">
      <c r="A18" s="12" t="s">
        <v>75</v>
      </c>
      <c r="B18" s="183" t="s">
        <v>160</v>
      </c>
      <c r="C18" s="169"/>
      <c r="D18" s="169"/>
      <c r="E18" s="212">
        <f t="shared" si="0"/>
        <v>0</v>
      </c>
    </row>
    <row r="19" spans="1:5" s="181" customFormat="1" ht="12" customHeight="1" thickBot="1">
      <c r="A19" s="14" t="s">
        <v>81</v>
      </c>
      <c r="B19" s="106" t="s">
        <v>161</v>
      </c>
      <c r="C19" s="171"/>
      <c r="D19" s="171"/>
      <c r="E19" s="212">
        <f t="shared" si="0"/>
        <v>0</v>
      </c>
    </row>
    <row r="20" spans="1:5" s="181" customFormat="1" ht="12" customHeight="1" thickBot="1">
      <c r="A20" s="18" t="s">
        <v>9</v>
      </c>
      <c r="B20" s="19" t="s">
        <v>162</v>
      </c>
      <c r="C20" s="168">
        <f>+C21+C22+C23+C24+C25</f>
        <v>0</v>
      </c>
      <c r="D20" s="168">
        <f>+D21+D22+D23+D24+D25</f>
        <v>0</v>
      </c>
      <c r="E20" s="103">
        <f>+E21+E22+E23+E24+E25</f>
        <v>0</v>
      </c>
    </row>
    <row r="21" spans="1:5" s="181" customFormat="1" ht="12" customHeight="1">
      <c r="A21" s="13" t="s">
        <v>54</v>
      </c>
      <c r="B21" s="182" t="s">
        <v>163</v>
      </c>
      <c r="C21" s="170"/>
      <c r="D21" s="170"/>
      <c r="E21" s="212">
        <f t="shared" si="0"/>
        <v>0</v>
      </c>
    </row>
    <row r="22" spans="1:5" s="181" customFormat="1" ht="12" customHeight="1">
      <c r="A22" s="12" t="s">
        <v>55</v>
      </c>
      <c r="B22" s="183" t="s">
        <v>164</v>
      </c>
      <c r="C22" s="169"/>
      <c r="D22" s="169"/>
      <c r="E22" s="212">
        <f t="shared" si="0"/>
        <v>0</v>
      </c>
    </row>
    <row r="23" spans="1:5" s="181" customFormat="1" ht="12" customHeight="1">
      <c r="A23" s="12" t="s">
        <v>56</v>
      </c>
      <c r="B23" s="183" t="s">
        <v>326</v>
      </c>
      <c r="C23" s="169"/>
      <c r="D23" s="169"/>
      <c r="E23" s="212">
        <f t="shared" si="0"/>
        <v>0</v>
      </c>
    </row>
    <row r="24" spans="1:5" s="181" customFormat="1" ht="12" customHeight="1">
      <c r="A24" s="12" t="s">
        <v>57</v>
      </c>
      <c r="B24" s="183" t="s">
        <v>327</v>
      </c>
      <c r="C24" s="169"/>
      <c r="D24" s="169"/>
      <c r="E24" s="212">
        <f t="shared" si="0"/>
        <v>0</v>
      </c>
    </row>
    <row r="25" spans="1:5" s="181" customFormat="1" ht="12" customHeight="1">
      <c r="A25" s="12" t="s">
        <v>98</v>
      </c>
      <c r="B25" s="183" t="s">
        <v>165</v>
      </c>
      <c r="C25" s="169"/>
      <c r="D25" s="169"/>
      <c r="E25" s="212">
        <f t="shared" si="0"/>
        <v>0</v>
      </c>
    </row>
    <row r="26" spans="1:5" s="181" customFormat="1" ht="12" customHeight="1" thickBot="1">
      <c r="A26" s="14" t="s">
        <v>99</v>
      </c>
      <c r="B26" s="184" t="s">
        <v>166</v>
      </c>
      <c r="C26" s="171"/>
      <c r="D26" s="171"/>
      <c r="E26" s="212">
        <f t="shared" si="0"/>
        <v>0</v>
      </c>
    </row>
    <row r="27" spans="1:5" s="181" customFormat="1" ht="12" customHeight="1" thickBot="1">
      <c r="A27" s="18" t="s">
        <v>100</v>
      </c>
      <c r="B27" s="19" t="s">
        <v>476</v>
      </c>
      <c r="C27" s="174">
        <f>+C28+C29+C30+C31+C32+C33+C34</f>
        <v>0</v>
      </c>
      <c r="D27" s="174">
        <f>+D28+D29+D30+D31+D32+D33+D34</f>
        <v>0</v>
      </c>
      <c r="E27" s="211">
        <f>+E28+E29+E30+E31+E32+E33+E34</f>
        <v>0</v>
      </c>
    </row>
    <row r="28" spans="1:5" s="181" customFormat="1" ht="12" customHeight="1">
      <c r="A28" s="13" t="s">
        <v>167</v>
      </c>
      <c r="B28" s="182" t="s">
        <v>469</v>
      </c>
      <c r="C28" s="213"/>
      <c r="D28" s="213">
        <f>+D29+D30+D31</f>
        <v>0</v>
      </c>
      <c r="E28" s="212">
        <f t="shared" si="0"/>
        <v>0</v>
      </c>
    </row>
    <row r="29" spans="1:5" s="181" customFormat="1" ht="12" customHeight="1">
      <c r="A29" s="12" t="s">
        <v>168</v>
      </c>
      <c r="B29" s="183" t="s">
        <v>470</v>
      </c>
      <c r="C29" s="169"/>
      <c r="D29" s="169"/>
      <c r="E29" s="212">
        <f t="shared" si="0"/>
        <v>0</v>
      </c>
    </row>
    <row r="30" spans="1:5" s="181" customFormat="1" ht="12" customHeight="1">
      <c r="A30" s="12" t="s">
        <v>169</v>
      </c>
      <c r="B30" s="183" t="s">
        <v>471</v>
      </c>
      <c r="C30" s="169"/>
      <c r="D30" s="169"/>
      <c r="E30" s="212">
        <f t="shared" si="0"/>
        <v>0</v>
      </c>
    </row>
    <row r="31" spans="1:5" s="181" customFormat="1" ht="12" customHeight="1">
      <c r="A31" s="12" t="s">
        <v>170</v>
      </c>
      <c r="B31" s="183" t="s">
        <v>472</v>
      </c>
      <c r="C31" s="169"/>
      <c r="D31" s="169"/>
      <c r="E31" s="212">
        <f t="shared" si="0"/>
        <v>0</v>
      </c>
    </row>
    <row r="32" spans="1:5" s="181" customFormat="1" ht="12" customHeight="1">
      <c r="A32" s="12" t="s">
        <v>473</v>
      </c>
      <c r="B32" s="183" t="s">
        <v>171</v>
      </c>
      <c r="C32" s="169"/>
      <c r="D32" s="169"/>
      <c r="E32" s="212">
        <f t="shared" si="0"/>
        <v>0</v>
      </c>
    </row>
    <row r="33" spans="1:5" s="181" customFormat="1" ht="12" customHeight="1">
      <c r="A33" s="12" t="s">
        <v>474</v>
      </c>
      <c r="B33" s="183" t="s">
        <v>172</v>
      </c>
      <c r="C33" s="169"/>
      <c r="D33" s="169"/>
      <c r="E33" s="212">
        <f t="shared" si="0"/>
        <v>0</v>
      </c>
    </row>
    <row r="34" spans="1:5" s="181" customFormat="1" ht="12" customHeight="1" thickBot="1">
      <c r="A34" s="14" t="s">
        <v>475</v>
      </c>
      <c r="B34" s="184" t="s">
        <v>173</v>
      </c>
      <c r="C34" s="171"/>
      <c r="D34" s="171"/>
      <c r="E34" s="212">
        <f t="shared" si="0"/>
        <v>0</v>
      </c>
    </row>
    <row r="35" spans="1:5" s="181" customFormat="1" ht="12" customHeight="1" thickBot="1">
      <c r="A35" s="18" t="s">
        <v>11</v>
      </c>
      <c r="B35" s="19" t="s">
        <v>334</v>
      </c>
      <c r="C35" s="168">
        <f>SUM(C36:C46)</f>
        <v>1600</v>
      </c>
      <c r="D35" s="168">
        <f>SUM(D36:D46)</f>
        <v>0</v>
      </c>
      <c r="E35" s="103">
        <f>SUM(E36:E46)</f>
        <v>1600</v>
      </c>
    </row>
    <row r="36" spans="1:5" s="181" customFormat="1" ht="12" customHeight="1">
      <c r="A36" s="13" t="s">
        <v>58</v>
      </c>
      <c r="B36" s="182" t="s">
        <v>176</v>
      </c>
      <c r="C36" s="170"/>
      <c r="D36" s="170"/>
      <c r="E36" s="212">
        <f t="shared" si="0"/>
        <v>0</v>
      </c>
    </row>
    <row r="37" spans="1:5" s="181" customFormat="1" ht="12" customHeight="1">
      <c r="A37" s="12" t="s">
        <v>59</v>
      </c>
      <c r="B37" s="183" t="s">
        <v>177</v>
      </c>
      <c r="C37" s="344">
        <v>1600</v>
      </c>
      <c r="D37" s="169"/>
      <c r="E37" s="212">
        <f t="shared" si="0"/>
        <v>1600</v>
      </c>
    </row>
    <row r="38" spans="1:5" s="181" customFormat="1" ht="12" customHeight="1">
      <c r="A38" s="12" t="s">
        <v>60</v>
      </c>
      <c r="B38" s="183" t="s">
        <v>178</v>
      </c>
      <c r="C38" s="169"/>
      <c r="D38" s="169"/>
      <c r="E38" s="212">
        <f t="shared" si="0"/>
        <v>0</v>
      </c>
    </row>
    <row r="39" spans="1:5" s="181" customFormat="1" ht="12" customHeight="1">
      <c r="A39" s="12" t="s">
        <v>102</v>
      </c>
      <c r="B39" s="183" t="s">
        <v>179</v>
      </c>
      <c r="C39" s="169"/>
      <c r="D39" s="169"/>
      <c r="E39" s="212">
        <f t="shared" si="0"/>
        <v>0</v>
      </c>
    </row>
    <row r="40" spans="1:5" s="181" customFormat="1" ht="12" customHeight="1">
      <c r="A40" s="12" t="s">
        <v>103</v>
      </c>
      <c r="B40" s="183" t="s">
        <v>180</v>
      </c>
      <c r="C40" s="169"/>
      <c r="D40" s="169"/>
      <c r="E40" s="212">
        <f t="shared" si="0"/>
        <v>0</v>
      </c>
    </row>
    <row r="41" spans="1:5" s="181" customFormat="1" ht="12" customHeight="1">
      <c r="A41" s="12" t="s">
        <v>104</v>
      </c>
      <c r="B41" s="183" t="s">
        <v>181</v>
      </c>
      <c r="C41" s="169"/>
      <c r="D41" s="169"/>
      <c r="E41" s="212">
        <f t="shared" si="0"/>
        <v>0</v>
      </c>
    </row>
    <row r="42" spans="1:5" s="181" customFormat="1" ht="12" customHeight="1">
      <c r="A42" s="12" t="s">
        <v>105</v>
      </c>
      <c r="B42" s="183" t="s">
        <v>182</v>
      </c>
      <c r="C42" s="169"/>
      <c r="D42" s="169"/>
      <c r="E42" s="212">
        <f t="shared" si="0"/>
        <v>0</v>
      </c>
    </row>
    <row r="43" spans="1:5" s="181" customFormat="1" ht="12" customHeight="1">
      <c r="A43" s="12" t="s">
        <v>106</v>
      </c>
      <c r="B43" s="183" t="s">
        <v>183</v>
      </c>
      <c r="C43" s="169"/>
      <c r="D43" s="169"/>
      <c r="E43" s="212">
        <f t="shared" si="0"/>
        <v>0</v>
      </c>
    </row>
    <row r="44" spans="1:5" s="181" customFormat="1" ht="12" customHeight="1">
      <c r="A44" s="12" t="s">
        <v>174</v>
      </c>
      <c r="B44" s="183" t="s">
        <v>184</v>
      </c>
      <c r="C44" s="172"/>
      <c r="D44" s="172"/>
      <c r="E44" s="212">
        <f t="shared" si="0"/>
        <v>0</v>
      </c>
    </row>
    <row r="45" spans="1:5" s="181" customFormat="1" ht="12" customHeight="1">
      <c r="A45" s="14" t="s">
        <v>175</v>
      </c>
      <c r="B45" s="184" t="s">
        <v>336</v>
      </c>
      <c r="C45" s="173"/>
      <c r="D45" s="173"/>
      <c r="E45" s="212">
        <f t="shared" si="0"/>
        <v>0</v>
      </c>
    </row>
    <row r="46" spans="1:5" s="181" customFormat="1" ht="12" customHeight="1" thickBot="1">
      <c r="A46" s="14" t="s">
        <v>335</v>
      </c>
      <c r="B46" s="106" t="s">
        <v>185</v>
      </c>
      <c r="C46" s="173"/>
      <c r="D46" s="173"/>
      <c r="E46" s="212">
        <f t="shared" si="0"/>
        <v>0</v>
      </c>
    </row>
    <row r="47" spans="1:5" s="181" customFormat="1" ht="12" customHeight="1" thickBot="1">
      <c r="A47" s="18" t="s">
        <v>12</v>
      </c>
      <c r="B47" s="19" t="s">
        <v>186</v>
      </c>
      <c r="C47" s="168">
        <f>SUM(C48:C52)</f>
        <v>0</v>
      </c>
      <c r="D47" s="168">
        <f>SUM(D48:D52)</f>
        <v>0</v>
      </c>
      <c r="E47" s="103">
        <f>SUM(E48:E52)</f>
        <v>0</v>
      </c>
    </row>
    <row r="48" spans="1:5" s="181" customFormat="1" ht="12" customHeight="1">
      <c r="A48" s="13" t="s">
        <v>61</v>
      </c>
      <c r="B48" s="182" t="s">
        <v>190</v>
      </c>
      <c r="C48" s="224"/>
      <c r="D48" s="224"/>
      <c r="E48" s="310">
        <f t="shared" si="0"/>
        <v>0</v>
      </c>
    </row>
    <row r="49" spans="1:5" s="181" customFormat="1" ht="12" customHeight="1">
      <c r="A49" s="12" t="s">
        <v>62</v>
      </c>
      <c r="B49" s="183" t="s">
        <v>191</v>
      </c>
      <c r="C49" s="172"/>
      <c r="D49" s="172"/>
      <c r="E49" s="310">
        <f t="shared" si="0"/>
        <v>0</v>
      </c>
    </row>
    <row r="50" spans="1:5" s="181" customFormat="1" ht="12" customHeight="1">
      <c r="A50" s="12" t="s">
        <v>187</v>
      </c>
      <c r="B50" s="183" t="s">
        <v>192</v>
      </c>
      <c r="C50" s="172"/>
      <c r="D50" s="172"/>
      <c r="E50" s="310">
        <f t="shared" si="0"/>
        <v>0</v>
      </c>
    </row>
    <row r="51" spans="1:5" s="181" customFormat="1" ht="12" customHeight="1">
      <c r="A51" s="12" t="s">
        <v>188</v>
      </c>
      <c r="B51" s="183" t="s">
        <v>193</v>
      </c>
      <c r="C51" s="172"/>
      <c r="D51" s="172"/>
      <c r="E51" s="310">
        <f t="shared" si="0"/>
        <v>0</v>
      </c>
    </row>
    <row r="52" spans="1:5" s="181" customFormat="1" ht="12" customHeight="1" thickBot="1">
      <c r="A52" s="14" t="s">
        <v>189</v>
      </c>
      <c r="B52" s="106" t="s">
        <v>194</v>
      </c>
      <c r="C52" s="173"/>
      <c r="D52" s="173"/>
      <c r="E52" s="310">
        <f t="shared" si="0"/>
        <v>0</v>
      </c>
    </row>
    <row r="53" spans="1:5" s="181" customFormat="1" ht="12" customHeight="1" thickBot="1">
      <c r="A53" s="18" t="s">
        <v>107</v>
      </c>
      <c r="B53" s="19" t="s">
        <v>195</v>
      </c>
      <c r="C53" s="168">
        <f>SUM(C54:C56)</f>
        <v>0</v>
      </c>
      <c r="D53" s="168">
        <f>SUM(D54:D56)</f>
        <v>0</v>
      </c>
      <c r="E53" s="103">
        <f>SUM(E54:E56)</f>
        <v>0</v>
      </c>
    </row>
    <row r="54" spans="1:5" s="181" customFormat="1" ht="12" customHeight="1">
      <c r="A54" s="13" t="s">
        <v>63</v>
      </c>
      <c r="B54" s="182" t="s">
        <v>196</v>
      </c>
      <c r="C54" s="170"/>
      <c r="D54" s="170"/>
      <c r="E54" s="212">
        <f t="shared" si="0"/>
        <v>0</v>
      </c>
    </row>
    <row r="55" spans="1:5" s="181" customFormat="1" ht="12" customHeight="1">
      <c r="A55" s="12" t="s">
        <v>64</v>
      </c>
      <c r="B55" s="183" t="s">
        <v>328</v>
      </c>
      <c r="C55" s="169"/>
      <c r="D55" s="169"/>
      <c r="E55" s="212">
        <f t="shared" si="0"/>
        <v>0</v>
      </c>
    </row>
    <row r="56" spans="1:5" s="181" customFormat="1" ht="12" customHeight="1">
      <c r="A56" s="12" t="s">
        <v>199</v>
      </c>
      <c r="B56" s="183" t="s">
        <v>197</v>
      </c>
      <c r="C56" s="169"/>
      <c r="D56" s="169"/>
      <c r="E56" s="212">
        <f t="shared" si="0"/>
        <v>0</v>
      </c>
    </row>
    <row r="57" spans="1:5" s="181" customFormat="1" ht="12" customHeight="1" thickBot="1">
      <c r="A57" s="14" t="s">
        <v>200</v>
      </c>
      <c r="B57" s="106" t="s">
        <v>198</v>
      </c>
      <c r="C57" s="171"/>
      <c r="D57" s="171"/>
      <c r="E57" s="212">
        <f t="shared" si="0"/>
        <v>0</v>
      </c>
    </row>
    <row r="58" spans="1:5" s="181" customFormat="1" ht="12" customHeight="1" thickBot="1">
      <c r="A58" s="18" t="s">
        <v>14</v>
      </c>
      <c r="B58" s="104" t="s">
        <v>201</v>
      </c>
      <c r="C58" s="168">
        <f>SUM(C59:C61)</f>
        <v>0</v>
      </c>
      <c r="D58" s="168">
        <f>SUM(D59:D61)</f>
        <v>1900</v>
      </c>
      <c r="E58" s="103">
        <f>SUM(E59:E61)</f>
        <v>1900</v>
      </c>
    </row>
    <row r="59" spans="1:5" s="181" customFormat="1" ht="12" customHeight="1">
      <c r="A59" s="13" t="s">
        <v>108</v>
      </c>
      <c r="B59" s="182" t="s">
        <v>203</v>
      </c>
      <c r="C59" s="172"/>
      <c r="D59" s="172"/>
      <c r="E59" s="308">
        <f t="shared" si="0"/>
        <v>0</v>
      </c>
    </row>
    <row r="60" spans="1:5" s="181" customFormat="1" ht="12" customHeight="1">
      <c r="A60" s="12" t="s">
        <v>109</v>
      </c>
      <c r="B60" s="183" t="s">
        <v>329</v>
      </c>
      <c r="C60" s="172"/>
      <c r="D60" s="172"/>
      <c r="E60" s="308">
        <f t="shared" si="0"/>
        <v>0</v>
      </c>
    </row>
    <row r="61" spans="1:5" s="181" customFormat="1" ht="12" customHeight="1">
      <c r="A61" s="12" t="s">
        <v>132</v>
      </c>
      <c r="B61" s="183" t="s">
        <v>204</v>
      </c>
      <c r="C61" s="172"/>
      <c r="D61" s="172">
        <v>1900</v>
      </c>
      <c r="E61" s="308">
        <f t="shared" si="0"/>
        <v>1900</v>
      </c>
    </row>
    <row r="62" spans="1:5" s="181" customFormat="1" ht="12" customHeight="1" thickBot="1">
      <c r="A62" s="14" t="s">
        <v>202</v>
      </c>
      <c r="B62" s="106" t="s">
        <v>205</v>
      </c>
      <c r="C62" s="172"/>
      <c r="D62" s="172"/>
      <c r="E62" s="308">
        <f t="shared" si="0"/>
        <v>0</v>
      </c>
    </row>
    <row r="63" spans="1:5" s="181" customFormat="1" ht="12" customHeight="1" thickBot="1">
      <c r="A63" s="238" t="s">
        <v>376</v>
      </c>
      <c r="B63" s="19" t="s">
        <v>206</v>
      </c>
      <c r="C63" s="174">
        <f>+C6+C13+C20+C27+C35+C47+C53+C58</f>
        <v>1600</v>
      </c>
      <c r="D63" s="174">
        <f>+D6+D13+D20+D27+D35+D47+D53+D58</f>
        <v>1900</v>
      </c>
      <c r="E63" s="211">
        <f>+E6+E13+E20+E27+E35+E47+E53+E58</f>
        <v>3500</v>
      </c>
    </row>
    <row r="64" spans="1:5" s="181" customFormat="1" ht="12" customHeight="1" thickBot="1">
      <c r="A64" s="225" t="s">
        <v>207</v>
      </c>
      <c r="B64" s="104" t="s">
        <v>208</v>
      </c>
      <c r="C64" s="168">
        <f>SUM(C65:C67)</f>
        <v>0</v>
      </c>
      <c r="D64" s="168">
        <f>SUM(D65:D67)</f>
        <v>0</v>
      </c>
      <c r="E64" s="103">
        <f>SUM(E65:E67)</f>
        <v>0</v>
      </c>
    </row>
    <row r="65" spans="1:5" s="181" customFormat="1" ht="12" customHeight="1">
      <c r="A65" s="13" t="s">
        <v>239</v>
      </c>
      <c r="B65" s="182" t="s">
        <v>209</v>
      </c>
      <c r="C65" s="172"/>
      <c r="D65" s="172"/>
      <c r="E65" s="308">
        <f aca="true" t="shared" si="1" ref="E65:E86">C65+D65</f>
        <v>0</v>
      </c>
    </row>
    <row r="66" spans="1:5" s="181" customFormat="1" ht="12" customHeight="1">
      <c r="A66" s="12" t="s">
        <v>248</v>
      </c>
      <c r="B66" s="183" t="s">
        <v>210</v>
      </c>
      <c r="C66" s="172"/>
      <c r="D66" s="172"/>
      <c r="E66" s="308">
        <f t="shared" si="1"/>
        <v>0</v>
      </c>
    </row>
    <row r="67" spans="1:5" s="181" customFormat="1" ht="12" customHeight="1" thickBot="1">
      <c r="A67" s="14" t="s">
        <v>249</v>
      </c>
      <c r="B67" s="234" t="s">
        <v>361</v>
      </c>
      <c r="C67" s="172"/>
      <c r="D67" s="172"/>
      <c r="E67" s="308">
        <f t="shared" si="1"/>
        <v>0</v>
      </c>
    </row>
    <row r="68" spans="1:5" s="181" customFormat="1" ht="12" customHeight="1" thickBot="1">
      <c r="A68" s="225" t="s">
        <v>212</v>
      </c>
      <c r="B68" s="104" t="s">
        <v>213</v>
      </c>
      <c r="C68" s="168">
        <f>SUM(C69:C72)</f>
        <v>0</v>
      </c>
      <c r="D68" s="168">
        <f>SUM(D69:D72)</f>
        <v>0</v>
      </c>
      <c r="E68" s="103">
        <f>SUM(E69:E72)</f>
        <v>0</v>
      </c>
    </row>
    <row r="69" spans="1:5" s="181" customFormat="1" ht="12" customHeight="1">
      <c r="A69" s="13" t="s">
        <v>86</v>
      </c>
      <c r="B69" s="182" t="s">
        <v>214</v>
      </c>
      <c r="C69" s="172"/>
      <c r="D69" s="172"/>
      <c r="E69" s="308">
        <f t="shared" si="1"/>
        <v>0</v>
      </c>
    </row>
    <row r="70" spans="1:5" s="181" customFormat="1" ht="12" customHeight="1">
      <c r="A70" s="12" t="s">
        <v>87</v>
      </c>
      <c r="B70" s="183" t="s">
        <v>215</v>
      </c>
      <c r="C70" s="172"/>
      <c r="D70" s="172"/>
      <c r="E70" s="308">
        <f t="shared" si="1"/>
        <v>0</v>
      </c>
    </row>
    <row r="71" spans="1:5" s="181" customFormat="1" ht="12" customHeight="1">
      <c r="A71" s="12" t="s">
        <v>240</v>
      </c>
      <c r="B71" s="183" t="s">
        <v>216</v>
      </c>
      <c r="C71" s="172"/>
      <c r="D71" s="172"/>
      <c r="E71" s="308">
        <f t="shared" si="1"/>
        <v>0</v>
      </c>
    </row>
    <row r="72" spans="1:5" s="181" customFormat="1" ht="12" customHeight="1" thickBot="1">
      <c r="A72" s="14" t="s">
        <v>241</v>
      </c>
      <c r="B72" s="106" t="s">
        <v>217</v>
      </c>
      <c r="C72" s="172"/>
      <c r="D72" s="172"/>
      <c r="E72" s="308">
        <f t="shared" si="1"/>
        <v>0</v>
      </c>
    </row>
    <row r="73" spans="1:5" s="181" customFormat="1" ht="12" customHeight="1" thickBot="1">
      <c r="A73" s="225" t="s">
        <v>218</v>
      </c>
      <c r="B73" s="104" t="s">
        <v>219</v>
      </c>
      <c r="C73" s="168">
        <f>SUM(C74:C75)</f>
        <v>0</v>
      </c>
      <c r="D73" s="168">
        <f>SUM(D74:D75)</f>
        <v>0</v>
      </c>
      <c r="E73" s="103">
        <f>SUM(E74:E75)</f>
        <v>0</v>
      </c>
    </row>
    <row r="74" spans="1:5" s="181" customFormat="1" ht="12" customHeight="1">
      <c r="A74" s="13" t="s">
        <v>242</v>
      </c>
      <c r="B74" s="182" t="s">
        <v>220</v>
      </c>
      <c r="C74" s="172"/>
      <c r="D74" s="172"/>
      <c r="E74" s="308">
        <f t="shared" si="1"/>
        <v>0</v>
      </c>
    </row>
    <row r="75" spans="1:5" s="181" customFormat="1" ht="12" customHeight="1" thickBot="1">
      <c r="A75" s="14" t="s">
        <v>243</v>
      </c>
      <c r="B75" s="106" t="s">
        <v>221</v>
      </c>
      <c r="C75" s="172"/>
      <c r="D75" s="172"/>
      <c r="E75" s="308">
        <f t="shared" si="1"/>
        <v>0</v>
      </c>
    </row>
    <row r="76" spans="1:5" s="181" customFormat="1" ht="12" customHeight="1" thickBot="1">
      <c r="A76" s="225" t="s">
        <v>222</v>
      </c>
      <c r="B76" s="104" t="s">
        <v>223</v>
      </c>
      <c r="C76" s="168">
        <f>SUM(C77:C79)</f>
        <v>0</v>
      </c>
      <c r="D76" s="168">
        <f>SUM(D77:D79)</f>
        <v>0</v>
      </c>
      <c r="E76" s="103">
        <f>SUM(E77:E79)</f>
        <v>0</v>
      </c>
    </row>
    <row r="77" spans="1:5" s="181" customFormat="1" ht="12" customHeight="1">
      <c r="A77" s="13" t="s">
        <v>244</v>
      </c>
      <c r="B77" s="182" t="s">
        <v>224</v>
      </c>
      <c r="C77" s="172"/>
      <c r="D77" s="172"/>
      <c r="E77" s="308">
        <f t="shared" si="1"/>
        <v>0</v>
      </c>
    </row>
    <row r="78" spans="1:5" s="181" customFormat="1" ht="12" customHeight="1">
      <c r="A78" s="12" t="s">
        <v>245</v>
      </c>
      <c r="B78" s="183" t="s">
        <v>225</v>
      </c>
      <c r="C78" s="172"/>
      <c r="D78" s="172"/>
      <c r="E78" s="308">
        <f t="shared" si="1"/>
        <v>0</v>
      </c>
    </row>
    <row r="79" spans="1:5" s="181" customFormat="1" ht="12" customHeight="1" thickBot="1">
      <c r="A79" s="14" t="s">
        <v>246</v>
      </c>
      <c r="B79" s="106" t="s">
        <v>226</v>
      </c>
      <c r="C79" s="172"/>
      <c r="D79" s="172"/>
      <c r="E79" s="308">
        <f t="shared" si="1"/>
        <v>0</v>
      </c>
    </row>
    <row r="80" spans="1:5" s="181" customFormat="1" ht="12" customHeight="1" thickBot="1">
      <c r="A80" s="225" t="s">
        <v>227</v>
      </c>
      <c r="B80" s="104" t="s">
        <v>247</v>
      </c>
      <c r="C80" s="168">
        <f>SUM(C81:C84)</f>
        <v>0</v>
      </c>
      <c r="D80" s="168">
        <f>SUM(D81:D84)</f>
        <v>0</v>
      </c>
      <c r="E80" s="103">
        <f>SUM(E81:E84)</f>
        <v>0</v>
      </c>
    </row>
    <row r="81" spans="1:5" s="181" customFormat="1" ht="12" customHeight="1">
      <c r="A81" s="186" t="s">
        <v>228</v>
      </c>
      <c r="B81" s="182" t="s">
        <v>229</v>
      </c>
      <c r="C81" s="172"/>
      <c r="D81" s="172"/>
      <c r="E81" s="308">
        <f t="shared" si="1"/>
        <v>0</v>
      </c>
    </row>
    <row r="82" spans="1:5" s="181" customFormat="1" ht="12" customHeight="1">
      <c r="A82" s="187" t="s">
        <v>230</v>
      </c>
      <c r="B82" s="183" t="s">
        <v>231</v>
      </c>
      <c r="C82" s="172"/>
      <c r="D82" s="172"/>
      <c r="E82" s="308">
        <f t="shared" si="1"/>
        <v>0</v>
      </c>
    </row>
    <row r="83" spans="1:5" s="181" customFormat="1" ht="12" customHeight="1">
      <c r="A83" s="187" t="s">
        <v>232</v>
      </c>
      <c r="B83" s="183" t="s">
        <v>233</v>
      </c>
      <c r="C83" s="172"/>
      <c r="D83" s="172"/>
      <c r="E83" s="308">
        <f t="shared" si="1"/>
        <v>0</v>
      </c>
    </row>
    <row r="84" spans="1:5" s="181" customFormat="1" ht="12" customHeight="1" thickBot="1">
      <c r="A84" s="188" t="s">
        <v>234</v>
      </c>
      <c r="B84" s="106" t="s">
        <v>235</v>
      </c>
      <c r="C84" s="172"/>
      <c r="D84" s="172"/>
      <c r="E84" s="308">
        <f t="shared" si="1"/>
        <v>0</v>
      </c>
    </row>
    <row r="85" spans="1:5" s="181" customFormat="1" ht="12" customHeight="1" thickBot="1">
      <c r="A85" s="225" t="s">
        <v>236</v>
      </c>
      <c r="B85" s="104" t="s">
        <v>375</v>
      </c>
      <c r="C85" s="227"/>
      <c r="D85" s="227"/>
      <c r="E85" s="103">
        <f t="shared" si="1"/>
        <v>0</v>
      </c>
    </row>
    <row r="86" spans="1:5" s="181" customFormat="1" ht="13.5" customHeight="1" thickBot="1">
      <c r="A86" s="225" t="s">
        <v>238</v>
      </c>
      <c r="B86" s="104" t="s">
        <v>237</v>
      </c>
      <c r="C86" s="227"/>
      <c r="D86" s="227"/>
      <c r="E86" s="103">
        <f t="shared" si="1"/>
        <v>0</v>
      </c>
    </row>
    <row r="87" spans="1:5" s="181" customFormat="1" ht="15.75" customHeight="1" thickBot="1">
      <c r="A87" s="225" t="s">
        <v>250</v>
      </c>
      <c r="B87" s="189" t="s">
        <v>378</v>
      </c>
      <c r="C87" s="174">
        <f>+C64+C68+C73+C76+C80+C86+C85</f>
        <v>0</v>
      </c>
      <c r="D87" s="174">
        <f>+D64+D68+D73+D76+D80+D86+D85</f>
        <v>0</v>
      </c>
      <c r="E87" s="211">
        <f>+E64+E68+E73+E76+E80+E86+E85</f>
        <v>0</v>
      </c>
    </row>
    <row r="88" spans="1:5" s="181" customFormat="1" ht="25.5" customHeight="1" thickBot="1">
      <c r="A88" s="226" t="s">
        <v>377</v>
      </c>
      <c r="B88" s="190" t="s">
        <v>379</v>
      </c>
      <c r="C88" s="174">
        <f>+C63+C87</f>
        <v>1600</v>
      </c>
      <c r="D88" s="174">
        <f>+D63+D87</f>
        <v>1900</v>
      </c>
      <c r="E88" s="211">
        <f>+E63+E87</f>
        <v>3500</v>
      </c>
    </row>
    <row r="89" spans="1:3" s="181" customFormat="1" ht="83.25" customHeight="1">
      <c r="A89" s="3"/>
      <c r="B89" s="4"/>
      <c r="C89" s="108"/>
    </row>
    <row r="90" spans="1:5" ht="16.5" customHeight="1">
      <c r="A90" s="383" t="s">
        <v>35</v>
      </c>
      <c r="B90" s="383"/>
      <c r="C90" s="383"/>
      <c r="D90" s="383"/>
      <c r="E90" s="383"/>
    </row>
    <row r="91" spans="1:5" s="191" customFormat="1" ht="16.5" customHeight="1" thickBot="1">
      <c r="A91" s="385" t="s">
        <v>89</v>
      </c>
      <c r="B91" s="385"/>
      <c r="C91" s="65"/>
      <c r="E91" s="65" t="s">
        <v>131</v>
      </c>
    </row>
    <row r="92" spans="1:5" ht="15.75">
      <c r="A92" s="386" t="s">
        <v>53</v>
      </c>
      <c r="B92" s="388" t="s">
        <v>422</v>
      </c>
      <c r="C92" s="390" t="str">
        <f>+CONCATENATE(LEFT(ÖSSZEFÜGGÉSEK!A6,4),". évi")</f>
        <v>2016. évi</v>
      </c>
      <c r="D92" s="391"/>
      <c r="E92" s="392"/>
    </row>
    <row r="93" spans="1:5" ht="24.75" thickBot="1">
      <c r="A93" s="387"/>
      <c r="B93" s="389"/>
      <c r="C93" s="254" t="s">
        <v>421</v>
      </c>
      <c r="D93" s="252" t="s">
        <v>480</v>
      </c>
      <c r="E93" s="253" t="str">
        <f>+CONCATENATE(LEFT(ÖSSZEFÜGGÉSEK!A6,4),". ….",CHAR(10),"Módosítás utáni")</f>
        <v>2016. ….
Módosítás utáni</v>
      </c>
    </row>
    <row r="94" spans="1:5" s="180" customFormat="1" ht="12" customHeight="1" thickBot="1">
      <c r="A94" s="25" t="s">
        <v>387</v>
      </c>
      <c r="B94" s="26" t="s">
        <v>388</v>
      </c>
      <c r="C94" s="26" t="s">
        <v>389</v>
      </c>
      <c r="D94" s="26" t="s">
        <v>391</v>
      </c>
      <c r="E94" s="326" t="s">
        <v>496</v>
      </c>
    </row>
    <row r="95" spans="1:5" ht="12" customHeight="1" thickBot="1">
      <c r="A95" s="20" t="s">
        <v>7</v>
      </c>
      <c r="B95" s="24" t="s">
        <v>337</v>
      </c>
      <c r="C95" s="167">
        <f>C96+C97+C98+C99+C100+C113</f>
        <v>1000</v>
      </c>
      <c r="D95" s="167">
        <f>D96+D97+D98+D99+D100+D113</f>
        <v>324</v>
      </c>
      <c r="E95" s="241">
        <f>E96+E97+E98+E99+E100+E113</f>
        <v>1324</v>
      </c>
    </row>
    <row r="96" spans="1:5" ht="12" customHeight="1">
      <c r="A96" s="15" t="s">
        <v>65</v>
      </c>
      <c r="B96" s="8" t="s">
        <v>36</v>
      </c>
      <c r="C96" s="245"/>
      <c r="D96" s="245"/>
      <c r="E96" s="311">
        <f aca="true" t="shared" si="2" ref="E96:E129">C96+D96</f>
        <v>0</v>
      </c>
    </row>
    <row r="97" spans="1:5" ht="12" customHeight="1">
      <c r="A97" s="12" t="s">
        <v>66</v>
      </c>
      <c r="B97" s="6" t="s">
        <v>110</v>
      </c>
      <c r="C97" s="169"/>
      <c r="D97" s="169"/>
      <c r="E97" s="306">
        <f t="shared" si="2"/>
        <v>0</v>
      </c>
    </row>
    <row r="98" spans="1:5" ht="12" customHeight="1">
      <c r="A98" s="12" t="s">
        <v>67</v>
      </c>
      <c r="B98" s="6" t="s">
        <v>84</v>
      </c>
      <c r="C98" s="346">
        <v>1000</v>
      </c>
      <c r="D98" s="171">
        <v>324</v>
      </c>
      <c r="E98" s="307">
        <f t="shared" si="2"/>
        <v>1324</v>
      </c>
    </row>
    <row r="99" spans="1:5" ht="12" customHeight="1">
      <c r="A99" s="12" t="s">
        <v>68</v>
      </c>
      <c r="B99" s="9" t="s">
        <v>111</v>
      </c>
      <c r="C99" s="171"/>
      <c r="D99" s="171"/>
      <c r="E99" s="307">
        <f t="shared" si="2"/>
        <v>0</v>
      </c>
    </row>
    <row r="100" spans="1:5" ht="12" customHeight="1">
      <c r="A100" s="12" t="s">
        <v>76</v>
      </c>
      <c r="B100" s="17" t="s">
        <v>112</v>
      </c>
      <c r="C100" s="171"/>
      <c r="D100" s="171"/>
      <c r="E100" s="307">
        <f t="shared" si="2"/>
        <v>0</v>
      </c>
    </row>
    <row r="101" spans="1:5" ht="12" customHeight="1">
      <c r="A101" s="12" t="s">
        <v>69</v>
      </c>
      <c r="B101" s="6" t="s">
        <v>342</v>
      </c>
      <c r="C101" s="171"/>
      <c r="D101" s="171"/>
      <c r="E101" s="307">
        <f t="shared" si="2"/>
        <v>0</v>
      </c>
    </row>
    <row r="102" spans="1:5" ht="12" customHeight="1">
      <c r="A102" s="12" t="s">
        <v>70</v>
      </c>
      <c r="B102" s="69" t="s">
        <v>341</v>
      </c>
      <c r="C102" s="171"/>
      <c r="D102" s="171"/>
      <c r="E102" s="307">
        <f t="shared" si="2"/>
        <v>0</v>
      </c>
    </row>
    <row r="103" spans="1:5" ht="12" customHeight="1">
      <c r="A103" s="12" t="s">
        <v>77</v>
      </c>
      <c r="B103" s="69" t="s">
        <v>340</v>
      </c>
      <c r="C103" s="171"/>
      <c r="D103" s="171"/>
      <c r="E103" s="307">
        <f t="shared" si="2"/>
        <v>0</v>
      </c>
    </row>
    <row r="104" spans="1:5" ht="12" customHeight="1">
      <c r="A104" s="12" t="s">
        <v>78</v>
      </c>
      <c r="B104" s="67" t="s">
        <v>253</v>
      </c>
      <c r="C104" s="171"/>
      <c r="D104" s="171"/>
      <c r="E104" s="307">
        <f t="shared" si="2"/>
        <v>0</v>
      </c>
    </row>
    <row r="105" spans="1:5" ht="12" customHeight="1">
      <c r="A105" s="12" t="s">
        <v>79</v>
      </c>
      <c r="B105" s="68" t="s">
        <v>254</v>
      </c>
      <c r="C105" s="171"/>
      <c r="D105" s="171"/>
      <c r="E105" s="307">
        <f t="shared" si="2"/>
        <v>0</v>
      </c>
    </row>
    <row r="106" spans="1:5" ht="12" customHeight="1">
      <c r="A106" s="12" t="s">
        <v>80</v>
      </c>
      <c r="B106" s="68" t="s">
        <v>255</v>
      </c>
      <c r="C106" s="171"/>
      <c r="D106" s="171"/>
      <c r="E106" s="307">
        <f t="shared" si="2"/>
        <v>0</v>
      </c>
    </row>
    <row r="107" spans="1:5" ht="12" customHeight="1">
      <c r="A107" s="12" t="s">
        <v>82</v>
      </c>
      <c r="B107" s="67" t="s">
        <v>256</v>
      </c>
      <c r="C107" s="171"/>
      <c r="D107" s="171"/>
      <c r="E107" s="307">
        <f t="shared" si="2"/>
        <v>0</v>
      </c>
    </row>
    <row r="108" spans="1:5" ht="12" customHeight="1">
      <c r="A108" s="12" t="s">
        <v>113</v>
      </c>
      <c r="B108" s="67" t="s">
        <v>257</v>
      </c>
      <c r="C108" s="171"/>
      <c r="D108" s="171"/>
      <c r="E108" s="307">
        <f t="shared" si="2"/>
        <v>0</v>
      </c>
    </row>
    <row r="109" spans="1:5" ht="12" customHeight="1">
      <c r="A109" s="12" t="s">
        <v>251</v>
      </c>
      <c r="B109" s="68" t="s">
        <v>258</v>
      </c>
      <c r="C109" s="171"/>
      <c r="D109" s="171"/>
      <c r="E109" s="307">
        <f t="shared" si="2"/>
        <v>0</v>
      </c>
    </row>
    <row r="110" spans="1:5" ht="12" customHeight="1">
      <c r="A110" s="11" t="s">
        <v>252</v>
      </c>
      <c r="B110" s="69" t="s">
        <v>259</v>
      </c>
      <c r="C110" s="171"/>
      <c r="D110" s="171"/>
      <c r="E110" s="307">
        <f t="shared" si="2"/>
        <v>0</v>
      </c>
    </row>
    <row r="111" spans="1:5" ht="12" customHeight="1">
      <c r="A111" s="12" t="s">
        <v>338</v>
      </c>
      <c r="B111" s="69" t="s">
        <v>260</v>
      </c>
      <c r="C111" s="171"/>
      <c r="D111" s="171"/>
      <c r="E111" s="307">
        <f t="shared" si="2"/>
        <v>0</v>
      </c>
    </row>
    <row r="112" spans="1:5" ht="12" customHeight="1">
      <c r="A112" s="14" t="s">
        <v>339</v>
      </c>
      <c r="B112" s="69" t="s">
        <v>261</v>
      </c>
      <c r="C112" s="171"/>
      <c r="D112" s="171"/>
      <c r="E112" s="307">
        <f t="shared" si="2"/>
        <v>0</v>
      </c>
    </row>
    <row r="113" spans="1:5" ht="12" customHeight="1">
      <c r="A113" s="12" t="s">
        <v>343</v>
      </c>
      <c r="B113" s="9" t="s">
        <v>37</v>
      </c>
      <c r="C113" s="169"/>
      <c r="D113" s="169"/>
      <c r="E113" s="306">
        <f t="shared" si="2"/>
        <v>0</v>
      </c>
    </row>
    <row r="114" spans="1:5" ht="12" customHeight="1">
      <c r="A114" s="12" t="s">
        <v>344</v>
      </c>
      <c r="B114" s="6" t="s">
        <v>346</v>
      </c>
      <c r="C114" s="169"/>
      <c r="D114" s="169"/>
      <c r="E114" s="306">
        <f t="shared" si="2"/>
        <v>0</v>
      </c>
    </row>
    <row r="115" spans="1:5" ht="12" customHeight="1" thickBot="1">
      <c r="A115" s="16" t="s">
        <v>345</v>
      </c>
      <c r="B115" s="237" t="s">
        <v>347</v>
      </c>
      <c r="C115" s="246"/>
      <c r="D115" s="246"/>
      <c r="E115" s="312">
        <f t="shared" si="2"/>
        <v>0</v>
      </c>
    </row>
    <row r="116" spans="1:5" ht="12" customHeight="1" thickBot="1">
      <c r="A116" s="235" t="s">
        <v>8</v>
      </c>
      <c r="B116" s="236" t="s">
        <v>262</v>
      </c>
      <c r="C116" s="247">
        <f>+C117+C119+C121</f>
        <v>600</v>
      </c>
      <c r="D116" s="168">
        <f>+D117+D119+D121</f>
        <v>1046</v>
      </c>
      <c r="E116" s="242">
        <f>+E117+E119+E121</f>
        <v>1646</v>
      </c>
    </row>
    <row r="117" spans="1:5" ht="12" customHeight="1">
      <c r="A117" s="13" t="s">
        <v>71</v>
      </c>
      <c r="B117" s="6" t="s">
        <v>130</v>
      </c>
      <c r="C117" s="170"/>
      <c r="D117" s="257"/>
      <c r="E117" s="212">
        <f t="shared" si="2"/>
        <v>0</v>
      </c>
    </row>
    <row r="118" spans="1:5" ht="12" customHeight="1">
      <c r="A118" s="13" t="s">
        <v>72</v>
      </c>
      <c r="B118" s="10" t="s">
        <v>266</v>
      </c>
      <c r="C118" s="170"/>
      <c r="D118" s="257"/>
      <c r="E118" s="212">
        <f t="shared" si="2"/>
        <v>0</v>
      </c>
    </row>
    <row r="119" spans="1:5" ht="12" customHeight="1">
      <c r="A119" s="13" t="s">
        <v>73</v>
      </c>
      <c r="B119" s="10" t="s">
        <v>114</v>
      </c>
      <c r="C119" s="344">
        <v>600</v>
      </c>
      <c r="D119" s="258">
        <v>1046</v>
      </c>
      <c r="E119" s="306">
        <f t="shared" si="2"/>
        <v>1646</v>
      </c>
    </row>
    <row r="120" spans="1:5" ht="12" customHeight="1">
      <c r="A120" s="13" t="s">
        <v>74</v>
      </c>
      <c r="B120" s="10" t="s">
        <v>267</v>
      </c>
      <c r="C120" s="169"/>
      <c r="D120" s="258"/>
      <c r="E120" s="306">
        <f t="shared" si="2"/>
        <v>0</v>
      </c>
    </row>
    <row r="121" spans="1:5" ht="12" customHeight="1">
      <c r="A121" s="13" t="s">
        <v>75</v>
      </c>
      <c r="B121" s="106" t="s">
        <v>133</v>
      </c>
      <c r="C121" s="169"/>
      <c r="D121" s="258"/>
      <c r="E121" s="306">
        <f t="shared" si="2"/>
        <v>0</v>
      </c>
    </row>
    <row r="122" spans="1:5" ht="12" customHeight="1">
      <c r="A122" s="13" t="s">
        <v>81</v>
      </c>
      <c r="B122" s="105" t="s">
        <v>330</v>
      </c>
      <c r="C122" s="169"/>
      <c r="D122" s="258"/>
      <c r="E122" s="306">
        <f t="shared" si="2"/>
        <v>0</v>
      </c>
    </row>
    <row r="123" spans="1:5" ht="12" customHeight="1">
      <c r="A123" s="13" t="s">
        <v>83</v>
      </c>
      <c r="B123" s="178" t="s">
        <v>272</v>
      </c>
      <c r="C123" s="169"/>
      <c r="D123" s="258"/>
      <c r="E123" s="306">
        <f t="shared" si="2"/>
        <v>0</v>
      </c>
    </row>
    <row r="124" spans="1:5" ht="22.5">
      <c r="A124" s="13" t="s">
        <v>115</v>
      </c>
      <c r="B124" s="68" t="s">
        <v>255</v>
      </c>
      <c r="C124" s="169"/>
      <c r="D124" s="258"/>
      <c r="E124" s="306">
        <f t="shared" si="2"/>
        <v>0</v>
      </c>
    </row>
    <row r="125" spans="1:5" ht="12" customHeight="1">
      <c r="A125" s="13" t="s">
        <v>116</v>
      </c>
      <c r="B125" s="68" t="s">
        <v>271</v>
      </c>
      <c r="C125" s="169"/>
      <c r="D125" s="258"/>
      <c r="E125" s="306">
        <f t="shared" si="2"/>
        <v>0</v>
      </c>
    </row>
    <row r="126" spans="1:5" ht="12" customHeight="1">
      <c r="A126" s="13" t="s">
        <v>117</v>
      </c>
      <c r="B126" s="68" t="s">
        <v>270</v>
      </c>
      <c r="C126" s="169"/>
      <c r="D126" s="258"/>
      <c r="E126" s="306">
        <f t="shared" si="2"/>
        <v>0</v>
      </c>
    </row>
    <row r="127" spans="1:5" ht="12" customHeight="1">
      <c r="A127" s="13" t="s">
        <v>263</v>
      </c>
      <c r="B127" s="68" t="s">
        <v>258</v>
      </c>
      <c r="C127" s="169"/>
      <c r="D127" s="258"/>
      <c r="E127" s="306">
        <f t="shared" si="2"/>
        <v>0</v>
      </c>
    </row>
    <row r="128" spans="1:5" ht="12" customHeight="1">
      <c r="A128" s="13" t="s">
        <v>264</v>
      </c>
      <c r="B128" s="68" t="s">
        <v>269</v>
      </c>
      <c r="C128" s="169"/>
      <c r="D128" s="258"/>
      <c r="E128" s="306">
        <f t="shared" si="2"/>
        <v>0</v>
      </c>
    </row>
    <row r="129" spans="1:5" ht="23.25" thickBot="1">
      <c r="A129" s="11" t="s">
        <v>265</v>
      </c>
      <c r="B129" s="68" t="s">
        <v>268</v>
      </c>
      <c r="C129" s="171"/>
      <c r="D129" s="259"/>
      <c r="E129" s="307">
        <f t="shared" si="2"/>
        <v>0</v>
      </c>
    </row>
    <row r="130" spans="1:5" ht="12" customHeight="1" thickBot="1">
      <c r="A130" s="18" t="s">
        <v>9</v>
      </c>
      <c r="B130" s="61" t="s">
        <v>348</v>
      </c>
      <c r="C130" s="168">
        <f>+C95+C116</f>
        <v>1600</v>
      </c>
      <c r="D130" s="256">
        <f>+D95+D116</f>
        <v>1370</v>
      </c>
      <c r="E130" s="103">
        <f>+E95+E116</f>
        <v>2970</v>
      </c>
    </row>
    <row r="131" spans="1:5" ht="12" customHeight="1" thickBot="1">
      <c r="A131" s="18" t="s">
        <v>10</v>
      </c>
      <c r="B131" s="61" t="s">
        <v>423</v>
      </c>
      <c r="C131" s="168">
        <f>+C132+C133+C134</f>
        <v>0</v>
      </c>
      <c r="D131" s="256">
        <f>+D132+D133+D134</f>
        <v>0</v>
      </c>
      <c r="E131" s="103">
        <f>+E132+E133+E134</f>
        <v>0</v>
      </c>
    </row>
    <row r="132" spans="1:5" ht="12" customHeight="1">
      <c r="A132" s="13" t="s">
        <v>167</v>
      </c>
      <c r="B132" s="10" t="s">
        <v>356</v>
      </c>
      <c r="C132" s="169"/>
      <c r="D132" s="258"/>
      <c r="E132" s="306">
        <f aca="true" t="shared" si="3" ref="E132:E154">C132+D132</f>
        <v>0</v>
      </c>
    </row>
    <row r="133" spans="1:5" ht="12" customHeight="1">
      <c r="A133" s="13" t="s">
        <v>168</v>
      </c>
      <c r="B133" s="10" t="s">
        <v>357</v>
      </c>
      <c r="C133" s="169"/>
      <c r="D133" s="258"/>
      <c r="E133" s="306">
        <f t="shared" si="3"/>
        <v>0</v>
      </c>
    </row>
    <row r="134" spans="1:5" ht="12" customHeight="1" thickBot="1">
      <c r="A134" s="11" t="s">
        <v>169</v>
      </c>
      <c r="B134" s="10" t="s">
        <v>358</v>
      </c>
      <c r="C134" s="169"/>
      <c r="D134" s="258"/>
      <c r="E134" s="306">
        <f t="shared" si="3"/>
        <v>0</v>
      </c>
    </row>
    <row r="135" spans="1:5" ht="12" customHeight="1" thickBot="1">
      <c r="A135" s="18" t="s">
        <v>11</v>
      </c>
      <c r="B135" s="61" t="s">
        <v>350</v>
      </c>
      <c r="C135" s="168">
        <f>SUM(C136:C141)</f>
        <v>0</v>
      </c>
      <c r="D135" s="256">
        <f>SUM(D136:D141)</f>
        <v>0</v>
      </c>
      <c r="E135" s="103">
        <f>SUM(E136:E141)</f>
        <v>0</v>
      </c>
    </row>
    <row r="136" spans="1:5" ht="12" customHeight="1">
      <c r="A136" s="13" t="s">
        <v>58</v>
      </c>
      <c r="B136" s="7" t="s">
        <v>359</v>
      </c>
      <c r="C136" s="169"/>
      <c r="D136" s="258"/>
      <c r="E136" s="306">
        <f t="shared" si="3"/>
        <v>0</v>
      </c>
    </row>
    <row r="137" spans="1:5" ht="12" customHeight="1">
      <c r="A137" s="13" t="s">
        <v>59</v>
      </c>
      <c r="B137" s="7" t="s">
        <v>351</v>
      </c>
      <c r="C137" s="169"/>
      <c r="D137" s="258"/>
      <c r="E137" s="306">
        <f t="shared" si="3"/>
        <v>0</v>
      </c>
    </row>
    <row r="138" spans="1:5" ht="12" customHeight="1">
      <c r="A138" s="13" t="s">
        <v>60</v>
      </c>
      <c r="B138" s="7" t="s">
        <v>352</v>
      </c>
      <c r="C138" s="169"/>
      <c r="D138" s="258"/>
      <c r="E138" s="306">
        <f t="shared" si="3"/>
        <v>0</v>
      </c>
    </row>
    <row r="139" spans="1:5" ht="12" customHeight="1">
      <c r="A139" s="13" t="s">
        <v>102</v>
      </c>
      <c r="B139" s="7" t="s">
        <v>353</v>
      </c>
      <c r="C139" s="169"/>
      <c r="D139" s="258"/>
      <c r="E139" s="306">
        <f t="shared" si="3"/>
        <v>0</v>
      </c>
    </row>
    <row r="140" spans="1:5" ht="12" customHeight="1">
      <c r="A140" s="13" t="s">
        <v>103</v>
      </c>
      <c r="B140" s="7" t="s">
        <v>354</v>
      </c>
      <c r="C140" s="169"/>
      <c r="D140" s="258"/>
      <c r="E140" s="306">
        <f t="shared" si="3"/>
        <v>0</v>
      </c>
    </row>
    <row r="141" spans="1:5" ht="12" customHeight="1" thickBot="1">
      <c r="A141" s="11" t="s">
        <v>104</v>
      </c>
      <c r="B141" s="7" t="s">
        <v>355</v>
      </c>
      <c r="C141" s="169"/>
      <c r="D141" s="258"/>
      <c r="E141" s="306">
        <f t="shared" si="3"/>
        <v>0</v>
      </c>
    </row>
    <row r="142" spans="1:5" ht="12" customHeight="1" thickBot="1">
      <c r="A142" s="18" t="s">
        <v>12</v>
      </c>
      <c r="B142" s="61" t="s">
        <v>363</v>
      </c>
      <c r="C142" s="174">
        <f>+C143+C144+C145+C146</f>
        <v>0</v>
      </c>
      <c r="D142" s="260">
        <f>+D143+D144+D145+D146</f>
        <v>0</v>
      </c>
      <c r="E142" s="211">
        <f>+E143+E144+E145+E146</f>
        <v>0</v>
      </c>
    </row>
    <row r="143" spans="1:5" ht="12" customHeight="1">
      <c r="A143" s="13" t="s">
        <v>61</v>
      </c>
      <c r="B143" s="7" t="s">
        <v>273</v>
      </c>
      <c r="C143" s="169"/>
      <c r="D143" s="258"/>
      <c r="E143" s="306">
        <f t="shared" si="3"/>
        <v>0</v>
      </c>
    </row>
    <row r="144" spans="1:5" ht="12" customHeight="1">
      <c r="A144" s="13" t="s">
        <v>62</v>
      </c>
      <c r="B144" s="7" t="s">
        <v>274</v>
      </c>
      <c r="C144" s="169"/>
      <c r="D144" s="258"/>
      <c r="E144" s="306">
        <f t="shared" si="3"/>
        <v>0</v>
      </c>
    </row>
    <row r="145" spans="1:5" ht="12" customHeight="1">
      <c r="A145" s="13" t="s">
        <v>187</v>
      </c>
      <c r="B145" s="7" t="s">
        <v>364</v>
      </c>
      <c r="C145" s="169"/>
      <c r="D145" s="258"/>
      <c r="E145" s="306">
        <f t="shared" si="3"/>
        <v>0</v>
      </c>
    </row>
    <row r="146" spans="1:5" ht="12" customHeight="1" thickBot="1">
      <c r="A146" s="11" t="s">
        <v>188</v>
      </c>
      <c r="B146" s="5" t="s">
        <v>293</v>
      </c>
      <c r="C146" s="169"/>
      <c r="D146" s="258"/>
      <c r="E146" s="306">
        <f t="shared" si="3"/>
        <v>0</v>
      </c>
    </row>
    <row r="147" spans="1:5" ht="12" customHeight="1" thickBot="1">
      <c r="A147" s="18" t="s">
        <v>13</v>
      </c>
      <c r="B147" s="61" t="s">
        <v>365</v>
      </c>
      <c r="C147" s="248">
        <f>SUM(C148:C152)</f>
        <v>0</v>
      </c>
      <c r="D147" s="261">
        <f>SUM(D148:D152)</f>
        <v>0</v>
      </c>
      <c r="E147" s="243">
        <f>SUM(E148:E152)</f>
        <v>0</v>
      </c>
    </row>
    <row r="148" spans="1:5" ht="12" customHeight="1">
      <c r="A148" s="13" t="s">
        <v>63</v>
      </c>
      <c r="B148" s="7" t="s">
        <v>360</v>
      </c>
      <c r="C148" s="169"/>
      <c r="D148" s="258"/>
      <c r="E148" s="306">
        <f t="shared" si="3"/>
        <v>0</v>
      </c>
    </row>
    <row r="149" spans="1:5" ht="12" customHeight="1">
      <c r="A149" s="13" t="s">
        <v>64</v>
      </c>
      <c r="B149" s="7" t="s">
        <v>367</v>
      </c>
      <c r="C149" s="169"/>
      <c r="D149" s="258"/>
      <c r="E149" s="306">
        <f t="shared" si="3"/>
        <v>0</v>
      </c>
    </row>
    <row r="150" spans="1:5" ht="12" customHeight="1">
      <c r="A150" s="13" t="s">
        <v>199</v>
      </c>
      <c r="B150" s="7" t="s">
        <v>362</v>
      </c>
      <c r="C150" s="169"/>
      <c r="D150" s="258"/>
      <c r="E150" s="306">
        <f t="shared" si="3"/>
        <v>0</v>
      </c>
    </row>
    <row r="151" spans="1:5" ht="12" customHeight="1">
      <c r="A151" s="13" t="s">
        <v>200</v>
      </c>
      <c r="B151" s="7" t="s">
        <v>368</v>
      </c>
      <c r="C151" s="169"/>
      <c r="D151" s="258"/>
      <c r="E151" s="306">
        <f t="shared" si="3"/>
        <v>0</v>
      </c>
    </row>
    <row r="152" spans="1:5" ht="12" customHeight="1" thickBot="1">
      <c r="A152" s="13" t="s">
        <v>366</v>
      </c>
      <c r="B152" s="7" t="s">
        <v>369</v>
      </c>
      <c r="C152" s="169"/>
      <c r="D152" s="258"/>
      <c r="E152" s="307">
        <f t="shared" si="3"/>
        <v>0</v>
      </c>
    </row>
    <row r="153" spans="1:5" ht="12" customHeight="1" thickBot="1">
      <c r="A153" s="18" t="s">
        <v>14</v>
      </c>
      <c r="B153" s="61" t="s">
        <v>370</v>
      </c>
      <c r="C153" s="249"/>
      <c r="D153" s="262"/>
      <c r="E153" s="314">
        <f t="shared" si="3"/>
        <v>0</v>
      </c>
    </row>
    <row r="154" spans="1:5" ht="12" customHeight="1" thickBot="1">
      <c r="A154" s="18" t="s">
        <v>15</v>
      </c>
      <c r="B154" s="61" t="s">
        <v>371</v>
      </c>
      <c r="C154" s="249"/>
      <c r="D154" s="262"/>
      <c r="E154" s="212">
        <f t="shared" si="3"/>
        <v>0</v>
      </c>
    </row>
    <row r="155" spans="1:9" ht="15" customHeight="1" thickBot="1">
      <c r="A155" s="18" t="s">
        <v>16</v>
      </c>
      <c r="B155" s="61" t="s">
        <v>373</v>
      </c>
      <c r="C155" s="250">
        <f>+C131+C135+C142+C147+C153+C154</f>
        <v>0</v>
      </c>
      <c r="D155" s="263">
        <f>+D131+D135+D142+D147+D153+D154</f>
        <v>0</v>
      </c>
      <c r="E155" s="244">
        <f>+E131+E135+E142+E147+E153+E154</f>
        <v>0</v>
      </c>
      <c r="F155" s="192"/>
      <c r="G155" s="193"/>
      <c r="H155" s="193"/>
      <c r="I155" s="193"/>
    </row>
    <row r="156" spans="1:5" s="181" customFormat="1" ht="12.75" customHeight="1" thickBot="1">
      <c r="A156" s="107" t="s">
        <v>17</v>
      </c>
      <c r="B156" s="155" t="s">
        <v>372</v>
      </c>
      <c r="C156" s="250">
        <f>+C130+C155</f>
        <v>1600</v>
      </c>
      <c r="D156" s="263">
        <f>+D130+D155</f>
        <v>1370</v>
      </c>
      <c r="E156" s="244">
        <f>+E130+E155</f>
        <v>2970</v>
      </c>
    </row>
    <row r="157" ht="7.5" customHeight="1"/>
    <row r="158" spans="1:5" ht="15.75">
      <c r="A158" s="393" t="s">
        <v>275</v>
      </c>
      <c r="B158" s="393"/>
      <c r="C158" s="393"/>
      <c r="D158" s="393"/>
      <c r="E158" s="393"/>
    </row>
    <row r="159" spans="1:5" ht="15" customHeight="1" thickBot="1">
      <c r="A159" s="384" t="s">
        <v>90</v>
      </c>
      <c r="B159" s="384"/>
      <c r="C159" s="109"/>
      <c r="E159" s="109" t="s">
        <v>131</v>
      </c>
    </row>
    <row r="160" spans="1:5" ht="25.5" customHeight="1" thickBot="1">
      <c r="A160" s="18">
        <v>1</v>
      </c>
      <c r="B160" s="23" t="s">
        <v>374</v>
      </c>
      <c r="C160" s="255">
        <f>+C63-C130</f>
        <v>0</v>
      </c>
      <c r="D160" s="168">
        <f>+D63-D130</f>
        <v>530</v>
      </c>
      <c r="E160" s="103">
        <f>+E63-E130</f>
        <v>530</v>
      </c>
    </row>
    <row r="161" spans="1:5" ht="32.25" customHeight="1" thickBot="1">
      <c r="A161" s="18" t="s">
        <v>8</v>
      </c>
      <c r="B161" s="23" t="s">
        <v>380</v>
      </c>
      <c r="C161" s="168">
        <f>+C87-C155</f>
        <v>0</v>
      </c>
      <c r="D161" s="168">
        <f>+D87-D155</f>
        <v>0</v>
      </c>
      <c r="E161" s="103">
        <f>+E87-E155</f>
        <v>0</v>
      </c>
    </row>
  </sheetData>
  <sheetProtection/>
  <mergeCells count="12">
    <mergeCell ref="A91:B91"/>
    <mergeCell ref="A92:A93"/>
    <mergeCell ref="B92:B93"/>
    <mergeCell ref="C92:E92"/>
    <mergeCell ref="A158:E158"/>
    <mergeCell ref="A159:B159"/>
    <mergeCell ref="A2:B2"/>
    <mergeCell ref="A3:A4"/>
    <mergeCell ref="B3:B4"/>
    <mergeCell ref="C3:E3"/>
    <mergeCell ref="A1:E1"/>
    <mergeCell ref="A90:E90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 xml:space="preserve">&amp;C&amp;"Times New Roman CE,Félkövér"&amp;12
Pénzesgyőr.Önkormányzat
2016. ÉVI KÖLTSÉGVETÉS
ÖNKÉNT VÁLLALT FELADATAINAK MÓDOSÍTOTT MÉRLEGE&amp;10
&amp;R&amp;"Times New Roman CE,Félkövér dőlt"&amp;11 1.3. melléklet </oddHeader>
  </headerFooter>
  <rowBreaks count="2" manualBreakCount="2">
    <brk id="75" max="4" man="1"/>
    <brk id="89" max="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I161"/>
  <sheetViews>
    <sheetView view="pageLayout" zoomScaleNormal="130" zoomScaleSheetLayoutView="100" workbookViewId="0" topLeftCell="A1">
      <selection activeCell="E5" sqref="E5"/>
    </sheetView>
  </sheetViews>
  <sheetFormatPr defaultColWidth="9.00390625" defaultRowHeight="12.75"/>
  <cols>
    <col min="1" max="1" width="9.50390625" style="156" customWidth="1"/>
    <col min="2" max="2" width="59.625" style="156" customWidth="1"/>
    <col min="3" max="3" width="17.375" style="157" customWidth="1"/>
    <col min="4" max="5" width="17.375" style="179" customWidth="1"/>
    <col min="6" max="16384" width="9.375" style="179" customWidth="1"/>
  </cols>
  <sheetData>
    <row r="1" spans="1:5" ht="15.75" customHeight="1">
      <c r="A1" s="383" t="s">
        <v>5</v>
      </c>
      <c r="B1" s="383"/>
      <c r="C1" s="383"/>
      <c r="D1" s="383"/>
      <c r="E1" s="383"/>
    </row>
    <row r="2" spans="1:5" ht="15.75" customHeight="1" thickBot="1">
      <c r="A2" s="384" t="s">
        <v>88</v>
      </c>
      <c r="B2" s="384"/>
      <c r="C2" s="251"/>
      <c r="E2" s="251" t="s">
        <v>131</v>
      </c>
    </row>
    <row r="3" spans="1:5" ht="15.75">
      <c r="A3" s="386" t="s">
        <v>53</v>
      </c>
      <c r="B3" s="388" t="s">
        <v>6</v>
      </c>
      <c r="C3" s="390" t="str">
        <f>+CONCATENATE(LEFT(ÖSSZEFÜGGÉSEK!A6,4),". évi")</f>
        <v>2016. évi</v>
      </c>
      <c r="D3" s="391"/>
      <c r="E3" s="392"/>
    </row>
    <row r="4" spans="1:5" ht="24.75" thickBot="1">
      <c r="A4" s="387"/>
      <c r="B4" s="389"/>
      <c r="C4" s="254" t="s">
        <v>421</v>
      </c>
      <c r="D4" s="252" t="s">
        <v>480</v>
      </c>
      <c r="E4" s="253" t="str">
        <f>+CONCATENATE(LEFT(ÖSSZEFÜGGÉSEK!A6,4),"……….",CHAR(10),"Módosítás utáni")</f>
        <v>2016……….
Módosítás utáni</v>
      </c>
    </row>
    <row r="5" spans="1:5" s="180" customFormat="1" ht="12" customHeight="1" thickBot="1">
      <c r="A5" s="176" t="s">
        <v>387</v>
      </c>
      <c r="B5" s="177" t="s">
        <v>388</v>
      </c>
      <c r="C5" s="177" t="s">
        <v>389</v>
      </c>
      <c r="D5" s="177" t="s">
        <v>391</v>
      </c>
      <c r="E5" s="341" t="s">
        <v>496</v>
      </c>
    </row>
    <row r="6" spans="1:5" s="181" customFormat="1" ht="12" customHeight="1" thickBot="1">
      <c r="A6" s="18" t="s">
        <v>7</v>
      </c>
      <c r="B6" s="19" t="s">
        <v>152</v>
      </c>
      <c r="C6" s="168">
        <f>+C7+C8+C9+C10+C11+C12</f>
        <v>0</v>
      </c>
      <c r="D6" s="168">
        <f>+D7+D8+D9+D10+D11+D12</f>
        <v>0</v>
      </c>
      <c r="E6" s="103">
        <f>+E7+E8+E9+E10+E11+E12</f>
        <v>0</v>
      </c>
    </row>
    <row r="7" spans="1:5" s="181" customFormat="1" ht="12" customHeight="1">
      <c r="A7" s="13" t="s">
        <v>65</v>
      </c>
      <c r="B7" s="182" t="s">
        <v>153</v>
      </c>
      <c r="C7" s="170"/>
      <c r="D7" s="170"/>
      <c r="E7" s="212">
        <f>C7+D7</f>
        <v>0</v>
      </c>
    </row>
    <row r="8" spans="1:5" s="181" customFormat="1" ht="12" customHeight="1">
      <c r="A8" s="12" t="s">
        <v>66</v>
      </c>
      <c r="B8" s="183" t="s">
        <v>154</v>
      </c>
      <c r="C8" s="169"/>
      <c r="D8" s="169"/>
      <c r="E8" s="212">
        <f aca="true" t="shared" si="0" ref="E8:E62">C8+D8</f>
        <v>0</v>
      </c>
    </row>
    <row r="9" spans="1:5" s="181" customFormat="1" ht="12" customHeight="1">
      <c r="A9" s="12" t="s">
        <v>67</v>
      </c>
      <c r="B9" s="183" t="s">
        <v>155</v>
      </c>
      <c r="C9" s="169"/>
      <c r="D9" s="169"/>
      <c r="E9" s="212">
        <f t="shared" si="0"/>
        <v>0</v>
      </c>
    </row>
    <row r="10" spans="1:5" s="181" customFormat="1" ht="12" customHeight="1">
      <c r="A10" s="12" t="s">
        <v>68</v>
      </c>
      <c r="B10" s="183" t="s">
        <v>156</v>
      </c>
      <c r="C10" s="169"/>
      <c r="D10" s="169"/>
      <c r="E10" s="212">
        <f t="shared" si="0"/>
        <v>0</v>
      </c>
    </row>
    <row r="11" spans="1:5" s="181" customFormat="1" ht="12" customHeight="1">
      <c r="A11" s="12" t="s">
        <v>85</v>
      </c>
      <c r="B11" s="105" t="s">
        <v>332</v>
      </c>
      <c r="C11" s="169"/>
      <c r="D11" s="169"/>
      <c r="E11" s="212">
        <f t="shared" si="0"/>
        <v>0</v>
      </c>
    </row>
    <row r="12" spans="1:5" s="181" customFormat="1" ht="12" customHeight="1" thickBot="1">
      <c r="A12" s="14" t="s">
        <v>69</v>
      </c>
      <c r="B12" s="106" t="s">
        <v>333</v>
      </c>
      <c r="C12" s="169"/>
      <c r="D12" s="169"/>
      <c r="E12" s="212">
        <f t="shared" si="0"/>
        <v>0</v>
      </c>
    </row>
    <row r="13" spans="1:5" s="181" customFormat="1" ht="12" customHeight="1" thickBot="1">
      <c r="A13" s="18" t="s">
        <v>8</v>
      </c>
      <c r="B13" s="104" t="s">
        <v>157</v>
      </c>
      <c r="C13" s="168">
        <f>+C14+C15+C16+C17+C18</f>
        <v>0</v>
      </c>
      <c r="D13" s="168">
        <f>+D14+D15+D16+D17+D18</f>
        <v>0</v>
      </c>
      <c r="E13" s="103">
        <f>+E14+E15+E16+E17+E18</f>
        <v>0</v>
      </c>
    </row>
    <row r="14" spans="1:5" s="181" customFormat="1" ht="12" customHeight="1">
      <c r="A14" s="13" t="s">
        <v>71</v>
      </c>
      <c r="B14" s="182" t="s">
        <v>158</v>
      </c>
      <c r="C14" s="170"/>
      <c r="D14" s="170"/>
      <c r="E14" s="212">
        <f t="shared" si="0"/>
        <v>0</v>
      </c>
    </row>
    <row r="15" spans="1:5" s="181" customFormat="1" ht="12" customHeight="1">
      <c r="A15" s="12" t="s">
        <v>72</v>
      </c>
      <c r="B15" s="183" t="s">
        <v>159</v>
      </c>
      <c r="C15" s="169"/>
      <c r="D15" s="169"/>
      <c r="E15" s="212">
        <f t="shared" si="0"/>
        <v>0</v>
      </c>
    </row>
    <row r="16" spans="1:5" s="181" customFormat="1" ht="12" customHeight="1">
      <c r="A16" s="12" t="s">
        <v>73</v>
      </c>
      <c r="B16" s="183" t="s">
        <v>324</v>
      </c>
      <c r="C16" s="169"/>
      <c r="D16" s="169"/>
      <c r="E16" s="212">
        <f t="shared" si="0"/>
        <v>0</v>
      </c>
    </row>
    <row r="17" spans="1:5" s="181" customFormat="1" ht="12" customHeight="1">
      <c r="A17" s="12" t="s">
        <v>74</v>
      </c>
      <c r="B17" s="183" t="s">
        <v>325</v>
      </c>
      <c r="C17" s="169"/>
      <c r="D17" s="169"/>
      <c r="E17" s="212">
        <f t="shared" si="0"/>
        <v>0</v>
      </c>
    </row>
    <row r="18" spans="1:5" s="181" customFormat="1" ht="12" customHeight="1">
      <c r="A18" s="12" t="s">
        <v>75</v>
      </c>
      <c r="B18" s="183" t="s">
        <v>160</v>
      </c>
      <c r="C18" s="169"/>
      <c r="D18" s="169"/>
      <c r="E18" s="212">
        <f t="shared" si="0"/>
        <v>0</v>
      </c>
    </row>
    <row r="19" spans="1:5" s="181" customFormat="1" ht="12" customHeight="1" thickBot="1">
      <c r="A19" s="14" t="s">
        <v>81</v>
      </c>
      <c r="B19" s="106" t="s">
        <v>161</v>
      </c>
      <c r="C19" s="171"/>
      <c r="D19" s="171"/>
      <c r="E19" s="212">
        <f t="shared" si="0"/>
        <v>0</v>
      </c>
    </row>
    <row r="20" spans="1:5" s="181" customFormat="1" ht="12" customHeight="1" thickBot="1">
      <c r="A20" s="18" t="s">
        <v>9</v>
      </c>
      <c r="B20" s="19" t="s">
        <v>162</v>
      </c>
      <c r="C20" s="168">
        <f>+C21+C22+C23+C24+C25</f>
        <v>0</v>
      </c>
      <c r="D20" s="168">
        <f>+D21+D22+D23+D24+D25</f>
        <v>0</v>
      </c>
      <c r="E20" s="103">
        <f>+E21+E22+E23+E24+E25</f>
        <v>0</v>
      </c>
    </row>
    <row r="21" spans="1:5" s="181" customFormat="1" ht="12" customHeight="1">
      <c r="A21" s="13" t="s">
        <v>54</v>
      </c>
      <c r="B21" s="182" t="s">
        <v>163</v>
      </c>
      <c r="C21" s="170"/>
      <c r="D21" s="170"/>
      <c r="E21" s="212">
        <f t="shared" si="0"/>
        <v>0</v>
      </c>
    </row>
    <row r="22" spans="1:5" s="181" customFormat="1" ht="12" customHeight="1">
      <c r="A22" s="12" t="s">
        <v>55</v>
      </c>
      <c r="B22" s="183" t="s">
        <v>164</v>
      </c>
      <c r="C22" s="169"/>
      <c r="D22" s="169"/>
      <c r="E22" s="212">
        <f t="shared" si="0"/>
        <v>0</v>
      </c>
    </row>
    <row r="23" spans="1:5" s="181" customFormat="1" ht="12" customHeight="1">
      <c r="A23" s="12" t="s">
        <v>56</v>
      </c>
      <c r="B23" s="183" t="s">
        <v>326</v>
      </c>
      <c r="C23" s="169"/>
      <c r="D23" s="169"/>
      <c r="E23" s="212">
        <f t="shared" si="0"/>
        <v>0</v>
      </c>
    </row>
    <row r="24" spans="1:5" s="181" customFormat="1" ht="12" customHeight="1">
      <c r="A24" s="12" t="s">
        <v>57</v>
      </c>
      <c r="B24" s="183" t="s">
        <v>327</v>
      </c>
      <c r="C24" s="169"/>
      <c r="D24" s="169"/>
      <c r="E24" s="212">
        <f t="shared" si="0"/>
        <v>0</v>
      </c>
    </row>
    <row r="25" spans="1:5" s="181" customFormat="1" ht="12" customHeight="1">
      <c r="A25" s="12" t="s">
        <v>98</v>
      </c>
      <c r="B25" s="183" t="s">
        <v>165</v>
      </c>
      <c r="C25" s="169"/>
      <c r="D25" s="169"/>
      <c r="E25" s="212">
        <f t="shared" si="0"/>
        <v>0</v>
      </c>
    </row>
    <row r="26" spans="1:5" s="181" customFormat="1" ht="12" customHeight="1" thickBot="1">
      <c r="A26" s="14" t="s">
        <v>99</v>
      </c>
      <c r="B26" s="184" t="s">
        <v>166</v>
      </c>
      <c r="C26" s="171"/>
      <c r="D26" s="171"/>
      <c r="E26" s="212">
        <f t="shared" si="0"/>
        <v>0</v>
      </c>
    </row>
    <row r="27" spans="1:5" s="181" customFormat="1" ht="12" customHeight="1" thickBot="1">
      <c r="A27" s="18" t="s">
        <v>100</v>
      </c>
      <c r="B27" s="19" t="s">
        <v>476</v>
      </c>
      <c r="C27" s="174">
        <f>+C28+C29+C30+C31+C32+C33+C34</f>
        <v>0</v>
      </c>
      <c r="D27" s="174">
        <f>+D28+D29+D30+D31+D32+D33+D34</f>
        <v>0</v>
      </c>
      <c r="E27" s="211">
        <f>+E28+E29+E30+E31+E32+E33+E34</f>
        <v>0</v>
      </c>
    </row>
    <row r="28" spans="1:5" s="181" customFormat="1" ht="12" customHeight="1">
      <c r="A28" s="13" t="s">
        <v>167</v>
      </c>
      <c r="B28" s="182" t="s">
        <v>469</v>
      </c>
      <c r="C28" s="213"/>
      <c r="D28" s="213">
        <f>+D29+D30+D31</f>
        <v>0</v>
      </c>
      <c r="E28" s="212">
        <f t="shared" si="0"/>
        <v>0</v>
      </c>
    </row>
    <row r="29" spans="1:5" s="181" customFormat="1" ht="12" customHeight="1">
      <c r="A29" s="12" t="s">
        <v>168</v>
      </c>
      <c r="B29" s="183" t="s">
        <v>470</v>
      </c>
      <c r="C29" s="169"/>
      <c r="D29" s="169"/>
      <c r="E29" s="212">
        <f t="shared" si="0"/>
        <v>0</v>
      </c>
    </row>
    <row r="30" spans="1:5" s="181" customFormat="1" ht="12" customHeight="1">
      <c r="A30" s="12" t="s">
        <v>169</v>
      </c>
      <c r="B30" s="183" t="s">
        <v>471</v>
      </c>
      <c r="C30" s="169"/>
      <c r="D30" s="169"/>
      <c r="E30" s="212">
        <f t="shared" si="0"/>
        <v>0</v>
      </c>
    </row>
    <row r="31" spans="1:5" s="181" customFormat="1" ht="12" customHeight="1">
      <c r="A31" s="12" t="s">
        <v>170</v>
      </c>
      <c r="B31" s="183" t="s">
        <v>472</v>
      </c>
      <c r="C31" s="169"/>
      <c r="D31" s="169"/>
      <c r="E31" s="212">
        <f t="shared" si="0"/>
        <v>0</v>
      </c>
    </row>
    <row r="32" spans="1:5" s="181" customFormat="1" ht="12" customHeight="1">
      <c r="A32" s="12" t="s">
        <v>473</v>
      </c>
      <c r="B32" s="183" t="s">
        <v>171</v>
      </c>
      <c r="C32" s="169"/>
      <c r="D32" s="169"/>
      <c r="E32" s="212">
        <f t="shared" si="0"/>
        <v>0</v>
      </c>
    </row>
    <row r="33" spans="1:5" s="181" customFormat="1" ht="12" customHeight="1">
      <c r="A33" s="12" t="s">
        <v>474</v>
      </c>
      <c r="B33" s="183" t="s">
        <v>172</v>
      </c>
      <c r="C33" s="169"/>
      <c r="D33" s="169"/>
      <c r="E33" s="212">
        <f t="shared" si="0"/>
        <v>0</v>
      </c>
    </row>
    <row r="34" spans="1:5" s="181" customFormat="1" ht="12" customHeight="1" thickBot="1">
      <c r="A34" s="14" t="s">
        <v>475</v>
      </c>
      <c r="B34" s="184" t="s">
        <v>173</v>
      </c>
      <c r="C34" s="171"/>
      <c r="D34" s="171"/>
      <c r="E34" s="212">
        <f t="shared" si="0"/>
        <v>0</v>
      </c>
    </row>
    <row r="35" spans="1:5" s="181" customFormat="1" ht="12" customHeight="1" thickBot="1">
      <c r="A35" s="18" t="s">
        <v>11</v>
      </c>
      <c r="B35" s="19" t="s">
        <v>334</v>
      </c>
      <c r="C35" s="168">
        <f>SUM(C36:C46)</f>
        <v>0</v>
      </c>
      <c r="D35" s="168">
        <f>SUM(D36:D46)</f>
        <v>0</v>
      </c>
      <c r="E35" s="103">
        <f>SUM(E36:E46)</f>
        <v>0</v>
      </c>
    </row>
    <row r="36" spans="1:5" s="181" customFormat="1" ht="12" customHeight="1">
      <c r="A36" s="13" t="s">
        <v>58</v>
      </c>
      <c r="B36" s="182" t="s">
        <v>176</v>
      </c>
      <c r="C36" s="170"/>
      <c r="D36" s="170"/>
      <c r="E36" s="212">
        <f t="shared" si="0"/>
        <v>0</v>
      </c>
    </row>
    <row r="37" spans="1:5" s="181" customFormat="1" ht="12" customHeight="1">
      <c r="A37" s="12" t="s">
        <v>59</v>
      </c>
      <c r="B37" s="183" t="s">
        <v>177</v>
      </c>
      <c r="C37" s="169"/>
      <c r="D37" s="169"/>
      <c r="E37" s="212">
        <f t="shared" si="0"/>
        <v>0</v>
      </c>
    </row>
    <row r="38" spans="1:5" s="181" customFormat="1" ht="12" customHeight="1">
      <c r="A38" s="12" t="s">
        <v>60</v>
      </c>
      <c r="B38" s="183" t="s">
        <v>178</v>
      </c>
      <c r="C38" s="169"/>
      <c r="D38" s="169"/>
      <c r="E38" s="212">
        <f t="shared" si="0"/>
        <v>0</v>
      </c>
    </row>
    <row r="39" spans="1:5" s="181" customFormat="1" ht="12" customHeight="1">
      <c r="A39" s="12" t="s">
        <v>102</v>
      </c>
      <c r="B39" s="183" t="s">
        <v>179</v>
      </c>
      <c r="C39" s="169"/>
      <c r="D39" s="169"/>
      <c r="E39" s="212">
        <f t="shared" si="0"/>
        <v>0</v>
      </c>
    </row>
    <row r="40" spans="1:5" s="181" customFormat="1" ht="12" customHeight="1">
      <c r="A40" s="12" t="s">
        <v>103</v>
      </c>
      <c r="B40" s="183" t="s">
        <v>180</v>
      </c>
      <c r="C40" s="169"/>
      <c r="D40" s="169"/>
      <c r="E40" s="212">
        <f t="shared" si="0"/>
        <v>0</v>
      </c>
    </row>
    <row r="41" spans="1:5" s="181" customFormat="1" ht="12" customHeight="1">
      <c r="A41" s="12" t="s">
        <v>104</v>
      </c>
      <c r="B41" s="183" t="s">
        <v>181</v>
      </c>
      <c r="C41" s="169"/>
      <c r="D41" s="169"/>
      <c r="E41" s="212">
        <f t="shared" si="0"/>
        <v>0</v>
      </c>
    </row>
    <row r="42" spans="1:5" s="181" customFormat="1" ht="12" customHeight="1">
      <c r="A42" s="12" t="s">
        <v>105</v>
      </c>
      <c r="B42" s="183" t="s">
        <v>182</v>
      </c>
      <c r="C42" s="169"/>
      <c r="D42" s="169"/>
      <c r="E42" s="212">
        <f t="shared" si="0"/>
        <v>0</v>
      </c>
    </row>
    <row r="43" spans="1:5" s="181" customFormat="1" ht="12" customHeight="1">
      <c r="A43" s="12" t="s">
        <v>106</v>
      </c>
      <c r="B43" s="183" t="s">
        <v>183</v>
      </c>
      <c r="C43" s="169"/>
      <c r="D43" s="169"/>
      <c r="E43" s="212">
        <f t="shared" si="0"/>
        <v>0</v>
      </c>
    </row>
    <row r="44" spans="1:5" s="181" customFormat="1" ht="12" customHeight="1">
      <c r="A44" s="12" t="s">
        <v>174</v>
      </c>
      <c r="B44" s="183" t="s">
        <v>184</v>
      </c>
      <c r="C44" s="172"/>
      <c r="D44" s="172"/>
      <c r="E44" s="212">
        <f t="shared" si="0"/>
        <v>0</v>
      </c>
    </row>
    <row r="45" spans="1:5" s="181" customFormat="1" ht="12" customHeight="1">
      <c r="A45" s="14" t="s">
        <v>175</v>
      </c>
      <c r="B45" s="184" t="s">
        <v>336</v>
      </c>
      <c r="C45" s="173"/>
      <c r="D45" s="173"/>
      <c r="E45" s="212">
        <f t="shared" si="0"/>
        <v>0</v>
      </c>
    </row>
    <row r="46" spans="1:5" s="181" customFormat="1" ht="12" customHeight="1" thickBot="1">
      <c r="A46" s="14" t="s">
        <v>335</v>
      </c>
      <c r="B46" s="106" t="s">
        <v>185</v>
      </c>
      <c r="C46" s="173"/>
      <c r="D46" s="173"/>
      <c r="E46" s="212">
        <f t="shared" si="0"/>
        <v>0</v>
      </c>
    </row>
    <row r="47" spans="1:5" s="181" customFormat="1" ht="12" customHeight="1" thickBot="1">
      <c r="A47" s="18" t="s">
        <v>12</v>
      </c>
      <c r="B47" s="19" t="s">
        <v>186</v>
      </c>
      <c r="C47" s="168">
        <f>SUM(C48:C52)</f>
        <v>0</v>
      </c>
      <c r="D47" s="168">
        <f>SUM(D48:D52)</f>
        <v>0</v>
      </c>
      <c r="E47" s="103">
        <f>SUM(E48:E52)</f>
        <v>0</v>
      </c>
    </row>
    <row r="48" spans="1:5" s="181" customFormat="1" ht="12" customHeight="1">
      <c r="A48" s="13" t="s">
        <v>61</v>
      </c>
      <c r="B48" s="182" t="s">
        <v>190</v>
      </c>
      <c r="C48" s="224"/>
      <c r="D48" s="224"/>
      <c r="E48" s="310">
        <f t="shared" si="0"/>
        <v>0</v>
      </c>
    </row>
    <row r="49" spans="1:5" s="181" customFormat="1" ht="12" customHeight="1">
      <c r="A49" s="12" t="s">
        <v>62</v>
      </c>
      <c r="B49" s="183" t="s">
        <v>191</v>
      </c>
      <c r="C49" s="172"/>
      <c r="D49" s="172"/>
      <c r="E49" s="310">
        <f t="shared" si="0"/>
        <v>0</v>
      </c>
    </row>
    <row r="50" spans="1:5" s="181" customFormat="1" ht="12" customHeight="1">
      <c r="A50" s="12" t="s">
        <v>187</v>
      </c>
      <c r="B50" s="183" t="s">
        <v>192</v>
      </c>
      <c r="C50" s="172"/>
      <c r="D50" s="172"/>
      <c r="E50" s="310">
        <f t="shared" si="0"/>
        <v>0</v>
      </c>
    </row>
    <row r="51" spans="1:5" s="181" customFormat="1" ht="12" customHeight="1">
      <c r="A51" s="12" t="s">
        <v>188</v>
      </c>
      <c r="B51" s="183" t="s">
        <v>193</v>
      </c>
      <c r="C51" s="172"/>
      <c r="D51" s="172"/>
      <c r="E51" s="310">
        <f t="shared" si="0"/>
        <v>0</v>
      </c>
    </row>
    <row r="52" spans="1:5" s="181" customFormat="1" ht="12" customHeight="1" thickBot="1">
      <c r="A52" s="14" t="s">
        <v>189</v>
      </c>
      <c r="B52" s="106" t="s">
        <v>194</v>
      </c>
      <c r="C52" s="173"/>
      <c r="D52" s="173"/>
      <c r="E52" s="310">
        <f t="shared" si="0"/>
        <v>0</v>
      </c>
    </row>
    <row r="53" spans="1:5" s="181" customFormat="1" ht="12" customHeight="1" thickBot="1">
      <c r="A53" s="18" t="s">
        <v>107</v>
      </c>
      <c r="B53" s="19" t="s">
        <v>195</v>
      </c>
      <c r="C53" s="168">
        <f>SUM(C54:C56)</f>
        <v>0</v>
      </c>
      <c r="D53" s="168">
        <f>SUM(D54:D56)</f>
        <v>0</v>
      </c>
      <c r="E53" s="103">
        <f>SUM(E54:E56)</f>
        <v>0</v>
      </c>
    </row>
    <row r="54" spans="1:5" s="181" customFormat="1" ht="12" customHeight="1">
      <c r="A54" s="13" t="s">
        <v>63</v>
      </c>
      <c r="B54" s="182" t="s">
        <v>196</v>
      </c>
      <c r="C54" s="170"/>
      <c r="D54" s="170"/>
      <c r="E54" s="212">
        <f t="shared" si="0"/>
        <v>0</v>
      </c>
    </row>
    <row r="55" spans="1:5" s="181" customFormat="1" ht="12" customHeight="1">
      <c r="A55" s="12" t="s">
        <v>64</v>
      </c>
      <c r="B55" s="183" t="s">
        <v>328</v>
      </c>
      <c r="C55" s="169"/>
      <c r="D55" s="169"/>
      <c r="E55" s="212">
        <f t="shared" si="0"/>
        <v>0</v>
      </c>
    </row>
    <row r="56" spans="1:5" s="181" customFormat="1" ht="12" customHeight="1">
      <c r="A56" s="12" t="s">
        <v>199</v>
      </c>
      <c r="B56" s="183" t="s">
        <v>197</v>
      </c>
      <c r="C56" s="169"/>
      <c r="D56" s="169"/>
      <c r="E56" s="212">
        <f t="shared" si="0"/>
        <v>0</v>
      </c>
    </row>
    <row r="57" spans="1:5" s="181" customFormat="1" ht="12" customHeight="1" thickBot="1">
      <c r="A57" s="14" t="s">
        <v>200</v>
      </c>
      <c r="B57" s="106" t="s">
        <v>198</v>
      </c>
      <c r="C57" s="171"/>
      <c r="D57" s="171"/>
      <c r="E57" s="212">
        <f t="shared" si="0"/>
        <v>0</v>
      </c>
    </row>
    <row r="58" spans="1:5" s="181" customFormat="1" ht="12" customHeight="1" thickBot="1">
      <c r="A58" s="18" t="s">
        <v>14</v>
      </c>
      <c r="B58" s="104" t="s">
        <v>201</v>
      </c>
      <c r="C58" s="168">
        <f>SUM(C59:C61)</f>
        <v>0</v>
      </c>
      <c r="D58" s="168">
        <f>SUM(D59:D61)</f>
        <v>0</v>
      </c>
      <c r="E58" s="103">
        <f>SUM(E59:E61)</f>
        <v>0</v>
      </c>
    </row>
    <row r="59" spans="1:5" s="181" customFormat="1" ht="12" customHeight="1">
      <c r="A59" s="13" t="s">
        <v>108</v>
      </c>
      <c r="B59" s="182" t="s">
        <v>203</v>
      </c>
      <c r="C59" s="172"/>
      <c r="D59" s="172"/>
      <c r="E59" s="308">
        <f t="shared" si="0"/>
        <v>0</v>
      </c>
    </row>
    <row r="60" spans="1:5" s="181" customFormat="1" ht="12" customHeight="1">
      <c r="A60" s="12" t="s">
        <v>109</v>
      </c>
      <c r="B60" s="183" t="s">
        <v>329</v>
      </c>
      <c r="C60" s="172"/>
      <c r="D60" s="172"/>
      <c r="E60" s="308">
        <f t="shared" si="0"/>
        <v>0</v>
      </c>
    </row>
    <row r="61" spans="1:5" s="181" customFormat="1" ht="12" customHeight="1">
      <c r="A61" s="12" t="s">
        <v>132</v>
      </c>
      <c r="B61" s="183" t="s">
        <v>204</v>
      </c>
      <c r="C61" s="172"/>
      <c r="D61" s="172"/>
      <c r="E61" s="308">
        <f t="shared" si="0"/>
        <v>0</v>
      </c>
    </row>
    <row r="62" spans="1:5" s="181" customFormat="1" ht="12" customHeight="1" thickBot="1">
      <c r="A62" s="14" t="s">
        <v>202</v>
      </c>
      <c r="B62" s="106" t="s">
        <v>205</v>
      </c>
      <c r="C62" s="172"/>
      <c r="D62" s="172"/>
      <c r="E62" s="308">
        <f t="shared" si="0"/>
        <v>0</v>
      </c>
    </row>
    <row r="63" spans="1:5" s="181" customFormat="1" ht="12" customHeight="1" thickBot="1">
      <c r="A63" s="238" t="s">
        <v>376</v>
      </c>
      <c r="B63" s="19" t="s">
        <v>206</v>
      </c>
      <c r="C63" s="174">
        <f>+C6+C13+C20+C27+C35+C47+C53+C58</f>
        <v>0</v>
      </c>
      <c r="D63" s="174">
        <f>+D6+D13+D20+D27+D35+D47+D53+D58</f>
        <v>0</v>
      </c>
      <c r="E63" s="211">
        <f>+E6+E13+E20+E27+E35+E47+E53+E58</f>
        <v>0</v>
      </c>
    </row>
    <row r="64" spans="1:5" s="181" customFormat="1" ht="12" customHeight="1" thickBot="1">
      <c r="A64" s="225" t="s">
        <v>207</v>
      </c>
      <c r="B64" s="104" t="s">
        <v>208</v>
      </c>
      <c r="C64" s="168">
        <f>SUM(C65:C67)</f>
        <v>0</v>
      </c>
      <c r="D64" s="168">
        <f>SUM(D65:D67)</f>
        <v>0</v>
      </c>
      <c r="E64" s="103">
        <f>SUM(E65:E67)</f>
        <v>0</v>
      </c>
    </row>
    <row r="65" spans="1:5" s="181" customFormat="1" ht="12" customHeight="1">
      <c r="A65" s="13" t="s">
        <v>239</v>
      </c>
      <c r="B65" s="182" t="s">
        <v>209</v>
      </c>
      <c r="C65" s="172"/>
      <c r="D65" s="172"/>
      <c r="E65" s="308">
        <f aca="true" t="shared" si="1" ref="E65:E86">C65+D65</f>
        <v>0</v>
      </c>
    </row>
    <row r="66" spans="1:5" s="181" customFormat="1" ht="12" customHeight="1">
      <c r="A66" s="12" t="s">
        <v>248</v>
      </c>
      <c r="B66" s="183" t="s">
        <v>210</v>
      </c>
      <c r="C66" s="172"/>
      <c r="D66" s="172"/>
      <c r="E66" s="308">
        <f t="shared" si="1"/>
        <v>0</v>
      </c>
    </row>
    <row r="67" spans="1:5" s="181" customFormat="1" ht="12" customHeight="1" thickBot="1">
      <c r="A67" s="14" t="s">
        <v>249</v>
      </c>
      <c r="B67" s="234" t="s">
        <v>361</v>
      </c>
      <c r="C67" s="172"/>
      <c r="D67" s="172"/>
      <c r="E67" s="308">
        <f t="shared" si="1"/>
        <v>0</v>
      </c>
    </row>
    <row r="68" spans="1:5" s="181" customFormat="1" ht="12" customHeight="1" thickBot="1">
      <c r="A68" s="225" t="s">
        <v>212</v>
      </c>
      <c r="B68" s="104" t="s">
        <v>213</v>
      </c>
      <c r="C68" s="168">
        <f>SUM(C69:C72)</f>
        <v>0</v>
      </c>
      <c r="D68" s="168">
        <f>SUM(D69:D72)</f>
        <v>0</v>
      </c>
      <c r="E68" s="103">
        <f>SUM(E69:E72)</f>
        <v>0</v>
      </c>
    </row>
    <row r="69" spans="1:5" s="181" customFormat="1" ht="12" customHeight="1">
      <c r="A69" s="13" t="s">
        <v>86</v>
      </c>
      <c r="B69" s="182" t="s">
        <v>214</v>
      </c>
      <c r="C69" s="172"/>
      <c r="D69" s="172"/>
      <c r="E69" s="308">
        <f t="shared" si="1"/>
        <v>0</v>
      </c>
    </row>
    <row r="70" spans="1:5" s="181" customFormat="1" ht="12" customHeight="1">
      <c r="A70" s="12" t="s">
        <v>87</v>
      </c>
      <c r="B70" s="183" t="s">
        <v>215</v>
      </c>
      <c r="C70" s="172"/>
      <c r="D70" s="172"/>
      <c r="E70" s="308">
        <f t="shared" si="1"/>
        <v>0</v>
      </c>
    </row>
    <row r="71" spans="1:5" s="181" customFormat="1" ht="12" customHeight="1">
      <c r="A71" s="12" t="s">
        <v>240</v>
      </c>
      <c r="B71" s="183" t="s">
        <v>216</v>
      </c>
      <c r="C71" s="172"/>
      <c r="D71" s="172"/>
      <c r="E71" s="308">
        <f t="shared" si="1"/>
        <v>0</v>
      </c>
    </row>
    <row r="72" spans="1:5" s="181" customFormat="1" ht="12" customHeight="1" thickBot="1">
      <c r="A72" s="14" t="s">
        <v>241</v>
      </c>
      <c r="B72" s="106" t="s">
        <v>217</v>
      </c>
      <c r="C72" s="172"/>
      <c r="D72" s="172"/>
      <c r="E72" s="308">
        <f t="shared" si="1"/>
        <v>0</v>
      </c>
    </row>
    <row r="73" spans="1:5" s="181" customFormat="1" ht="12" customHeight="1" thickBot="1">
      <c r="A73" s="225" t="s">
        <v>218</v>
      </c>
      <c r="B73" s="104" t="s">
        <v>219</v>
      </c>
      <c r="C73" s="168">
        <f>SUM(C74:C75)</f>
        <v>0</v>
      </c>
      <c r="D73" s="168">
        <f>SUM(D74:D75)</f>
        <v>0</v>
      </c>
      <c r="E73" s="103">
        <f>SUM(E74:E75)</f>
        <v>0</v>
      </c>
    </row>
    <row r="74" spans="1:5" s="181" customFormat="1" ht="12" customHeight="1">
      <c r="A74" s="13" t="s">
        <v>242</v>
      </c>
      <c r="B74" s="182" t="s">
        <v>220</v>
      </c>
      <c r="C74" s="172"/>
      <c r="D74" s="172"/>
      <c r="E74" s="308">
        <f t="shared" si="1"/>
        <v>0</v>
      </c>
    </row>
    <row r="75" spans="1:5" s="181" customFormat="1" ht="12" customHeight="1" thickBot="1">
      <c r="A75" s="14" t="s">
        <v>243</v>
      </c>
      <c r="B75" s="106" t="s">
        <v>221</v>
      </c>
      <c r="C75" s="172"/>
      <c r="D75" s="172"/>
      <c r="E75" s="308">
        <f t="shared" si="1"/>
        <v>0</v>
      </c>
    </row>
    <row r="76" spans="1:5" s="181" customFormat="1" ht="12" customHeight="1" thickBot="1">
      <c r="A76" s="225" t="s">
        <v>222</v>
      </c>
      <c r="B76" s="104" t="s">
        <v>223</v>
      </c>
      <c r="C76" s="168">
        <f>SUM(C77:C79)</f>
        <v>0</v>
      </c>
      <c r="D76" s="168">
        <f>SUM(D77:D79)</f>
        <v>0</v>
      </c>
      <c r="E76" s="103">
        <f>SUM(E77:E79)</f>
        <v>0</v>
      </c>
    </row>
    <row r="77" spans="1:5" s="181" customFormat="1" ht="12" customHeight="1">
      <c r="A77" s="13" t="s">
        <v>244</v>
      </c>
      <c r="B77" s="182" t="s">
        <v>224</v>
      </c>
      <c r="C77" s="172"/>
      <c r="D77" s="172"/>
      <c r="E77" s="308">
        <f t="shared" si="1"/>
        <v>0</v>
      </c>
    </row>
    <row r="78" spans="1:5" s="181" customFormat="1" ht="12" customHeight="1">
      <c r="A78" s="12" t="s">
        <v>245</v>
      </c>
      <c r="B78" s="183" t="s">
        <v>225</v>
      </c>
      <c r="C78" s="172"/>
      <c r="D78" s="172"/>
      <c r="E78" s="308">
        <f t="shared" si="1"/>
        <v>0</v>
      </c>
    </row>
    <row r="79" spans="1:5" s="181" customFormat="1" ht="12" customHeight="1" thickBot="1">
      <c r="A79" s="14" t="s">
        <v>246</v>
      </c>
      <c r="B79" s="106" t="s">
        <v>226</v>
      </c>
      <c r="C79" s="172"/>
      <c r="D79" s="172"/>
      <c r="E79" s="308">
        <f t="shared" si="1"/>
        <v>0</v>
      </c>
    </row>
    <row r="80" spans="1:5" s="181" customFormat="1" ht="12" customHeight="1" thickBot="1">
      <c r="A80" s="225" t="s">
        <v>227</v>
      </c>
      <c r="B80" s="104" t="s">
        <v>247</v>
      </c>
      <c r="C80" s="168">
        <f>SUM(C81:C84)</f>
        <v>0</v>
      </c>
      <c r="D80" s="168">
        <f>SUM(D81:D84)</f>
        <v>0</v>
      </c>
      <c r="E80" s="103">
        <f>SUM(E81:E84)</f>
        <v>0</v>
      </c>
    </row>
    <row r="81" spans="1:5" s="181" customFormat="1" ht="12" customHeight="1">
      <c r="A81" s="186" t="s">
        <v>228</v>
      </c>
      <c r="B81" s="182" t="s">
        <v>229</v>
      </c>
      <c r="C81" s="172"/>
      <c r="D81" s="172"/>
      <c r="E81" s="308">
        <f t="shared" si="1"/>
        <v>0</v>
      </c>
    </row>
    <row r="82" spans="1:5" s="181" customFormat="1" ht="12" customHeight="1">
      <c r="A82" s="187" t="s">
        <v>230</v>
      </c>
      <c r="B82" s="183" t="s">
        <v>231</v>
      </c>
      <c r="C82" s="172"/>
      <c r="D82" s="172"/>
      <c r="E82" s="308">
        <f t="shared" si="1"/>
        <v>0</v>
      </c>
    </row>
    <row r="83" spans="1:5" s="181" customFormat="1" ht="12" customHeight="1">
      <c r="A83" s="187" t="s">
        <v>232</v>
      </c>
      <c r="B83" s="183" t="s">
        <v>233</v>
      </c>
      <c r="C83" s="172"/>
      <c r="D83" s="172"/>
      <c r="E83" s="308">
        <f t="shared" si="1"/>
        <v>0</v>
      </c>
    </row>
    <row r="84" spans="1:5" s="181" customFormat="1" ht="12" customHeight="1" thickBot="1">
      <c r="A84" s="188" t="s">
        <v>234</v>
      </c>
      <c r="B84" s="106" t="s">
        <v>235</v>
      </c>
      <c r="C84" s="172"/>
      <c r="D84" s="172"/>
      <c r="E84" s="308">
        <f t="shared" si="1"/>
        <v>0</v>
      </c>
    </row>
    <row r="85" spans="1:5" s="181" customFormat="1" ht="12" customHeight="1" thickBot="1">
      <c r="A85" s="225" t="s">
        <v>236</v>
      </c>
      <c r="B85" s="104" t="s">
        <v>375</v>
      </c>
      <c r="C85" s="227"/>
      <c r="D85" s="227"/>
      <c r="E85" s="103">
        <f t="shared" si="1"/>
        <v>0</v>
      </c>
    </row>
    <row r="86" spans="1:5" s="181" customFormat="1" ht="13.5" customHeight="1" thickBot="1">
      <c r="A86" s="225" t="s">
        <v>238</v>
      </c>
      <c r="B86" s="104" t="s">
        <v>237</v>
      </c>
      <c r="C86" s="227"/>
      <c r="D86" s="227"/>
      <c r="E86" s="103">
        <f t="shared" si="1"/>
        <v>0</v>
      </c>
    </row>
    <row r="87" spans="1:5" s="181" customFormat="1" ht="15.75" customHeight="1" thickBot="1">
      <c r="A87" s="225" t="s">
        <v>250</v>
      </c>
      <c r="B87" s="189" t="s">
        <v>378</v>
      </c>
      <c r="C87" s="174">
        <f>+C64+C68+C73+C76+C80+C86+C85</f>
        <v>0</v>
      </c>
      <c r="D87" s="174">
        <f>+D64+D68+D73+D76+D80+D86+D85</f>
        <v>0</v>
      </c>
      <c r="E87" s="211">
        <f>+E64+E68+E73+E76+E80+E86+E85</f>
        <v>0</v>
      </c>
    </row>
    <row r="88" spans="1:5" s="181" customFormat="1" ht="25.5" customHeight="1" thickBot="1">
      <c r="A88" s="226" t="s">
        <v>377</v>
      </c>
      <c r="B88" s="190" t="s">
        <v>379</v>
      </c>
      <c r="C88" s="174">
        <f>+C63+C87</f>
        <v>0</v>
      </c>
      <c r="D88" s="174">
        <f>+D63+D87</f>
        <v>0</v>
      </c>
      <c r="E88" s="211">
        <f>+E63+E87</f>
        <v>0</v>
      </c>
    </row>
    <row r="89" spans="1:3" s="181" customFormat="1" ht="83.25" customHeight="1">
      <c r="A89" s="3"/>
      <c r="B89" s="4"/>
      <c r="C89" s="108"/>
    </row>
    <row r="90" spans="1:5" ht="16.5" customHeight="1">
      <c r="A90" s="383" t="s">
        <v>35</v>
      </c>
      <c r="B90" s="383"/>
      <c r="C90" s="383"/>
      <c r="D90" s="383"/>
      <c r="E90" s="383"/>
    </row>
    <row r="91" spans="1:5" s="191" customFormat="1" ht="16.5" customHeight="1" thickBot="1">
      <c r="A91" s="385" t="s">
        <v>89</v>
      </c>
      <c r="B91" s="385"/>
      <c r="C91" s="65"/>
      <c r="E91" s="65" t="s">
        <v>131</v>
      </c>
    </row>
    <row r="92" spans="1:5" ht="15.75">
      <c r="A92" s="386" t="s">
        <v>53</v>
      </c>
      <c r="B92" s="388" t="s">
        <v>422</v>
      </c>
      <c r="C92" s="390" t="str">
        <f>+CONCATENATE(LEFT(ÖSSZEFÜGGÉSEK!A6,4),". évi")</f>
        <v>2016. évi</v>
      </c>
      <c r="D92" s="391"/>
      <c r="E92" s="392"/>
    </row>
    <row r="93" spans="1:5" ht="24.75" thickBot="1">
      <c r="A93" s="387"/>
      <c r="B93" s="389"/>
      <c r="C93" s="254" t="s">
        <v>421</v>
      </c>
      <c r="D93" s="252" t="s">
        <v>480</v>
      </c>
      <c r="E93" s="253" t="str">
        <f>+CONCATENATE(LEFT(ÖSSZEFÜGGÉSEK!A6,4),". ….",CHAR(10),"Módosítás utáni")</f>
        <v>2016. ….
Módosítás utáni</v>
      </c>
    </row>
    <row r="94" spans="1:5" s="180" customFormat="1" ht="12" customHeight="1" thickBot="1">
      <c r="A94" s="25" t="s">
        <v>387</v>
      </c>
      <c r="B94" s="26" t="s">
        <v>388</v>
      </c>
      <c r="C94" s="26" t="s">
        <v>389</v>
      </c>
      <c r="D94" s="26" t="s">
        <v>391</v>
      </c>
      <c r="E94" s="326" t="s">
        <v>496</v>
      </c>
    </row>
    <row r="95" spans="1:5" ht="12" customHeight="1" thickBot="1">
      <c r="A95" s="20" t="s">
        <v>7</v>
      </c>
      <c r="B95" s="24" t="s">
        <v>337</v>
      </c>
      <c r="C95" s="167">
        <f>C96+C97+C98+C99+C100+C113</f>
        <v>0</v>
      </c>
      <c r="D95" s="167">
        <f>D96+D97+D98+D99+D100+D113</f>
        <v>0</v>
      </c>
      <c r="E95" s="241">
        <f>E96+E97+E98+E99+E100+E113</f>
        <v>0</v>
      </c>
    </row>
    <row r="96" spans="1:5" ht="12" customHeight="1">
      <c r="A96" s="15" t="s">
        <v>65</v>
      </c>
      <c r="B96" s="8" t="s">
        <v>36</v>
      </c>
      <c r="C96" s="245"/>
      <c r="D96" s="245"/>
      <c r="E96" s="311">
        <f aca="true" t="shared" si="2" ref="E96:E129">C96+D96</f>
        <v>0</v>
      </c>
    </row>
    <row r="97" spans="1:5" ht="12" customHeight="1">
      <c r="A97" s="12" t="s">
        <v>66</v>
      </c>
      <c r="B97" s="6" t="s">
        <v>110</v>
      </c>
      <c r="C97" s="169"/>
      <c r="D97" s="169"/>
      <c r="E97" s="306">
        <f t="shared" si="2"/>
        <v>0</v>
      </c>
    </row>
    <row r="98" spans="1:5" ht="12" customHeight="1">
      <c r="A98" s="12" t="s">
        <v>67</v>
      </c>
      <c r="B98" s="6" t="s">
        <v>84</v>
      </c>
      <c r="C98" s="171"/>
      <c r="D98" s="171"/>
      <c r="E98" s="307">
        <f t="shared" si="2"/>
        <v>0</v>
      </c>
    </row>
    <row r="99" spans="1:5" ht="12" customHeight="1">
      <c r="A99" s="12" t="s">
        <v>68</v>
      </c>
      <c r="B99" s="9" t="s">
        <v>111</v>
      </c>
      <c r="C99" s="171"/>
      <c r="D99" s="171"/>
      <c r="E99" s="307">
        <f t="shared" si="2"/>
        <v>0</v>
      </c>
    </row>
    <row r="100" spans="1:5" ht="12" customHeight="1">
      <c r="A100" s="12" t="s">
        <v>76</v>
      </c>
      <c r="B100" s="17" t="s">
        <v>112</v>
      </c>
      <c r="C100" s="171"/>
      <c r="D100" s="171"/>
      <c r="E100" s="307">
        <f t="shared" si="2"/>
        <v>0</v>
      </c>
    </row>
    <row r="101" spans="1:5" ht="12" customHeight="1">
      <c r="A101" s="12" t="s">
        <v>69</v>
      </c>
      <c r="B101" s="6" t="s">
        <v>342</v>
      </c>
      <c r="C101" s="171"/>
      <c r="D101" s="171"/>
      <c r="E101" s="307">
        <f t="shared" si="2"/>
        <v>0</v>
      </c>
    </row>
    <row r="102" spans="1:5" ht="12" customHeight="1">
      <c r="A102" s="12" t="s">
        <v>70</v>
      </c>
      <c r="B102" s="69" t="s">
        <v>341</v>
      </c>
      <c r="C102" s="171"/>
      <c r="D102" s="171"/>
      <c r="E102" s="307">
        <f t="shared" si="2"/>
        <v>0</v>
      </c>
    </row>
    <row r="103" spans="1:5" ht="12" customHeight="1">
      <c r="A103" s="12" t="s">
        <v>77</v>
      </c>
      <c r="B103" s="69" t="s">
        <v>340</v>
      </c>
      <c r="C103" s="171"/>
      <c r="D103" s="171"/>
      <c r="E103" s="307">
        <f t="shared" si="2"/>
        <v>0</v>
      </c>
    </row>
    <row r="104" spans="1:5" ht="12" customHeight="1">
      <c r="A104" s="12" t="s">
        <v>78</v>
      </c>
      <c r="B104" s="67" t="s">
        <v>253</v>
      </c>
      <c r="C104" s="171"/>
      <c r="D104" s="171"/>
      <c r="E104" s="307">
        <f t="shared" si="2"/>
        <v>0</v>
      </c>
    </row>
    <row r="105" spans="1:5" ht="12" customHeight="1">
      <c r="A105" s="12" t="s">
        <v>79</v>
      </c>
      <c r="B105" s="68" t="s">
        <v>254</v>
      </c>
      <c r="C105" s="171"/>
      <c r="D105" s="171"/>
      <c r="E105" s="307">
        <f t="shared" si="2"/>
        <v>0</v>
      </c>
    </row>
    <row r="106" spans="1:5" ht="12" customHeight="1">
      <c r="A106" s="12" t="s">
        <v>80</v>
      </c>
      <c r="B106" s="68" t="s">
        <v>255</v>
      </c>
      <c r="C106" s="171"/>
      <c r="D106" s="171"/>
      <c r="E106" s="307">
        <f t="shared" si="2"/>
        <v>0</v>
      </c>
    </row>
    <row r="107" spans="1:5" ht="12" customHeight="1">
      <c r="A107" s="12" t="s">
        <v>82</v>
      </c>
      <c r="B107" s="67" t="s">
        <v>256</v>
      </c>
      <c r="C107" s="171"/>
      <c r="D107" s="171"/>
      <c r="E107" s="307">
        <f t="shared" si="2"/>
        <v>0</v>
      </c>
    </row>
    <row r="108" spans="1:5" ht="12" customHeight="1">
      <c r="A108" s="12" t="s">
        <v>113</v>
      </c>
      <c r="B108" s="67" t="s">
        <v>257</v>
      </c>
      <c r="C108" s="171"/>
      <c r="D108" s="171"/>
      <c r="E108" s="307">
        <f t="shared" si="2"/>
        <v>0</v>
      </c>
    </row>
    <row r="109" spans="1:5" ht="12" customHeight="1">
      <c r="A109" s="12" t="s">
        <v>251</v>
      </c>
      <c r="B109" s="68" t="s">
        <v>258</v>
      </c>
      <c r="C109" s="171"/>
      <c r="D109" s="171"/>
      <c r="E109" s="307">
        <f t="shared" si="2"/>
        <v>0</v>
      </c>
    </row>
    <row r="110" spans="1:5" ht="12" customHeight="1">
      <c r="A110" s="11" t="s">
        <v>252</v>
      </c>
      <c r="B110" s="69" t="s">
        <v>259</v>
      </c>
      <c r="C110" s="171"/>
      <c r="D110" s="171"/>
      <c r="E110" s="307">
        <f t="shared" si="2"/>
        <v>0</v>
      </c>
    </row>
    <row r="111" spans="1:5" ht="12" customHeight="1">
      <c r="A111" s="12" t="s">
        <v>338</v>
      </c>
      <c r="B111" s="69" t="s">
        <v>260</v>
      </c>
      <c r="C111" s="171"/>
      <c r="D111" s="171"/>
      <c r="E111" s="307">
        <f t="shared" si="2"/>
        <v>0</v>
      </c>
    </row>
    <row r="112" spans="1:5" ht="12" customHeight="1">
      <c r="A112" s="14" t="s">
        <v>339</v>
      </c>
      <c r="B112" s="69" t="s">
        <v>261</v>
      </c>
      <c r="C112" s="171"/>
      <c r="D112" s="171"/>
      <c r="E112" s="307">
        <f t="shared" si="2"/>
        <v>0</v>
      </c>
    </row>
    <row r="113" spans="1:5" ht="12" customHeight="1">
      <c r="A113" s="12" t="s">
        <v>343</v>
      </c>
      <c r="B113" s="9" t="s">
        <v>37</v>
      </c>
      <c r="C113" s="169"/>
      <c r="D113" s="169"/>
      <c r="E113" s="306">
        <f t="shared" si="2"/>
        <v>0</v>
      </c>
    </row>
    <row r="114" spans="1:5" ht="12" customHeight="1">
      <c r="A114" s="12" t="s">
        <v>344</v>
      </c>
      <c r="B114" s="6" t="s">
        <v>346</v>
      </c>
      <c r="C114" s="169"/>
      <c r="D114" s="169"/>
      <c r="E114" s="306">
        <f t="shared" si="2"/>
        <v>0</v>
      </c>
    </row>
    <row r="115" spans="1:5" ht="12" customHeight="1" thickBot="1">
      <c r="A115" s="16" t="s">
        <v>345</v>
      </c>
      <c r="B115" s="237" t="s">
        <v>347</v>
      </c>
      <c r="C115" s="246"/>
      <c r="D115" s="246"/>
      <c r="E115" s="312">
        <f t="shared" si="2"/>
        <v>0</v>
      </c>
    </row>
    <row r="116" spans="1:5" ht="12" customHeight="1" thickBot="1">
      <c r="A116" s="235" t="s">
        <v>8</v>
      </c>
      <c r="B116" s="236" t="s">
        <v>262</v>
      </c>
      <c r="C116" s="247">
        <f>+C117+C119+C121</f>
        <v>0</v>
      </c>
      <c r="D116" s="168">
        <f>+D117+D119+D121</f>
        <v>0</v>
      </c>
      <c r="E116" s="242">
        <f>+E117+E119+E121</f>
        <v>0</v>
      </c>
    </row>
    <row r="117" spans="1:5" ht="12" customHeight="1">
      <c r="A117" s="13" t="s">
        <v>71</v>
      </c>
      <c r="B117" s="6" t="s">
        <v>130</v>
      </c>
      <c r="C117" s="170"/>
      <c r="D117" s="257"/>
      <c r="E117" s="212">
        <f t="shared" si="2"/>
        <v>0</v>
      </c>
    </row>
    <row r="118" spans="1:5" ht="12" customHeight="1">
      <c r="A118" s="13" t="s">
        <v>72</v>
      </c>
      <c r="B118" s="10" t="s">
        <v>266</v>
      </c>
      <c r="C118" s="170"/>
      <c r="D118" s="257"/>
      <c r="E118" s="212">
        <f t="shared" si="2"/>
        <v>0</v>
      </c>
    </row>
    <row r="119" spans="1:5" ht="12" customHeight="1">
      <c r="A119" s="13" t="s">
        <v>73</v>
      </c>
      <c r="B119" s="10" t="s">
        <v>114</v>
      </c>
      <c r="C119" s="169"/>
      <c r="D119" s="258"/>
      <c r="E119" s="306">
        <f t="shared" si="2"/>
        <v>0</v>
      </c>
    </row>
    <row r="120" spans="1:5" ht="12" customHeight="1">
      <c r="A120" s="13" t="s">
        <v>74</v>
      </c>
      <c r="B120" s="10" t="s">
        <v>267</v>
      </c>
      <c r="C120" s="169"/>
      <c r="D120" s="258"/>
      <c r="E120" s="306">
        <f t="shared" si="2"/>
        <v>0</v>
      </c>
    </row>
    <row r="121" spans="1:5" ht="12" customHeight="1">
      <c r="A121" s="13" t="s">
        <v>75</v>
      </c>
      <c r="B121" s="106" t="s">
        <v>133</v>
      </c>
      <c r="C121" s="169"/>
      <c r="D121" s="258"/>
      <c r="E121" s="306">
        <f t="shared" si="2"/>
        <v>0</v>
      </c>
    </row>
    <row r="122" spans="1:5" ht="12" customHeight="1">
      <c r="A122" s="13" t="s">
        <v>81</v>
      </c>
      <c r="B122" s="105" t="s">
        <v>330</v>
      </c>
      <c r="C122" s="169"/>
      <c r="D122" s="258"/>
      <c r="E122" s="306">
        <f t="shared" si="2"/>
        <v>0</v>
      </c>
    </row>
    <row r="123" spans="1:5" ht="12" customHeight="1">
      <c r="A123" s="13" t="s">
        <v>83</v>
      </c>
      <c r="B123" s="178" t="s">
        <v>272</v>
      </c>
      <c r="C123" s="169"/>
      <c r="D123" s="258"/>
      <c r="E123" s="306">
        <f t="shared" si="2"/>
        <v>0</v>
      </c>
    </row>
    <row r="124" spans="1:5" ht="22.5">
      <c r="A124" s="13" t="s">
        <v>115</v>
      </c>
      <c r="B124" s="68" t="s">
        <v>255</v>
      </c>
      <c r="C124" s="169"/>
      <c r="D124" s="258"/>
      <c r="E124" s="306">
        <f t="shared" si="2"/>
        <v>0</v>
      </c>
    </row>
    <row r="125" spans="1:5" ht="12" customHeight="1">
      <c r="A125" s="13" t="s">
        <v>116</v>
      </c>
      <c r="B125" s="68" t="s">
        <v>271</v>
      </c>
      <c r="C125" s="169"/>
      <c r="D125" s="258"/>
      <c r="E125" s="306">
        <f t="shared" si="2"/>
        <v>0</v>
      </c>
    </row>
    <row r="126" spans="1:5" ht="12" customHeight="1">
      <c r="A126" s="13" t="s">
        <v>117</v>
      </c>
      <c r="B126" s="68" t="s">
        <v>270</v>
      </c>
      <c r="C126" s="169"/>
      <c r="D126" s="258"/>
      <c r="E126" s="306">
        <f t="shared" si="2"/>
        <v>0</v>
      </c>
    </row>
    <row r="127" spans="1:5" ht="12" customHeight="1">
      <c r="A127" s="13" t="s">
        <v>263</v>
      </c>
      <c r="B127" s="68" t="s">
        <v>258</v>
      </c>
      <c r="C127" s="169"/>
      <c r="D127" s="258"/>
      <c r="E127" s="306">
        <f t="shared" si="2"/>
        <v>0</v>
      </c>
    </row>
    <row r="128" spans="1:5" ht="12" customHeight="1">
      <c r="A128" s="13" t="s">
        <v>264</v>
      </c>
      <c r="B128" s="68" t="s">
        <v>269</v>
      </c>
      <c r="C128" s="169"/>
      <c r="D128" s="258"/>
      <c r="E128" s="306">
        <f t="shared" si="2"/>
        <v>0</v>
      </c>
    </row>
    <row r="129" spans="1:5" ht="23.25" thickBot="1">
      <c r="A129" s="11" t="s">
        <v>265</v>
      </c>
      <c r="B129" s="68" t="s">
        <v>268</v>
      </c>
      <c r="C129" s="171"/>
      <c r="D129" s="259"/>
      <c r="E129" s="307">
        <f t="shared" si="2"/>
        <v>0</v>
      </c>
    </row>
    <row r="130" spans="1:5" ht="12" customHeight="1" thickBot="1">
      <c r="A130" s="18" t="s">
        <v>9</v>
      </c>
      <c r="B130" s="61" t="s">
        <v>348</v>
      </c>
      <c r="C130" s="168">
        <f>+C95+C116</f>
        <v>0</v>
      </c>
      <c r="D130" s="256">
        <f>+D95+D116</f>
        <v>0</v>
      </c>
      <c r="E130" s="103">
        <f>+E95+E116</f>
        <v>0</v>
      </c>
    </row>
    <row r="131" spans="1:5" ht="12" customHeight="1" thickBot="1">
      <c r="A131" s="18" t="s">
        <v>10</v>
      </c>
      <c r="B131" s="61" t="s">
        <v>423</v>
      </c>
      <c r="C131" s="168">
        <f>+C132+C133+C134</f>
        <v>0</v>
      </c>
      <c r="D131" s="256">
        <f>+D132+D133+D134</f>
        <v>0</v>
      </c>
      <c r="E131" s="103">
        <f>+E132+E133+E134</f>
        <v>0</v>
      </c>
    </row>
    <row r="132" spans="1:5" ht="12" customHeight="1">
      <c r="A132" s="13" t="s">
        <v>167</v>
      </c>
      <c r="B132" s="10" t="s">
        <v>356</v>
      </c>
      <c r="C132" s="169"/>
      <c r="D132" s="258"/>
      <c r="E132" s="306">
        <f aca="true" t="shared" si="3" ref="E132:E154">C132+D132</f>
        <v>0</v>
      </c>
    </row>
    <row r="133" spans="1:5" ht="12" customHeight="1">
      <c r="A133" s="13" t="s">
        <v>168</v>
      </c>
      <c r="B133" s="10" t="s">
        <v>357</v>
      </c>
      <c r="C133" s="169"/>
      <c r="D133" s="258"/>
      <c r="E133" s="306">
        <f t="shared" si="3"/>
        <v>0</v>
      </c>
    </row>
    <row r="134" spans="1:5" ht="12" customHeight="1" thickBot="1">
      <c r="A134" s="11" t="s">
        <v>169</v>
      </c>
      <c r="B134" s="10" t="s">
        <v>358</v>
      </c>
      <c r="C134" s="169"/>
      <c r="D134" s="258"/>
      <c r="E134" s="306">
        <f t="shared" si="3"/>
        <v>0</v>
      </c>
    </row>
    <row r="135" spans="1:5" ht="12" customHeight="1" thickBot="1">
      <c r="A135" s="18" t="s">
        <v>11</v>
      </c>
      <c r="B135" s="61" t="s">
        <v>350</v>
      </c>
      <c r="C135" s="168">
        <f>SUM(C136:C141)</f>
        <v>0</v>
      </c>
      <c r="D135" s="256">
        <f>SUM(D136:D141)</f>
        <v>0</v>
      </c>
      <c r="E135" s="103">
        <f>SUM(E136:E141)</f>
        <v>0</v>
      </c>
    </row>
    <row r="136" spans="1:5" ht="12" customHeight="1">
      <c r="A136" s="13" t="s">
        <v>58</v>
      </c>
      <c r="B136" s="7" t="s">
        <v>359</v>
      </c>
      <c r="C136" s="169"/>
      <c r="D136" s="258"/>
      <c r="E136" s="306">
        <f t="shared" si="3"/>
        <v>0</v>
      </c>
    </row>
    <row r="137" spans="1:5" ht="12" customHeight="1">
      <c r="A137" s="13" t="s">
        <v>59</v>
      </c>
      <c r="B137" s="7" t="s">
        <v>351</v>
      </c>
      <c r="C137" s="169"/>
      <c r="D137" s="258"/>
      <c r="E137" s="306">
        <f t="shared" si="3"/>
        <v>0</v>
      </c>
    </row>
    <row r="138" spans="1:5" ht="12" customHeight="1">
      <c r="A138" s="13" t="s">
        <v>60</v>
      </c>
      <c r="B138" s="7" t="s">
        <v>352</v>
      </c>
      <c r="C138" s="169"/>
      <c r="D138" s="258"/>
      <c r="E138" s="306">
        <f t="shared" si="3"/>
        <v>0</v>
      </c>
    </row>
    <row r="139" spans="1:5" ht="12" customHeight="1">
      <c r="A139" s="13" t="s">
        <v>102</v>
      </c>
      <c r="B139" s="7" t="s">
        <v>353</v>
      </c>
      <c r="C139" s="169"/>
      <c r="D139" s="258"/>
      <c r="E139" s="306">
        <f t="shared" si="3"/>
        <v>0</v>
      </c>
    </row>
    <row r="140" spans="1:5" ht="12" customHeight="1">
      <c r="A140" s="13" t="s">
        <v>103</v>
      </c>
      <c r="B140" s="7" t="s">
        <v>354</v>
      </c>
      <c r="C140" s="169"/>
      <c r="D140" s="258"/>
      <c r="E140" s="306">
        <f t="shared" si="3"/>
        <v>0</v>
      </c>
    </row>
    <row r="141" spans="1:5" ht="12" customHeight="1" thickBot="1">
      <c r="A141" s="11" t="s">
        <v>104</v>
      </c>
      <c r="B141" s="7" t="s">
        <v>355</v>
      </c>
      <c r="C141" s="169"/>
      <c r="D141" s="258"/>
      <c r="E141" s="306">
        <f t="shared" si="3"/>
        <v>0</v>
      </c>
    </row>
    <row r="142" spans="1:5" ht="12" customHeight="1" thickBot="1">
      <c r="A142" s="18" t="s">
        <v>12</v>
      </c>
      <c r="B142" s="61" t="s">
        <v>363</v>
      </c>
      <c r="C142" s="174">
        <f>+C143+C144+C145+C146</f>
        <v>0</v>
      </c>
      <c r="D142" s="260">
        <f>+D143+D144+D145+D146</f>
        <v>0</v>
      </c>
      <c r="E142" s="211">
        <f>+E143+E144+E145+E146</f>
        <v>0</v>
      </c>
    </row>
    <row r="143" spans="1:5" ht="12" customHeight="1">
      <c r="A143" s="13" t="s">
        <v>61</v>
      </c>
      <c r="B143" s="7" t="s">
        <v>273</v>
      </c>
      <c r="C143" s="169"/>
      <c r="D143" s="258"/>
      <c r="E143" s="306">
        <f t="shared" si="3"/>
        <v>0</v>
      </c>
    </row>
    <row r="144" spans="1:5" ht="12" customHeight="1">
      <c r="A144" s="13" t="s">
        <v>62</v>
      </c>
      <c r="B144" s="7" t="s">
        <v>274</v>
      </c>
      <c r="C144" s="169"/>
      <c r="D144" s="258"/>
      <c r="E144" s="306">
        <f t="shared" si="3"/>
        <v>0</v>
      </c>
    </row>
    <row r="145" spans="1:5" ht="12" customHeight="1">
      <c r="A145" s="13" t="s">
        <v>187</v>
      </c>
      <c r="B145" s="7" t="s">
        <v>364</v>
      </c>
      <c r="C145" s="169"/>
      <c r="D145" s="258"/>
      <c r="E145" s="306">
        <f t="shared" si="3"/>
        <v>0</v>
      </c>
    </row>
    <row r="146" spans="1:5" ht="12" customHeight="1" thickBot="1">
      <c r="A146" s="11" t="s">
        <v>188</v>
      </c>
      <c r="B146" s="5" t="s">
        <v>293</v>
      </c>
      <c r="C146" s="169"/>
      <c r="D146" s="258"/>
      <c r="E146" s="306">
        <f t="shared" si="3"/>
        <v>0</v>
      </c>
    </row>
    <row r="147" spans="1:5" ht="12" customHeight="1" thickBot="1">
      <c r="A147" s="18" t="s">
        <v>13</v>
      </c>
      <c r="B147" s="61" t="s">
        <v>365</v>
      </c>
      <c r="C147" s="248">
        <f>SUM(C148:C152)</f>
        <v>0</v>
      </c>
      <c r="D147" s="261">
        <f>SUM(D148:D152)</f>
        <v>0</v>
      </c>
      <c r="E147" s="243">
        <f>SUM(E148:E152)</f>
        <v>0</v>
      </c>
    </row>
    <row r="148" spans="1:5" ht="12" customHeight="1">
      <c r="A148" s="13" t="s">
        <v>63</v>
      </c>
      <c r="B148" s="7" t="s">
        <v>360</v>
      </c>
      <c r="C148" s="169"/>
      <c r="D148" s="258"/>
      <c r="E148" s="306">
        <f t="shared" si="3"/>
        <v>0</v>
      </c>
    </row>
    <row r="149" spans="1:5" ht="12" customHeight="1">
      <c r="A149" s="13" t="s">
        <v>64</v>
      </c>
      <c r="B149" s="7" t="s">
        <v>367</v>
      </c>
      <c r="C149" s="169"/>
      <c r="D149" s="258"/>
      <c r="E149" s="306">
        <f t="shared" si="3"/>
        <v>0</v>
      </c>
    </row>
    <row r="150" spans="1:5" ht="12" customHeight="1">
      <c r="A150" s="13" t="s">
        <v>199</v>
      </c>
      <c r="B150" s="7" t="s">
        <v>362</v>
      </c>
      <c r="C150" s="169"/>
      <c r="D150" s="258"/>
      <c r="E150" s="306">
        <f t="shared" si="3"/>
        <v>0</v>
      </c>
    </row>
    <row r="151" spans="1:5" ht="12" customHeight="1">
      <c r="A151" s="13" t="s">
        <v>200</v>
      </c>
      <c r="B151" s="7" t="s">
        <v>368</v>
      </c>
      <c r="C151" s="169"/>
      <c r="D151" s="258"/>
      <c r="E151" s="306">
        <f t="shared" si="3"/>
        <v>0</v>
      </c>
    </row>
    <row r="152" spans="1:5" ht="12" customHeight="1" thickBot="1">
      <c r="A152" s="13" t="s">
        <v>366</v>
      </c>
      <c r="B152" s="7" t="s">
        <v>369</v>
      </c>
      <c r="C152" s="169"/>
      <c r="D152" s="258"/>
      <c r="E152" s="307">
        <f t="shared" si="3"/>
        <v>0</v>
      </c>
    </row>
    <row r="153" spans="1:5" ht="12" customHeight="1" thickBot="1">
      <c r="A153" s="18" t="s">
        <v>14</v>
      </c>
      <c r="B153" s="61" t="s">
        <v>370</v>
      </c>
      <c r="C153" s="249"/>
      <c r="D153" s="262"/>
      <c r="E153" s="314">
        <f t="shared" si="3"/>
        <v>0</v>
      </c>
    </row>
    <row r="154" spans="1:5" ht="12" customHeight="1" thickBot="1">
      <c r="A154" s="18" t="s">
        <v>15</v>
      </c>
      <c r="B154" s="61" t="s">
        <v>371</v>
      </c>
      <c r="C154" s="249"/>
      <c r="D154" s="262"/>
      <c r="E154" s="212">
        <f t="shared" si="3"/>
        <v>0</v>
      </c>
    </row>
    <row r="155" spans="1:9" ht="15" customHeight="1" thickBot="1">
      <c r="A155" s="18" t="s">
        <v>16</v>
      </c>
      <c r="B155" s="61" t="s">
        <v>373</v>
      </c>
      <c r="C155" s="250">
        <f>+C131+C135+C142+C147+C153+C154</f>
        <v>0</v>
      </c>
      <c r="D155" s="263">
        <f>+D131+D135+D142+D147+D153+D154</f>
        <v>0</v>
      </c>
      <c r="E155" s="244">
        <f>+E131+E135+E142+E147+E153+E154</f>
        <v>0</v>
      </c>
      <c r="F155" s="192"/>
      <c r="G155" s="193"/>
      <c r="H155" s="193"/>
      <c r="I155" s="193"/>
    </row>
    <row r="156" spans="1:5" s="181" customFormat="1" ht="12.75" customHeight="1" thickBot="1">
      <c r="A156" s="107" t="s">
        <v>17</v>
      </c>
      <c r="B156" s="155" t="s">
        <v>372</v>
      </c>
      <c r="C156" s="250">
        <f>+C130+C155</f>
        <v>0</v>
      </c>
      <c r="D156" s="263">
        <f>+D130+D155</f>
        <v>0</v>
      </c>
      <c r="E156" s="244">
        <f>+E130+E155</f>
        <v>0</v>
      </c>
    </row>
    <row r="157" ht="7.5" customHeight="1"/>
    <row r="158" spans="1:5" ht="15.75">
      <c r="A158" s="393" t="s">
        <v>275</v>
      </c>
      <c r="B158" s="393"/>
      <c r="C158" s="393"/>
      <c r="D158" s="393"/>
      <c r="E158" s="393"/>
    </row>
    <row r="159" spans="1:5" ht="15" customHeight="1" thickBot="1">
      <c r="A159" s="384" t="s">
        <v>90</v>
      </c>
      <c r="B159" s="384"/>
      <c r="C159" s="109"/>
      <c r="E159" s="109" t="s">
        <v>131</v>
      </c>
    </row>
    <row r="160" spans="1:5" ht="25.5" customHeight="1" thickBot="1">
      <c r="A160" s="18">
        <v>1</v>
      </c>
      <c r="B160" s="23" t="s">
        <v>374</v>
      </c>
      <c r="C160" s="255">
        <f>+C63-C130</f>
        <v>0</v>
      </c>
      <c r="D160" s="168">
        <f>+D63-D130</f>
        <v>0</v>
      </c>
      <c r="E160" s="103">
        <f>+E63-E130</f>
        <v>0</v>
      </c>
    </row>
    <row r="161" spans="1:5" ht="32.25" customHeight="1" thickBot="1">
      <c r="A161" s="18" t="s">
        <v>8</v>
      </c>
      <c r="B161" s="23" t="s">
        <v>380</v>
      </c>
      <c r="C161" s="168">
        <f>+C87-C155</f>
        <v>0</v>
      </c>
      <c r="D161" s="168">
        <f>+D87-D155</f>
        <v>0</v>
      </c>
      <c r="E161" s="103">
        <f>+E87-E155</f>
        <v>0</v>
      </c>
    </row>
  </sheetData>
  <sheetProtection sheet="1"/>
  <mergeCells count="12">
    <mergeCell ref="A91:B91"/>
    <mergeCell ref="A92:A93"/>
    <mergeCell ref="B92:B93"/>
    <mergeCell ref="C92:E92"/>
    <mergeCell ref="A158:E158"/>
    <mergeCell ref="A159:B159"/>
    <mergeCell ref="A2:B2"/>
    <mergeCell ref="A3:A4"/>
    <mergeCell ref="B3:B4"/>
    <mergeCell ref="C3:E3"/>
    <mergeCell ref="A1:E1"/>
    <mergeCell ref="A90:E90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 xml:space="preserve">&amp;C&amp;"Times New Roman CE,Félkövér"&amp;12
Pénzesgyőr.Önkormányzat
2016. ÉVI KÖLTSÉGVETÉS 
ÁLLAMIGAZGATÁSI FELADATOK MÓDOSÍTOTT MÉRLEGE&amp;10
&amp;R&amp;"Times New Roman CE,Félkövér dőlt"&amp;11 1.4. melléklet </oddHeader>
  </headerFooter>
  <rowBreaks count="2" manualBreakCount="2">
    <brk id="75" max="4" man="1"/>
    <brk id="89" max="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J33"/>
  <sheetViews>
    <sheetView zoomScale="115" zoomScaleNormal="115" zoomScaleSheetLayoutView="100" workbookViewId="0" topLeftCell="A1">
      <selection activeCell="I15" sqref="I15"/>
    </sheetView>
  </sheetViews>
  <sheetFormatPr defaultColWidth="9.00390625" defaultRowHeight="12.75"/>
  <cols>
    <col min="1" max="1" width="6.875" style="36" customWidth="1"/>
    <col min="2" max="2" width="48.00390625" style="72" customWidth="1"/>
    <col min="3" max="5" width="15.50390625" style="36" customWidth="1"/>
    <col min="6" max="6" width="55.125" style="36" customWidth="1"/>
    <col min="7" max="9" width="15.50390625" style="36" customWidth="1"/>
    <col min="10" max="10" width="4.875" style="36" customWidth="1"/>
    <col min="11" max="16384" width="9.375" style="36" customWidth="1"/>
  </cols>
  <sheetData>
    <row r="1" spans="2:10" ht="39.75" customHeight="1">
      <c r="B1" s="116" t="s">
        <v>94</v>
      </c>
      <c r="C1" s="117"/>
      <c r="D1" s="117"/>
      <c r="E1" s="117"/>
      <c r="F1" s="117"/>
      <c r="G1" s="117"/>
      <c r="H1" s="117"/>
      <c r="I1" s="117"/>
      <c r="J1" s="396" t="s">
        <v>424</v>
      </c>
    </row>
    <row r="2" spans="7:10" ht="14.25" thickBot="1">
      <c r="G2" s="118"/>
      <c r="H2" s="118"/>
      <c r="I2" s="118" t="s">
        <v>45</v>
      </c>
      <c r="J2" s="396"/>
    </row>
    <row r="3" spans="1:10" ht="18" customHeight="1" thickBot="1">
      <c r="A3" s="394" t="s">
        <v>53</v>
      </c>
      <c r="B3" s="119" t="s">
        <v>40</v>
      </c>
      <c r="C3" s="120"/>
      <c r="D3" s="264"/>
      <c r="E3" s="264"/>
      <c r="F3" s="119" t="s">
        <v>41</v>
      </c>
      <c r="G3" s="121"/>
      <c r="H3" s="271"/>
      <c r="I3" s="272"/>
      <c r="J3" s="396"/>
    </row>
    <row r="4" spans="1:10" s="122" customFormat="1" ht="35.25" customHeight="1" thickBot="1">
      <c r="A4" s="395"/>
      <c r="B4" s="73" t="s">
        <v>46</v>
      </c>
      <c r="C4" s="74" t="str">
        <f>+CONCATENATE('1.1.sz.mell.'!C3," eredeti előirányzat")</f>
        <v>2016. évi eredeti előirányzat</v>
      </c>
      <c r="D4" s="265" t="str">
        <f>+CONCATENATE('1.1.sz.mell.'!C3," 1. sz. módosítás (±)")</f>
        <v>2016. évi 1. sz. módosítás (±)</v>
      </c>
      <c r="E4" s="265" t="str">
        <f>+CONCATENATE(LEFT('1.1.sz.mell.'!C3,4),". 12.31. Módisítás után")</f>
        <v>2016. 12.31. Módisítás után</v>
      </c>
      <c r="F4" s="73" t="s">
        <v>46</v>
      </c>
      <c r="G4" s="74" t="str">
        <f>+C4</f>
        <v>2016. évi eredeti előirányzat</v>
      </c>
      <c r="H4" s="74" t="str">
        <f>+D4</f>
        <v>2016. évi 1. sz. módosítás (±)</v>
      </c>
      <c r="I4" s="274" t="str">
        <f>+E4</f>
        <v>2016. 12.31. Módisítás után</v>
      </c>
      <c r="J4" s="396"/>
    </row>
    <row r="5" spans="1:10" s="126" customFormat="1" ht="12" customHeight="1" thickBot="1">
      <c r="A5" s="123" t="s">
        <v>387</v>
      </c>
      <c r="B5" s="124" t="s">
        <v>388</v>
      </c>
      <c r="C5" s="125" t="s">
        <v>389</v>
      </c>
      <c r="D5" s="266" t="s">
        <v>391</v>
      </c>
      <c r="E5" s="266" t="s">
        <v>496</v>
      </c>
      <c r="F5" s="124" t="s">
        <v>425</v>
      </c>
      <c r="G5" s="125" t="s">
        <v>393</v>
      </c>
      <c r="H5" s="125" t="s">
        <v>394</v>
      </c>
      <c r="I5" s="342" t="s">
        <v>497</v>
      </c>
      <c r="J5" s="396"/>
    </row>
    <row r="6" spans="1:10" ht="12.75" customHeight="1">
      <c r="A6" s="127" t="s">
        <v>7</v>
      </c>
      <c r="B6" s="128" t="s">
        <v>276</v>
      </c>
      <c r="C6" s="110">
        <v>16844</v>
      </c>
      <c r="D6" s="110">
        <v>1258</v>
      </c>
      <c r="E6" s="315">
        <f>C6+D6</f>
        <v>18102</v>
      </c>
      <c r="F6" s="128" t="s">
        <v>47</v>
      </c>
      <c r="G6" s="347">
        <v>10904</v>
      </c>
      <c r="H6" s="352">
        <v>1456</v>
      </c>
      <c r="I6" s="319">
        <f>G6+H6</f>
        <v>12360</v>
      </c>
      <c r="J6" s="396"/>
    </row>
    <row r="7" spans="1:10" ht="12.75" customHeight="1">
      <c r="A7" s="129" t="s">
        <v>8</v>
      </c>
      <c r="B7" s="130" t="s">
        <v>277</v>
      </c>
      <c r="C7" s="111">
        <v>6246</v>
      </c>
      <c r="D7" s="111">
        <v>1705</v>
      </c>
      <c r="E7" s="315">
        <f aca="true" t="shared" si="0" ref="E7:E16">C7+D7</f>
        <v>7951</v>
      </c>
      <c r="F7" s="130" t="s">
        <v>110</v>
      </c>
      <c r="G7" s="344">
        <v>2977</v>
      </c>
      <c r="H7" s="258">
        <v>-380</v>
      </c>
      <c r="I7" s="319">
        <f aca="true" t="shared" si="1" ref="I7:I17">G7+H7</f>
        <v>2597</v>
      </c>
      <c r="J7" s="396"/>
    </row>
    <row r="8" spans="1:10" ht="12.75" customHeight="1">
      <c r="A8" s="129" t="s">
        <v>9</v>
      </c>
      <c r="B8" s="130" t="s">
        <v>298</v>
      </c>
      <c r="C8" s="111"/>
      <c r="D8" s="111"/>
      <c r="E8" s="315">
        <f t="shared" si="0"/>
        <v>0</v>
      </c>
      <c r="F8" s="130" t="s">
        <v>136</v>
      </c>
      <c r="G8" s="346">
        <v>13225</v>
      </c>
      <c r="H8" s="259">
        <v>1109</v>
      </c>
      <c r="I8" s="319">
        <f t="shared" si="1"/>
        <v>14334</v>
      </c>
      <c r="J8" s="396"/>
    </row>
    <row r="9" spans="1:10" ht="12.75" customHeight="1">
      <c r="A9" s="129" t="s">
        <v>10</v>
      </c>
      <c r="B9" s="130" t="s">
        <v>101</v>
      </c>
      <c r="C9" s="111">
        <v>6249</v>
      </c>
      <c r="D9" s="111">
        <v>-955</v>
      </c>
      <c r="E9" s="315">
        <f t="shared" si="0"/>
        <v>5294</v>
      </c>
      <c r="F9" s="130" t="s">
        <v>111</v>
      </c>
      <c r="G9" s="346">
        <v>2492</v>
      </c>
      <c r="H9" s="259">
        <v>942</v>
      </c>
      <c r="I9" s="319">
        <f t="shared" si="1"/>
        <v>3434</v>
      </c>
      <c r="J9" s="396"/>
    </row>
    <row r="10" spans="1:10" ht="12.75" customHeight="1">
      <c r="A10" s="129" t="s">
        <v>11</v>
      </c>
      <c r="B10" s="131" t="s">
        <v>323</v>
      </c>
      <c r="C10" s="111">
        <v>3125</v>
      </c>
      <c r="D10" s="111">
        <v>151</v>
      </c>
      <c r="E10" s="315">
        <f t="shared" si="0"/>
        <v>3276</v>
      </c>
      <c r="F10" s="130" t="s">
        <v>112</v>
      </c>
      <c r="G10" s="346">
        <v>1059</v>
      </c>
      <c r="H10" s="259">
        <v>-160</v>
      </c>
      <c r="I10" s="319">
        <f t="shared" si="1"/>
        <v>899</v>
      </c>
      <c r="J10" s="396"/>
    </row>
    <row r="11" spans="1:10" ht="12.75" customHeight="1">
      <c r="A11" s="129" t="s">
        <v>12</v>
      </c>
      <c r="B11" s="130" t="s">
        <v>278</v>
      </c>
      <c r="C11" s="112">
        <v>250</v>
      </c>
      <c r="D11" s="112"/>
      <c r="E11" s="315">
        <f t="shared" si="0"/>
        <v>250</v>
      </c>
      <c r="F11" s="130" t="s">
        <v>37</v>
      </c>
      <c r="G11" s="111">
        <v>2840</v>
      </c>
      <c r="H11" s="111"/>
      <c r="I11" s="319">
        <f t="shared" si="1"/>
        <v>2840</v>
      </c>
      <c r="J11" s="396"/>
    </row>
    <row r="12" spans="1:10" ht="12.75" customHeight="1">
      <c r="A12" s="129" t="s">
        <v>13</v>
      </c>
      <c r="B12" s="130" t="s">
        <v>381</v>
      </c>
      <c r="C12" s="111"/>
      <c r="D12" s="111"/>
      <c r="E12" s="315">
        <f t="shared" si="0"/>
        <v>0</v>
      </c>
      <c r="F12" s="30"/>
      <c r="G12" s="111"/>
      <c r="H12" s="111"/>
      <c r="I12" s="319">
        <f t="shared" si="1"/>
        <v>0</v>
      </c>
      <c r="J12" s="396"/>
    </row>
    <row r="13" spans="1:10" ht="12.75" customHeight="1">
      <c r="A13" s="129" t="s">
        <v>14</v>
      </c>
      <c r="B13" s="30"/>
      <c r="C13" s="111"/>
      <c r="D13" s="111"/>
      <c r="E13" s="315">
        <f t="shared" si="0"/>
        <v>0</v>
      </c>
      <c r="F13" s="30"/>
      <c r="G13" s="111"/>
      <c r="H13" s="111"/>
      <c r="I13" s="319">
        <f t="shared" si="1"/>
        <v>0</v>
      </c>
      <c r="J13" s="396"/>
    </row>
    <row r="14" spans="1:10" ht="12.75" customHeight="1">
      <c r="A14" s="129" t="s">
        <v>15</v>
      </c>
      <c r="B14" s="194"/>
      <c r="C14" s="112"/>
      <c r="D14" s="112"/>
      <c r="E14" s="315">
        <f t="shared" si="0"/>
        <v>0</v>
      </c>
      <c r="F14" s="30"/>
      <c r="G14" s="111"/>
      <c r="H14" s="111"/>
      <c r="I14" s="319">
        <f t="shared" si="1"/>
        <v>0</v>
      </c>
      <c r="J14" s="396"/>
    </row>
    <row r="15" spans="1:10" ht="12.75" customHeight="1">
      <c r="A15" s="129" t="s">
        <v>16</v>
      </c>
      <c r="B15" s="30"/>
      <c r="C15" s="111"/>
      <c r="D15" s="111"/>
      <c r="E15" s="315">
        <f t="shared" si="0"/>
        <v>0</v>
      </c>
      <c r="F15" s="30"/>
      <c r="G15" s="111"/>
      <c r="H15" s="111"/>
      <c r="I15" s="319">
        <f t="shared" si="1"/>
        <v>0</v>
      </c>
      <c r="J15" s="396"/>
    </row>
    <row r="16" spans="1:10" ht="12.75" customHeight="1">
      <c r="A16" s="129" t="s">
        <v>17</v>
      </c>
      <c r="B16" s="30"/>
      <c r="C16" s="111"/>
      <c r="D16" s="111"/>
      <c r="E16" s="315">
        <f t="shared" si="0"/>
        <v>0</v>
      </c>
      <c r="F16" s="30"/>
      <c r="G16" s="111"/>
      <c r="H16" s="111"/>
      <c r="I16" s="319">
        <f t="shared" si="1"/>
        <v>0</v>
      </c>
      <c r="J16" s="396"/>
    </row>
    <row r="17" spans="1:10" ht="12.75" customHeight="1" thickBot="1">
      <c r="A17" s="129" t="s">
        <v>18</v>
      </c>
      <c r="B17" s="38"/>
      <c r="C17" s="113"/>
      <c r="D17" s="113"/>
      <c r="E17" s="316"/>
      <c r="F17" s="30"/>
      <c r="G17" s="113"/>
      <c r="H17" s="113"/>
      <c r="I17" s="319">
        <f t="shared" si="1"/>
        <v>0</v>
      </c>
      <c r="J17" s="396"/>
    </row>
    <row r="18" spans="1:10" ht="21.75" thickBot="1">
      <c r="A18" s="132" t="s">
        <v>19</v>
      </c>
      <c r="B18" s="62" t="s">
        <v>382</v>
      </c>
      <c r="C18" s="114">
        <f>SUM(C6:C17)</f>
        <v>32714</v>
      </c>
      <c r="D18" s="114">
        <f>SUM(D6:D17)</f>
        <v>2159</v>
      </c>
      <c r="E18" s="114">
        <f>SUM(E6:E17)</f>
        <v>34873</v>
      </c>
      <c r="F18" s="62" t="s">
        <v>284</v>
      </c>
      <c r="G18" s="114">
        <f>SUM(G6:G17)</f>
        <v>33497</v>
      </c>
      <c r="H18" s="114">
        <f>SUM(H6:H17)</f>
        <v>2967</v>
      </c>
      <c r="I18" s="149">
        <f>SUM(I6:I17)</f>
        <v>36464</v>
      </c>
      <c r="J18" s="396"/>
    </row>
    <row r="19" spans="1:10" ht="12.75" customHeight="1">
      <c r="A19" s="133" t="s">
        <v>20</v>
      </c>
      <c r="B19" s="134" t="s">
        <v>281</v>
      </c>
      <c r="C19" s="239">
        <f>+C20+C21+C22+C23</f>
        <v>5678</v>
      </c>
      <c r="D19" s="239">
        <f>+D20+D21+D22+D23</f>
        <v>4159</v>
      </c>
      <c r="E19" s="239">
        <f>+E20+E21+E22+E23</f>
        <v>9837</v>
      </c>
      <c r="F19" s="135" t="s">
        <v>118</v>
      </c>
      <c r="G19" s="115"/>
      <c r="H19" s="115"/>
      <c r="I19" s="320">
        <f>G19+H19</f>
        <v>0</v>
      </c>
      <c r="J19" s="396"/>
    </row>
    <row r="20" spans="1:10" ht="12.75" customHeight="1">
      <c r="A20" s="136" t="s">
        <v>21</v>
      </c>
      <c r="B20" s="135" t="s">
        <v>128</v>
      </c>
      <c r="C20" s="51">
        <v>5678</v>
      </c>
      <c r="D20" s="51">
        <v>868</v>
      </c>
      <c r="E20" s="317">
        <f>C20+D20</f>
        <v>6546</v>
      </c>
      <c r="F20" s="135" t="s">
        <v>283</v>
      </c>
      <c r="G20" s="51"/>
      <c r="H20" s="51"/>
      <c r="I20" s="321">
        <f aca="true" t="shared" si="2" ref="I20:I28">G20+H20</f>
        <v>0</v>
      </c>
      <c r="J20" s="396"/>
    </row>
    <row r="21" spans="1:10" ht="12.75" customHeight="1">
      <c r="A21" s="136" t="s">
        <v>22</v>
      </c>
      <c r="B21" s="135" t="s">
        <v>129</v>
      </c>
      <c r="C21" s="51"/>
      <c r="D21" s="51"/>
      <c r="E21" s="317">
        <f>C21+D21</f>
        <v>0</v>
      </c>
      <c r="F21" s="135" t="s">
        <v>92</v>
      </c>
      <c r="G21" s="51"/>
      <c r="H21" s="51"/>
      <c r="I21" s="321">
        <f t="shared" si="2"/>
        <v>0</v>
      </c>
      <c r="J21" s="396"/>
    </row>
    <row r="22" spans="1:10" ht="12.75" customHeight="1">
      <c r="A22" s="136" t="s">
        <v>23</v>
      </c>
      <c r="B22" s="135" t="s">
        <v>134</v>
      </c>
      <c r="C22" s="51"/>
      <c r="D22" s="51"/>
      <c r="E22" s="317">
        <f>C22+D22</f>
        <v>0</v>
      </c>
      <c r="F22" s="135" t="s">
        <v>93</v>
      </c>
      <c r="G22" s="51"/>
      <c r="H22" s="51"/>
      <c r="I22" s="321">
        <f t="shared" si="2"/>
        <v>0</v>
      </c>
      <c r="J22" s="396"/>
    </row>
    <row r="23" spans="1:10" ht="12.75" customHeight="1">
      <c r="A23" s="136" t="s">
        <v>24</v>
      </c>
      <c r="B23" s="135" t="s">
        <v>135</v>
      </c>
      <c r="C23" s="51"/>
      <c r="D23" s="51">
        <v>3291</v>
      </c>
      <c r="E23" s="317">
        <f>C23+D23</f>
        <v>3291</v>
      </c>
      <c r="F23" s="134" t="s">
        <v>137</v>
      </c>
      <c r="G23" s="51"/>
      <c r="H23" s="51"/>
      <c r="I23" s="321">
        <f t="shared" si="2"/>
        <v>0</v>
      </c>
      <c r="J23" s="396"/>
    </row>
    <row r="24" spans="1:10" ht="12.75" customHeight="1">
      <c r="A24" s="136" t="s">
        <v>25</v>
      </c>
      <c r="B24" s="135" t="s">
        <v>282</v>
      </c>
      <c r="C24" s="137">
        <f>+C25+C26</f>
        <v>0</v>
      </c>
      <c r="D24" s="137">
        <f>+D25+D26</f>
        <v>0</v>
      </c>
      <c r="E24" s="137">
        <f>+E25+E26</f>
        <v>0</v>
      </c>
      <c r="F24" s="135" t="s">
        <v>119</v>
      </c>
      <c r="G24" s="51"/>
      <c r="H24" s="51"/>
      <c r="I24" s="321">
        <f t="shared" si="2"/>
        <v>0</v>
      </c>
      <c r="J24" s="396"/>
    </row>
    <row r="25" spans="1:10" ht="12.75" customHeight="1">
      <c r="A25" s="133" t="s">
        <v>26</v>
      </c>
      <c r="B25" s="134" t="s">
        <v>279</v>
      </c>
      <c r="C25" s="115"/>
      <c r="D25" s="115"/>
      <c r="E25" s="318">
        <f>C25+D25</f>
        <v>0</v>
      </c>
      <c r="F25" s="128" t="s">
        <v>364</v>
      </c>
      <c r="G25" s="115"/>
      <c r="H25" s="115"/>
      <c r="I25" s="320">
        <f t="shared" si="2"/>
        <v>0</v>
      </c>
      <c r="J25" s="396"/>
    </row>
    <row r="26" spans="1:10" ht="12.75" customHeight="1">
      <c r="A26" s="136" t="s">
        <v>27</v>
      </c>
      <c r="B26" s="135" t="s">
        <v>280</v>
      </c>
      <c r="C26" s="51"/>
      <c r="D26" s="51"/>
      <c r="E26" s="317">
        <f>C26+D26</f>
        <v>0</v>
      </c>
      <c r="F26" s="130" t="s">
        <v>370</v>
      </c>
      <c r="G26" s="51"/>
      <c r="H26" s="51"/>
      <c r="I26" s="321">
        <f t="shared" si="2"/>
        <v>0</v>
      </c>
      <c r="J26" s="396"/>
    </row>
    <row r="27" spans="1:10" ht="12.75" customHeight="1">
      <c r="A27" s="129" t="s">
        <v>28</v>
      </c>
      <c r="B27" s="135" t="s">
        <v>482</v>
      </c>
      <c r="C27" s="51"/>
      <c r="D27" s="51"/>
      <c r="E27" s="317">
        <f>C27+D27</f>
        <v>0</v>
      </c>
      <c r="F27" s="130" t="s">
        <v>371</v>
      </c>
      <c r="G27" s="51"/>
      <c r="H27" s="51"/>
      <c r="I27" s="321">
        <f t="shared" si="2"/>
        <v>0</v>
      </c>
      <c r="J27" s="396"/>
    </row>
    <row r="28" spans="1:10" ht="12.75" customHeight="1" thickBot="1">
      <c r="A28" s="164" t="s">
        <v>29</v>
      </c>
      <c r="B28" s="134" t="s">
        <v>237</v>
      </c>
      <c r="C28" s="115"/>
      <c r="D28" s="115"/>
      <c r="E28" s="318">
        <f>C28+D28</f>
        <v>0</v>
      </c>
      <c r="F28" s="196" t="s">
        <v>507</v>
      </c>
      <c r="G28" s="349">
        <v>673</v>
      </c>
      <c r="H28" s="258">
        <v>2566</v>
      </c>
      <c r="I28" s="320">
        <f t="shared" si="2"/>
        <v>3239</v>
      </c>
      <c r="J28" s="396"/>
    </row>
    <row r="29" spans="1:10" ht="24" customHeight="1" thickBot="1">
      <c r="A29" s="132" t="s">
        <v>30</v>
      </c>
      <c r="B29" s="62" t="s">
        <v>383</v>
      </c>
      <c r="C29" s="114">
        <f>+C19+C24+C27+C28</f>
        <v>5678</v>
      </c>
      <c r="D29" s="114">
        <f>+D19+D24+D27+D28</f>
        <v>4159</v>
      </c>
      <c r="E29" s="269">
        <f>+E19+E24+E27+E28</f>
        <v>9837</v>
      </c>
      <c r="F29" s="62" t="s">
        <v>385</v>
      </c>
      <c r="G29" s="114">
        <f>SUM(G19:G28)</f>
        <v>673</v>
      </c>
      <c r="H29" s="114">
        <f>SUM(H19:H28)</f>
        <v>2566</v>
      </c>
      <c r="I29" s="149">
        <f>SUM(I19:I28)</f>
        <v>3239</v>
      </c>
      <c r="J29" s="396"/>
    </row>
    <row r="30" spans="1:10" ht="13.5" thickBot="1">
      <c r="A30" s="132" t="s">
        <v>31</v>
      </c>
      <c r="B30" s="138" t="s">
        <v>384</v>
      </c>
      <c r="C30" s="273">
        <f>+C18+C29</f>
        <v>38392</v>
      </c>
      <c r="D30" s="273">
        <f>+D18+D29</f>
        <v>6318</v>
      </c>
      <c r="E30" s="139">
        <f>+E18+E29</f>
        <v>44710</v>
      </c>
      <c r="F30" s="138" t="s">
        <v>386</v>
      </c>
      <c r="G30" s="273">
        <f>+G18+G29</f>
        <v>34170</v>
      </c>
      <c r="H30" s="273">
        <f>+H18+H29</f>
        <v>5533</v>
      </c>
      <c r="I30" s="139">
        <f>+I18+I29</f>
        <v>39703</v>
      </c>
      <c r="J30" s="396"/>
    </row>
    <row r="31" spans="1:10" ht="13.5" thickBot="1">
      <c r="A31" s="132" t="s">
        <v>32</v>
      </c>
      <c r="B31" s="138" t="s">
        <v>96</v>
      </c>
      <c r="C31" s="273">
        <f>IF(C18-G18&lt;0,G18-C18,"-")</f>
        <v>783</v>
      </c>
      <c r="D31" s="273">
        <f>IF(D18-H18&lt;0,H18-D18,"-")</f>
        <v>808</v>
      </c>
      <c r="E31" s="139">
        <f>IF(E18-I18&lt;0,I18-E18,"-")</f>
        <v>1591</v>
      </c>
      <c r="F31" s="138" t="s">
        <v>97</v>
      </c>
      <c r="G31" s="273" t="str">
        <f>IF(C18-G18&gt;0,C18-G18,"-")</f>
        <v>-</v>
      </c>
      <c r="H31" s="273" t="str">
        <f>IF(D18-H18&gt;0,D18-H18,"-")</f>
        <v>-</v>
      </c>
      <c r="I31" s="139" t="str">
        <f>IF(E18-I18&gt;0,E18-I18,"-")</f>
        <v>-</v>
      </c>
      <c r="J31" s="396"/>
    </row>
    <row r="32" spans="1:10" ht="13.5" thickBot="1">
      <c r="A32" s="132" t="s">
        <v>33</v>
      </c>
      <c r="B32" s="138" t="s">
        <v>138</v>
      </c>
      <c r="C32" s="273" t="str">
        <f>IF(C18+C29-G30&lt;0,G30-(C18+C29),"-")</f>
        <v>-</v>
      </c>
      <c r="D32" s="273" t="str">
        <f>IF(D18+D29-H30&lt;0,H30-(D18+D29),"-")</f>
        <v>-</v>
      </c>
      <c r="E32" s="139" t="str">
        <f>IF(E18+E29-I30&lt;0,I30-(E18+E29),"-")</f>
        <v>-</v>
      </c>
      <c r="F32" s="138" t="s">
        <v>139</v>
      </c>
      <c r="G32" s="273">
        <f>IF(C18+C29-G30&gt;0,C18+C29-G30,"-")</f>
        <v>4222</v>
      </c>
      <c r="H32" s="273">
        <f>IF(D18+D29-H30&gt;0,D18+D29-H30,"-")</f>
        <v>785</v>
      </c>
      <c r="I32" s="139">
        <f>IF(E18+E29-I30&gt;0,E18+E29-I30,"-")</f>
        <v>5007</v>
      </c>
      <c r="J32" s="396"/>
    </row>
    <row r="33" spans="2:6" ht="18.75">
      <c r="B33" s="397"/>
      <c r="C33" s="397"/>
      <c r="D33" s="397"/>
      <c r="E33" s="397"/>
      <c r="F33" s="397"/>
    </row>
  </sheetData>
  <sheetProtection/>
  <mergeCells count="3">
    <mergeCell ref="A3:A4"/>
    <mergeCell ref="J1:J32"/>
    <mergeCell ref="B33:F33"/>
  </mergeCells>
  <printOptions horizontalCentered="1"/>
  <pageMargins left="0.33" right="0.48" top="0.9055118110236221" bottom="0.5" header="0.6692913385826772" footer="0.28"/>
  <pageSetup horizontalDpi="600" verticalDpi="600" orientation="landscape" paperSize="9" scale="72" r:id="rId1"/>
  <headerFooter alignWithMargins="0">
    <oddHeader xml:space="preserve">&amp;R&amp;"Times New Roman CE,Félkövér dőlt"&amp;11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J33"/>
  <sheetViews>
    <sheetView zoomScaleSheetLayoutView="115" workbookViewId="0" topLeftCell="A7">
      <selection activeCell="H6" sqref="H6:H8"/>
    </sheetView>
  </sheetViews>
  <sheetFormatPr defaultColWidth="9.00390625" defaultRowHeight="12.75"/>
  <cols>
    <col min="1" max="1" width="6.875" style="36" customWidth="1"/>
    <col min="2" max="2" width="49.875" style="72" customWidth="1"/>
    <col min="3" max="5" width="15.50390625" style="36" customWidth="1"/>
    <col min="6" max="6" width="49.875" style="36" customWidth="1"/>
    <col min="7" max="9" width="15.50390625" style="36" customWidth="1"/>
    <col min="10" max="10" width="4.875" style="36" customWidth="1"/>
    <col min="11" max="16384" width="9.375" style="36" customWidth="1"/>
  </cols>
  <sheetData>
    <row r="1" spans="2:10" ht="31.5">
      <c r="B1" s="116" t="s">
        <v>95</v>
      </c>
      <c r="C1" s="117"/>
      <c r="D1" s="117"/>
      <c r="E1" s="117"/>
      <c r="F1" s="117"/>
      <c r="G1" s="117"/>
      <c r="H1" s="117"/>
      <c r="I1" s="117"/>
      <c r="J1" s="396" t="s">
        <v>426</v>
      </c>
    </row>
    <row r="2" spans="7:10" ht="14.25" thickBot="1">
      <c r="G2" s="118" t="s">
        <v>45</v>
      </c>
      <c r="H2" s="118"/>
      <c r="I2" s="118"/>
      <c r="J2" s="396"/>
    </row>
    <row r="3" spans="1:10" ht="13.5" customHeight="1" thickBot="1">
      <c r="A3" s="394" t="s">
        <v>53</v>
      </c>
      <c r="B3" s="119" t="s">
        <v>40</v>
      </c>
      <c r="C3" s="120"/>
      <c r="D3" s="264"/>
      <c r="E3" s="264"/>
      <c r="F3" s="119" t="s">
        <v>41</v>
      </c>
      <c r="G3" s="121"/>
      <c r="H3" s="271"/>
      <c r="I3" s="272"/>
      <c r="J3" s="396"/>
    </row>
    <row r="4" spans="1:10" s="122" customFormat="1" ht="24.75" thickBot="1">
      <c r="A4" s="395"/>
      <c r="B4" s="73" t="s">
        <v>46</v>
      </c>
      <c r="C4" s="74" t="str">
        <f>+CONCATENATE('1.1.sz.mell.'!C3," eredeti előirányzat")</f>
        <v>2016. évi eredeti előirányzat</v>
      </c>
      <c r="D4" s="265" t="str">
        <f>+CONCATENATE('1.1.sz.mell.'!C3," 1. sz. módosítás (±)")</f>
        <v>2016. évi 1. sz. módosítás (±)</v>
      </c>
      <c r="E4" s="265" t="str">
        <f>+CONCATENATE(LEFT('1.1.sz.mell.'!C3,4),". 06.30. Módosítás után")</f>
        <v>2016. 06.30. Módosítás után</v>
      </c>
      <c r="F4" s="73" t="s">
        <v>46</v>
      </c>
      <c r="G4" s="74" t="str">
        <f>+C4</f>
        <v>2016. évi eredeti előirányzat</v>
      </c>
      <c r="H4" s="74" t="str">
        <f>+D4</f>
        <v>2016. évi 1. sz. módosítás (±)</v>
      </c>
      <c r="I4" s="274" t="str">
        <f>+E4</f>
        <v>2016. 06.30. Módosítás után</v>
      </c>
      <c r="J4" s="396"/>
    </row>
    <row r="5" spans="1:10" s="122" customFormat="1" ht="13.5" thickBot="1">
      <c r="A5" s="123" t="s">
        <v>387</v>
      </c>
      <c r="B5" s="124" t="s">
        <v>388</v>
      </c>
      <c r="C5" s="125" t="s">
        <v>389</v>
      </c>
      <c r="D5" s="266" t="s">
        <v>391</v>
      </c>
      <c r="E5" s="266" t="s">
        <v>496</v>
      </c>
      <c r="F5" s="124" t="s">
        <v>425</v>
      </c>
      <c r="G5" s="125" t="s">
        <v>393</v>
      </c>
      <c r="H5" s="125" t="s">
        <v>394</v>
      </c>
      <c r="I5" s="342" t="s">
        <v>497</v>
      </c>
      <c r="J5" s="396"/>
    </row>
    <row r="6" spans="1:10" ht="12.75" customHeight="1">
      <c r="A6" s="127" t="s">
        <v>7</v>
      </c>
      <c r="B6" s="128" t="s">
        <v>285</v>
      </c>
      <c r="C6" s="110"/>
      <c r="D6" s="110"/>
      <c r="E6" s="315">
        <f>C6+D6</f>
        <v>0</v>
      </c>
      <c r="F6" s="128" t="s">
        <v>130</v>
      </c>
      <c r="G6" s="343">
        <v>1000</v>
      </c>
      <c r="H6" s="257">
        <v>845</v>
      </c>
      <c r="I6" s="322">
        <f>G6+H6</f>
        <v>1845</v>
      </c>
      <c r="J6" s="396"/>
    </row>
    <row r="7" spans="1:10" ht="12.75">
      <c r="A7" s="129" t="s">
        <v>8</v>
      </c>
      <c r="B7" s="130" t="s">
        <v>286</v>
      </c>
      <c r="C7" s="111"/>
      <c r="D7" s="111"/>
      <c r="E7" s="315">
        <f aca="true" t="shared" si="0" ref="E7:E16">C7+D7</f>
        <v>0</v>
      </c>
      <c r="F7" s="130" t="s">
        <v>291</v>
      </c>
      <c r="G7" s="343"/>
      <c r="H7" s="257"/>
      <c r="I7" s="323">
        <f aca="true" t="shared" si="1" ref="I7:I29">G7+H7</f>
        <v>0</v>
      </c>
      <c r="J7" s="396"/>
    </row>
    <row r="8" spans="1:10" ht="12.75" customHeight="1">
      <c r="A8" s="129" t="s">
        <v>9</v>
      </c>
      <c r="B8" s="130" t="s">
        <v>3</v>
      </c>
      <c r="C8" s="111"/>
      <c r="D8" s="111">
        <v>6500</v>
      </c>
      <c r="E8" s="315">
        <f t="shared" si="0"/>
        <v>6500</v>
      </c>
      <c r="F8" s="130" t="s">
        <v>114</v>
      </c>
      <c r="G8" s="344">
        <v>3222</v>
      </c>
      <c r="H8" s="258">
        <v>8340</v>
      </c>
      <c r="I8" s="323">
        <f t="shared" si="1"/>
        <v>11562</v>
      </c>
      <c r="J8" s="396"/>
    </row>
    <row r="9" spans="1:10" ht="12.75" customHeight="1">
      <c r="A9" s="129" t="s">
        <v>10</v>
      </c>
      <c r="B9" s="130" t="s">
        <v>287</v>
      </c>
      <c r="C9" s="111"/>
      <c r="D9" s="111">
        <v>1900</v>
      </c>
      <c r="E9" s="315">
        <f t="shared" si="0"/>
        <v>1900</v>
      </c>
      <c r="F9" s="130" t="s">
        <v>292</v>
      </c>
      <c r="G9" s="111"/>
      <c r="H9" s="111"/>
      <c r="I9" s="323">
        <f t="shared" si="1"/>
        <v>0</v>
      </c>
      <c r="J9" s="396"/>
    </row>
    <row r="10" spans="1:10" ht="12.75" customHeight="1">
      <c r="A10" s="129" t="s">
        <v>11</v>
      </c>
      <c r="B10" s="130" t="s">
        <v>288</v>
      </c>
      <c r="C10" s="111"/>
      <c r="D10" s="111"/>
      <c r="E10" s="315">
        <f t="shared" si="0"/>
        <v>0</v>
      </c>
      <c r="F10" s="130" t="s">
        <v>133</v>
      </c>
      <c r="G10" s="111"/>
      <c r="H10" s="111"/>
      <c r="I10" s="323">
        <f t="shared" si="1"/>
        <v>0</v>
      </c>
      <c r="J10" s="396"/>
    </row>
    <row r="11" spans="1:10" ht="12.75" customHeight="1">
      <c r="A11" s="129" t="s">
        <v>12</v>
      </c>
      <c r="B11" s="130" t="s">
        <v>289</v>
      </c>
      <c r="C11" s="112"/>
      <c r="D11" s="112"/>
      <c r="E11" s="315">
        <f t="shared" si="0"/>
        <v>0</v>
      </c>
      <c r="F11" s="197"/>
      <c r="G11" s="111"/>
      <c r="H11" s="111"/>
      <c r="I11" s="323">
        <f t="shared" si="1"/>
        <v>0</v>
      </c>
      <c r="J11" s="396"/>
    </row>
    <row r="12" spans="1:10" ht="12.75" customHeight="1">
      <c r="A12" s="129" t="s">
        <v>13</v>
      </c>
      <c r="B12" s="30"/>
      <c r="C12" s="111"/>
      <c r="D12" s="111"/>
      <c r="E12" s="315">
        <f t="shared" si="0"/>
        <v>0</v>
      </c>
      <c r="F12" s="197"/>
      <c r="G12" s="111"/>
      <c r="H12" s="111"/>
      <c r="I12" s="323">
        <f t="shared" si="1"/>
        <v>0</v>
      </c>
      <c r="J12" s="396"/>
    </row>
    <row r="13" spans="1:10" ht="12.75" customHeight="1">
      <c r="A13" s="129" t="s">
        <v>14</v>
      </c>
      <c r="B13" s="30"/>
      <c r="C13" s="111"/>
      <c r="D13" s="111"/>
      <c r="E13" s="315">
        <f t="shared" si="0"/>
        <v>0</v>
      </c>
      <c r="F13" s="198"/>
      <c r="G13" s="111"/>
      <c r="H13" s="111"/>
      <c r="I13" s="323">
        <f t="shared" si="1"/>
        <v>0</v>
      </c>
      <c r="J13" s="396"/>
    </row>
    <row r="14" spans="1:10" ht="12.75" customHeight="1">
      <c r="A14" s="129" t="s">
        <v>15</v>
      </c>
      <c r="B14" s="195"/>
      <c r="C14" s="112"/>
      <c r="D14" s="112"/>
      <c r="E14" s="315">
        <f t="shared" si="0"/>
        <v>0</v>
      </c>
      <c r="F14" s="197"/>
      <c r="G14" s="111"/>
      <c r="H14" s="111"/>
      <c r="I14" s="323">
        <f t="shared" si="1"/>
        <v>0</v>
      </c>
      <c r="J14" s="396"/>
    </row>
    <row r="15" spans="1:10" ht="12.75">
      <c r="A15" s="129" t="s">
        <v>16</v>
      </c>
      <c r="B15" s="30"/>
      <c r="C15" s="112"/>
      <c r="D15" s="112"/>
      <c r="E15" s="315">
        <f t="shared" si="0"/>
        <v>0</v>
      </c>
      <c r="F15" s="197"/>
      <c r="G15" s="111"/>
      <c r="H15" s="111"/>
      <c r="I15" s="323">
        <f t="shared" si="1"/>
        <v>0</v>
      </c>
      <c r="J15" s="396"/>
    </row>
    <row r="16" spans="1:10" ht="12.75" customHeight="1" thickBot="1">
      <c r="A16" s="164" t="s">
        <v>17</v>
      </c>
      <c r="B16" s="196"/>
      <c r="C16" s="166"/>
      <c r="D16" s="166"/>
      <c r="E16" s="315">
        <f t="shared" si="0"/>
        <v>0</v>
      </c>
      <c r="F16" s="165" t="s">
        <v>37</v>
      </c>
      <c r="G16" s="275"/>
      <c r="H16" s="275"/>
      <c r="I16" s="324">
        <f t="shared" si="1"/>
        <v>0</v>
      </c>
      <c r="J16" s="396"/>
    </row>
    <row r="17" spans="1:10" ht="15.75" customHeight="1" thickBot="1">
      <c r="A17" s="132" t="s">
        <v>18</v>
      </c>
      <c r="B17" s="62" t="s">
        <v>299</v>
      </c>
      <c r="C17" s="114">
        <f>+C6+C8+C9+C11+C12+C13+C14+C15+C16</f>
        <v>0</v>
      </c>
      <c r="D17" s="114">
        <f>+D6+D8+D9+D11+D12+D13+D14+D15+D16</f>
        <v>8400</v>
      </c>
      <c r="E17" s="114">
        <f>+E6+E8+E9+E11+E12+E13+E14+E15+E16</f>
        <v>8400</v>
      </c>
      <c r="F17" s="62" t="s">
        <v>300</v>
      </c>
      <c r="G17" s="114">
        <f>+G6+G8+G10+G11+G12+G13+G14+G15+G16</f>
        <v>4222</v>
      </c>
      <c r="H17" s="114">
        <f>+H6+H8+H10+H11+H12+H13+H14+H15+H16</f>
        <v>9185</v>
      </c>
      <c r="I17" s="149">
        <f>+I6+I8+I10+I11+I12+I13+I14+I15+I16</f>
        <v>13407</v>
      </c>
      <c r="J17" s="396"/>
    </row>
    <row r="18" spans="1:10" ht="12.75" customHeight="1">
      <c r="A18" s="127" t="s">
        <v>19</v>
      </c>
      <c r="B18" s="141" t="s">
        <v>151</v>
      </c>
      <c r="C18" s="148">
        <f>+C19+C20+C21+C22+C23</f>
        <v>0</v>
      </c>
      <c r="D18" s="148">
        <f>+D19+D20+D21+D22+D23</f>
        <v>0</v>
      </c>
      <c r="E18" s="148">
        <f>+E19+E20+E21+E22+E23</f>
        <v>0</v>
      </c>
      <c r="F18" s="135" t="s">
        <v>118</v>
      </c>
      <c r="G18" s="276"/>
      <c r="H18" s="276"/>
      <c r="I18" s="325">
        <f t="shared" si="1"/>
        <v>0</v>
      </c>
      <c r="J18" s="396"/>
    </row>
    <row r="19" spans="1:10" ht="12.75" customHeight="1">
      <c r="A19" s="129" t="s">
        <v>20</v>
      </c>
      <c r="B19" s="142" t="s">
        <v>140</v>
      </c>
      <c r="C19" s="51"/>
      <c r="D19" s="51"/>
      <c r="E19" s="317">
        <f aca="true" t="shared" si="2" ref="E19:E29">C19+D19</f>
        <v>0</v>
      </c>
      <c r="F19" s="135" t="s">
        <v>121</v>
      </c>
      <c r="G19" s="51"/>
      <c r="H19" s="51"/>
      <c r="I19" s="321">
        <f t="shared" si="1"/>
        <v>0</v>
      </c>
      <c r="J19" s="396"/>
    </row>
    <row r="20" spans="1:10" ht="12.75" customHeight="1">
      <c r="A20" s="127" t="s">
        <v>21</v>
      </c>
      <c r="B20" s="142" t="s">
        <v>141</v>
      </c>
      <c r="C20" s="51"/>
      <c r="D20" s="51"/>
      <c r="E20" s="317">
        <f t="shared" si="2"/>
        <v>0</v>
      </c>
      <c r="F20" s="135" t="s">
        <v>92</v>
      </c>
      <c r="G20" s="51"/>
      <c r="H20" s="51"/>
      <c r="I20" s="321">
        <f t="shared" si="1"/>
        <v>0</v>
      </c>
      <c r="J20" s="396"/>
    </row>
    <row r="21" spans="1:10" ht="12.75" customHeight="1">
      <c r="A21" s="129" t="s">
        <v>22</v>
      </c>
      <c r="B21" s="142" t="s">
        <v>142</v>
      </c>
      <c r="C21" s="51"/>
      <c r="D21" s="51"/>
      <c r="E21" s="317">
        <f t="shared" si="2"/>
        <v>0</v>
      </c>
      <c r="F21" s="135" t="s">
        <v>93</v>
      </c>
      <c r="G21" s="51"/>
      <c r="H21" s="51"/>
      <c r="I21" s="321">
        <f t="shared" si="1"/>
        <v>0</v>
      </c>
      <c r="J21" s="396"/>
    </row>
    <row r="22" spans="1:10" ht="12.75" customHeight="1">
      <c r="A22" s="127" t="s">
        <v>23</v>
      </c>
      <c r="B22" s="142" t="s">
        <v>143</v>
      </c>
      <c r="C22" s="51"/>
      <c r="D22" s="51"/>
      <c r="E22" s="317">
        <f t="shared" si="2"/>
        <v>0</v>
      </c>
      <c r="F22" s="134" t="s">
        <v>137</v>
      </c>
      <c r="G22" s="51"/>
      <c r="H22" s="51"/>
      <c r="I22" s="321">
        <f t="shared" si="1"/>
        <v>0</v>
      </c>
      <c r="J22" s="396"/>
    </row>
    <row r="23" spans="1:10" ht="12.75" customHeight="1">
      <c r="A23" s="129" t="s">
        <v>24</v>
      </c>
      <c r="B23" s="143" t="s">
        <v>144</v>
      </c>
      <c r="C23" s="51"/>
      <c r="D23" s="51"/>
      <c r="E23" s="317">
        <f t="shared" si="2"/>
        <v>0</v>
      </c>
      <c r="F23" s="135" t="s">
        <v>122</v>
      </c>
      <c r="G23" s="51"/>
      <c r="H23" s="51"/>
      <c r="I23" s="321">
        <f t="shared" si="1"/>
        <v>0</v>
      </c>
      <c r="J23" s="396"/>
    </row>
    <row r="24" spans="1:10" ht="12.75" customHeight="1">
      <c r="A24" s="127" t="s">
        <v>25</v>
      </c>
      <c r="B24" s="144" t="s">
        <v>145</v>
      </c>
      <c r="C24" s="137">
        <f>+C25+C26+C27+C28+C29</f>
        <v>0</v>
      </c>
      <c r="D24" s="137">
        <f>+D25+D26+D27+D28+D29</f>
        <v>0</v>
      </c>
      <c r="E24" s="137">
        <f>+E25+E26+E27+E28+E29</f>
        <v>0</v>
      </c>
      <c r="F24" s="145" t="s">
        <v>120</v>
      </c>
      <c r="G24" s="51"/>
      <c r="H24" s="51"/>
      <c r="I24" s="321">
        <f t="shared" si="1"/>
        <v>0</v>
      </c>
      <c r="J24" s="396"/>
    </row>
    <row r="25" spans="1:10" ht="12.75" customHeight="1">
      <c r="A25" s="129" t="s">
        <v>26</v>
      </c>
      <c r="B25" s="143" t="s">
        <v>146</v>
      </c>
      <c r="C25" s="51"/>
      <c r="D25" s="51"/>
      <c r="E25" s="317">
        <f t="shared" si="2"/>
        <v>0</v>
      </c>
      <c r="F25" s="145" t="s">
        <v>293</v>
      </c>
      <c r="G25" s="51"/>
      <c r="H25" s="51"/>
      <c r="I25" s="321">
        <f t="shared" si="1"/>
        <v>0</v>
      </c>
      <c r="J25" s="396"/>
    </row>
    <row r="26" spans="1:10" ht="12.75" customHeight="1">
      <c r="A26" s="127" t="s">
        <v>27</v>
      </c>
      <c r="B26" s="143" t="s">
        <v>147</v>
      </c>
      <c r="C26" s="51"/>
      <c r="D26" s="51"/>
      <c r="E26" s="317">
        <f t="shared" si="2"/>
        <v>0</v>
      </c>
      <c r="F26" s="140"/>
      <c r="G26" s="51"/>
      <c r="H26" s="51"/>
      <c r="I26" s="321">
        <f t="shared" si="1"/>
        <v>0</v>
      </c>
      <c r="J26" s="396"/>
    </row>
    <row r="27" spans="1:10" ht="12.75" customHeight="1">
      <c r="A27" s="129" t="s">
        <v>28</v>
      </c>
      <c r="B27" s="142" t="s">
        <v>148</v>
      </c>
      <c r="C27" s="51"/>
      <c r="D27" s="51"/>
      <c r="E27" s="317">
        <f t="shared" si="2"/>
        <v>0</v>
      </c>
      <c r="F27" s="60"/>
      <c r="G27" s="51"/>
      <c r="H27" s="51"/>
      <c r="I27" s="321">
        <f t="shared" si="1"/>
        <v>0</v>
      </c>
      <c r="J27" s="396"/>
    </row>
    <row r="28" spans="1:10" ht="12.75" customHeight="1">
      <c r="A28" s="127" t="s">
        <v>29</v>
      </c>
      <c r="B28" s="146" t="s">
        <v>149</v>
      </c>
      <c r="C28" s="51"/>
      <c r="D28" s="51"/>
      <c r="E28" s="317">
        <f t="shared" si="2"/>
        <v>0</v>
      </c>
      <c r="F28" s="30"/>
      <c r="G28" s="51"/>
      <c r="H28" s="51"/>
      <c r="I28" s="321">
        <f t="shared" si="1"/>
        <v>0</v>
      </c>
      <c r="J28" s="396"/>
    </row>
    <row r="29" spans="1:10" ht="12.75" customHeight="1" thickBot="1">
      <c r="A29" s="129" t="s">
        <v>30</v>
      </c>
      <c r="B29" s="147" t="s">
        <v>150</v>
      </c>
      <c r="C29" s="51"/>
      <c r="D29" s="51"/>
      <c r="E29" s="317">
        <f t="shared" si="2"/>
        <v>0</v>
      </c>
      <c r="F29" s="60"/>
      <c r="G29" s="51"/>
      <c r="H29" s="51"/>
      <c r="I29" s="321">
        <f t="shared" si="1"/>
        <v>0</v>
      </c>
      <c r="J29" s="396"/>
    </row>
    <row r="30" spans="1:10" ht="21.75" customHeight="1" thickBot="1">
      <c r="A30" s="132" t="s">
        <v>31</v>
      </c>
      <c r="B30" s="62" t="s">
        <v>290</v>
      </c>
      <c r="C30" s="114">
        <f>+C18+C24</f>
        <v>0</v>
      </c>
      <c r="D30" s="114">
        <f>+D18+D24</f>
        <v>0</v>
      </c>
      <c r="E30" s="114">
        <f>+E18+E24</f>
        <v>0</v>
      </c>
      <c r="F30" s="62" t="s">
        <v>294</v>
      </c>
      <c r="G30" s="114">
        <f>SUM(G18:G29)</f>
        <v>0</v>
      </c>
      <c r="H30" s="114">
        <f>SUM(H18:H29)</f>
        <v>0</v>
      </c>
      <c r="I30" s="149">
        <f>SUM(I18:I29)</f>
        <v>0</v>
      </c>
      <c r="J30" s="396"/>
    </row>
    <row r="31" spans="1:10" ht="13.5" thickBot="1">
      <c r="A31" s="132" t="s">
        <v>32</v>
      </c>
      <c r="B31" s="138" t="s">
        <v>295</v>
      </c>
      <c r="C31" s="273">
        <f>+C17+C30</f>
        <v>0</v>
      </c>
      <c r="D31" s="273">
        <f>+D17+D30</f>
        <v>8400</v>
      </c>
      <c r="E31" s="139">
        <f>+E17+E30</f>
        <v>8400</v>
      </c>
      <c r="F31" s="138" t="s">
        <v>296</v>
      </c>
      <c r="G31" s="273">
        <f>+G17+G30</f>
        <v>4222</v>
      </c>
      <c r="H31" s="273">
        <f>+H17+H30</f>
        <v>9185</v>
      </c>
      <c r="I31" s="139">
        <f>+I17+I30</f>
        <v>13407</v>
      </c>
      <c r="J31" s="396"/>
    </row>
    <row r="32" spans="1:10" ht="13.5" thickBot="1">
      <c r="A32" s="132" t="s">
        <v>33</v>
      </c>
      <c r="B32" s="138" t="s">
        <v>96</v>
      </c>
      <c r="C32" s="273">
        <f>IF(C17-G17&lt;0,G17-C17,"-")</f>
        <v>4222</v>
      </c>
      <c r="D32" s="273">
        <f>IF(D17-H17&lt;0,H17-D17,"-")</f>
        <v>785</v>
      </c>
      <c r="E32" s="139">
        <f>IF(E17-I17&lt;0,I17-E17,"-")</f>
        <v>5007</v>
      </c>
      <c r="F32" s="138" t="s">
        <v>97</v>
      </c>
      <c r="G32" s="273" t="str">
        <f>IF(C17-G17&gt;0,C17-G17,"-")</f>
        <v>-</v>
      </c>
      <c r="H32" s="273" t="str">
        <f>IF(D17-H17&gt;0,D17-H17,"-")</f>
        <v>-</v>
      </c>
      <c r="I32" s="139" t="str">
        <f>IF(E17-I17&gt;0,E17-I17,"-")</f>
        <v>-</v>
      </c>
      <c r="J32" s="396"/>
    </row>
    <row r="33" spans="1:10" ht="13.5" thickBot="1">
      <c r="A33" s="132" t="s">
        <v>34</v>
      </c>
      <c r="B33" s="138" t="s">
        <v>138</v>
      </c>
      <c r="C33" s="273" t="str">
        <f>IF(C17+C30-G26&lt;0,G26-(C17+C30),"-")</f>
        <v>-</v>
      </c>
      <c r="D33" s="273" t="str">
        <f>IF(D17+D30-H26&lt;0,H26-(D17+D30),"-")</f>
        <v>-</v>
      </c>
      <c r="E33" s="139" t="str">
        <f>IF(E17+E30-I26&lt;0,I26-(E17+E30),"-")</f>
        <v>-</v>
      </c>
      <c r="F33" s="138" t="s">
        <v>139</v>
      </c>
      <c r="G33" s="273" t="str">
        <f>IF(C17+C30-G26&gt;0,C17+C30-G26,"-")</f>
        <v>-</v>
      </c>
      <c r="H33" s="273">
        <f>IF(D17+D30-H26&gt;0,D17+D30-H26,"-")</f>
        <v>8400</v>
      </c>
      <c r="I33" s="139">
        <f>IF(E17+E30-I26&gt;0,E17+E30-I26,"-")</f>
        <v>8400</v>
      </c>
      <c r="J33" s="396"/>
    </row>
  </sheetData>
  <sheetProtection/>
  <mergeCells count="2">
    <mergeCell ref="A3:A4"/>
    <mergeCell ref="J1:J33"/>
  </mergeCells>
  <printOptions horizontalCentered="1"/>
  <pageMargins left="0.7874015748031497" right="0.7874015748031497" top="0.4724409448818898" bottom="0.7874015748031497" header="0.4724409448818898" footer="0.7874015748031497"/>
  <pageSetup horizontalDpi="600" verticalDpi="600" orientation="landscape" paperSize="9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38"/>
  <sheetViews>
    <sheetView zoomScalePageLayoutView="0" workbookViewId="0" topLeftCell="A13">
      <selection activeCell="M27" sqref="M27"/>
    </sheetView>
  </sheetViews>
  <sheetFormatPr defaultColWidth="9.00390625" defaultRowHeight="12.75"/>
  <cols>
    <col min="1" max="1" width="46.375" style="0" customWidth="1"/>
    <col min="2" max="2" width="13.875" style="0" customWidth="1"/>
    <col min="3" max="3" width="66.125" style="0" customWidth="1"/>
    <col min="4" max="5" width="13.875" style="0" customWidth="1"/>
  </cols>
  <sheetData>
    <row r="1" spans="1:5" ht="18.75">
      <c r="A1" s="278" t="s">
        <v>495</v>
      </c>
      <c r="B1" s="81"/>
      <c r="C1" s="81"/>
      <c r="D1" s="81"/>
      <c r="E1" s="279" t="s">
        <v>91</v>
      </c>
    </row>
    <row r="2" spans="1:5" ht="12.75">
      <c r="A2" s="81"/>
      <c r="B2" s="81"/>
      <c r="C2" s="81"/>
      <c r="D2" s="81"/>
      <c r="E2" s="81"/>
    </row>
    <row r="3" spans="1:5" ht="12.75">
      <c r="A3" s="280"/>
      <c r="B3" s="281"/>
      <c r="C3" s="280"/>
      <c r="D3" s="282"/>
      <c r="E3" s="281"/>
    </row>
    <row r="4" spans="1:5" ht="15.75">
      <c r="A4" s="83" t="str">
        <f>+ÖSSZEFÜGGÉSEK!A6</f>
        <v>2016. évi eredeti előirányzat BEVÉTELEK</v>
      </c>
      <c r="B4" s="283"/>
      <c r="C4" s="284"/>
      <c r="D4" s="282"/>
      <c r="E4" s="281"/>
    </row>
    <row r="5" spans="1:5" ht="12.75">
      <c r="A5" s="280"/>
      <c r="B5" s="281"/>
      <c r="C5" s="280"/>
      <c r="D5" s="282"/>
      <c r="E5" s="281"/>
    </row>
    <row r="6" spans="1:5" ht="12.75">
      <c r="A6" s="280" t="s">
        <v>449</v>
      </c>
      <c r="B6" s="281">
        <f>+'1.1.sz.mell.'!C63</f>
        <v>32714</v>
      </c>
      <c r="C6" s="280" t="s">
        <v>427</v>
      </c>
      <c r="D6" s="282">
        <f>+'2.1.sz.mell  '!C18+'2.2.sz.mell  '!C17</f>
        <v>32714</v>
      </c>
      <c r="E6" s="281">
        <f>+B6-D6</f>
        <v>0</v>
      </c>
    </row>
    <row r="7" spans="1:5" ht="12.75">
      <c r="A7" s="280" t="s">
        <v>465</v>
      </c>
      <c r="B7" s="281">
        <f>+'1.1.sz.mell.'!C87</f>
        <v>5678</v>
      </c>
      <c r="C7" s="280" t="s">
        <v>433</v>
      </c>
      <c r="D7" s="282">
        <f>+'2.1.sz.mell  '!C29+'2.2.sz.mell  '!C30</f>
        <v>5678</v>
      </c>
      <c r="E7" s="281">
        <f>+B7-D7</f>
        <v>0</v>
      </c>
    </row>
    <row r="8" spans="1:5" ht="12.75">
      <c r="A8" s="280" t="s">
        <v>466</v>
      </c>
      <c r="B8" s="281">
        <f>+'1.1.sz.mell.'!C88</f>
        <v>38392</v>
      </c>
      <c r="C8" s="280" t="s">
        <v>434</v>
      </c>
      <c r="D8" s="282">
        <f>+'2.1.sz.mell  '!C30+'2.2.sz.mell  '!C31</f>
        <v>38392</v>
      </c>
      <c r="E8" s="281">
        <f>+B8-D8</f>
        <v>0</v>
      </c>
    </row>
    <row r="9" spans="1:5" ht="12.75">
      <c r="A9" s="280"/>
      <c r="B9" s="281"/>
      <c r="C9" s="280"/>
      <c r="D9" s="282"/>
      <c r="E9" s="281"/>
    </row>
    <row r="10" spans="1:5" ht="15.75">
      <c r="A10" s="83" t="str">
        <f>+ÖSSZEFÜGGÉSEK!A13</f>
        <v>2016. évi előirányzat módosítások BEVÉTELEK</v>
      </c>
      <c r="B10" s="283"/>
      <c r="C10" s="284"/>
      <c r="D10" s="282"/>
      <c r="E10" s="281"/>
    </row>
    <row r="11" spans="1:5" ht="12.75">
      <c r="A11" s="280"/>
      <c r="B11" s="281"/>
      <c r="C11" s="280"/>
      <c r="D11" s="282"/>
      <c r="E11" s="281"/>
    </row>
    <row r="12" spans="1:5" ht="12.75">
      <c r="A12" s="280" t="s">
        <v>450</v>
      </c>
      <c r="B12" s="281">
        <f>+'1.1.sz.mell.'!D63</f>
        <v>10559</v>
      </c>
      <c r="C12" s="280" t="s">
        <v>428</v>
      </c>
      <c r="D12" s="282">
        <f>+'2.1.sz.mell  '!D18+'2.2.sz.mell  '!D17</f>
        <v>10559</v>
      </c>
      <c r="E12" s="281">
        <f>+B12-D12</f>
        <v>0</v>
      </c>
    </row>
    <row r="13" spans="1:5" ht="12.75">
      <c r="A13" s="280" t="s">
        <v>451</v>
      </c>
      <c r="B13" s="281">
        <f>+'1.1.sz.mell.'!D87</f>
        <v>4159</v>
      </c>
      <c r="C13" s="280" t="s">
        <v>435</v>
      </c>
      <c r="D13" s="282">
        <f>+'2.1.sz.mell  '!D29+'2.2.sz.mell  '!D30</f>
        <v>4159</v>
      </c>
      <c r="E13" s="281">
        <f>+B13-D13</f>
        <v>0</v>
      </c>
    </row>
    <row r="14" spans="1:5" ht="12.75">
      <c r="A14" s="280" t="s">
        <v>452</v>
      </c>
      <c r="B14" s="281">
        <f>+'1.1.sz.mell.'!D88</f>
        <v>14718</v>
      </c>
      <c r="C14" s="280" t="s">
        <v>436</v>
      </c>
      <c r="D14" s="282">
        <f>+'2.1.sz.mell  '!D30+'2.2.sz.mell  '!D31</f>
        <v>14718</v>
      </c>
      <c r="E14" s="281">
        <f>+B14-D14</f>
        <v>0</v>
      </c>
    </row>
    <row r="15" spans="1:5" ht="12.75">
      <c r="A15" s="280"/>
      <c r="B15" s="281"/>
      <c r="C15" s="280"/>
      <c r="D15" s="282"/>
      <c r="E15" s="281"/>
    </row>
    <row r="16" spans="1:5" ht="14.25">
      <c r="A16" s="285" t="str">
        <f>+ÖSSZEFÜGGÉSEK!A19</f>
        <v>2016. módosítás utáni módosított előrirányzatok BEVÉTELEK</v>
      </c>
      <c r="B16" s="82"/>
      <c r="C16" s="284"/>
      <c r="D16" s="282"/>
      <c r="E16" s="281"/>
    </row>
    <row r="17" spans="1:5" ht="12.75">
      <c r="A17" s="280"/>
      <c r="B17" s="281"/>
      <c r="C17" s="280"/>
      <c r="D17" s="282"/>
      <c r="E17" s="281"/>
    </row>
    <row r="18" spans="1:5" ht="12.75">
      <c r="A18" s="280" t="s">
        <v>453</v>
      </c>
      <c r="B18" s="281">
        <f>+'1.1.sz.mell.'!E63</f>
        <v>43273</v>
      </c>
      <c r="C18" s="280" t="s">
        <v>429</v>
      </c>
      <c r="D18" s="282">
        <f>+'2.1.sz.mell  '!E18+'2.2.sz.mell  '!E17</f>
        <v>43273</v>
      </c>
      <c r="E18" s="281">
        <f>+B18-D18</f>
        <v>0</v>
      </c>
    </row>
    <row r="19" spans="1:5" ht="12.75">
      <c r="A19" s="280" t="s">
        <v>454</v>
      </c>
      <c r="B19" s="281">
        <f>+'1.1.sz.mell.'!E87</f>
        <v>9837</v>
      </c>
      <c r="C19" s="280" t="s">
        <v>437</v>
      </c>
      <c r="D19" s="282">
        <f>+'2.1.sz.mell  '!E29+'2.2.sz.mell  '!E30</f>
        <v>9837</v>
      </c>
      <c r="E19" s="281">
        <f>+B19-D19</f>
        <v>0</v>
      </c>
    </row>
    <row r="20" spans="1:5" ht="12.75">
      <c r="A20" s="280" t="s">
        <v>455</v>
      </c>
      <c r="B20" s="281">
        <f>+'1.1.sz.mell.'!E88</f>
        <v>53110</v>
      </c>
      <c r="C20" s="280" t="s">
        <v>438</v>
      </c>
      <c r="D20" s="282">
        <f>+'2.1.sz.mell  '!E30+'2.2.sz.mell  '!E31</f>
        <v>53110</v>
      </c>
      <c r="E20" s="281">
        <f>+B20-D20</f>
        <v>0</v>
      </c>
    </row>
    <row r="21" spans="1:5" ht="12.75">
      <c r="A21" s="280"/>
      <c r="B21" s="281"/>
      <c r="C21" s="280"/>
      <c r="D21" s="282"/>
      <c r="E21" s="281"/>
    </row>
    <row r="22" spans="1:5" ht="15.75">
      <c r="A22" s="83" t="str">
        <f>+ÖSSZEFÜGGÉSEK!A25</f>
        <v>2016. évi eredeti előirányzat KIADÁSOK</v>
      </c>
      <c r="B22" s="283"/>
      <c r="C22" s="284"/>
      <c r="D22" s="282"/>
      <c r="E22" s="281"/>
    </row>
    <row r="23" spans="1:5" ht="12.75">
      <c r="A23" s="280"/>
      <c r="B23" s="281"/>
      <c r="C23" s="280"/>
      <c r="D23" s="282"/>
      <c r="E23" s="281"/>
    </row>
    <row r="24" spans="1:5" ht="12.75">
      <c r="A24" s="280" t="s">
        <v>467</v>
      </c>
      <c r="B24" s="281">
        <f>+'1.1.sz.mell.'!C130</f>
        <v>37719</v>
      </c>
      <c r="C24" s="280" t="s">
        <v>430</v>
      </c>
      <c r="D24" s="282">
        <f>+'2.1.sz.mell  '!G18+'2.2.sz.mell  '!G17</f>
        <v>37719</v>
      </c>
      <c r="E24" s="281">
        <f>+B24-D24</f>
        <v>0</v>
      </c>
    </row>
    <row r="25" spans="1:5" ht="12.75">
      <c r="A25" s="280" t="s">
        <v>457</v>
      </c>
      <c r="B25" s="281">
        <f>+'1.1.sz.mell.'!C155</f>
        <v>673</v>
      </c>
      <c r="C25" s="280" t="s">
        <v>439</v>
      </c>
      <c r="D25" s="282">
        <f>+'2.1.sz.mell  '!G29+'2.2.sz.mell  '!G30</f>
        <v>673</v>
      </c>
      <c r="E25" s="281">
        <f>+B25-D25</f>
        <v>0</v>
      </c>
    </row>
    <row r="26" spans="1:5" ht="12.75">
      <c r="A26" s="280" t="s">
        <v>458</v>
      </c>
      <c r="B26" s="281">
        <f>+'1.1.sz.mell.'!C156</f>
        <v>38392</v>
      </c>
      <c r="C26" s="280" t="s">
        <v>440</v>
      </c>
      <c r="D26" s="282">
        <f>+'2.1.sz.mell  '!G30+'2.2.sz.mell  '!G31</f>
        <v>38392</v>
      </c>
      <c r="E26" s="281">
        <f>+B26-D26</f>
        <v>0</v>
      </c>
    </row>
    <row r="27" spans="1:5" ht="12.75">
      <c r="A27" s="280"/>
      <c r="B27" s="281"/>
      <c r="C27" s="280"/>
      <c r="D27" s="282"/>
      <c r="E27" s="281"/>
    </row>
    <row r="28" spans="1:5" ht="15.75">
      <c r="A28" s="83" t="str">
        <f>+ÖSSZEFÜGGÉSEK!A31</f>
        <v>2016. évi előirányzat módosítások KIADÁSOK</v>
      </c>
      <c r="B28" s="283"/>
      <c r="C28" s="284"/>
      <c r="D28" s="282"/>
      <c r="E28" s="281"/>
    </row>
    <row r="29" spans="1:5" ht="12.75">
      <c r="A29" s="280"/>
      <c r="B29" s="281"/>
      <c r="C29" s="280"/>
      <c r="D29" s="282"/>
      <c r="E29" s="281"/>
    </row>
    <row r="30" spans="1:5" ht="12.75">
      <c r="A30" s="280" t="s">
        <v>459</v>
      </c>
      <c r="B30" s="281">
        <f>+'1.1.sz.mell.'!D130</f>
        <v>12152</v>
      </c>
      <c r="C30" s="280" t="s">
        <v>431</v>
      </c>
      <c r="D30" s="282">
        <f>+'2.1.sz.mell  '!H18+'2.2.sz.mell  '!H17</f>
        <v>12152</v>
      </c>
      <c r="E30" s="281">
        <f>+B30-D30</f>
        <v>0</v>
      </c>
    </row>
    <row r="31" spans="1:5" ht="12.75">
      <c r="A31" s="280" t="s">
        <v>460</v>
      </c>
      <c r="B31" s="281">
        <f>+'1.1.sz.mell.'!D155</f>
        <v>2566</v>
      </c>
      <c r="C31" s="280" t="s">
        <v>441</v>
      </c>
      <c r="D31" s="282">
        <f>+'2.1.sz.mell  '!H29+'2.2.sz.mell  '!H30</f>
        <v>2566</v>
      </c>
      <c r="E31" s="281">
        <f>+B31-D31</f>
        <v>0</v>
      </c>
    </row>
    <row r="32" spans="1:5" ht="12.75">
      <c r="A32" s="280" t="s">
        <v>461</v>
      </c>
      <c r="B32" s="281">
        <f>+'1.1.sz.mell.'!D156</f>
        <v>14718</v>
      </c>
      <c r="C32" s="280" t="s">
        <v>442</v>
      </c>
      <c r="D32" s="282">
        <f>+'2.1.sz.mell  '!H30+'2.2.sz.mell  '!H31</f>
        <v>14718</v>
      </c>
      <c r="E32" s="281">
        <f>+B32-D32</f>
        <v>0</v>
      </c>
    </row>
    <row r="33" spans="1:5" ht="12.75">
      <c r="A33" s="280"/>
      <c r="B33" s="281"/>
      <c r="C33" s="280"/>
      <c r="D33" s="282"/>
      <c r="E33" s="281"/>
    </row>
    <row r="34" spans="1:5" ht="15.75">
      <c r="A34" s="286" t="str">
        <f>+ÖSSZEFÜGGÉSEK!A37</f>
        <v>2016. módosítás utáni módosított előirányzatok KIADÁSOK</v>
      </c>
      <c r="B34" s="283"/>
      <c r="C34" s="284"/>
      <c r="D34" s="282"/>
      <c r="E34" s="281"/>
    </row>
    <row r="35" spans="1:5" ht="12.75">
      <c r="A35" s="280"/>
      <c r="B35" s="281"/>
      <c r="C35" s="280"/>
      <c r="D35" s="282"/>
      <c r="E35" s="281"/>
    </row>
    <row r="36" spans="1:5" ht="12.75">
      <c r="A36" s="280" t="s">
        <v>462</v>
      </c>
      <c r="B36" s="281">
        <f>+'1.1.sz.mell.'!E130</f>
        <v>49871</v>
      </c>
      <c r="C36" s="280" t="s">
        <v>432</v>
      </c>
      <c r="D36" s="282">
        <f>+'2.1.sz.mell  '!I18+'2.2.sz.mell  '!I17</f>
        <v>49871</v>
      </c>
      <c r="E36" s="281">
        <f>+B36-D36</f>
        <v>0</v>
      </c>
    </row>
    <row r="37" spans="1:5" ht="12.75">
      <c r="A37" s="280" t="s">
        <v>463</v>
      </c>
      <c r="B37" s="281">
        <f>+'1.1.sz.mell.'!E155</f>
        <v>3239</v>
      </c>
      <c r="C37" s="280" t="s">
        <v>443</v>
      </c>
      <c r="D37" s="282">
        <f>+'2.1.sz.mell  '!I29+'2.2.sz.mell  '!I30</f>
        <v>3239</v>
      </c>
      <c r="E37" s="281">
        <f>+B37-D37</f>
        <v>0</v>
      </c>
    </row>
    <row r="38" spans="1:5" ht="12.75">
      <c r="A38" s="280" t="s">
        <v>468</v>
      </c>
      <c r="B38" s="281">
        <f>+'1.1.sz.mell.'!E156</f>
        <v>53110</v>
      </c>
      <c r="C38" s="280" t="s">
        <v>444</v>
      </c>
      <c r="D38" s="282">
        <f>+'2.1.sz.mell  '!I30+'2.2.sz.mell  '!I31</f>
        <v>53110</v>
      </c>
      <c r="E38" s="281">
        <f>+B38-D38</f>
        <v>0</v>
      </c>
    </row>
  </sheetData>
  <sheetProtection sheet="1"/>
  <conditionalFormatting sqref="E3:E15">
    <cfRule type="cellIs" priority="2" dxfId="2" operator="notEqual" stopIfTrue="1">
      <formula>0</formula>
    </cfRule>
  </conditionalFormatting>
  <conditionalFormatting sqref="E3:E38">
    <cfRule type="cellIs" priority="1" dxfId="2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G23"/>
  <sheetViews>
    <sheetView view="pageLayout" workbookViewId="0" topLeftCell="B1">
      <selection activeCell="G12" sqref="G12"/>
    </sheetView>
  </sheetViews>
  <sheetFormatPr defaultColWidth="9.00390625" defaultRowHeight="12.75"/>
  <cols>
    <col min="1" max="1" width="47.125" style="28" customWidth="1"/>
    <col min="2" max="2" width="15.625" style="27" customWidth="1"/>
    <col min="3" max="3" width="16.375" style="27" customWidth="1"/>
    <col min="4" max="5" width="18.00390625" style="27" customWidth="1"/>
    <col min="6" max="6" width="16.625" style="27" customWidth="1"/>
    <col min="7" max="7" width="18.875" style="36" customWidth="1"/>
    <col min="8" max="9" width="12.875" style="27" customWidth="1"/>
    <col min="10" max="10" width="13.875" style="27" customWidth="1"/>
    <col min="11" max="16384" width="9.375" style="27" customWidth="1"/>
  </cols>
  <sheetData>
    <row r="1" spans="1:7" ht="25.5" customHeight="1">
      <c r="A1" s="398" t="s">
        <v>0</v>
      </c>
      <c r="B1" s="398"/>
      <c r="C1" s="398"/>
      <c r="D1" s="398"/>
      <c r="E1" s="398"/>
      <c r="F1" s="398"/>
      <c r="G1" s="398"/>
    </row>
    <row r="2" spans="1:7" ht="22.5" customHeight="1" thickBot="1">
      <c r="A2" s="72"/>
      <c r="B2" s="36"/>
      <c r="C2" s="36"/>
      <c r="D2" s="36"/>
      <c r="E2" s="36"/>
      <c r="F2" s="36"/>
      <c r="G2" s="31" t="s">
        <v>45</v>
      </c>
    </row>
    <row r="3" spans="1:7" s="29" customFormat="1" ht="44.25" customHeight="1" thickBot="1">
      <c r="A3" s="73" t="s">
        <v>49</v>
      </c>
      <c r="B3" s="74" t="s">
        <v>50</v>
      </c>
      <c r="C3" s="74" t="s">
        <v>51</v>
      </c>
      <c r="D3" s="74" t="str">
        <f>+CONCATENATE("Felhasználás   ",LEFT(ÖSSZEFÜGGÉSEK!A6,4)-1,". XII. 31-ig")</f>
        <v>Felhasználás   2015. XII. 31-ig</v>
      </c>
      <c r="E3" s="74" t="str">
        <f>+CONCATENATE(LEFT(ÖSSZEFÜGGÉSEK!A6,4),". évi",CHAR(10),"eredeti előirányzat")</f>
        <v>2016. évi
eredeti előirányzat</v>
      </c>
      <c r="F3" s="74" t="str">
        <f>+CONCATENATE("1. sz. módosítás",CHAR(10),LEFT(ÖSSZEFÜGGÉSEK!A6,4),".
(±)")</f>
        <v>1. sz. módosítás
2016.
(±)</v>
      </c>
      <c r="G3" s="32" t="str">
        <f>+CONCATENATE("Módosítás utáni",CHAR(10),LEFT(ÖSSZEFÜGGÉSEK!A6,4),". …….")</f>
        <v>Módosítás utáni
2016. …….</v>
      </c>
    </row>
    <row r="4" spans="1:7" s="36" customFormat="1" ht="12" customHeight="1" thickBot="1">
      <c r="A4" s="33" t="s">
        <v>387</v>
      </c>
      <c r="B4" s="34" t="s">
        <v>388</v>
      </c>
      <c r="C4" s="34" t="s">
        <v>389</v>
      </c>
      <c r="D4" s="34" t="s">
        <v>391</v>
      </c>
      <c r="E4" s="34" t="s">
        <v>390</v>
      </c>
      <c r="F4" s="34" t="s">
        <v>392</v>
      </c>
      <c r="G4" s="35" t="s">
        <v>445</v>
      </c>
    </row>
    <row r="5" spans="1:7" ht="15.75" customHeight="1">
      <c r="A5" s="228" t="s">
        <v>508</v>
      </c>
      <c r="B5" s="21">
        <v>400</v>
      </c>
      <c r="C5" s="230" t="s">
        <v>509</v>
      </c>
      <c r="D5" s="21"/>
      <c r="E5" s="21">
        <v>400</v>
      </c>
      <c r="F5" s="21">
        <v>-124</v>
      </c>
      <c r="G5" s="37">
        <f>E5+F5</f>
        <v>276</v>
      </c>
    </row>
    <row r="6" spans="1:7" ht="15.75" customHeight="1">
      <c r="A6" s="228" t="s">
        <v>510</v>
      </c>
      <c r="B6" s="21">
        <v>600</v>
      </c>
      <c r="C6" s="230" t="s">
        <v>509</v>
      </c>
      <c r="D6" s="21"/>
      <c r="E6" s="21">
        <v>600</v>
      </c>
      <c r="F6" s="21">
        <v>-50</v>
      </c>
      <c r="G6" s="37">
        <f aca="true" t="shared" si="0" ref="G6:G22">E6+F6</f>
        <v>550</v>
      </c>
    </row>
    <row r="7" spans="1:7" ht="15.75" customHeight="1">
      <c r="A7" s="228" t="s">
        <v>514</v>
      </c>
      <c r="B7" s="21">
        <v>414</v>
      </c>
      <c r="C7" s="230" t="s">
        <v>509</v>
      </c>
      <c r="D7" s="21"/>
      <c r="E7" s="21"/>
      <c r="F7" s="21">
        <v>414</v>
      </c>
      <c r="G7" s="37">
        <f t="shared" si="0"/>
        <v>414</v>
      </c>
    </row>
    <row r="8" spans="1:7" ht="15.75" customHeight="1">
      <c r="A8" s="229" t="s">
        <v>515</v>
      </c>
      <c r="B8" s="21">
        <v>124</v>
      </c>
      <c r="C8" s="230" t="s">
        <v>509</v>
      </c>
      <c r="D8" s="21"/>
      <c r="E8" s="21"/>
      <c r="F8" s="21">
        <v>124</v>
      </c>
      <c r="G8" s="37">
        <f t="shared" si="0"/>
        <v>124</v>
      </c>
    </row>
    <row r="9" spans="1:7" ht="15.75" customHeight="1">
      <c r="A9" s="228" t="s">
        <v>516</v>
      </c>
      <c r="B9" s="21">
        <v>102</v>
      </c>
      <c r="C9" s="230" t="s">
        <v>509</v>
      </c>
      <c r="D9" s="21"/>
      <c r="E9" s="21"/>
      <c r="F9" s="21">
        <v>102</v>
      </c>
      <c r="G9" s="37">
        <f t="shared" si="0"/>
        <v>102</v>
      </c>
    </row>
    <row r="10" spans="1:7" ht="15.75" customHeight="1">
      <c r="A10" s="229" t="s">
        <v>517</v>
      </c>
      <c r="B10" s="21">
        <v>379</v>
      </c>
      <c r="C10" s="230" t="s">
        <v>509</v>
      </c>
      <c r="D10" s="21"/>
      <c r="E10" s="21"/>
      <c r="F10" s="21">
        <v>379</v>
      </c>
      <c r="G10" s="37">
        <f t="shared" si="0"/>
        <v>379</v>
      </c>
    </row>
    <row r="11" spans="1:7" ht="15.75" customHeight="1">
      <c r="A11" s="228"/>
      <c r="B11" s="21"/>
      <c r="C11" s="230"/>
      <c r="D11" s="21"/>
      <c r="E11" s="21"/>
      <c r="F11" s="21"/>
      <c r="G11" s="37">
        <f t="shared" si="0"/>
        <v>0</v>
      </c>
    </row>
    <row r="12" spans="1:7" ht="15.75" customHeight="1">
      <c r="A12" s="228"/>
      <c r="B12" s="21"/>
      <c r="C12" s="230"/>
      <c r="D12" s="21"/>
      <c r="E12" s="21"/>
      <c r="F12" s="21"/>
      <c r="G12" s="37">
        <f t="shared" si="0"/>
        <v>0</v>
      </c>
    </row>
    <row r="13" spans="1:7" ht="15.75" customHeight="1">
      <c r="A13" s="228"/>
      <c r="B13" s="21"/>
      <c r="C13" s="230"/>
      <c r="D13" s="21"/>
      <c r="E13" s="21"/>
      <c r="F13" s="21"/>
      <c r="G13" s="37">
        <f t="shared" si="0"/>
        <v>0</v>
      </c>
    </row>
    <row r="14" spans="1:7" ht="15.75" customHeight="1">
      <c r="A14" s="228"/>
      <c r="B14" s="21"/>
      <c r="C14" s="230"/>
      <c r="D14" s="21"/>
      <c r="E14" s="21"/>
      <c r="F14" s="21"/>
      <c r="G14" s="37">
        <f t="shared" si="0"/>
        <v>0</v>
      </c>
    </row>
    <row r="15" spans="1:7" ht="15.75" customHeight="1">
      <c r="A15" s="228"/>
      <c r="B15" s="21"/>
      <c r="C15" s="230"/>
      <c r="D15" s="21"/>
      <c r="E15" s="21"/>
      <c r="F15" s="21"/>
      <c r="G15" s="37">
        <f t="shared" si="0"/>
        <v>0</v>
      </c>
    </row>
    <row r="16" spans="1:7" ht="15.75" customHeight="1">
      <c r="A16" s="228"/>
      <c r="B16" s="21"/>
      <c r="C16" s="230"/>
      <c r="D16" s="21"/>
      <c r="E16" s="21"/>
      <c r="F16" s="21"/>
      <c r="G16" s="37">
        <f t="shared" si="0"/>
        <v>0</v>
      </c>
    </row>
    <row r="17" spans="1:7" ht="15.75" customHeight="1">
      <c r="A17" s="228"/>
      <c r="B17" s="21"/>
      <c r="C17" s="230"/>
      <c r="D17" s="21"/>
      <c r="E17" s="21"/>
      <c r="F17" s="21"/>
      <c r="G17" s="37">
        <f t="shared" si="0"/>
        <v>0</v>
      </c>
    </row>
    <row r="18" spans="1:7" ht="15.75" customHeight="1">
      <c r="A18" s="228"/>
      <c r="B18" s="21"/>
      <c r="C18" s="230"/>
      <c r="D18" s="21"/>
      <c r="E18" s="21"/>
      <c r="F18" s="21"/>
      <c r="G18" s="37">
        <f t="shared" si="0"/>
        <v>0</v>
      </c>
    </row>
    <row r="19" spans="1:7" ht="15.75" customHeight="1">
      <c r="A19" s="228"/>
      <c r="B19" s="21"/>
      <c r="C19" s="230"/>
      <c r="D19" s="21"/>
      <c r="E19" s="21"/>
      <c r="F19" s="21"/>
      <c r="G19" s="37">
        <f t="shared" si="0"/>
        <v>0</v>
      </c>
    </row>
    <row r="20" spans="1:7" ht="15.75" customHeight="1">
      <c r="A20" s="228"/>
      <c r="B20" s="21"/>
      <c r="C20" s="230"/>
      <c r="D20" s="21"/>
      <c r="E20" s="21"/>
      <c r="F20" s="21"/>
      <c r="G20" s="37">
        <f t="shared" si="0"/>
        <v>0</v>
      </c>
    </row>
    <row r="21" spans="1:7" ht="15.75" customHeight="1">
      <c r="A21" s="228"/>
      <c r="B21" s="21"/>
      <c r="C21" s="230"/>
      <c r="D21" s="21"/>
      <c r="E21" s="21"/>
      <c r="F21" s="21"/>
      <c r="G21" s="37">
        <f t="shared" si="0"/>
        <v>0</v>
      </c>
    </row>
    <row r="22" spans="1:7" ht="15.75" customHeight="1" thickBot="1">
      <c r="A22" s="38"/>
      <c r="B22" s="22"/>
      <c r="C22" s="231"/>
      <c r="D22" s="22"/>
      <c r="E22" s="22"/>
      <c r="F22" s="22"/>
      <c r="G22" s="39">
        <f t="shared" si="0"/>
        <v>0</v>
      </c>
    </row>
    <row r="23" spans="1:7" s="42" customFormat="1" ht="18" customHeight="1" thickBot="1">
      <c r="A23" s="75" t="s">
        <v>48</v>
      </c>
      <c r="B23" s="40">
        <f>SUM(B5:B22)</f>
        <v>2019</v>
      </c>
      <c r="C23" s="58"/>
      <c r="D23" s="40">
        <f>SUM(D5:D22)</f>
        <v>0</v>
      </c>
      <c r="E23" s="40">
        <f>SUM(E5:E22)</f>
        <v>1000</v>
      </c>
      <c r="F23" s="40">
        <f>SUM(F5:F22)</f>
        <v>845</v>
      </c>
      <c r="G23" s="41">
        <f>SUM(G5:G22)</f>
        <v>1845</v>
      </c>
    </row>
  </sheetData>
  <sheetProtection sheet="1"/>
  <mergeCells count="1">
    <mergeCell ref="A1:G1"/>
  </mergeCells>
  <printOptions horizontalCentered="1"/>
  <pageMargins left="0.7874015748031497" right="0.7874015748031497" top="1.02" bottom="0.984251968503937" header="0.7874015748031497" footer="0.7874015748031497"/>
  <pageSetup horizontalDpi="300" verticalDpi="300" orientation="landscape" paperSize="9" scale="96" r:id="rId1"/>
  <headerFooter alignWithMargins="0">
    <oddHeader xml:space="preserve">&amp;R&amp;"Times New Roman CE,Félkövér dőlt"&amp;11 3. melléklet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Albrechtné Réfi Andrea</cp:lastModifiedBy>
  <cp:lastPrinted>2017-05-11T10:40:49Z</cp:lastPrinted>
  <dcterms:created xsi:type="dcterms:W3CDTF">1999-10-30T10:30:45Z</dcterms:created>
  <dcterms:modified xsi:type="dcterms:W3CDTF">2017-05-18T12:36:15Z</dcterms:modified>
  <cp:category/>
  <cp:version/>
  <cp:contentType/>
  <cp:contentStatus/>
</cp:coreProperties>
</file>