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360" windowHeight="4395" tabRatio="632"/>
  </bookViews>
  <sheets>
    <sheet name="1. Mérleg" sheetId="53" r:id="rId1"/>
    <sheet name="2. Működ. bev.mindössz. " sheetId="52" r:id="rId2"/>
    <sheet name="2.1.-2.4." sheetId="4" r:id="rId3"/>
    <sheet name="2.5.-2.7. " sheetId="81" r:id="rId4"/>
    <sheet name="3. Felhalm.bev.mindössz." sheetId="20" r:id="rId5"/>
    <sheet name="3.1.-3.6. " sheetId="69" r:id="rId6"/>
    <sheet name="4. Önkorm. műk. bev." sheetId="54" r:id="rId7"/>
    <sheet name="5. Önk.felh.bev." sheetId="59" r:id="rId8"/>
    <sheet name="6. PH. műk. bev." sheetId="60" r:id="rId9"/>
    <sheet name="7. PH. felhalm. bev." sheetId="61" r:id="rId10"/>
    <sheet name="8. Kvtár műk. bev. " sheetId="66" r:id="rId11"/>
    <sheet name="8.1. Eszi műk. bev. " sheetId="84" r:id="rId12"/>
    <sheet name="8.2. Ovi műk. bev. (2)" sheetId="91" r:id="rId13"/>
    <sheet name="8.3.. Konyha műk. bev." sheetId="85" r:id="rId14"/>
    <sheet name="9. Kiad. mindössz." sheetId="8" r:id="rId15"/>
    <sheet name="9.1.-9.6. mell." sheetId="80" r:id="rId16"/>
    <sheet name="10. Kiad. mindössz. köt.-önként" sheetId="70" r:id="rId17"/>
    <sheet name="11. PH. kiad. össz. " sheetId="75" r:id="rId18"/>
    <sheet name="12. KÖNYVTÁR kiad. össz." sheetId="86" r:id="rId19"/>
    <sheet name="12.1.ESZI kiad. össz. " sheetId="87" r:id="rId20"/>
    <sheet name="12.2.ÓVODA kiad. össz.  (2)" sheetId="92" r:id="rId21"/>
    <sheet name="12.3.KONYHA kiad. össz. " sheetId="88" r:id="rId22"/>
  </sheets>
  <calcPr calcId="124519"/>
</workbook>
</file>

<file path=xl/calcChain.xml><?xml version="1.0" encoding="utf-8"?>
<calcChain xmlns="http://schemas.openxmlformats.org/spreadsheetml/2006/main">
  <c r="E26" i="53"/>
  <c r="F26"/>
  <c r="D26"/>
  <c r="J17"/>
  <c r="D17"/>
  <c r="D10" i="70"/>
  <c r="D11"/>
  <c r="D12"/>
  <c r="D13"/>
  <c r="D14"/>
  <c r="D15"/>
  <c r="D16"/>
  <c r="D18"/>
  <c r="D19"/>
  <c r="D20"/>
  <c r="D21"/>
  <c r="D22"/>
  <c r="D23"/>
  <c r="D24"/>
  <c r="D25"/>
  <c r="D27"/>
  <c r="D29"/>
  <c r="D30"/>
  <c r="D31"/>
  <c r="D32"/>
  <c r="D34"/>
  <c r="D35"/>
  <c r="D36"/>
  <c r="D37"/>
  <c r="D38"/>
  <c r="D39"/>
  <c r="D40"/>
  <c r="D41"/>
  <c r="D42"/>
  <c r="D43"/>
  <c r="D45"/>
  <c r="C10"/>
  <c r="C11"/>
  <c r="C12"/>
  <c r="C13"/>
  <c r="C14"/>
  <c r="C15"/>
  <c r="C16"/>
  <c r="C18"/>
  <c r="C19"/>
  <c r="C20"/>
  <c r="C21"/>
  <c r="C22"/>
  <c r="C23"/>
  <c r="C24"/>
  <c r="C25"/>
  <c r="C27"/>
  <c r="C29"/>
  <c r="C30"/>
  <c r="C31"/>
  <c r="C32"/>
  <c r="C34"/>
  <c r="C35"/>
  <c r="C36"/>
  <c r="C37"/>
  <c r="C38"/>
  <c r="C39"/>
  <c r="C40"/>
  <c r="C41"/>
  <c r="C42"/>
  <c r="C43"/>
  <c r="C45"/>
  <c r="B10"/>
  <c r="B11"/>
  <c r="B12"/>
  <c r="B13"/>
  <c r="B14"/>
  <c r="B15"/>
  <c r="B16"/>
  <c r="B18"/>
  <c r="B19"/>
  <c r="B20"/>
  <c r="B21"/>
  <c r="B22"/>
  <c r="B23"/>
  <c r="B24"/>
  <c r="B25"/>
  <c r="B27"/>
  <c r="B29"/>
  <c r="B30"/>
  <c r="B31"/>
  <c r="B32"/>
  <c r="B34"/>
  <c r="B35"/>
  <c r="B36"/>
  <c r="B37"/>
  <c r="B38"/>
  <c r="B39"/>
  <c r="B40"/>
  <c r="B41"/>
  <c r="B42"/>
  <c r="B43"/>
  <c r="B45"/>
  <c r="D9"/>
  <c r="C9"/>
  <c r="B9"/>
  <c r="E12" i="92"/>
  <c r="E13"/>
  <c r="E14"/>
  <c r="B20"/>
  <c r="C20"/>
  <c r="D20"/>
  <c r="E20" s="1"/>
  <c r="B31"/>
  <c r="C31"/>
  <c r="D31"/>
  <c r="E31" s="1"/>
  <c r="B36"/>
  <c r="B47" s="1"/>
  <c r="B49" s="1"/>
  <c r="C36"/>
  <c r="D36"/>
  <c r="D47" s="1"/>
  <c r="D49" s="1"/>
  <c r="E49" s="1"/>
  <c r="C47"/>
  <c r="C49" s="1"/>
  <c r="I47" i="85"/>
  <c r="L45"/>
  <c r="L43"/>
  <c r="I29"/>
  <c r="J29"/>
  <c r="L24"/>
  <c r="L23"/>
  <c r="L20"/>
  <c r="E29" i="91"/>
  <c r="F29"/>
  <c r="H29"/>
  <c r="J29"/>
  <c r="J36" s="1"/>
  <c r="J47" s="1"/>
  <c r="E36"/>
  <c r="F36"/>
  <c r="H36"/>
  <c r="K36"/>
  <c r="L43"/>
  <c r="E45"/>
  <c r="F45"/>
  <c r="G45"/>
  <c r="H45"/>
  <c r="K45"/>
  <c r="L45"/>
  <c r="E47"/>
  <c r="F47"/>
  <c r="L47" s="1"/>
  <c r="G47"/>
  <c r="H47"/>
  <c r="K47"/>
  <c r="E36" i="69"/>
  <c r="B7" i="4"/>
  <c r="K107" i="52"/>
  <c r="J107"/>
  <c r="F17" i="53"/>
  <c r="E17"/>
  <c r="K22"/>
  <c r="K24" s="1"/>
  <c r="K29" s="1"/>
  <c r="J22"/>
  <c r="J24" s="1"/>
  <c r="J29" s="1"/>
  <c r="I22"/>
  <c r="K17"/>
  <c r="I17"/>
  <c r="E9" i="80"/>
  <c r="E130" i="8"/>
  <c r="E131"/>
  <c r="E132"/>
  <c r="B20" i="88"/>
  <c r="B31" s="1"/>
  <c r="B49" s="1"/>
  <c r="C20"/>
  <c r="C31" s="1"/>
  <c r="C49" s="1"/>
  <c r="D20"/>
  <c r="D31" s="1"/>
  <c r="E151" i="8"/>
  <c r="B36" i="88"/>
  <c r="C36"/>
  <c r="D36"/>
  <c r="D154" i="8"/>
  <c r="B47" i="88"/>
  <c r="C47"/>
  <c r="D47"/>
  <c r="D22" i="53"/>
  <c r="D24" s="1"/>
  <c r="D29" s="1"/>
  <c r="E22"/>
  <c r="F22"/>
  <c r="G32" i="52"/>
  <c r="G40" s="1"/>
  <c r="G18"/>
  <c r="H18" s="1"/>
  <c r="F32"/>
  <c r="F18"/>
  <c r="F40" s="1"/>
  <c r="H17"/>
  <c r="H10"/>
  <c r="H11"/>
  <c r="L134"/>
  <c r="L136"/>
  <c r="L137"/>
  <c r="L133"/>
  <c r="L132"/>
  <c r="J138"/>
  <c r="K138"/>
  <c r="I138"/>
  <c r="G138"/>
  <c r="H138"/>
  <c r="F138"/>
  <c r="D91" i="8"/>
  <c r="D102"/>
  <c r="C91"/>
  <c r="C102"/>
  <c r="B91"/>
  <c r="B102"/>
  <c r="D75"/>
  <c r="D86"/>
  <c r="C75"/>
  <c r="C86"/>
  <c r="B75"/>
  <c r="B86"/>
  <c r="B104" s="1"/>
  <c r="C17"/>
  <c r="E31"/>
  <c r="E138" i="52"/>
  <c r="L128"/>
  <c r="G48"/>
  <c r="F48"/>
  <c r="F50" s="1"/>
  <c r="E48"/>
  <c r="N44" i="54"/>
  <c r="L49"/>
  <c r="M49"/>
  <c r="N49" s="1"/>
  <c r="K49"/>
  <c r="F49"/>
  <c r="G49"/>
  <c r="E49"/>
  <c r="C36" i="87"/>
  <c r="E36" s="1"/>
  <c r="D36"/>
  <c r="B36"/>
  <c r="B47" s="1"/>
  <c r="B49" s="1"/>
  <c r="E33"/>
  <c r="E37" i="80"/>
  <c r="L15" i="66"/>
  <c r="K15"/>
  <c r="I16"/>
  <c r="I36"/>
  <c r="I47" s="1"/>
  <c r="J16"/>
  <c r="J36" s="1"/>
  <c r="J47" s="1"/>
  <c r="H16"/>
  <c r="I12" i="59"/>
  <c r="L12" s="1"/>
  <c r="L28" s="1"/>
  <c r="L30" s="1"/>
  <c r="J12"/>
  <c r="H12"/>
  <c r="H28" s="1"/>
  <c r="H30" s="1"/>
  <c r="M18" i="54"/>
  <c r="L18"/>
  <c r="K13"/>
  <c r="K18"/>
  <c r="B11" i="69"/>
  <c r="D36" i="81"/>
  <c r="E36" s="1"/>
  <c r="C36"/>
  <c r="B36"/>
  <c r="L119" i="52"/>
  <c r="G27" i="20"/>
  <c r="G29" s="1"/>
  <c r="H29" s="1"/>
  <c r="H27"/>
  <c r="F27"/>
  <c r="C11" i="80"/>
  <c r="D11"/>
  <c r="E6"/>
  <c r="E7"/>
  <c r="E8"/>
  <c r="B11"/>
  <c r="E11" s="1"/>
  <c r="J36" i="85"/>
  <c r="J47" s="1"/>
  <c r="L47" s="1"/>
  <c r="E18" i="81"/>
  <c r="E18" i="52"/>
  <c r="E32"/>
  <c r="E40" s="1"/>
  <c r="E50" s="1"/>
  <c r="N11" i="59"/>
  <c r="M11"/>
  <c r="L11"/>
  <c r="M7"/>
  <c r="L7"/>
  <c r="G12"/>
  <c r="G28" s="1"/>
  <c r="G30" s="1"/>
  <c r="F12"/>
  <c r="F28"/>
  <c r="F30" s="1"/>
  <c r="F21" i="20"/>
  <c r="G21"/>
  <c r="E13" i="88"/>
  <c r="E14"/>
  <c r="E12"/>
  <c r="E13" i="87"/>
  <c r="E14"/>
  <c r="C20"/>
  <c r="D20"/>
  <c r="E20" s="1"/>
  <c r="C31"/>
  <c r="D31"/>
  <c r="D49" s="1"/>
  <c r="E12"/>
  <c r="C36" i="86"/>
  <c r="E36" s="1"/>
  <c r="D36"/>
  <c r="D47"/>
  <c r="D165" i="8" s="1"/>
  <c r="B36" i="86"/>
  <c r="E13"/>
  <c r="E14"/>
  <c r="C20"/>
  <c r="C138" i="8" s="1"/>
  <c r="D20" i="86"/>
  <c r="D138" i="8" s="1"/>
  <c r="E33" i="86"/>
  <c r="C47"/>
  <c r="C165" i="8" s="1"/>
  <c r="E12" i="86"/>
  <c r="C20" i="75"/>
  <c r="C17" i="70" s="1"/>
  <c r="D20" i="75"/>
  <c r="D17" i="70" s="1"/>
  <c r="C36" i="75"/>
  <c r="C33" i="70" s="1"/>
  <c r="D36" i="75"/>
  <c r="D33" i="70" s="1"/>
  <c r="D47" i="75"/>
  <c r="D44" i="70" s="1"/>
  <c r="B36" i="75"/>
  <c r="B33" i="70" s="1"/>
  <c r="E13" i="75"/>
  <c r="E14"/>
  <c r="E33"/>
  <c r="E12"/>
  <c r="L99" i="52"/>
  <c r="L100"/>
  <c r="L101"/>
  <c r="L102"/>
  <c r="L103"/>
  <c r="L104"/>
  <c r="L105"/>
  <c r="L106"/>
  <c r="L107"/>
  <c r="K108"/>
  <c r="H108"/>
  <c r="H140" s="1"/>
  <c r="E108"/>
  <c r="L109"/>
  <c r="L110"/>
  <c r="L111"/>
  <c r="L112"/>
  <c r="L113"/>
  <c r="L114"/>
  <c r="L115"/>
  <c r="L116"/>
  <c r="L117"/>
  <c r="L118"/>
  <c r="L120"/>
  <c r="L121"/>
  <c r="H122"/>
  <c r="L122" s="1"/>
  <c r="E122"/>
  <c r="L123"/>
  <c r="L124"/>
  <c r="L125"/>
  <c r="L126"/>
  <c r="K127"/>
  <c r="K140" s="1"/>
  <c r="H127"/>
  <c r="E127"/>
  <c r="E129" s="1"/>
  <c r="L98"/>
  <c r="I122"/>
  <c r="I129" s="1"/>
  <c r="J122"/>
  <c r="J108"/>
  <c r="J127"/>
  <c r="I108"/>
  <c r="I127"/>
  <c r="H24"/>
  <c r="H27"/>
  <c r="H29"/>
  <c r="H23"/>
  <c r="H20"/>
  <c r="K45" i="85"/>
  <c r="G45"/>
  <c r="G36"/>
  <c r="F45"/>
  <c r="F29"/>
  <c r="F36"/>
  <c r="H45"/>
  <c r="H29"/>
  <c r="H36" s="1"/>
  <c r="H47" s="1"/>
  <c r="E45"/>
  <c r="E47" s="1"/>
  <c r="E29"/>
  <c r="E36"/>
  <c r="G44" i="84"/>
  <c r="G28"/>
  <c r="G35" s="1"/>
  <c r="G46" s="1"/>
  <c r="F44"/>
  <c r="F46" s="1"/>
  <c r="F28"/>
  <c r="F35"/>
  <c r="H44"/>
  <c r="H28"/>
  <c r="H35" s="1"/>
  <c r="H46" s="1"/>
  <c r="E44"/>
  <c r="E28"/>
  <c r="E35" s="1"/>
  <c r="E46" s="1"/>
  <c r="L44"/>
  <c r="L42"/>
  <c r="L43" i="66"/>
  <c r="F45"/>
  <c r="G45"/>
  <c r="L24"/>
  <c r="L20"/>
  <c r="K21"/>
  <c r="K22"/>
  <c r="K23"/>
  <c r="K24"/>
  <c r="K25"/>
  <c r="K26"/>
  <c r="K27"/>
  <c r="K28"/>
  <c r="K20"/>
  <c r="F29"/>
  <c r="F36"/>
  <c r="F47" s="1"/>
  <c r="G29"/>
  <c r="G36"/>
  <c r="G47" s="1"/>
  <c r="L47" s="1"/>
  <c r="H43" i="60"/>
  <c r="H15"/>
  <c r="H29"/>
  <c r="M15" i="59"/>
  <c r="L15"/>
  <c r="L20"/>
  <c r="K15"/>
  <c r="K20"/>
  <c r="K28" s="1"/>
  <c r="K30" s="1"/>
  <c r="I20"/>
  <c r="I28"/>
  <c r="I30" s="1"/>
  <c r="J20"/>
  <c r="J28" s="1"/>
  <c r="J30" s="1"/>
  <c r="H20"/>
  <c r="F19" i="54"/>
  <c r="G19"/>
  <c r="I33"/>
  <c r="I40" s="1"/>
  <c r="I51" s="1"/>
  <c r="J33"/>
  <c r="J40"/>
  <c r="J51" s="1"/>
  <c r="F33"/>
  <c r="F40" s="1"/>
  <c r="G33"/>
  <c r="G40"/>
  <c r="G51" s="1"/>
  <c r="M25"/>
  <c r="M26"/>
  <c r="M27"/>
  <c r="N27" s="1"/>
  <c r="M28"/>
  <c r="M29"/>
  <c r="M30"/>
  <c r="M31"/>
  <c r="M32"/>
  <c r="M24"/>
  <c r="L25"/>
  <c r="N25"/>
  <c r="L26"/>
  <c r="L27"/>
  <c r="L28"/>
  <c r="L29"/>
  <c r="L30"/>
  <c r="L31"/>
  <c r="L32"/>
  <c r="L24"/>
  <c r="K25"/>
  <c r="K26"/>
  <c r="K27"/>
  <c r="K28"/>
  <c r="K29"/>
  <c r="K30"/>
  <c r="K31"/>
  <c r="K32"/>
  <c r="H33"/>
  <c r="E33"/>
  <c r="K33" s="1"/>
  <c r="K24"/>
  <c r="L21"/>
  <c r="M21"/>
  <c r="K21"/>
  <c r="M9"/>
  <c r="M10"/>
  <c r="N10" s="1"/>
  <c r="M11"/>
  <c r="M12"/>
  <c r="M13"/>
  <c r="L9"/>
  <c r="N9" s="1"/>
  <c r="L10"/>
  <c r="L11"/>
  <c r="L12"/>
  <c r="L13"/>
  <c r="N13" s="1"/>
  <c r="K10"/>
  <c r="K19" s="1"/>
  <c r="K11"/>
  <c r="K12"/>
  <c r="K9"/>
  <c r="D38" i="69"/>
  <c r="E38" s="1"/>
  <c r="C38"/>
  <c r="E20" i="81"/>
  <c r="E16"/>
  <c r="F13" i="20"/>
  <c r="G13"/>
  <c r="H12"/>
  <c r="H113"/>
  <c r="H118"/>
  <c r="H126" s="1"/>
  <c r="G118"/>
  <c r="G126" s="1"/>
  <c r="F118"/>
  <c r="F126" s="1"/>
  <c r="E118"/>
  <c r="E126" s="1"/>
  <c r="H64"/>
  <c r="H69" s="1"/>
  <c r="H77" s="1"/>
  <c r="G69"/>
  <c r="G77"/>
  <c r="F69"/>
  <c r="F77"/>
  <c r="E69"/>
  <c r="E77"/>
  <c r="H9" i="52"/>
  <c r="H12"/>
  <c r="H8"/>
  <c r="F122"/>
  <c r="F129" s="1"/>
  <c r="G122"/>
  <c r="G127"/>
  <c r="G140" s="1"/>
  <c r="F108"/>
  <c r="F127"/>
  <c r="F140"/>
  <c r="E88" i="8"/>
  <c r="E68"/>
  <c r="E69"/>
  <c r="E67"/>
  <c r="C26"/>
  <c r="C26" i="70" s="1"/>
  <c r="D26" i="8"/>
  <c r="D26" i="70" s="1"/>
  <c r="E23" i="8"/>
  <c r="E30"/>
  <c r="E10"/>
  <c r="E11"/>
  <c r="E12"/>
  <c r="E13"/>
  <c r="E9"/>
  <c r="E81"/>
  <c r="E84" s="1"/>
  <c r="E86" s="1"/>
  <c r="E91"/>
  <c r="E102" s="1"/>
  <c r="E104" s="1"/>
  <c r="B20" i="87"/>
  <c r="B31"/>
  <c r="C47"/>
  <c r="C49" s="1"/>
  <c r="D47"/>
  <c r="B20" i="86"/>
  <c r="B138" i="8" s="1"/>
  <c r="B47" i="86"/>
  <c r="B165" i="8" s="1"/>
  <c r="B20" i="75"/>
  <c r="B17" i="70" s="1"/>
  <c r="B31" i="75"/>
  <c r="B47"/>
  <c r="B44" i="70" s="1"/>
  <c r="E36" i="80"/>
  <c r="E39" s="1"/>
  <c r="E35"/>
  <c r="C39"/>
  <c r="D39"/>
  <c r="E5"/>
  <c r="C28" i="8"/>
  <c r="C33"/>
  <c r="C44" s="1"/>
  <c r="C46" s="1"/>
  <c r="D17"/>
  <c r="D33"/>
  <c r="D44"/>
  <c r="B17"/>
  <c r="B26"/>
  <c r="B26" i="70" s="1"/>
  <c r="B33" i="8"/>
  <c r="B44"/>
  <c r="E15"/>
  <c r="E16"/>
  <c r="H29" i="66"/>
  <c r="H36"/>
  <c r="H45"/>
  <c r="H47"/>
  <c r="E45"/>
  <c r="E29"/>
  <c r="E36"/>
  <c r="E47" s="1"/>
  <c r="F16" i="60"/>
  <c r="F36"/>
  <c r="F47" s="1"/>
  <c r="F45"/>
  <c r="G16"/>
  <c r="G36" s="1"/>
  <c r="G47" s="1"/>
  <c r="H47" s="1"/>
  <c r="G45"/>
  <c r="H16"/>
  <c r="H36" s="1"/>
  <c r="E45"/>
  <c r="E16"/>
  <c r="E36"/>
  <c r="E20" i="59"/>
  <c r="E28"/>
  <c r="E30" s="1"/>
  <c r="E19" i="54"/>
  <c r="H21" i="20"/>
  <c r="E21"/>
  <c r="E43" i="4"/>
  <c r="E44"/>
  <c r="E45"/>
  <c r="E46"/>
  <c r="E47"/>
  <c r="B48"/>
  <c r="E42"/>
  <c r="B12"/>
  <c r="H16" i="52"/>
  <c r="H15"/>
  <c r="H14"/>
  <c r="E24" i="53"/>
  <c r="E29" s="1"/>
  <c r="F24"/>
  <c r="F29" s="1"/>
  <c r="C104" i="8"/>
  <c r="E31" i="70"/>
  <c r="E24"/>
  <c r="E23"/>
  <c r="E22"/>
  <c r="E13"/>
  <c r="E12"/>
  <c r="E30"/>
  <c r="L138" i="52"/>
  <c r="E11" i="70"/>
  <c r="E10"/>
  <c r="D104" i="8"/>
  <c r="G129" i="52"/>
  <c r="J129"/>
  <c r="H129"/>
  <c r="K122"/>
  <c r="K129"/>
  <c r="L129" s="1"/>
  <c r="H48"/>
  <c r="N11" i="54"/>
  <c r="N12"/>
  <c r="N24"/>
  <c r="M33"/>
  <c r="E20" i="86"/>
  <c r="F47" i="85"/>
  <c r="H45" i="60"/>
  <c r="N30" i="54"/>
  <c r="N28"/>
  <c r="E40"/>
  <c r="E51" s="1"/>
  <c r="F29" i="20"/>
  <c r="E29"/>
  <c r="I140" i="52"/>
  <c r="J140"/>
  <c r="D28" i="8"/>
  <c r="E28" s="1"/>
  <c r="L108" i="52"/>
  <c r="H32"/>
  <c r="E48" i="4"/>
  <c r="H13" i="20"/>
  <c r="N21" i="54"/>
  <c r="L19"/>
  <c r="E47" i="60"/>
  <c r="L45" i="66"/>
  <c r="G47" i="85"/>
  <c r="K29"/>
  <c r="K36"/>
  <c r="K47" s="1"/>
  <c r="E75" i="8"/>
  <c r="E26"/>
  <c r="E33"/>
  <c r="E44" s="1"/>
  <c r="E36" i="75"/>
  <c r="E20"/>
  <c r="E20" i="88"/>
  <c r="H40" i="54"/>
  <c r="H51" s="1"/>
  <c r="D46" i="8"/>
  <c r="M20" i="59"/>
  <c r="L29" i="66"/>
  <c r="E17" i="8"/>
  <c r="K29" i="66"/>
  <c r="N12" i="59"/>
  <c r="K40" i="54"/>
  <c r="K51" s="1"/>
  <c r="E9" i="70"/>
  <c r="E138" i="8" l="1"/>
  <c r="F51" i="54"/>
  <c r="L40"/>
  <c r="L51" s="1"/>
  <c r="G50" i="52"/>
  <c r="H50" s="1"/>
  <c r="H40"/>
  <c r="D49" i="88"/>
  <c r="E49" s="1"/>
  <c r="E31"/>
  <c r="B28" i="70"/>
  <c r="E46" i="8"/>
  <c r="E26" i="70"/>
  <c r="L46" i="84"/>
  <c r="E33" i="70"/>
  <c r="E17"/>
  <c r="E165" i="8"/>
  <c r="E49" i="87"/>
  <c r="C154" i="8"/>
  <c r="E154" s="1"/>
  <c r="B154"/>
  <c r="M12" i="59"/>
  <c r="M28" s="1"/>
  <c r="E31" i="87"/>
  <c r="D31" i="86"/>
  <c r="E47"/>
  <c r="C47" i="75"/>
  <c r="B28" i="8"/>
  <c r="B46" s="1"/>
  <c r="K28" i="84"/>
  <c r="K35" s="1"/>
  <c r="K46" s="1"/>
  <c r="M19" i="54"/>
  <c r="N19" s="1"/>
  <c r="L33"/>
  <c r="N33" s="1"/>
  <c r="L127" i="52"/>
  <c r="L36" i="66"/>
  <c r="M40" i="54"/>
  <c r="E140" i="52"/>
  <c r="L140" s="1"/>
  <c r="K16" i="66"/>
  <c r="K36" s="1"/>
  <c r="K47" s="1"/>
  <c r="B49" i="75"/>
  <c r="B31" i="86"/>
  <c r="D31" i="75"/>
  <c r="C31"/>
  <c r="C31" i="86"/>
  <c r="M30" i="59" l="1"/>
  <c r="N30" s="1"/>
  <c r="N28"/>
  <c r="C49" i="86"/>
  <c r="C167" i="8" s="1"/>
  <c r="C149"/>
  <c r="D28" i="70"/>
  <c r="E31" i="75"/>
  <c r="D49"/>
  <c r="E47"/>
  <c r="C44" i="70"/>
  <c r="E44" s="1"/>
  <c r="D49" i="86"/>
  <c r="E31"/>
  <c r="D149" i="8"/>
  <c r="E149" s="1"/>
  <c r="C28" i="70"/>
  <c r="C49" i="75"/>
  <c r="B49" i="86"/>
  <c r="B167" i="8" s="1"/>
  <c r="B149"/>
  <c r="M51" i="54"/>
  <c r="N51" s="1"/>
  <c r="N40"/>
  <c r="B46" i="70"/>
  <c r="D46" l="1"/>
  <c r="E46" s="1"/>
  <c r="E49" i="75"/>
  <c r="E49" i="86"/>
  <c r="D167" i="8"/>
  <c r="E167" s="1"/>
  <c r="E28" i="70"/>
  <c r="C46"/>
</calcChain>
</file>

<file path=xl/sharedStrings.xml><?xml version="1.0" encoding="utf-8"?>
<sst xmlns="http://schemas.openxmlformats.org/spreadsheetml/2006/main" count="1148" uniqueCount="274">
  <si>
    <t xml:space="preserve">        Ezer Ft-ban</t>
  </si>
  <si>
    <t xml:space="preserve">  BEVÉTELEK JOGCÍMEI</t>
  </si>
  <si>
    <t>Önkormányzat</t>
  </si>
  <si>
    <t xml:space="preserve">Önkormányzat </t>
  </si>
  <si>
    <t>Összesen</t>
  </si>
  <si>
    <t xml:space="preserve">KIADÁSOK JOGCÍMEI </t>
  </si>
  <si>
    <t xml:space="preserve">Összesen </t>
  </si>
  <si>
    <t xml:space="preserve">Mindösszesen </t>
  </si>
  <si>
    <t>KÖLTSÉGVETÉS MÉRLEGE</t>
  </si>
  <si>
    <t xml:space="preserve">Megnevezés </t>
  </si>
  <si>
    <t xml:space="preserve">Kv.-i szervek összesen </t>
  </si>
  <si>
    <t>Mindösszesen</t>
  </si>
  <si>
    <t>Előirányzat</t>
  </si>
  <si>
    <t xml:space="preserve">Bevétel </t>
  </si>
  <si>
    <t>Kiadás</t>
  </si>
  <si>
    <t xml:space="preserve">C. MŰKÖDÉSI KIADÁSOK MINDÖSSZESEN (A+B) </t>
  </si>
  <si>
    <t xml:space="preserve">F. FELHALMOZÁSI KIADÁSOK MINDÖSSZESEN (D+E) </t>
  </si>
  <si>
    <t xml:space="preserve">Kötelező feladatok </t>
  </si>
  <si>
    <t xml:space="preserve">Önként vállalt feladatok </t>
  </si>
  <si>
    <t xml:space="preserve">MINDÖSSZESEN </t>
  </si>
  <si>
    <t xml:space="preserve">ÖNKORMÁNYZAT </t>
  </si>
  <si>
    <t xml:space="preserve">Költségvetési szervek </t>
  </si>
  <si>
    <t>G. KIADÁS MINDÖSSZESEN (C+F)</t>
  </si>
  <si>
    <t>Kötelező feladatok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</si>
  <si>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</si>
  <si>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</si>
  <si>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</si>
  <si>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</si>
  <si>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B812. Belföldi értékpapírok bevételei</t>
  </si>
  <si>
    <t>A. MŰKÖDÉSI KÖLTSÉGVETÉSI BEVÉTELEK ÖSSZESEN (B1+B3+B4+B6)</t>
  </si>
  <si>
    <t>K1. Személyi juttatás</t>
  </si>
  <si>
    <t xml:space="preserve">K2. Munkaadót terhelő járulékok és szoc. hozzájár. adó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</si>
  <si>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</si>
  <si>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</si>
  <si>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</si>
  <si>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</si>
  <si>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</si>
  <si>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KIADÁSOK ÖSSZESEN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</si>
  <si>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</si>
  <si>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</si>
  <si>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</si>
  <si>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</si>
  <si>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</si>
  <si>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</si>
  <si>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</si>
  <si>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</si>
  <si>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K6. Beruházások </t>
  </si>
  <si>
    <t xml:space="preserve">K7. Felújítások </t>
  </si>
  <si>
    <t xml:space="preserve">K8. Egyéb felhalmozási célú kiadások </t>
  </si>
  <si>
    <t xml:space="preserve">E. Finanszírozási kiadások összesen (K911. …+K917.) </t>
  </si>
  <si>
    <t xml:space="preserve">K2. Munkaadót terhelő járulékok és szociális hozzájárulási adó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</si>
  <si>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</si>
  <si>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</si>
  <si>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</si>
  <si>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</si>
  <si>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</si>
  <si>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</si>
  <si>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</si>
  <si>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</si>
  <si>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</si>
  <si>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</si>
  <si>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</si>
  <si>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</si>
  <si>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</si>
  <si>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</si>
  <si>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</si>
  <si>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</si>
  <si>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 xml:space="preserve">B354. Gépjárműadó </t>
  </si>
  <si>
    <t xml:space="preserve">B355. Egyéb áruhasználati és szolgáltatási adók </t>
  </si>
  <si>
    <t>b) talajterhelési díj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</si>
  <si>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</si>
  <si>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</si>
  <si>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</si>
  <si>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</si>
  <si>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</si>
  <si>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</si>
  <si>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</si>
  <si>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</si>
  <si>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</si>
  <si>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</si>
  <si>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</si>
  <si>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</si>
  <si>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céló átvett pénzeszközök </t>
  </si>
  <si>
    <t xml:space="preserve">B6. Működési célú átvett péneszközök 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</si>
  <si>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</si>
  <si>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</si>
  <si>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</si>
  <si>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</si>
  <si>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</si>
  <si>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</si>
  <si>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</si>
  <si>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</si>
  <si>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</si>
  <si>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</si>
  <si>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</si>
  <si>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</si>
  <si>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</si>
  <si>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</si>
  <si>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</si>
  <si>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</si>
  <si>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</si>
  <si>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</si>
  <si>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B811. Hitel-, és kölcsönfelvétel államháztartáson kívülről 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</si>
  <si>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</si>
  <si>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</si>
  <si>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</si>
  <si>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MŰKÖDÉSI KÖLTSÉGVETÉSI BEVÉTELEK ÖSSZESEN (B1.+B3.+B4.+B.5.) </t>
  </si>
  <si>
    <t xml:space="preserve">MŰKÖDÉSI BEVÉTELEK MINDÖSSZESEN </t>
  </si>
  <si>
    <t xml:space="preserve">B1. Működési célú támogatások államázt.-on belülről összesen </t>
  </si>
  <si>
    <t>FELHALMOZÁSI KÖLTSÉGVETÉSI BEVÉTELEK ÖSSZESEN (B2.+B5.+B7.)</t>
  </si>
  <si>
    <t>FELHALMOZÁSI BEVÉTELEK MINDÖSSZESEN</t>
  </si>
  <si>
    <t>1. melléklet</t>
  </si>
  <si>
    <t xml:space="preserve">                  3. melléklet</t>
  </si>
  <si>
    <t>2. melléklet</t>
  </si>
  <si>
    <t>4. melléklet</t>
  </si>
  <si>
    <t xml:space="preserve">                  5. melléklet</t>
  </si>
  <si>
    <t>6. melléklet</t>
  </si>
  <si>
    <t>Költségvetési szerv megnevezése:</t>
  </si>
  <si>
    <t xml:space="preserve">Állami (államigazg.) feladatok </t>
  </si>
  <si>
    <t xml:space="preserve">                  7. melléklet</t>
  </si>
  <si>
    <t>c) a korábbi évek megszűnt adónemei áthúzódó befiz.-ből befolyt bevétel</t>
  </si>
  <si>
    <t xml:space="preserve">2.1. melléklet </t>
  </si>
  <si>
    <t xml:space="preserve">B14. Működ. célú visszatérítendő támogatások, kölcsönök visszatérülése államáhztartáson belülről  </t>
  </si>
  <si>
    <t xml:space="preserve">MEGNEVEZÉS </t>
  </si>
  <si>
    <t xml:space="preserve">      2.3. melléklet</t>
  </si>
  <si>
    <t xml:space="preserve">      2.2. melléklet</t>
  </si>
  <si>
    <t xml:space="preserve">      2.4. melléklet</t>
  </si>
  <si>
    <t>MEGNEVEZÉS</t>
  </si>
  <si>
    <t xml:space="preserve">2.5. melléklet </t>
  </si>
  <si>
    <t xml:space="preserve">      2.6. melléklet</t>
  </si>
  <si>
    <t xml:space="preserve">B62. Működ. célú visszatérítendő támogatások, kölcsönök visszatérülése államháztartáson kívülről  </t>
  </si>
  <si>
    <t xml:space="preserve">B15. Működ. célú visszatérítendő támogatások, kölcsönök igénybevétele államháztartáson belülről  </t>
  </si>
  <si>
    <t xml:space="preserve">B63. Egyéb működési célú átvett pénzeszközök </t>
  </si>
  <si>
    <t xml:space="preserve">      2.7. melléklet</t>
  </si>
  <si>
    <t xml:space="preserve">3.1. melléklet </t>
  </si>
  <si>
    <t xml:space="preserve">      3.2. melléklet</t>
  </si>
  <si>
    <t xml:space="preserve">B23. Felhalmozási célú visszatérítendő támogatások, kölcsönök visszatérülése államáhztartáson belülről  </t>
  </si>
  <si>
    <t xml:space="preserve">B24. Felhalmozási célú visszatérítendő támogatások, kölcsönök igénybevétele államháztartáson belülről  </t>
  </si>
  <si>
    <t xml:space="preserve">      3.3. melléklet</t>
  </si>
  <si>
    <t xml:space="preserve">      3.4. melléklet</t>
  </si>
  <si>
    <t xml:space="preserve">B72. Felhalmozási célú visszatérítendő támogatások, kölcsönök visszatérülése államháztartáson kívülről  </t>
  </si>
  <si>
    <t xml:space="preserve">      3.5. melléklet</t>
  </si>
  <si>
    <t xml:space="preserve">      3.6. melléklet</t>
  </si>
  <si>
    <t>8. melléklet</t>
  </si>
  <si>
    <t>8.1. melléklet</t>
  </si>
  <si>
    <t>8.2. melléklet</t>
  </si>
  <si>
    <t>K3. Dologi kiadások</t>
  </si>
  <si>
    <t xml:space="preserve">K5. Egyéb működési kiadások összesen </t>
  </si>
  <si>
    <t xml:space="preserve">K4. Ellátottak pénzbeli juttatásai </t>
  </si>
  <si>
    <t xml:space="preserve">Ebből: Általános tartalék 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</si>
  <si>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</si>
  <si>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>A. Működési költségvetési kiadásai össz. (K1. …+K5.)</t>
  </si>
  <si>
    <t xml:space="preserve">K8. Egyéb felhalmozási kiadások </t>
  </si>
  <si>
    <t>D. Felhalmozási költségvetési kiadásai össz. (K. …+K8.)</t>
  </si>
  <si>
    <t xml:space="preserve">  10. melléklet</t>
  </si>
  <si>
    <t xml:space="preserve">  9. melléklet</t>
  </si>
  <si>
    <t xml:space="preserve">  11. melléklet</t>
  </si>
  <si>
    <t xml:space="preserve">  12.1. melléklet</t>
  </si>
  <si>
    <t>9.1. melléklet</t>
  </si>
  <si>
    <t xml:space="preserve">K4. Elátottak pénzbeli juttatásai </t>
  </si>
  <si>
    <t>9.2. melléklet</t>
  </si>
  <si>
    <t xml:space="preserve">K504. Működési célú visszatérítendő támogatások, kölcsönök nyújtása államháztartáson belülre </t>
  </si>
  <si>
    <t xml:space="preserve">K505. Működési célú visszatérítendő támogatások, kölcsönök törlesztése államháztartáson belülre </t>
  </si>
  <si>
    <t>9.3. melléklet</t>
  </si>
  <si>
    <t>9.4. melléklet</t>
  </si>
  <si>
    <t xml:space="preserve">K506. Egyéb működési célú támogatások államháztartáson belülre </t>
  </si>
  <si>
    <t>9.5. melléklet</t>
  </si>
  <si>
    <t>K508. Működési célú visszatérítendő támogatások, kölcsönök nyújtása államháztartáson kívülre</t>
  </si>
  <si>
    <t>K511. Egyéb működési célú támogatások államháztartáson kívülre</t>
  </si>
  <si>
    <t>9.6. melléklet</t>
  </si>
  <si>
    <t xml:space="preserve">B3 KÖZHATALMI BEVÉTELEK RÉSZLETEZÉSE </t>
  </si>
  <si>
    <t>B351. Értékesítési és forgalmi adók</t>
  </si>
  <si>
    <t>a) iparűzési adó</t>
  </si>
  <si>
    <t>a) tartózkodás után fizetett idegenforgalmi adó</t>
  </si>
  <si>
    <t xml:space="preserve">B311. Magánszemélyek jövedelemadói </t>
  </si>
  <si>
    <t>Ebből:</t>
  </si>
  <si>
    <t>a) termőföld bérbeadásából származó szem .jöv .adó</t>
  </si>
  <si>
    <t xml:space="preserve">MŰKÖDÉSI KÖLTSÉGVETÉSI BEVÉTELEK ÖSSZESEN (B1.+B3.+B4.+B.6.) 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</si>
  <si>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</si>
  <si>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</si>
  <si>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</si>
  <si>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</si>
  <si>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</si>
  <si>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g) szabálysértési pénz- és helyszínbírság önormányzatot megillető rész</t>
  </si>
  <si>
    <t xml:space="preserve">B816. Központi, irányíító szervi támogatás </t>
  </si>
  <si>
    <t>B817. Betétek megszüntetése</t>
  </si>
  <si>
    <t>B8. Finanszírozási bevételek összesen (B811. … +B817.)</t>
  </si>
  <si>
    <t>I. KIADÁSOK MINDÖSSZESEN (C+F)</t>
  </si>
  <si>
    <t>B404. Tulajdonosi bevételek</t>
  </si>
  <si>
    <t>B405. Ellátási díjak</t>
  </si>
  <si>
    <t xml:space="preserve">B404. Tulajdonosi bevételek </t>
  </si>
  <si>
    <t>Polgármesteri Hivatal</t>
  </si>
  <si>
    <t>OEP támogatás</t>
  </si>
  <si>
    <t>Önkormányzatoktól</t>
  </si>
  <si>
    <t xml:space="preserve">Polgármesteri Hivatal </t>
  </si>
  <si>
    <t xml:space="preserve">B36. Egyéb közhatalmi bevételek </t>
  </si>
  <si>
    <t>Tahy Olga Városi Könyvtár</t>
  </si>
  <si>
    <t>Egyesített Szociális Intézmény</t>
  </si>
  <si>
    <t>Mezőkeresztesi Harmatcsepp Óvoda</t>
  </si>
  <si>
    <t xml:space="preserve">  12.melléklet</t>
  </si>
  <si>
    <t xml:space="preserve">  12.2 melléklet</t>
  </si>
  <si>
    <t>eredeti ei</t>
  </si>
  <si>
    <t>módosított ei</t>
  </si>
  <si>
    <t>teljesített</t>
  </si>
  <si>
    <t>teljesítés %-a</t>
  </si>
  <si>
    <t>teljesítés</t>
  </si>
  <si>
    <t>Költségvetési szervek</t>
  </si>
  <si>
    <t>eredeti</t>
  </si>
  <si>
    <t>módosított</t>
  </si>
  <si>
    <t>Teljeítés %-a</t>
  </si>
  <si>
    <t>Kötelező feladatok (ÖNK)</t>
  </si>
  <si>
    <t>teljsítés</t>
  </si>
  <si>
    <t>Önként vállalt feladatok  (Önk)</t>
  </si>
  <si>
    <t>Teljesítés %-a</t>
  </si>
  <si>
    <t>B115. Működési célú központosított előirányzatok teljesítése</t>
  </si>
  <si>
    <t>Összes teljesítés</t>
  </si>
  <si>
    <t>ÖNKORMÁNYZAT ÉS INTÉZMÉNYEI ÖSSZESEN</t>
  </si>
  <si>
    <t>Önkormányzat és Intézmények</t>
  </si>
  <si>
    <t>Közfoglalkoztatás támogatása</t>
  </si>
  <si>
    <t>Gyermekvédelmi támogatás</t>
  </si>
  <si>
    <t>f) egyéb bírság</t>
  </si>
  <si>
    <t xml:space="preserve">B65. Egyéb működési céló átvett pénzeszközök </t>
  </si>
  <si>
    <t>Önk.rendeletben megállap.juttatás</t>
  </si>
  <si>
    <t>települési támogatás</t>
  </si>
  <si>
    <t>B. FELHALMOZÁSI KÖLTSÉGVETÉSI BEVÉTELEK ÖSSZESEN (B2.+B5.+B7.)</t>
  </si>
  <si>
    <t>C. KÖLTSÉGVETÉSI BEVÉTELEK ÖSSZESEN (A+B)</t>
  </si>
  <si>
    <t>D. FINANSZÍROZÁSI BEVÉTELEK ÖSSZESEN (B8.)</t>
  </si>
  <si>
    <t>Ebből B18131. Előző évi maradvány igénybbevétele</t>
  </si>
  <si>
    <t>I. BEVÉTELEK MINDÖSSZESEN (C+D)</t>
  </si>
  <si>
    <t>B. FELHALMOZÁSI KÖLTSÉGVETÉSI KIADÁSOK ÖSSZESEN (K6. …+K8.)</t>
  </si>
  <si>
    <t>C. KÖLTSÉGVETÉSI KIADÁSOK ÖSSZESEN (A+B)</t>
  </si>
  <si>
    <t>D. FINANSZÍROZÁSI KIADÁSOK ÖSSZESEN (K9.)</t>
  </si>
  <si>
    <t xml:space="preserve"> Ft-ban</t>
  </si>
  <si>
    <t>Ft-ban</t>
  </si>
  <si>
    <t xml:space="preserve">       Ft-ban </t>
  </si>
  <si>
    <t xml:space="preserve">             Ft-ban </t>
  </si>
  <si>
    <t>Népszavazás</t>
  </si>
  <si>
    <t>Könyvtár- páláyzati támogatás</t>
  </si>
  <si>
    <t xml:space="preserve">                Ft-ban </t>
  </si>
  <si>
    <t xml:space="preserve"> Ft-ban </t>
  </si>
  <si>
    <t xml:space="preserve">Ft-ban </t>
  </si>
  <si>
    <t>MŰKÖDÉSI BEVÉTELEK ÖSSZESEN</t>
  </si>
  <si>
    <t xml:space="preserve">MŰKÖDÉSI  BEVÉTELEK ÖSSZESEN </t>
  </si>
  <si>
    <t>Bérkompenzáció</t>
  </si>
  <si>
    <t xml:space="preserve">     A 2017.  I. félévi FELHALMOZÁSI BEVÉTELEK </t>
  </si>
  <si>
    <t>2017. I. félév</t>
  </si>
  <si>
    <t xml:space="preserve">     A 2017.  I. félévi MŰKÖDÉSI BEVÉTELEK </t>
  </si>
  <si>
    <t xml:space="preserve">     A 2017. I. félévi MŰKÖDÉSI KÖLTSÉGVETÉS BEVÉTELI  FELADATONKÉNT</t>
  </si>
  <si>
    <t>A 2017. I. félévi FELHALMOZÁSI KÖLTSÉGVETÉS BEVÉTELI  FELADATONKÉNT</t>
  </si>
  <si>
    <t>A 2017. I. FÉLÉVI MŰKÖDÉSI BEVÉTEL FELADATONKÉNT</t>
  </si>
  <si>
    <t>A 2017. I. FÉLÉVI FELHALMOZÁSI BEVÉTELEK FELADATONKÉNT</t>
  </si>
  <si>
    <t>A 2017.I. FÉLÉVI KÖLTSÉGVETÉS BEVÉTELE FELADATONKÉNT</t>
  </si>
  <si>
    <t>A 2017. I.FÉLÉVI MŰKÖDÉSI KÖLTSÉGVETÉS BEVÉTELE FELADATONKÉNT</t>
  </si>
  <si>
    <t>A 2017. I. FÉLÉVI MŰKÖDÉSI KÖLTSÉGVETÉS BEVÉTELE FELADATONKÉNT</t>
  </si>
  <si>
    <t>A 2017. I.FÉLÉVI MŰKÖDÉSI ÉS FELHALMOZÁSI KÖLTSÉGVETÉSI KIADÁSOK</t>
  </si>
  <si>
    <t>A 2017.I. FÉLÉV MŰKÖDÉSI ÉS FELHALMOZÁSI KÖLTSÉGVETÉSI KIADÁSAI</t>
  </si>
  <si>
    <t>A 2017. I. FÉLÉVI MŰKÖDÉSI ÉS FELHALMOZÁSI KÖLTSÉGVETÉS KIADÁSI ELŐIRÁNYZATAI</t>
  </si>
  <si>
    <t xml:space="preserve"> 2017. I. félévi működési és felhalmozási költségvetés kiadási előirányzatai</t>
  </si>
  <si>
    <t>A 2017. I. FÉLÉVI MŰKÖDÉSI ÉS FELHALMOZÁSI KÖLTSÉGVETÉSI KIADÁSOK</t>
  </si>
  <si>
    <t>A 2017. I. félévi MŰKÖDÉSI ÉS FELHALMOZÁSI KÖLTSÉGVETÉSI KIADÁSOK</t>
  </si>
  <si>
    <t xml:space="preserve">     A 2017. I. félévi MŰKÖDÉSI BEVÉTELEK </t>
  </si>
  <si>
    <t>fiatalok első lakáshoz jutásának tám.</t>
  </si>
  <si>
    <t>temetési segély</t>
  </si>
  <si>
    <t>BURSA HUNGARICA</t>
  </si>
  <si>
    <t>Pm.béremelés kül.</t>
  </si>
  <si>
    <t>Minimálbér és gar.b.minimum emelés kül.</t>
  </si>
  <si>
    <t xml:space="preserve">     A 2017. I. félévi FELHALMOZÁSI BEVÉTELEK </t>
  </si>
  <si>
    <t>ASP támogatás</t>
  </si>
  <si>
    <t>Központi Konyha</t>
  </si>
  <si>
    <t>8.3. melléklet</t>
  </si>
  <si>
    <t>Civil szervezete támogatása</t>
  </si>
  <si>
    <t>TKT-nak utalt</t>
  </si>
  <si>
    <t xml:space="preserve">  12.3 melléklet</t>
  </si>
  <si>
    <t>Központi konyha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</si>
</sst>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#,##0\ _F_t"/>
  </numFmts>
  <fonts count="26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charset val="238"/>
    </font>
    <font>
      <b/>
      <sz val="7"/>
      <name val="Arial CE"/>
      <charset val="238"/>
    </font>
    <font>
      <b/>
      <sz val="6"/>
      <name val="Arial CE"/>
      <charset val="238"/>
    </font>
    <font>
      <b/>
      <sz val="5"/>
      <name val="Arial CE"/>
      <charset val="238"/>
    </font>
    <font>
      <sz val="10"/>
      <color indexed="10"/>
      <name val="Arial CE"/>
      <charset val="238"/>
    </font>
    <font>
      <sz val="8"/>
      <color indexed="10"/>
      <name val="Arial CE"/>
      <charset val="238"/>
    </font>
    <font>
      <sz val="8"/>
      <color indexed="10"/>
      <name val="Arial CE"/>
      <charset val="238"/>
    </font>
    <font>
      <sz val="10"/>
      <color indexed="10"/>
      <name val="Arial CE"/>
      <charset val="238"/>
    </font>
    <font>
      <b/>
      <sz val="8"/>
      <color indexed="10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7"/>
      <color indexed="10"/>
      <name val="Arial CE"/>
      <charset val="238"/>
    </font>
    <font>
      <b/>
      <i/>
      <sz val="7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16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0" fillId="0" borderId="1" xfId="0" applyFont="1" applyBorder="1"/>
    <xf numFmtId="0" fontId="9" fillId="0" borderId="1" xfId="0" applyFont="1" applyBorder="1" applyAlignment="1"/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11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left"/>
    </xf>
    <xf numFmtId="0" fontId="9" fillId="0" borderId="1" xfId="0" applyFont="1" applyFill="1" applyBorder="1" applyAlignme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right"/>
    </xf>
    <xf numFmtId="0" fontId="9" fillId="0" borderId="0" xfId="0" applyFont="1"/>
    <xf numFmtId="0" fontId="10" fillId="0" borderId="0" xfId="0" applyFont="1" applyBorder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/>
    <xf numFmtId="0" fontId="9" fillId="0" borderId="2" xfId="0" applyFont="1" applyBorder="1" applyAlignment="1">
      <alignment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16" fontId="9" fillId="0" borderId="0" xfId="0" applyNumberFormat="1" applyFont="1" applyBorder="1" applyAlignment="1">
      <alignment horizontal="right"/>
    </xf>
    <xf numFmtId="16" fontId="9" fillId="0" borderId="2" xfId="0" applyNumberFormat="1" applyFont="1" applyBorder="1" applyAlignment="1">
      <alignment horizontal="left" wrapText="1"/>
    </xf>
    <xf numFmtId="0" fontId="9" fillId="0" borderId="2" xfId="0" applyFont="1" applyBorder="1"/>
    <xf numFmtId="16" fontId="9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/>
    <xf numFmtId="0" fontId="9" fillId="0" borderId="1" xfId="0" applyFont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6" fontId="9" fillId="0" borderId="0" xfId="0" applyNumberFormat="1" applyFont="1" applyBorder="1" applyAlignment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/>
    <xf numFmtId="0" fontId="11" fillId="0" borderId="1" xfId="0" applyFont="1" applyBorder="1" applyAlignment="1">
      <alignment vertical="center" wrapText="1"/>
    </xf>
    <xf numFmtId="16" fontId="11" fillId="0" borderId="1" xfId="0" applyNumberFormat="1" applyFont="1" applyBorder="1" applyAlignment="1"/>
    <xf numFmtId="16" fontId="9" fillId="0" borderId="1" xfId="0" applyNumberFormat="1" applyFont="1" applyBorder="1" applyAlignment="1"/>
    <xf numFmtId="0" fontId="11" fillId="0" borderId="0" xfId="0" applyFont="1"/>
    <xf numFmtId="0" fontId="8" fillId="0" borderId="4" xfId="0" applyFont="1" applyBorder="1" applyAlignment="1">
      <alignment horizontal="center" vertical="center"/>
    </xf>
    <xf numFmtId="1" fontId="11" fillId="0" borderId="1" xfId="0" applyNumberFormat="1" applyFont="1" applyBorder="1" applyAlignment="1"/>
    <xf numFmtId="1" fontId="12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/>
    <xf numFmtId="1" fontId="13" fillId="0" borderId="1" xfId="0" applyNumberFormat="1" applyFont="1" applyBorder="1" applyAlignment="1">
      <alignment vertical="center" wrapText="1"/>
    </xf>
    <xf numFmtId="9" fontId="9" fillId="0" borderId="1" xfId="2" applyFont="1" applyBorder="1" applyAlignment="1">
      <alignment horizontal="right"/>
    </xf>
    <xf numFmtId="9" fontId="9" fillId="0" borderId="1" xfId="2" applyFont="1" applyBorder="1"/>
    <xf numFmtId="9" fontId="10" fillId="0" borderId="1" xfId="2" applyFont="1" applyBorder="1" applyAlignment="1"/>
    <xf numFmtId="9" fontId="9" fillId="0" borderId="1" xfId="2" applyFont="1" applyBorder="1" applyAlignment="1">
      <alignment wrapText="1"/>
    </xf>
    <xf numFmtId="9" fontId="10" fillId="0" borderId="1" xfId="2" applyFont="1" applyBorder="1"/>
    <xf numFmtId="9" fontId="13" fillId="0" borderId="1" xfId="2" applyFont="1" applyBorder="1"/>
    <xf numFmtId="9" fontId="10" fillId="2" borderId="1" xfId="2" applyFont="1" applyFill="1" applyBorder="1"/>
    <xf numFmtId="9" fontId="10" fillId="0" borderId="1" xfId="2" applyFont="1" applyBorder="1" applyAlignment="1">
      <alignment wrapText="1"/>
    </xf>
    <xf numFmtId="9" fontId="9" fillId="2" borderId="1" xfId="2" applyFont="1" applyFill="1" applyBorder="1"/>
    <xf numFmtId="9" fontId="0" fillId="0" borderId="1" xfId="2" applyFont="1" applyBorder="1"/>
    <xf numFmtId="3" fontId="0" fillId="0" borderId="0" xfId="0" applyNumberFormat="1"/>
    <xf numFmtId="9" fontId="9" fillId="0" borderId="5" xfId="2" applyFont="1" applyBorder="1"/>
    <xf numFmtId="0" fontId="9" fillId="0" borderId="5" xfId="0" applyFont="1" applyBorder="1"/>
    <xf numFmtId="9" fontId="10" fillId="0" borderId="6" xfId="2" applyFont="1" applyBorder="1"/>
    <xf numFmtId="0" fontId="0" fillId="0" borderId="6" xfId="0" applyBorder="1"/>
    <xf numFmtId="0" fontId="10" fillId="0" borderId="7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6" xfId="0" applyFont="1" applyBorder="1"/>
    <xf numFmtId="9" fontId="1" fillId="0" borderId="1" xfId="2" applyFont="1" applyBorder="1"/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/>
    </xf>
    <xf numFmtId="9" fontId="9" fillId="0" borderId="1" xfId="2" applyFont="1" applyBorder="1" applyAlignment="1"/>
    <xf numFmtId="0" fontId="17" fillId="0" borderId="0" xfId="0" applyFont="1"/>
    <xf numFmtId="0" fontId="18" fillId="0" borderId="0" xfId="0" applyFont="1"/>
    <xf numFmtId="9" fontId="0" fillId="0" borderId="0" xfId="2" applyFont="1"/>
    <xf numFmtId="9" fontId="19" fillId="0" borderId="1" xfId="2" applyFont="1" applyBorder="1" applyAlignment="1"/>
    <xf numFmtId="9" fontId="21" fillId="0" borderId="1" xfId="2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164" fontId="19" fillId="0" borderId="1" xfId="0" applyNumberFormat="1" applyFont="1" applyBorder="1"/>
    <xf numFmtId="164" fontId="0" fillId="0" borderId="1" xfId="0" applyNumberFormat="1" applyBorder="1"/>
    <xf numFmtId="164" fontId="20" fillId="0" borderId="1" xfId="0" applyNumberFormat="1" applyFont="1" applyBorder="1"/>
    <xf numFmtId="164" fontId="9" fillId="2" borderId="1" xfId="0" applyNumberFormat="1" applyFont="1" applyFill="1" applyBorder="1"/>
    <xf numFmtId="164" fontId="9" fillId="0" borderId="1" xfId="0" applyNumberFormat="1" applyFont="1" applyBorder="1"/>
    <xf numFmtId="164" fontId="10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22" fillId="0" borderId="1" xfId="0" applyNumberFormat="1" applyFont="1" applyBorder="1" applyAlignment="1">
      <alignment horizontal="right"/>
    </xf>
    <xf numFmtId="164" fontId="9" fillId="2" borderId="20" xfId="0" applyNumberFormat="1" applyFont="1" applyFill="1" applyBorder="1"/>
    <xf numFmtId="164" fontId="9" fillId="2" borderId="11" xfId="0" applyNumberFormat="1" applyFont="1" applyFill="1" applyBorder="1"/>
    <xf numFmtId="164" fontId="9" fillId="2" borderId="10" xfId="0" applyNumberFormat="1" applyFont="1" applyFill="1" applyBorder="1"/>
    <xf numFmtId="164" fontId="9" fillId="2" borderId="21" xfId="0" applyNumberFormat="1" applyFont="1" applyFill="1" applyBorder="1"/>
    <xf numFmtId="164" fontId="9" fillId="0" borderId="20" xfId="0" applyNumberFormat="1" applyFont="1" applyBorder="1"/>
    <xf numFmtId="164" fontId="9" fillId="0" borderId="11" xfId="0" applyNumberFormat="1" applyFont="1" applyBorder="1"/>
    <xf numFmtId="164" fontId="9" fillId="0" borderId="10" xfId="0" applyNumberFormat="1" applyFont="1" applyBorder="1"/>
    <xf numFmtId="164" fontId="10" fillId="0" borderId="11" xfId="0" applyNumberFormat="1" applyFont="1" applyBorder="1"/>
    <xf numFmtId="164" fontId="10" fillId="0" borderId="20" xfId="0" applyNumberFormat="1" applyFont="1" applyBorder="1"/>
    <xf numFmtId="164" fontId="0" fillId="0" borderId="20" xfId="0" applyNumberFormat="1" applyBorder="1"/>
    <xf numFmtId="164" fontId="0" fillId="0" borderId="11" xfId="0" applyNumberFormat="1" applyBorder="1"/>
    <xf numFmtId="164" fontId="0" fillId="0" borderId="10" xfId="0" applyNumberFormat="1" applyBorder="1"/>
    <xf numFmtId="164" fontId="1" fillId="0" borderId="22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9" fillId="2" borderId="23" xfId="0" applyNumberFormat="1" applyFont="1" applyFill="1" applyBorder="1"/>
    <xf numFmtId="0" fontId="0" fillId="0" borderId="2" xfId="0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/>
    <xf numFmtId="164" fontId="11" fillId="0" borderId="1" xfId="0" applyNumberFormat="1" applyFont="1" applyBorder="1" applyAlignment="1"/>
    <xf numFmtId="164" fontId="9" fillId="0" borderId="1" xfId="0" applyNumberFormat="1" applyFont="1" applyBorder="1" applyAlignment="1"/>
    <xf numFmtId="164" fontId="11" fillId="0" borderId="1" xfId="0" applyNumberFormat="1" applyFont="1" applyBorder="1"/>
    <xf numFmtId="164" fontId="0" fillId="0" borderId="1" xfId="0" applyNumberFormat="1" applyFont="1" applyBorder="1" applyAlignment="1"/>
    <xf numFmtId="164" fontId="9" fillId="0" borderId="1" xfId="0" applyNumberFormat="1" applyFont="1" applyFill="1" applyBorder="1" applyAlignment="1"/>
    <xf numFmtId="164" fontId="10" fillId="0" borderId="1" xfId="0" applyNumberFormat="1" applyFont="1" applyBorder="1" applyAlignment="1">
      <alignment horizontal="left"/>
    </xf>
    <xf numFmtId="164" fontId="10" fillId="0" borderId="1" xfId="0" applyNumberFormat="1" applyFont="1" applyFill="1" applyBorder="1" applyAlignment="1"/>
    <xf numFmtId="164" fontId="10" fillId="0" borderId="1" xfId="0" applyNumberFormat="1" applyFont="1" applyBorder="1" applyAlignment="1"/>
    <xf numFmtId="164" fontId="9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9" fillId="2" borderId="1" xfId="0" applyNumberFormat="1" applyFont="1" applyFill="1" applyBorder="1"/>
    <xf numFmtId="9" fontId="9" fillId="2" borderId="1" xfId="0" applyNumberFormat="1" applyFont="1" applyFill="1" applyBorder="1"/>
    <xf numFmtId="3" fontId="10" fillId="0" borderId="1" xfId="0" applyNumberFormat="1" applyFont="1" applyBorder="1"/>
    <xf numFmtId="164" fontId="9" fillId="0" borderId="25" xfId="0" applyNumberFormat="1" applyFont="1" applyBorder="1"/>
    <xf numFmtId="164" fontId="9" fillId="0" borderId="3" xfId="0" applyNumberFormat="1" applyFont="1" applyBorder="1"/>
    <xf numFmtId="164" fontId="9" fillId="0" borderId="26" xfId="0" applyNumberFormat="1" applyFont="1" applyBorder="1"/>
    <xf numFmtId="164" fontId="10" fillId="0" borderId="10" xfId="0" applyNumberFormat="1" applyFont="1" applyBorder="1"/>
    <xf numFmtId="164" fontId="10" fillId="0" borderId="12" xfId="0" applyNumberFormat="1" applyFont="1" applyBorder="1"/>
    <xf numFmtId="164" fontId="9" fillId="0" borderId="7" xfId="0" applyNumberFormat="1" applyFont="1" applyBorder="1"/>
    <xf numFmtId="164" fontId="9" fillId="0" borderId="8" xfId="0" applyNumberFormat="1" applyFont="1" applyBorder="1"/>
    <xf numFmtId="164" fontId="9" fillId="0" borderId="27" xfId="0" applyNumberFormat="1" applyFont="1" applyBorder="1"/>
    <xf numFmtId="164" fontId="19" fillId="0" borderId="10" xfId="0" applyNumberFormat="1" applyFont="1" applyBorder="1"/>
    <xf numFmtId="164" fontId="9" fillId="0" borderId="22" xfId="0" applyNumberFormat="1" applyFont="1" applyBorder="1"/>
    <xf numFmtId="9" fontId="10" fillId="0" borderId="28" xfId="2" applyFont="1" applyBorder="1"/>
    <xf numFmtId="9" fontId="10" fillId="0" borderId="5" xfId="2" applyFont="1" applyBorder="1"/>
    <xf numFmtId="0" fontId="9" fillId="0" borderId="6" xfId="0" applyFont="1" applyBorder="1"/>
    <xf numFmtId="9" fontId="9" fillId="0" borderId="6" xfId="2" applyFont="1" applyBorder="1"/>
    <xf numFmtId="9" fontId="9" fillId="0" borderId="28" xfId="2" applyFont="1" applyBorder="1"/>
    <xf numFmtId="164" fontId="9" fillId="0" borderId="25" xfId="0" applyNumberFormat="1" applyFont="1" applyFill="1" applyBorder="1" applyAlignment="1"/>
    <xf numFmtId="164" fontId="9" fillId="0" borderId="3" xfId="0" applyNumberFormat="1" applyFont="1" applyFill="1" applyBorder="1" applyAlignment="1"/>
    <xf numFmtId="164" fontId="9" fillId="0" borderId="26" xfId="0" applyNumberFormat="1" applyFont="1" applyFill="1" applyBorder="1" applyAlignment="1"/>
    <xf numFmtId="164" fontId="9" fillId="0" borderId="11" xfId="0" applyNumberFormat="1" applyFont="1" applyFill="1" applyBorder="1" applyAlignment="1"/>
    <xf numFmtId="164" fontId="9" fillId="0" borderId="10" xfId="0" applyNumberFormat="1" applyFont="1" applyFill="1" applyBorder="1" applyAlignment="1"/>
    <xf numFmtId="164" fontId="9" fillId="0" borderId="11" xfId="0" applyNumberFormat="1" applyFont="1" applyBorder="1" applyAlignment="1"/>
    <xf numFmtId="164" fontId="9" fillId="0" borderId="10" xfId="0" applyNumberFormat="1" applyFont="1" applyBorder="1" applyAlignment="1"/>
    <xf numFmtId="164" fontId="10" fillId="0" borderId="11" xfId="0" applyNumberFormat="1" applyFont="1" applyBorder="1" applyAlignment="1"/>
    <xf numFmtId="164" fontId="10" fillId="0" borderId="10" xfId="0" applyNumberFormat="1" applyFont="1" applyBorder="1" applyAlignment="1"/>
    <xf numFmtId="164" fontId="10" fillId="0" borderId="20" xfId="0" applyNumberFormat="1" applyFont="1" applyBorder="1" applyAlignment="1"/>
    <xf numFmtId="164" fontId="10" fillId="0" borderId="12" xfId="0" applyNumberFormat="1" applyFont="1" applyBorder="1" applyAlignment="1"/>
    <xf numFmtId="164" fontId="10" fillId="0" borderId="11" xfId="0" applyNumberFormat="1" applyFont="1" applyBorder="1" applyAlignment="1">
      <alignment horizontal="left"/>
    </xf>
    <xf numFmtId="164" fontId="10" fillId="0" borderId="10" xfId="0" applyNumberFormat="1" applyFont="1" applyBorder="1" applyAlignment="1">
      <alignment horizontal="left"/>
    </xf>
    <xf numFmtId="164" fontId="9" fillId="0" borderId="12" xfId="0" applyNumberFormat="1" applyFont="1" applyBorder="1"/>
    <xf numFmtId="164" fontId="23" fillId="0" borderId="3" xfId="0" applyNumberFormat="1" applyFont="1" applyBorder="1"/>
    <xf numFmtId="164" fontId="23" fillId="0" borderId="26" xfId="0" applyNumberFormat="1" applyFont="1" applyBorder="1"/>
    <xf numFmtId="164" fontId="23" fillId="0" borderId="25" xfId="0" applyNumberFormat="1" applyFont="1" applyBorder="1"/>
    <xf numFmtId="164" fontId="23" fillId="0" borderId="11" xfId="0" applyNumberFormat="1" applyFont="1" applyBorder="1"/>
    <xf numFmtId="164" fontId="14" fillId="0" borderId="3" xfId="0" applyNumberFormat="1" applyFont="1" applyBorder="1"/>
    <xf numFmtId="164" fontId="10" fillId="0" borderId="11" xfId="0" applyNumberFormat="1" applyFont="1" applyFill="1" applyBorder="1" applyAlignment="1"/>
    <xf numFmtId="164" fontId="14" fillId="0" borderId="11" xfId="0" applyNumberFormat="1" applyFont="1" applyBorder="1"/>
    <xf numFmtId="164" fontId="14" fillId="0" borderId="12" xfId="0" applyNumberFormat="1" applyFont="1" applyBorder="1"/>
    <xf numFmtId="164" fontId="14" fillId="0" borderId="1" xfId="0" applyNumberFormat="1" applyFont="1" applyBorder="1"/>
    <xf numFmtId="164" fontId="23" fillId="0" borderId="1" xfId="0" applyNumberFormat="1" applyFont="1" applyBorder="1"/>
    <xf numFmtId="164" fontId="23" fillId="0" borderId="12" xfId="0" applyNumberFormat="1" applyFont="1" applyBorder="1"/>
    <xf numFmtId="164" fontId="23" fillId="0" borderId="20" xfId="0" applyNumberFormat="1" applyFont="1" applyBorder="1"/>
    <xf numFmtId="164" fontId="23" fillId="0" borderId="10" xfId="0" applyNumberFormat="1" applyFont="1" applyBorder="1"/>
    <xf numFmtId="164" fontId="23" fillId="0" borderId="8" xfId="0" applyNumberFormat="1" applyFont="1" applyBorder="1"/>
    <xf numFmtId="164" fontId="23" fillId="0" borderId="27" xfId="0" applyNumberFormat="1" applyFont="1" applyBorder="1"/>
    <xf numFmtId="164" fontId="23" fillId="0" borderId="22" xfId="0" applyNumberFormat="1" applyFont="1" applyBorder="1"/>
    <xf numFmtId="164" fontId="9" fillId="0" borderId="16" xfId="0" applyNumberFormat="1" applyFont="1" applyBorder="1"/>
    <xf numFmtId="164" fontId="9" fillId="0" borderId="9" xfId="0" applyNumberFormat="1" applyFont="1" applyBorder="1"/>
    <xf numFmtId="164" fontId="9" fillId="0" borderId="29" xfId="0" applyNumberFormat="1" applyFont="1" applyBorder="1"/>
    <xf numFmtId="164" fontId="19" fillId="0" borderId="20" xfId="0" applyNumberFormat="1" applyFont="1" applyBorder="1"/>
    <xf numFmtId="9" fontId="19" fillId="0" borderId="6" xfId="2" applyFont="1" applyBorder="1"/>
    <xf numFmtId="164" fontId="11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4" fontId="9" fillId="0" borderId="1" xfId="0" applyNumberFormat="1" applyFont="1" applyBorder="1" applyAlignment="1">
      <alignment vertical="center"/>
    </xf>
    <xf numFmtId="164" fontId="9" fillId="0" borderId="1" xfId="0" applyNumberFormat="1" applyFont="1" applyBorder="1" applyAlignment="1">
      <alignment horizontal="right" wrapText="1"/>
    </xf>
    <xf numFmtId="164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center" wrapText="1"/>
    </xf>
    <xf numFmtId="164" fontId="13" fillId="0" borderId="1" xfId="0" applyNumberFormat="1" applyFont="1" applyBorder="1"/>
    <xf numFmtId="164" fontId="10" fillId="2" borderId="1" xfId="0" applyNumberFormat="1" applyFont="1" applyFill="1" applyBorder="1"/>
    <xf numFmtId="164" fontId="9" fillId="0" borderId="13" xfId="0" applyNumberFormat="1" applyFont="1" applyBorder="1"/>
    <xf numFmtId="164" fontId="0" fillId="0" borderId="13" xfId="0" applyNumberFormat="1" applyBorder="1"/>
    <xf numFmtId="164" fontId="9" fillId="0" borderId="30" xfId="0" applyNumberFormat="1" applyFont="1" applyBorder="1"/>
    <xf numFmtId="164" fontId="14" fillId="0" borderId="20" xfId="0" applyNumberFormat="1" applyFont="1" applyBorder="1"/>
    <xf numFmtId="164" fontId="14" fillId="0" borderId="10" xfId="0" applyNumberFormat="1" applyFont="1" applyBorder="1"/>
    <xf numFmtId="164" fontId="14" fillId="0" borderId="13" xfId="0" applyNumberFormat="1" applyFont="1" applyBorder="1"/>
    <xf numFmtId="164" fontId="24" fillId="0" borderId="1" xfId="0" applyNumberFormat="1" applyFont="1" applyBorder="1"/>
    <xf numFmtId="164" fontId="24" fillId="0" borderId="10" xfId="0" applyNumberFormat="1" applyFont="1" applyBorder="1"/>
    <xf numFmtId="164" fontId="23" fillId="2" borderId="25" xfId="0" applyNumberFormat="1" applyFont="1" applyFill="1" applyBorder="1"/>
    <xf numFmtId="164" fontId="23" fillId="2" borderId="3" xfId="0" applyNumberFormat="1" applyFont="1" applyFill="1" applyBorder="1"/>
    <xf numFmtId="164" fontId="23" fillId="2" borderId="26" xfId="0" applyNumberFormat="1" applyFont="1" applyFill="1" applyBorder="1"/>
    <xf numFmtId="164" fontId="11" fillId="0" borderId="1" xfId="0" applyNumberFormat="1" applyFont="1" applyBorder="1" applyAlignment="1">
      <alignment horizontal="right" wrapText="1"/>
    </xf>
    <xf numFmtId="164" fontId="19" fillId="0" borderId="1" xfId="0" applyNumberFormat="1" applyFont="1" applyBorder="1" applyAlignment="1"/>
    <xf numFmtId="164" fontId="19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horizontal="right"/>
    </xf>
    <xf numFmtId="164" fontId="10" fillId="0" borderId="22" xfId="0" applyNumberFormat="1" applyFont="1" applyBorder="1"/>
    <xf numFmtId="164" fontId="10" fillId="0" borderId="27" xfId="0" applyNumberFormat="1" applyFont="1" applyBorder="1"/>
    <xf numFmtId="164" fontId="10" fillId="0" borderId="8" xfId="0" applyNumberFormat="1" applyFont="1" applyBorder="1"/>
    <xf numFmtId="164" fontId="0" fillId="0" borderId="1" xfId="0" applyNumberFormat="1" applyFont="1" applyBorder="1"/>
    <xf numFmtId="164" fontId="9" fillId="0" borderId="2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/>
    <xf numFmtId="164" fontId="22" fillId="0" borderId="1" xfId="0" applyNumberFormat="1" applyFont="1" applyBorder="1" applyAlignment="1"/>
    <xf numFmtId="164" fontId="0" fillId="0" borderId="0" xfId="0" applyNumberFormat="1"/>
    <xf numFmtId="164" fontId="9" fillId="0" borderId="1" xfId="0" applyNumberFormat="1" applyFont="1" applyFill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25" fillId="0" borderId="1" xfId="0" applyNumberFormat="1" applyFont="1" applyBorder="1"/>
    <xf numFmtId="164" fontId="0" fillId="0" borderId="1" xfId="0" applyNumberFormat="1" applyFill="1" applyBorder="1" applyAlignment="1"/>
    <xf numFmtId="164" fontId="0" fillId="0" borderId="1" xfId="0" applyNumberFormat="1" applyFill="1" applyBorder="1"/>
    <xf numFmtId="0" fontId="0" fillId="0" borderId="1" xfId="0" applyFill="1" applyBorder="1"/>
    <xf numFmtId="164" fontId="22" fillId="0" borderId="1" xfId="0" applyNumberFormat="1" applyFont="1" applyFill="1" applyBorder="1" applyAlignment="1"/>
    <xf numFmtId="9" fontId="1" fillId="0" borderId="1" xfId="2" applyFont="1" applyFill="1" applyBorder="1"/>
    <xf numFmtId="164" fontId="18" fillId="0" borderId="10" xfId="0" applyNumberFormat="1" applyFont="1" applyBorder="1"/>
    <xf numFmtId="164" fontId="18" fillId="0" borderId="1" xfId="0" applyNumberFormat="1" applyFont="1" applyBorder="1"/>
    <xf numFmtId="164" fontId="18" fillId="0" borderId="20" xfId="0" applyNumberFormat="1" applyFont="1" applyBorder="1"/>
    <xf numFmtId="9" fontId="18" fillId="0" borderId="6" xfId="2" applyFont="1" applyBorder="1"/>
    <xf numFmtId="9" fontId="10" fillId="0" borderId="6" xfId="2" applyFont="1" applyFill="1" applyBorder="1"/>
    <xf numFmtId="0" fontId="10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0" fillId="0" borderId="29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49" fontId="10" fillId="0" borderId="20" xfId="0" applyNumberFormat="1" applyFont="1" applyBorder="1" applyAlignment="1">
      <alignment horizontal="left" vertical="center"/>
    </xf>
    <xf numFmtId="49" fontId="10" fillId="0" borderId="13" xfId="0" applyNumberFormat="1" applyFont="1" applyBorder="1" applyAlignment="1">
      <alignment horizontal="left" vertical="center"/>
    </xf>
    <xf numFmtId="49" fontId="10" fillId="0" borderId="21" xfId="0" applyNumberFormat="1" applyFont="1" applyBorder="1" applyAlignment="1">
      <alignment horizontal="left" vertical="center"/>
    </xf>
    <xf numFmtId="0" fontId="9" fillId="0" borderId="1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9" fillId="2" borderId="11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0" fontId="10" fillId="0" borderId="1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17" xfId="0" applyFont="1" applyBorder="1" applyAlignment="1">
      <alignment horizontal="right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/>
    </xf>
    <xf numFmtId="49" fontId="10" fillId="0" borderId="12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3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9" fillId="0" borderId="2" xfId="0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/>
    </xf>
    <xf numFmtId="0" fontId="10" fillId="0" borderId="4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wrapText="1"/>
    </xf>
    <xf numFmtId="0" fontId="9" fillId="0" borderId="10" xfId="0" applyFont="1" applyFill="1" applyBorder="1" applyAlignment="1">
      <alignment horizontal="left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9" fillId="0" borderId="20" xfId="0" applyFont="1" applyFill="1" applyBorder="1" applyAlignment="1">
      <alignment horizontal="left" wrapText="1"/>
    </xf>
    <xf numFmtId="0" fontId="9" fillId="0" borderId="2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/>
    </xf>
    <xf numFmtId="49" fontId="10" fillId="0" borderId="10" xfId="0" applyNumberFormat="1" applyFont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44" xfId="0" applyFont="1" applyBorder="1" applyAlignment="1">
      <alignment horizontal="right"/>
    </xf>
    <xf numFmtId="0" fontId="16" fillId="0" borderId="4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K33"/>
  <sheetViews>
    <sheetView tabSelected="1" workbookViewId="0">
      <selection activeCell="J29" sqref="J29"/>
    </sheetView>
  </sheetViews>
  <sheetFormatPr defaultRowHeight="12.75"/>
  <cols>
    <col min="3" max="3" width="38" customWidth="1"/>
    <col min="4" max="4" width="12" style="101" customWidth="1"/>
    <col min="5" max="6" width="12" customWidth="1"/>
    <col min="7" max="7" width="6.5703125" customWidth="1"/>
    <col min="8" max="8" width="47.28515625" customWidth="1"/>
    <col min="9" max="9" width="11.7109375" style="101" customWidth="1"/>
    <col min="10" max="11" width="11.7109375" customWidth="1"/>
  </cols>
  <sheetData>
    <row r="3" spans="1:11" ht="12" customHeight="1">
      <c r="H3" s="4"/>
      <c r="K3" s="5" t="s">
        <v>111</v>
      </c>
    </row>
    <row r="4" spans="1:11">
      <c r="A4" s="256" t="s">
        <v>8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</row>
    <row r="5" spans="1:11">
      <c r="A5" s="256" t="s">
        <v>245</v>
      </c>
      <c r="B5" s="256"/>
      <c r="C5" s="256"/>
      <c r="D5" s="256"/>
      <c r="E5" s="256"/>
      <c r="F5" s="256"/>
      <c r="G5" s="256"/>
      <c r="H5" s="256"/>
      <c r="I5" s="256"/>
      <c r="J5" s="256"/>
      <c r="K5" s="256"/>
    </row>
    <row r="6" spans="1:11" ht="12" customHeight="1">
      <c r="A6" s="255"/>
      <c r="B6" s="255"/>
      <c r="C6" s="255"/>
      <c r="D6" s="102"/>
      <c r="E6" s="30"/>
      <c r="F6" s="30"/>
      <c r="G6" s="255"/>
      <c r="H6" s="255"/>
      <c r="K6" s="28" t="s">
        <v>0</v>
      </c>
    </row>
    <row r="7" spans="1:11" ht="14.25" customHeight="1">
      <c r="A7" s="270" t="s">
        <v>13</v>
      </c>
      <c r="B7" s="271"/>
      <c r="C7" s="271"/>
      <c r="D7" s="271"/>
      <c r="E7" s="271"/>
      <c r="F7" s="272"/>
      <c r="G7" s="270" t="s">
        <v>14</v>
      </c>
      <c r="H7" s="271"/>
      <c r="I7" s="271"/>
      <c r="J7" s="271"/>
      <c r="K7" s="272"/>
    </row>
    <row r="8" spans="1:11">
      <c r="A8" s="273" t="s">
        <v>9</v>
      </c>
      <c r="B8" s="273"/>
      <c r="C8" s="273"/>
      <c r="D8" s="9" t="s">
        <v>201</v>
      </c>
      <c r="E8" s="9" t="s">
        <v>202</v>
      </c>
      <c r="F8" s="9" t="s">
        <v>205</v>
      </c>
      <c r="G8" s="273" t="s">
        <v>9</v>
      </c>
      <c r="H8" s="273"/>
      <c r="I8" s="9" t="s">
        <v>12</v>
      </c>
      <c r="J8" s="9" t="s">
        <v>202</v>
      </c>
      <c r="K8" s="9" t="s">
        <v>205</v>
      </c>
    </row>
    <row r="9" spans="1:11" ht="12" customHeight="1">
      <c r="A9" s="267" t="s">
        <v>24</v>
      </c>
      <c r="B9" s="267"/>
      <c r="C9" s="267"/>
      <c r="D9" s="115">
        <v>272291456</v>
      </c>
      <c r="E9" s="115">
        <v>314062804</v>
      </c>
      <c r="F9" s="115">
        <v>198326760</v>
      </c>
      <c r="G9" s="267" t="s">
        <v>30</v>
      </c>
      <c r="H9" s="267"/>
      <c r="I9" s="115">
        <v>193441000</v>
      </c>
      <c r="J9" s="115">
        <v>224676388</v>
      </c>
      <c r="K9" s="115">
        <v>121599396</v>
      </c>
    </row>
    <row r="10" spans="1:11" ht="12" customHeight="1">
      <c r="A10" s="259" t="s">
        <v>25</v>
      </c>
      <c r="B10" s="260"/>
      <c r="C10" s="261"/>
      <c r="D10" s="115">
        <v>59952063</v>
      </c>
      <c r="E10" s="115">
        <v>59952063</v>
      </c>
      <c r="F10" s="115">
        <v>36811879</v>
      </c>
      <c r="G10" s="274" t="s">
        <v>50</v>
      </c>
      <c r="H10" s="274"/>
      <c r="I10" s="115">
        <v>43844000</v>
      </c>
      <c r="J10" s="115">
        <v>47906255</v>
      </c>
      <c r="K10" s="115">
        <v>25190873</v>
      </c>
    </row>
    <row r="11" spans="1:11" ht="12" customHeight="1">
      <c r="A11" s="257" t="s">
        <v>26</v>
      </c>
      <c r="B11" s="262"/>
      <c r="C11" s="258"/>
      <c r="D11" s="115">
        <v>42734000</v>
      </c>
      <c r="E11" s="115">
        <v>43139000</v>
      </c>
      <c r="F11" s="115">
        <v>23022988</v>
      </c>
      <c r="G11" s="267" t="s">
        <v>32</v>
      </c>
      <c r="H11" s="267"/>
      <c r="I11" s="115">
        <v>139366000</v>
      </c>
      <c r="J11" s="115">
        <v>173950437</v>
      </c>
      <c r="K11" s="115">
        <v>89551166</v>
      </c>
    </row>
    <row r="12" spans="1:11" ht="12" customHeight="1">
      <c r="A12" s="257" t="s">
        <v>27</v>
      </c>
      <c r="B12" s="262"/>
      <c r="C12" s="258"/>
      <c r="D12" s="115">
        <v>0</v>
      </c>
      <c r="E12" s="115"/>
      <c r="F12" s="115"/>
      <c r="G12" s="267" t="s">
        <v>33</v>
      </c>
      <c r="H12" s="267"/>
      <c r="I12" s="115">
        <v>22497000</v>
      </c>
      <c r="J12" s="115">
        <v>22497000</v>
      </c>
      <c r="K12" s="115">
        <v>5270014</v>
      </c>
    </row>
    <row r="13" spans="1:11" ht="12" customHeight="1">
      <c r="A13" s="267"/>
      <c r="B13" s="267"/>
      <c r="C13" s="267"/>
      <c r="D13" s="115"/>
      <c r="E13" s="115"/>
      <c r="F13" s="115"/>
      <c r="G13" s="267" t="s">
        <v>34</v>
      </c>
      <c r="H13" s="267"/>
      <c r="I13" s="115">
        <v>13094000</v>
      </c>
      <c r="J13" s="115">
        <v>39079774</v>
      </c>
      <c r="K13" s="115">
        <v>11213574</v>
      </c>
    </row>
    <row r="14" spans="1:11" ht="12" customHeight="1">
      <c r="A14" s="268"/>
      <c r="B14" s="268"/>
      <c r="C14" s="268"/>
      <c r="D14" s="115"/>
      <c r="E14" s="230"/>
      <c r="F14" s="115"/>
      <c r="G14" s="265" t="s">
        <v>35</v>
      </c>
      <c r="H14" s="266"/>
      <c r="I14" s="115"/>
      <c r="J14" s="115">
        <v>25032036</v>
      </c>
      <c r="K14" s="115"/>
    </row>
    <row r="15" spans="1:11" ht="12" customHeight="1">
      <c r="A15" s="269"/>
      <c r="B15" s="269"/>
      <c r="C15" s="269"/>
      <c r="D15" s="115"/>
      <c r="E15" s="230"/>
      <c r="F15" s="115"/>
      <c r="G15" s="257" t="s">
        <v>36</v>
      </c>
      <c r="H15" s="258"/>
      <c r="I15" s="115"/>
      <c r="J15" s="115"/>
      <c r="K15" s="115"/>
    </row>
    <row r="16" spans="1:11" ht="12" customHeight="1">
      <c r="A16" s="257"/>
      <c r="B16" s="262"/>
      <c r="C16" s="258"/>
      <c r="D16" s="115"/>
      <c r="E16" s="230"/>
      <c r="F16" s="115"/>
      <c r="G16" s="250"/>
      <c r="H16" s="251"/>
      <c r="I16" s="115"/>
      <c r="J16" s="115"/>
      <c r="K16" s="115"/>
    </row>
    <row r="17" spans="1:11" ht="12" customHeight="1">
      <c r="A17" s="268" t="s">
        <v>29</v>
      </c>
      <c r="B17" s="268"/>
      <c r="C17" s="268"/>
      <c r="D17" s="115">
        <f>SUM(D9:D16)</f>
        <v>374977519</v>
      </c>
      <c r="E17" s="115">
        <f>SUM(E9:E16)</f>
        <v>417153867</v>
      </c>
      <c r="F17" s="115">
        <f>SUM(F9:F16)</f>
        <v>258161627</v>
      </c>
      <c r="G17" s="263" t="s">
        <v>37</v>
      </c>
      <c r="H17" s="264"/>
      <c r="I17" s="116">
        <f>SUM(I9:I16)</f>
        <v>412242000</v>
      </c>
      <c r="J17" s="116">
        <f>J13+J12+J11+J10+J9</f>
        <v>508109854</v>
      </c>
      <c r="K17" s="116">
        <f>SUM(K9:K16)</f>
        <v>252825023</v>
      </c>
    </row>
    <row r="18" spans="1:11" ht="12" customHeight="1">
      <c r="A18" s="257"/>
      <c r="B18" s="262"/>
      <c r="C18" s="258"/>
      <c r="D18" s="115"/>
      <c r="E18" s="230"/>
      <c r="F18" s="115"/>
      <c r="G18" s="257"/>
      <c r="H18" s="258"/>
      <c r="I18" s="115"/>
      <c r="J18" s="229"/>
      <c r="K18" s="229"/>
    </row>
    <row r="19" spans="1:11" ht="12" customHeight="1">
      <c r="A19" s="259" t="s">
        <v>90</v>
      </c>
      <c r="B19" s="260"/>
      <c r="C19" s="261"/>
      <c r="D19" s="115"/>
      <c r="E19" s="230">
        <v>19681819</v>
      </c>
      <c r="F19" s="115">
        <v>7000000</v>
      </c>
      <c r="G19" s="257" t="s">
        <v>46</v>
      </c>
      <c r="H19" s="258"/>
      <c r="I19" s="115">
        <v>6013000</v>
      </c>
      <c r="J19" s="115">
        <v>79985130</v>
      </c>
      <c r="K19" s="115">
        <v>12687417</v>
      </c>
    </row>
    <row r="20" spans="1:11" ht="12" customHeight="1">
      <c r="A20" s="259" t="s">
        <v>91</v>
      </c>
      <c r="B20" s="260"/>
      <c r="C20" s="261"/>
      <c r="D20" s="115"/>
      <c r="E20" s="230">
        <v>1500000</v>
      </c>
      <c r="F20" s="115">
        <v>1500000</v>
      </c>
      <c r="G20" s="257" t="s">
        <v>47</v>
      </c>
      <c r="H20" s="258"/>
      <c r="I20" s="115">
        <v>10600000</v>
      </c>
      <c r="J20" s="115">
        <v>107746707</v>
      </c>
      <c r="K20" s="115">
        <v>22470591</v>
      </c>
    </row>
    <row r="21" spans="1:11" ht="12" customHeight="1">
      <c r="A21" s="267" t="s">
        <v>92</v>
      </c>
      <c r="B21" s="267"/>
      <c r="C21" s="267"/>
      <c r="D21" s="115"/>
      <c r="E21" s="230"/>
      <c r="F21" s="115"/>
      <c r="G21" s="257" t="s">
        <v>48</v>
      </c>
      <c r="H21" s="258"/>
      <c r="I21" s="115"/>
      <c r="J21" s="229"/>
      <c r="K21" s="229"/>
    </row>
    <row r="22" spans="1:11" ht="12" customHeight="1">
      <c r="A22" s="268" t="s">
        <v>224</v>
      </c>
      <c r="B22" s="268"/>
      <c r="C22" s="268"/>
      <c r="D22" s="115">
        <f>D21+D20+D19</f>
        <v>0</v>
      </c>
      <c r="E22" s="115">
        <f>SUM(E19:E21)</f>
        <v>21181819</v>
      </c>
      <c r="F22" s="115">
        <f>F21+F20+F19</f>
        <v>8500000</v>
      </c>
      <c r="G22" s="263" t="s">
        <v>229</v>
      </c>
      <c r="H22" s="264"/>
      <c r="I22" s="116">
        <f>SUM(I19:I21)</f>
        <v>16613000</v>
      </c>
      <c r="J22" s="116">
        <f>SUM(J19:J21)</f>
        <v>187731837</v>
      </c>
      <c r="K22" s="116">
        <f>SUM(K19:K21)</f>
        <v>35158008</v>
      </c>
    </row>
    <row r="23" spans="1:11" ht="12" customHeight="1">
      <c r="A23" s="267"/>
      <c r="B23" s="267"/>
      <c r="C23" s="267"/>
      <c r="D23" s="115"/>
      <c r="E23" s="230"/>
      <c r="F23" s="115"/>
      <c r="G23" s="257"/>
      <c r="H23" s="258"/>
      <c r="I23" s="115"/>
      <c r="J23" s="229"/>
      <c r="K23" s="229"/>
    </row>
    <row r="24" spans="1:11" ht="12" customHeight="1">
      <c r="A24" s="275" t="s">
        <v>225</v>
      </c>
      <c r="B24" s="276"/>
      <c r="C24" s="277"/>
      <c r="D24" s="115">
        <f>D17+D22</f>
        <v>374977519</v>
      </c>
      <c r="E24" s="115">
        <f>E17+E22</f>
        <v>438335686</v>
      </c>
      <c r="F24" s="115">
        <f>F17+F22</f>
        <v>266661627</v>
      </c>
      <c r="G24" s="263" t="s">
        <v>230</v>
      </c>
      <c r="H24" s="264"/>
      <c r="I24" s="116">
        <v>428855000</v>
      </c>
      <c r="J24" s="116">
        <f>J22+J17</f>
        <v>695841691</v>
      </c>
      <c r="K24" s="116">
        <f>K22+K17</f>
        <v>287983031</v>
      </c>
    </row>
    <row r="25" spans="1:11" ht="12" customHeight="1">
      <c r="A25" s="278"/>
      <c r="B25" s="279"/>
      <c r="C25" s="280"/>
      <c r="D25" s="115"/>
      <c r="E25" s="230"/>
      <c r="F25" s="115"/>
      <c r="G25" s="270"/>
      <c r="H25" s="272"/>
      <c r="I25" s="115"/>
      <c r="J25" s="229"/>
      <c r="K25" s="229"/>
    </row>
    <row r="26" spans="1:11" ht="12" customHeight="1">
      <c r="A26" s="275" t="s">
        <v>226</v>
      </c>
      <c r="B26" s="276"/>
      <c r="C26" s="277"/>
      <c r="D26" s="115">
        <f>234057734+53877481</f>
        <v>287935215</v>
      </c>
      <c r="E26" s="115">
        <f>241870870+266984584+210000000</f>
        <v>718855454</v>
      </c>
      <c r="F26" s="115">
        <f>110638627+267001955+210000000</f>
        <v>587640582</v>
      </c>
      <c r="G26" s="263" t="s">
        <v>231</v>
      </c>
      <c r="H26" s="264"/>
      <c r="I26" s="116">
        <v>234057734</v>
      </c>
      <c r="J26" s="116">
        <v>461349449</v>
      </c>
      <c r="K26" s="116">
        <v>540117206</v>
      </c>
    </row>
    <row r="27" spans="1:11" ht="12" customHeight="1">
      <c r="A27" s="249" t="s">
        <v>227</v>
      </c>
      <c r="B27" s="249"/>
      <c r="C27" s="249"/>
      <c r="D27" s="115">
        <v>53877481</v>
      </c>
      <c r="E27" s="230">
        <v>266984584</v>
      </c>
      <c r="F27" s="115">
        <v>267001955</v>
      </c>
      <c r="G27" s="250"/>
      <c r="H27" s="251"/>
      <c r="I27" s="115"/>
      <c r="J27" s="229"/>
      <c r="K27" s="229"/>
    </row>
    <row r="28" spans="1:11" ht="12" customHeight="1">
      <c r="A28" s="252"/>
      <c r="B28" s="253"/>
      <c r="C28" s="254"/>
      <c r="D28" s="115"/>
      <c r="E28" s="230"/>
      <c r="F28" s="115"/>
      <c r="G28" s="106"/>
      <c r="H28" s="107"/>
      <c r="I28" s="115"/>
      <c r="J28" s="229"/>
      <c r="K28" s="229"/>
    </row>
    <row r="29" spans="1:11" ht="12.75" customHeight="1">
      <c r="A29" s="248" t="s">
        <v>228</v>
      </c>
      <c r="B29" s="248"/>
      <c r="C29" s="248"/>
      <c r="D29" s="115">
        <f>D26+D24</f>
        <v>662912734</v>
      </c>
      <c r="E29" s="190">
        <f>E26+E24</f>
        <v>1157191140</v>
      </c>
      <c r="F29" s="190">
        <f>F26+F24</f>
        <v>854302209</v>
      </c>
      <c r="G29" s="248" t="s">
        <v>187</v>
      </c>
      <c r="H29" s="248"/>
      <c r="I29" s="209">
        <v>662912734</v>
      </c>
      <c r="J29" s="237">
        <f>J26+J24</f>
        <v>1157191140</v>
      </c>
      <c r="K29" s="209">
        <f>K26+K24</f>
        <v>828100237</v>
      </c>
    </row>
    <row r="33" spans="8:8">
      <c r="H33" s="30"/>
    </row>
  </sheetData>
  <mergeCells count="49">
    <mergeCell ref="A24:C24"/>
    <mergeCell ref="A26:C26"/>
    <mergeCell ref="G24:H24"/>
    <mergeCell ref="G25:H25"/>
    <mergeCell ref="G26:H26"/>
    <mergeCell ref="A25:C25"/>
    <mergeCell ref="A14:C14"/>
    <mergeCell ref="G12:H12"/>
    <mergeCell ref="G9:H9"/>
    <mergeCell ref="A10:C10"/>
    <mergeCell ref="A9:C9"/>
    <mergeCell ref="G10:H10"/>
    <mergeCell ref="A23:C23"/>
    <mergeCell ref="A22:C22"/>
    <mergeCell ref="G13:H13"/>
    <mergeCell ref="A15:C15"/>
    <mergeCell ref="A16:C16"/>
    <mergeCell ref="G18:H18"/>
    <mergeCell ref="A17:C17"/>
    <mergeCell ref="A18:C18"/>
    <mergeCell ref="G23:H23"/>
    <mergeCell ref="A21:C21"/>
    <mergeCell ref="A19:C19"/>
    <mergeCell ref="G19:H19"/>
    <mergeCell ref="G21:H21"/>
    <mergeCell ref="G22:H22"/>
    <mergeCell ref="A13:C13"/>
    <mergeCell ref="G15:H15"/>
    <mergeCell ref="A6:C6"/>
    <mergeCell ref="G6:H6"/>
    <mergeCell ref="A4:K4"/>
    <mergeCell ref="A5:K5"/>
    <mergeCell ref="G20:H20"/>
    <mergeCell ref="A20:C20"/>
    <mergeCell ref="A11:C11"/>
    <mergeCell ref="G17:H17"/>
    <mergeCell ref="G14:H14"/>
    <mergeCell ref="A12:C12"/>
    <mergeCell ref="A7:F7"/>
    <mergeCell ref="G7:K7"/>
    <mergeCell ref="G11:H11"/>
    <mergeCell ref="G16:H16"/>
    <mergeCell ref="A8:C8"/>
    <mergeCell ref="G8:H8"/>
    <mergeCell ref="A29:C29"/>
    <mergeCell ref="G29:H29"/>
    <mergeCell ref="A27:C27"/>
    <mergeCell ref="G27:H27"/>
    <mergeCell ref="A28:C28"/>
  </mergeCells>
  <phoneticPr fontId="0" type="noConversion"/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O42"/>
  <sheetViews>
    <sheetView topLeftCell="A22" workbookViewId="0">
      <selection activeCell="N12" sqref="N12"/>
    </sheetView>
  </sheetViews>
  <sheetFormatPr defaultRowHeight="12.75"/>
  <cols>
    <col min="1" max="2" width="9.28515625" customWidth="1"/>
    <col min="4" max="4" width="16.7109375" customWidth="1"/>
    <col min="5" max="5" width="13.140625" customWidth="1"/>
    <col min="6" max="6" width="12.28515625" customWidth="1"/>
    <col min="7" max="7" width="11.85546875" customWidth="1"/>
    <col min="8" max="8" width="13.7109375" customWidth="1"/>
  </cols>
  <sheetData>
    <row r="1" spans="1:15">
      <c r="A1" s="350" t="s">
        <v>119</v>
      </c>
      <c r="B1" s="350"/>
      <c r="C1" s="350"/>
      <c r="D1" s="350"/>
      <c r="E1" s="350"/>
      <c r="F1" s="350"/>
      <c r="G1" s="350"/>
      <c r="H1" s="350"/>
    </row>
    <row r="3" spans="1:15">
      <c r="A3" s="331" t="s">
        <v>250</v>
      </c>
      <c r="B3" s="331"/>
      <c r="C3" s="331"/>
      <c r="D3" s="331"/>
      <c r="E3" s="331"/>
      <c r="F3" s="331"/>
      <c r="G3" s="331"/>
      <c r="H3" s="331"/>
    </row>
    <row r="4" spans="1:15">
      <c r="A4" s="28"/>
      <c r="B4" s="28"/>
      <c r="C4" s="28"/>
      <c r="D4" s="28"/>
      <c r="E4" s="28"/>
      <c r="F4" s="28"/>
      <c r="G4" s="28"/>
      <c r="H4" s="28"/>
    </row>
    <row r="6" spans="1:15">
      <c r="A6" s="404" t="s">
        <v>117</v>
      </c>
      <c r="B6" s="404"/>
      <c r="C6" s="404"/>
      <c r="D6" s="404"/>
      <c r="E6" s="269" t="s">
        <v>191</v>
      </c>
      <c r="F6" s="269"/>
      <c r="G6" s="269"/>
      <c r="H6" s="269"/>
    </row>
    <row r="7" spans="1:15">
      <c r="A7" s="44"/>
      <c r="B7" s="44"/>
      <c r="C7" s="44"/>
      <c r="D7" s="44"/>
      <c r="E7" s="41"/>
      <c r="F7" s="41"/>
      <c r="G7" s="41"/>
      <c r="H7" s="41"/>
    </row>
    <row r="8" spans="1:15">
      <c r="A8" s="35"/>
      <c r="B8" s="35"/>
      <c r="C8" s="35"/>
      <c r="D8" s="35"/>
      <c r="E8" s="35"/>
      <c r="F8" s="35"/>
      <c r="G8" s="35"/>
      <c r="H8" s="33" t="s">
        <v>233</v>
      </c>
      <c r="I8" s="30"/>
      <c r="J8" s="30"/>
      <c r="K8" s="30"/>
      <c r="L8" s="30"/>
      <c r="M8" s="30"/>
      <c r="N8" s="30"/>
      <c r="O8" s="30"/>
    </row>
    <row r="9" spans="1:15" ht="12.75" customHeight="1">
      <c r="A9" s="273" t="s">
        <v>1</v>
      </c>
      <c r="B9" s="273"/>
      <c r="C9" s="273"/>
      <c r="D9" s="273"/>
      <c r="E9" s="346" t="s">
        <v>17</v>
      </c>
      <c r="F9" s="338" t="s">
        <v>18</v>
      </c>
      <c r="G9" s="338" t="s">
        <v>118</v>
      </c>
      <c r="H9" s="273" t="s">
        <v>6</v>
      </c>
    </row>
    <row r="10" spans="1:15" ht="21" customHeight="1">
      <c r="A10" s="273"/>
      <c r="B10" s="273"/>
      <c r="C10" s="273"/>
      <c r="D10" s="273"/>
      <c r="E10" s="347"/>
      <c r="F10" s="338"/>
      <c r="G10" s="338"/>
      <c r="H10" s="273"/>
    </row>
    <row r="11" spans="1:15" ht="23.25" customHeight="1">
      <c r="A11" s="360" t="s">
        <v>85</v>
      </c>
      <c r="B11" s="360"/>
      <c r="C11" s="360"/>
      <c r="D11" s="360"/>
      <c r="E11" s="27"/>
      <c r="F11" s="18"/>
      <c r="G11" s="18"/>
      <c r="H11" s="18"/>
    </row>
    <row r="12" spans="1:15" ht="23.25" customHeight="1">
      <c r="A12" s="361" t="s">
        <v>86</v>
      </c>
      <c r="B12" s="361"/>
      <c r="C12" s="361"/>
      <c r="D12" s="361"/>
      <c r="E12" s="27"/>
      <c r="F12" s="18"/>
      <c r="G12" s="18"/>
      <c r="H12" s="18"/>
    </row>
    <row r="13" spans="1:15" ht="23.25" customHeight="1">
      <c r="A13" s="361" t="s">
        <v>87</v>
      </c>
      <c r="B13" s="361"/>
      <c r="C13" s="361"/>
      <c r="D13" s="361"/>
      <c r="E13" s="27"/>
      <c r="F13" s="18"/>
      <c r="G13" s="18"/>
      <c r="H13" s="18"/>
    </row>
    <row r="14" spans="1:15" ht="23.25" customHeight="1">
      <c r="A14" s="357" t="s">
        <v>88</v>
      </c>
      <c r="B14" s="358"/>
      <c r="C14" s="358"/>
      <c r="D14" s="359"/>
      <c r="E14" s="27"/>
      <c r="F14" s="18"/>
      <c r="G14" s="18"/>
      <c r="H14" s="18"/>
    </row>
    <row r="15" spans="1:15" ht="23.25" customHeight="1">
      <c r="A15" s="365" t="s">
        <v>89</v>
      </c>
      <c r="B15" s="365"/>
      <c r="C15" s="365"/>
      <c r="D15" s="365"/>
      <c r="E15" s="27">
        <v>0</v>
      </c>
      <c r="F15" s="18">
        <v>0</v>
      </c>
      <c r="G15" s="18">
        <v>0</v>
      </c>
      <c r="H15" s="18">
        <v>0</v>
      </c>
    </row>
    <row r="16" spans="1:15" ht="12.75" customHeight="1">
      <c r="A16" s="366"/>
      <c r="B16" s="366"/>
      <c r="C16" s="366"/>
      <c r="D16" s="366"/>
      <c r="E16" s="27"/>
      <c r="F16" s="18"/>
      <c r="G16" s="18"/>
      <c r="H16" s="18"/>
    </row>
    <row r="17" spans="1:8" ht="12.75" customHeight="1">
      <c r="A17" s="361" t="s">
        <v>93</v>
      </c>
      <c r="B17" s="361"/>
      <c r="C17" s="361"/>
      <c r="D17" s="361"/>
      <c r="E17" s="27"/>
      <c r="F17" s="18"/>
      <c r="G17" s="18"/>
      <c r="H17" s="18"/>
    </row>
    <row r="18" spans="1:8" ht="12.75" customHeight="1">
      <c r="A18" s="361" t="s">
        <v>94</v>
      </c>
      <c r="B18" s="361"/>
      <c r="C18" s="361"/>
      <c r="D18" s="361"/>
      <c r="E18" s="27"/>
      <c r="F18" s="18"/>
      <c r="G18" s="18"/>
      <c r="H18" s="18"/>
    </row>
    <row r="19" spans="1:8">
      <c r="A19" s="267" t="s">
        <v>95</v>
      </c>
      <c r="B19" s="267"/>
      <c r="C19" s="267"/>
      <c r="D19" s="267"/>
      <c r="E19" s="18"/>
      <c r="F19" s="18"/>
      <c r="G19" s="18"/>
      <c r="H19" s="18"/>
    </row>
    <row r="20" spans="1:8">
      <c r="A20" s="363"/>
      <c r="B20" s="363"/>
      <c r="C20" s="363"/>
      <c r="D20" s="363"/>
      <c r="E20" s="20"/>
      <c r="F20" s="18"/>
      <c r="G20" s="18"/>
      <c r="H20" s="18"/>
    </row>
    <row r="21" spans="1:8">
      <c r="A21" s="364" t="s">
        <v>98</v>
      </c>
      <c r="B21" s="364"/>
      <c r="C21" s="364"/>
      <c r="D21" s="364"/>
      <c r="E21" s="20">
        <v>0</v>
      </c>
      <c r="F21" s="18">
        <v>0</v>
      </c>
      <c r="G21" s="18">
        <v>0</v>
      </c>
      <c r="H21" s="18">
        <v>0</v>
      </c>
    </row>
    <row r="22" spans="1:8">
      <c r="A22" s="363"/>
      <c r="B22" s="363"/>
      <c r="C22" s="363"/>
      <c r="D22" s="363"/>
      <c r="E22" s="20"/>
      <c r="F22" s="18"/>
      <c r="G22" s="18"/>
      <c r="H22" s="18"/>
    </row>
    <row r="23" spans="1:8" ht="23.25" customHeight="1">
      <c r="A23" s="360" t="s">
        <v>99</v>
      </c>
      <c r="B23" s="360"/>
      <c r="C23" s="360"/>
      <c r="D23" s="360"/>
      <c r="E23" s="26"/>
      <c r="F23" s="19"/>
      <c r="G23" s="19"/>
      <c r="H23" s="19"/>
    </row>
    <row r="24" spans="1:8" ht="23.25" customHeight="1">
      <c r="A24" s="361" t="s">
        <v>100</v>
      </c>
      <c r="B24" s="361"/>
      <c r="C24" s="361"/>
      <c r="D24" s="361"/>
      <c r="E24" s="8"/>
      <c r="F24" s="8"/>
      <c r="G24" s="8"/>
      <c r="H24" s="8"/>
    </row>
    <row r="25" spans="1:8">
      <c r="A25" s="307" t="s">
        <v>101</v>
      </c>
      <c r="B25" s="307"/>
      <c r="C25" s="307"/>
      <c r="D25" s="307"/>
      <c r="E25" s="8"/>
      <c r="F25" s="8"/>
      <c r="G25" s="8"/>
      <c r="H25" s="8"/>
    </row>
    <row r="26" spans="1:8">
      <c r="A26" s="267"/>
      <c r="B26" s="267"/>
      <c r="C26" s="267"/>
      <c r="D26" s="267"/>
      <c r="E26" s="8"/>
      <c r="F26" s="8"/>
      <c r="G26" s="8"/>
      <c r="H26" s="8"/>
    </row>
    <row r="27" spans="1:8">
      <c r="A27" s="362" t="s">
        <v>92</v>
      </c>
      <c r="B27" s="362"/>
      <c r="C27" s="362"/>
      <c r="D27" s="362"/>
      <c r="E27" s="8">
        <v>0</v>
      </c>
      <c r="F27" s="8">
        <v>0</v>
      </c>
      <c r="G27" s="8">
        <v>0</v>
      </c>
      <c r="H27" s="8">
        <v>0</v>
      </c>
    </row>
    <row r="28" spans="1:8">
      <c r="A28" s="267"/>
      <c r="B28" s="267"/>
      <c r="C28" s="267"/>
      <c r="D28" s="267"/>
      <c r="E28" s="8"/>
      <c r="F28" s="8"/>
      <c r="G28" s="8"/>
      <c r="H28" s="8"/>
    </row>
    <row r="29" spans="1:8" ht="23.25" customHeight="1">
      <c r="A29" s="275" t="s">
        <v>109</v>
      </c>
      <c r="B29" s="276"/>
      <c r="C29" s="276"/>
      <c r="D29" s="277"/>
      <c r="E29" s="8">
        <v>0</v>
      </c>
      <c r="F29" s="8">
        <v>0</v>
      </c>
      <c r="G29" s="8">
        <v>0</v>
      </c>
      <c r="H29" s="8">
        <v>0</v>
      </c>
    </row>
    <row r="30" spans="1:8">
      <c r="A30" s="267"/>
      <c r="B30" s="267"/>
      <c r="C30" s="267"/>
      <c r="D30" s="267"/>
      <c r="E30" s="8"/>
      <c r="F30" s="8"/>
      <c r="G30" s="8"/>
      <c r="H30" s="8"/>
    </row>
    <row r="31" spans="1:8">
      <c r="A31" s="257" t="s">
        <v>102</v>
      </c>
      <c r="B31" s="262"/>
      <c r="C31" s="262"/>
      <c r="D31" s="258"/>
      <c r="E31" s="8"/>
      <c r="F31" s="8"/>
      <c r="G31" s="8"/>
      <c r="H31" s="8"/>
    </row>
    <row r="32" spans="1:8">
      <c r="A32" s="257" t="s">
        <v>28</v>
      </c>
      <c r="B32" s="262"/>
      <c r="C32" s="262"/>
      <c r="D32" s="258"/>
      <c r="E32" s="8"/>
      <c r="F32" s="8"/>
      <c r="G32" s="8"/>
      <c r="H32" s="8"/>
    </row>
    <row r="33" spans="1:8">
      <c r="A33" s="257" t="s">
        <v>103</v>
      </c>
      <c r="B33" s="262"/>
      <c r="C33" s="262"/>
      <c r="D33" s="258"/>
      <c r="E33" s="8"/>
      <c r="F33" s="8"/>
      <c r="G33" s="8"/>
      <c r="H33" s="8"/>
    </row>
    <row r="34" spans="1:8">
      <c r="A34" s="257" t="s">
        <v>104</v>
      </c>
      <c r="B34" s="262"/>
      <c r="C34" s="262"/>
      <c r="D34" s="258"/>
      <c r="E34" s="8"/>
      <c r="F34" s="8"/>
      <c r="G34" s="8"/>
      <c r="H34" s="8"/>
    </row>
    <row r="35" spans="1:8">
      <c r="A35" s="257" t="s">
        <v>105</v>
      </c>
      <c r="B35" s="262"/>
      <c r="C35" s="262"/>
      <c r="D35" s="258"/>
      <c r="E35" s="8"/>
      <c r="F35" s="8"/>
      <c r="G35" s="8"/>
      <c r="H35" s="8"/>
    </row>
    <row r="36" spans="1:8">
      <c r="A36" s="257" t="s">
        <v>184</v>
      </c>
      <c r="B36" s="262"/>
      <c r="C36" s="262"/>
      <c r="D36" s="258"/>
      <c r="E36" s="8"/>
      <c r="F36" s="8"/>
      <c r="G36" s="8"/>
      <c r="H36" s="8"/>
    </row>
    <row r="37" spans="1:8">
      <c r="A37" s="257" t="s">
        <v>185</v>
      </c>
      <c r="B37" s="262"/>
      <c r="C37" s="262"/>
      <c r="D37" s="258"/>
      <c r="E37" s="8"/>
      <c r="F37" s="8"/>
      <c r="G37" s="8"/>
      <c r="H37" s="8"/>
    </row>
    <row r="38" spans="1:8">
      <c r="A38" s="263" t="s">
        <v>186</v>
      </c>
      <c r="B38" s="296"/>
      <c r="C38" s="296"/>
      <c r="D38" s="264"/>
      <c r="E38" s="8">
        <v>0</v>
      </c>
      <c r="F38" s="8">
        <v>0</v>
      </c>
      <c r="G38" s="8">
        <v>0</v>
      </c>
      <c r="H38" s="8">
        <v>0</v>
      </c>
    </row>
    <row r="39" spans="1:8">
      <c r="A39" s="293"/>
      <c r="B39" s="293"/>
      <c r="C39" s="293"/>
      <c r="D39" s="293"/>
      <c r="E39" s="8"/>
      <c r="F39" s="8"/>
      <c r="G39" s="8"/>
      <c r="H39" s="8"/>
    </row>
    <row r="40" spans="1:8">
      <c r="A40" s="268" t="s">
        <v>110</v>
      </c>
      <c r="B40" s="268"/>
      <c r="C40" s="268"/>
      <c r="D40" s="268"/>
      <c r="E40" s="8">
        <v>0</v>
      </c>
      <c r="F40" s="8">
        <v>0</v>
      </c>
      <c r="G40" s="8">
        <v>0</v>
      </c>
      <c r="H40" s="8">
        <v>0</v>
      </c>
    </row>
    <row r="41" spans="1:8">
      <c r="A41" s="367"/>
      <c r="B41" s="367"/>
      <c r="C41" s="367"/>
      <c r="D41" s="367"/>
    </row>
    <row r="42" spans="1:8">
      <c r="A42" s="367"/>
      <c r="B42" s="367"/>
      <c r="C42" s="367"/>
      <c r="D42" s="367"/>
    </row>
  </sheetData>
  <mergeCells count="41">
    <mergeCell ref="A34:D34"/>
    <mergeCell ref="A35:D35"/>
    <mergeCell ref="A36:D36"/>
    <mergeCell ref="A41:D41"/>
    <mergeCell ref="A42:D42"/>
    <mergeCell ref="A37:D37"/>
    <mergeCell ref="A38:D38"/>
    <mergeCell ref="A22:D22"/>
    <mergeCell ref="A30:D30"/>
    <mergeCell ref="A39:D39"/>
    <mergeCell ref="A23:D23"/>
    <mergeCell ref="A29:D29"/>
    <mergeCell ref="A33:D33"/>
    <mergeCell ref="A31:D31"/>
    <mergeCell ref="A32:D32"/>
    <mergeCell ref="A40:D40"/>
    <mergeCell ref="A24:D24"/>
    <mergeCell ref="A27:D27"/>
    <mergeCell ref="A26:D26"/>
    <mergeCell ref="A28:D28"/>
    <mergeCell ref="A15:D15"/>
    <mergeCell ref="A17:D17"/>
    <mergeCell ref="A21:D21"/>
    <mergeCell ref="A16:D16"/>
    <mergeCell ref="A19:D19"/>
    <mergeCell ref="A18:D18"/>
    <mergeCell ref="A20:D20"/>
    <mergeCell ref="A25:D25"/>
    <mergeCell ref="A1:H1"/>
    <mergeCell ref="A9:D10"/>
    <mergeCell ref="E9:E10"/>
    <mergeCell ref="F9:F10"/>
    <mergeCell ref="G9:G10"/>
    <mergeCell ref="H9:H10"/>
    <mergeCell ref="A3:H3"/>
    <mergeCell ref="A14:D14"/>
    <mergeCell ref="A6:D6"/>
    <mergeCell ref="E6:H6"/>
    <mergeCell ref="A11:D11"/>
    <mergeCell ref="A12:D12"/>
    <mergeCell ref="A13:D13"/>
  </mergeCells>
  <phoneticPr fontId="9" type="noConversion"/>
  <pageMargins left="0.54" right="0.34" top="0.88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2:L47"/>
  <sheetViews>
    <sheetView topLeftCell="A23" workbookViewId="0">
      <selection activeCell="G28" sqref="G28"/>
    </sheetView>
  </sheetViews>
  <sheetFormatPr defaultRowHeight="12.75"/>
  <cols>
    <col min="4" max="4" width="25.140625" customWidth="1"/>
    <col min="5" max="17" width="11.42578125" customWidth="1"/>
  </cols>
  <sheetData>
    <row r="2" spans="1:12">
      <c r="L2" s="28" t="s">
        <v>143</v>
      </c>
    </row>
    <row r="3" spans="1:12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spans="1:12">
      <c r="A4" s="404" t="s">
        <v>117</v>
      </c>
      <c r="B4" s="404"/>
      <c r="C4" s="404"/>
      <c r="D4" s="404"/>
      <c r="E4" s="269" t="s">
        <v>196</v>
      </c>
      <c r="F4" s="269"/>
      <c r="G4" s="269"/>
      <c r="H4" s="269"/>
      <c r="I4" s="269"/>
      <c r="J4" s="269"/>
      <c r="K4" s="269"/>
      <c r="L4" s="269"/>
    </row>
    <row r="5" spans="1:12">
      <c r="A5" s="43"/>
      <c r="B5" s="43"/>
      <c r="C5" s="43"/>
      <c r="D5" s="43"/>
      <c r="E5" s="33"/>
      <c r="F5" s="33"/>
      <c r="G5" s="33"/>
      <c r="H5" s="33"/>
      <c r="I5" s="33"/>
      <c r="J5" s="33"/>
      <c r="K5" s="33"/>
    </row>
    <row r="6" spans="1:1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>
      <c r="A7" s="331" t="s">
        <v>251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</row>
    <row r="8" spans="1:12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</row>
    <row r="9" spans="1:12" ht="13.5" thickBot="1">
      <c r="A9" s="411" t="s">
        <v>233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</row>
    <row r="10" spans="1:12" ht="12.75" customHeight="1">
      <c r="A10" s="320" t="s">
        <v>1</v>
      </c>
      <c r="B10" s="321"/>
      <c r="C10" s="321"/>
      <c r="D10" s="322"/>
      <c r="E10" s="309" t="s">
        <v>17</v>
      </c>
      <c r="F10" s="310"/>
      <c r="G10" s="311"/>
      <c r="H10" s="309" t="s">
        <v>18</v>
      </c>
      <c r="I10" s="310"/>
      <c r="J10" s="311"/>
      <c r="K10" s="372" t="s">
        <v>6</v>
      </c>
      <c r="L10" s="376" t="s">
        <v>213</v>
      </c>
    </row>
    <row r="11" spans="1:12" ht="24.75" customHeight="1" thickBot="1">
      <c r="A11" s="323"/>
      <c r="B11" s="324"/>
      <c r="C11" s="324"/>
      <c r="D11" s="325"/>
      <c r="E11" s="96" t="s">
        <v>201</v>
      </c>
      <c r="F11" s="92" t="s">
        <v>202</v>
      </c>
      <c r="G11" s="88" t="s">
        <v>205</v>
      </c>
      <c r="H11" s="96" t="s">
        <v>201</v>
      </c>
      <c r="I11" s="92" t="s">
        <v>202</v>
      </c>
      <c r="J11" s="88" t="s">
        <v>205</v>
      </c>
      <c r="K11" s="410"/>
      <c r="L11" s="377"/>
    </row>
    <row r="12" spans="1:12" ht="23.25" customHeight="1">
      <c r="A12" s="312" t="s">
        <v>57</v>
      </c>
      <c r="B12" s="260"/>
      <c r="C12" s="260"/>
      <c r="D12" s="313"/>
      <c r="E12" s="152"/>
      <c r="F12" s="153"/>
      <c r="G12" s="154"/>
      <c r="H12" s="152"/>
      <c r="I12" s="153"/>
      <c r="J12" s="154"/>
      <c r="K12" s="197"/>
      <c r="L12" s="164"/>
    </row>
    <row r="13" spans="1:12" ht="23.25" customHeight="1">
      <c r="A13" s="312" t="s">
        <v>58</v>
      </c>
      <c r="B13" s="260"/>
      <c r="C13" s="260"/>
      <c r="D13" s="313"/>
      <c r="E13" s="124"/>
      <c r="F13" s="115"/>
      <c r="G13" s="125"/>
      <c r="H13" s="124"/>
      <c r="I13" s="115"/>
      <c r="J13" s="125"/>
      <c r="K13" s="123"/>
      <c r="L13" s="164"/>
    </row>
    <row r="14" spans="1:12" ht="23.25" customHeight="1">
      <c r="A14" s="312" t="s">
        <v>59</v>
      </c>
      <c r="B14" s="260"/>
      <c r="C14" s="260"/>
      <c r="D14" s="313"/>
      <c r="E14" s="124"/>
      <c r="F14" s="115"/>
      <c r="G14" s="125"/>
      <c r="H14" s="124"/>
      <c r="I14" s="115"/>
      <c r="J14" s="125"/>
      <c r="K14" s="123"/>
      <c r="L14" s="164"/>
    </row>
    <row r="15" spans="1:12" ht="12.75" customHeight="1">
      <c r="A15" s="312" t="s">
        <v>60</v>
      </c>
      <c r="B15" s="260"/>
      <c r="C15" s="260"/>
      <c r="D15" s="313"/>
      <c r="E15" s="124"/>
      <c r="F15" s="115"/>
      <c r="G15" s="125"/>
      <c r="H15" s="124"/>
      <c r="I15" s="115">
        <v>346857</v>
      </c>
      <c r="J15" s="125">
        <v>346857</v>
      </c>
      <c r="K15" s="123">
        <f>J15+G15</f>
        <v>346857</v>
      </c>
      <c r="L15" s="165">
        <f>J15/I15</f>
        <v>1</v>
      </c>
    </row>
    <row r="16" spans="1:12" ht="12.75" customHeight="1">
      <c r="A16" s="314" t="s">
        <v>108</v>
      </c>
      <c r="B16" s="276"/>
      <c r="C16" s="276"/>
      <c r="D16" s="315"/>
      <c r="E16" s="124">
        <v>0</v>
      </c>
      <c r="F16" s="115">
        <v>0</v>
      </c>
      <c r="G16" s="125">
        <v>0</v>
      </c>
      <c r="H16" s="123">
        <f>H15+H14+H13+H12</f>
        <v>0</v>
      </c>
      <c r="I16" s="116">
        <f>I15+I14+I13+I12</f>
        <v>346857</v>
      </c>
      <c r="J16" s="156">
        <f>J15+J14+J13+J12</f>
        <v>346857</v>
      </c>
      <c r="K16" s="127">
        <f>J16+G16</f>
        <v>346857</v>
      </c>
      <c r="L16" s="164"/>
    </row>
    <row r="17" spans="1:12">
      <c r="A17" s="283"/>
      <c r="B17" s="267"/>
      <c r="C17" s="267"/>
      <c r="D17" s="284"/>
      <c r="E17" s="124"/>
      <c r="F17" s="115"/>
      <c r="G17" s="125"/>
      <c r="H17" s="124"/>
      <c r="I17" s="115"/>
      <c r="J17" s="125"/>
      <c r="K17" s="123"/>
      <c r="L17" s="164"/>
    </row>
    <row r="18" spans="1:12">
      <c r="A18" s="285"/>
      <c r="B18" s="268"/>
      <c r="C18" s="268"/>
      <c r="D18" s="286"/>
      <c r="E18" s="126"/>
      <c r="F18" s="116"/>
      <c r="G18" s="155"/>
      <c r="H18" s="124"/>
      <c r="I18" s="115"/>
      <c r="J18" s="125"/>
      <c r="K18" s="123"/>
      <c r="L18" s="164"/>
    </row>
    <row r="19" spans="1:12">
      <c r="A19" s="306" t="s">
        <v>71</v>
      </c>
      <c r="B19" s="307"/>
      <c r="C19" s="307"/>
      <c r="D19" s="308"/>
      <c r="E19" s="124"/>
      <c r="F19" s="115"/>
      <c r="G19" s="125"/>
      <c r="H19" s="124"/>
      <c r="I19" s="115"/>
      <c r="J19" s="125"/>
      <c r="K19" s="123"/>
      <c r="L19" s="164"/>
    </row>
    <row r="20" spans="1:12">
      <c r="A20" s="281" t="s">
        <v>72</v>
      </c>
      <c r="B20" s="274"/>
      <c r="C20" s="274"/>
      <c r="D20" s="282"/>
      <c r="E20" s="124">
        <v>400000</v>
      </c>
      <c r="F20" s="115">
        <v>400000</v>
      </c>
      <c r="G20" s="125">
        <v>50185</v>
      </c>
      <c r="H20" s="124"/>
      <c r="I20" s="115"/>
      <c r="J20" s="125"/>
      <c r="K20" s="123">
        <f>G20+J20</f>
        <v>50185</v>
      </c>
      <c r="L20" s="165">
        <f>G20/F20</f>
        <v>0.1254625</v>
      </c>
    </row>
    <row r="21" spans="1:12">
      <c r="A21" s="283" t="s">
        <v>73</v>
      </c>
      <c r="B21" s="267"/>
      <c r="C21" s="267"/>
      <c r="D21" s="284"/>
      <c r="E21" s="126"/>
      <c r="F21" s="116"/>
      <c r="G21" s="155"/>
      <c r="H21" s="124"/>
      <c r="I21" s="115"/>
      <c r="J21" s="125"/>
      <c r="K21" s="123">
        <f t="shared" ref="K21:K29" si="0">G21+J21</f>
        <v>0</v>
      </c>
      <c r="L21" s="164"/>
    </row>
    <row r="22" spans="1:12">
      <c r="A22" s="306" t="s">
        <v>190</v>
      </c>
      <c r="B22" s="307"/>
      <c r="C22" s="307"/>
      <c r="D22" s="308"/>
      <c r="E22" s="124"/>
      <c r="F22" s="115"/>
      <c r="G22" s="125"/>
      <c r="H22" s="124"/>
      <c r="I22" s="115"/>
      <c r="J22" s="125"/>
      <c r="K22" s="123">
        <f t="shared" si="0"/>
        <v>0</v>
      </c>
      <c r="L22" s="164"/>
    </row>
    <row r="23" spans="1:12">
      <c r="A23" s="306" t="s">
        <v>189</v>
      </c>
      <c r="B23" s="307"/>
      <c r="C23" s="307"/>
      <c r="D23" s="308"/>
      <c r="E23" s="124"/>
      <c r="F23" s="115"/>
      <c r="G23" s="125"/>
      <c r="H23" s="124"/>
      <c r="I23" s="115"/>
      <c r="J23" s="125"/>
      <c r="K23" s="123">
        <f t="shared" si="0"/>
        <v>0</v>
      </c>
      <c r="L23" s="164"/>
    </row>
    <row r="24" spans="1:12">
      <c r="A24" s="283" t="s">
        <v>74</v>
      </c>
      <c r="B24" s="267"/>
      <c r="C24" s="267"/>
      <c r="D24" s="284"/>
      <c r="E24" s="124">
        <v>95000</v>
      </c>
      <c r="F24" s="115">
        <v>95000</v>
      </c>
      <c r="G24" s="125">
        <v>13550</v>
      </c>
      <c r="H24" s="124"/>
      <c r="I24" s="115"/>
      <c r="J24" s="125"/>
      <c r="K24" s="123">
        <f t="shared" si="0"/>
        <v>13550</v>
      </c>
      <c r="L24" s="165">
        <f>G24/F24</f>
        <v>0.14263157894736841</v>
      </c>
    </row>
    <row r="25" spans="1:12">
      <c r="A25" s="290" t="s">
        <v>75</v>
      </c>
      <c r="B25" s="262"/>
      <c r="C25" s="262"/>
      <c r="D25" s="291"/>
      <c r="E25" s="124"/>
      <c r="F25" s="115"/>
      <c r="G25" s="125"/>
      <c r="H25" s="124"/>
      <c r="I25" s="115"/>
      <c r="J25" s="125"/>
      <c r="K25" s="123">
        <f t="shared" si="0"/>
        <v>0</v>
      </c>
      <c r="L25" s="164"/>
    </row>
    <row r="26" spans="1:12">
      <c r="A26" s="283" t="s">
        <v>76</v>
      </c>
      <c r="B26" s="267"/>
      <c r="C26" s="267"/>
      <c r="D26" s="284"/>
      <c r="E26" s="124"/>
      <c r="F26" s="115"/>
      <c r="G26" s="125"/>
      <c r="H26" s="124"/>
      <c r="I26" s="115"/>
      <c r="J26" s="125"/>
      <c r="K26" s="123">
        <f t="shared" si="0"/>
        <v>0</v>
      </c>
      <c r="L26" s="165"/>
    </row>
    <row r="27" spans="1:12">
      <c r="A27" s="283" t="s">
        <v>77</v>
      </c>
      <c r="B27" s="268"/>
      <c r="C27" s="268"/>
      <c r="D27" s="286"/>
      <c r="E27" s="126"/>
      <c r="F27" s="116"/>
      <c r="G27" s="155"/>
      <c r="H27" s="124"/>
      <c r="I27" s="115"/>
      <c r="J27" s="125"/>
      <c r="K27" s="123">
        <f t="shared" si="0"/>
        <v>0</v>
      </c>
      <c r="L27" s="164"/>
    </row>
    <row r="28" spans="1:12">
      <c r="A28" s="290" t="s">
        <v>78</v>
      </c>
      <c r="B28" s="262"/>
      <c r="C28" s="262"/>
      <c r="D28" s="291"/>
      <c r="E28" s="126"/>
      <c r="F28" s="116"/>
      <c r="G28" s="155"/>
      <c r="H28" s="124"/>
      <c r="I28" s="115"/>
      <c r="J28" s="125"/>
      <c r="K28" s="123">
        <f t="shared" si="0"/>
        <v>0</v>
      </c>
      <c r="L28" s="164"/>
    </row>
    <row r="29" spans="1:12">
      <c r="A29" s="285" t="s">
        <v>79</v>
      </c>
      <c r="B29" s="268"/>
      <c r="C29" s="268"/>
      <c r="D29" s="286"/>
      <c r="E29" s="127">
        <f>SUM(E19:E28)</f>
        <v>495000</v>
      </c>
      <c r="F29" s="116">
        <f>SUM(F19:F28)</f>
        <v>495000</v>
      </c>
      <c r="G29" s="156">
        <f>SUM(G19:G28)</f>
        <v>63735</v>
      </c>
      <c r="H29" s="126">
        <f>SUM(H19:H28)</f>
        <v>0</v>
      </c>
      <c r="I29" s="116">
        <v>0</v>
      </c>
      <c r="J29" s="155">
        <v>0</v>
      </c>
      <c r="K29" s="127">
        <f t="shared" si="0"/>
        <v>63735</v>
      </c>
      <c r="L29" s="84">
        <f>G29/F29</f>
        <v>0.12875757575757577</v>
      </c>
    </row>
    <row r="30" spans="1:12">
      <c r="A30" s="292"/>
      <c r="B30" s="293"/>
      <c r="C30" s="293"/>
      <c r="D30" s="294"/>
      <c r="E30" s="124"/>
      <c r="F30" s="115"/>
      <c r="G30" s="125"/>
      <c r="H30" s="124"/>
      <c r="I30" s="115"/>
      <c r="J30" s="125"/>
      <c r="K30" s="123"/>
      <c r="L30" s="164"/>
    </row>
    <row r="31" spans="1:12" ht="23.25" customHeight="1">
      <c r="A31" s="281" t="s">
        <v>80</v>
      </c>
      <c r="B31" s="274"/>
      <c r="C31" s="274"/>
      <c r="D31" s="282"/>
      <c r="E31" s="124"/>
      <c r="F31" s="115"/>
      <c r="G31" s="125"/>
      <c r="H31" s="124"/>
      <c r="I31" s="115"/>
      <c r="J31" s="125"/>
      <c r="K31" s="123"/>
      <c r="L31" s="164"/>
    </row>
    <row r="32" spans="1:12" ht="23.25" customHeight="1">
      <c r="A32" s="281" t="s">
        <v>81</v>
      </c>
      <c r="B32" s="274"/>
      <c r="C32" s="274"/>
      <c r="D32" s="282"/>
      <c r="E32" s="124"/>
      <c r="F32" s="115"/>
      <c r="G32" s="125"/>
      <c r="H32" s="124"/>
      <c r="I32" s="115"/>
      <c r="J32" s="125"/>
      <c r="K32" s="123"/>
      <c r="L32" s="164"/>
    </row>
    <row r="33" spans="1:12">
      <c r="A33" s="283" t="s">
        <v>82</v>
      </c>
      <c r="B33" s="267"/>
      <c r="C33" s="267"/>
      <c r="D33" s="284"/>
      <c r="E33" s="124"/>
      <c r="F33" s="115"/>
      <c r="G33" s="125"/>
      <c r="H33" s="124"/>
      <c r="I33" s="115"/>
      <c r="J33" s="125"/>
      <c r="K33" s="123"/>
      <c r="L33" s="164"/>
    </row>
    <row r="34" spans="1:12">
      <c r="A34" s="285" t="s">
        <v>83</v>
      </c>
      <c r="B34" s="268"/>
      <c r="C34" s="268"/>
      <c r="D34" s="286"/>
      <c r="E34" s="124">
        <v>0</v>
      </c>
      <c r="F34" s="115"/>
      <c r="G34" s="125"/>
      <c r="H34" s="124">
        <v>0</v>
      </c>
      <c r="I34" s="115"/>
      <c r="J34" s="125"/>
      <c r="K34" s="123">
        <v>0</v>
      </c>
      <c r="L34" s="164"/>
    </row>
    <row r="35" spans="1:12">
      <c r="A35" s="283"/>
      <c r="B35" s="267"/>
      <c r="C35" s="267"/>
      <c r="D35" s="284"/>
      <c r="E35" s="124"/>
      <c r="F35" s="115"/>
      <c r="G35" s="125"/>
      <c r="H35" s="124"/>
      <c r="I35" s="115"/>
      <c r="J35" s="125"/>
      <c r="K35" s="123"/>
      <c r="L35" s="164"/>
    </row>
    <row r="36" spans="1:12">
      <c r="A36" s="285" t="s">
        <v>106</v>
      </c>
      <c r="B36" s="268"/>
      <c r="C36" s="268"/>
      <c r="D36" s="286"/>
      <c r="E36" s="127">
        <f t="shared" ref="E36:K36" si="1">E34+E29+E16</f>
        <v>495000</v>
      </c>
      <c r="F36" s="116">
        <f t="shared" si="1"/>
        <v>495000</v>
      </c>
      <c r="G36" s="156">
        <f t="shared" si="1"/>
        <v>63735</v>
      </c>
      <c r="H36" s="127">
        <f t="shared" si="1"/>
        <v>0</v>
      </c>
      <c r="I36" s="116">
        <f t="shared" si="1"/>
        <v>346857</v>
      </c>
      <c r="J36" s="156">
        <f t="shared" si="1"/>
        <v>346857</v>
      </c>
      <c r="K36" s="127">
        <f t="shared" si="1"/>
        <v>410592</v>
      </c>
      <c r="L36" s="165">
        <f>G36/F36</f>
        <v>0.12875757575757577</v>
      </c>
    </row>
    <row r="37" spans="1:12">
      <c r="A37" s="283"/>
      <c r="B37" s="267"/>
      <c r="C37" s="267"/>
      <c r="D37" s="284"/>
      <c r="E37" s="124"/>
      <c r="F37" s="115"/>
      <c r="G37" s="125"/>
      <c r="H37" s="124"/>
      <c r="I37" s="115"/>
      <c r="J37" s="125"/>
      <c r="K37" s="123"/>
      <c r="L37" s="164"/>
    </row>
    <row r="38" spans="1:12">
      <c r="A38" s="290" t="s">
        <v>102</v>
      </c>
      <c r="B38" s="262"/>
      <c r="C38" s="262"/>
      <c r="D38" s="291"/>
      <c r="E38" s="124"/>
      <c r="F38" s="115"/>
      <c r="G38" s="125"/>
      <c r="H38" s="124"/>
      <c r="I38" s="115"/>
      <c r="J38" s="125"/>
      <c r="K38" s="123"/>
      <c r="L38" s="164"/>
    </row>
    <row r="39" spans="1:12">
      <c r="A39" s="290" t="s">
        <v>28</v>
      </c>
      <c r="B39" s="262"/>
      <c r="C39" s="262"/>
      <c r="D39" s="291"/>
      <c r="E39" s="124"/>
      <c r="F39" s="115"/>
      <c r="G39" s="125"/>
      <c r="H39" s="124"/>
      <c r="I39" s="115"/>
      <c r="J39" s="125"/>
      <c r="K39" s="123"/>
      <c r="L39" s="164"/>
    </row>
    <row r="40" spans="1:12">
      <c r="A40" s="290" t="s">
        <v>103</v>
      </c>
      <c r="B40" s="262"/>
      <c r="C40" s="262"/>
      <c r="D40" s="291"/>
      <c r="E40" s="124">
        <v>73043</v>
      </c>
      <c r="F40" s="115">
        <v>73043</v>
      </c>
      <c r="G40" s="125">
        <v>73043</v>
      </c>
      <c r="H40" s="124"/>
      <c r="I40" s="115"/>
      <c r="J40" s="125"/>
      <c r="K40" s="123">
        <v>73043</v>
      </c>
      <c r="L40" s="165">
        <v>1</v>
      </c>
    </row>
    <row r="41" spans="1:12">
      <c r="A41" s="290" t="s">
        <v>104</v>
      </c>
      <c r="B41" s="262"/>
      <c r="C41" s="262"/>
      <c r="D41" s="291"/>
      <c r="E41" s="124"/>
      <c r="F41" s="115"/>
      <c r="G41" s="125"/>
      <c r="H41" s="124"/>
      <c r="I41" s="115"/>
      <c r="J41" s="125"/>
      <c r="K41" s="123"/>
      <c r="L41" s="164"/>
    </row>
    <row r="42" spans="1:12">
      <c r="A42" s="290" t="s">
        <v>105</v>
      </c>
      <c r="B42" s="262"/>
      <c r="C42" s="262"/>
      <c r="D42" s="291"/>
      <c r="E42" s="124"/>
      <c r="F42" s="115"/>
      <c r="G42" s="125"/>
      <c r="H42" s="124"/>
      <c r="I42" s="115"/>
      <c r="J42" s="125"/>
      <c r="K42" s="123"/>
      <c r="L42" s="164"/>
    </row>
    <row r="43" spans="1:12">
      <c r="A43" s="290" t="s">
        <v>184</v>
      </c>
      <c r="B43" s="262"/>
      <c r="C43" s="262"/>
      <c r="D43" s="291"/>
      <c r="E43" s="124">
        <v>10748957</v>
      </c>
      <c r="F43" s="115">
        <v>11629543</v>
      </c>
      <c r="G43" s="125">
        <v>4737930</v>
      </c>
      <c r="H43" s="124"/>
      <c r="I43" s="115"/>
      <c r="J43" s="125"/>
      <c r="K43" s="123">
        <v>4737930</v>
      </c>
      <c r="L43" s="165">
        <f>G43/F43</f>
        <v>0.40740465897929096</v>
      </c>
    </row>
    <row r="44" spans="1:12">
      <c r="A44" s="290" t="s">
        <v>185</v>
      </c>
      <c r="B44" s="262"/>
      <c r="C44" s="262"/>
      <c r="D44" s="291"/>
      <c r="E44" s="124"/>
      <c r="F44" s="115"/>
      <c r="G44" s="125"/>
      <c r="H44" s="124"/>
      <c r="I44" s="115"/>
      <c r="J44" s="125"/>
      <c r="K44" s="123"/>
      <c r="L44" s="164"/>
    </row>
    <row r="45" spans="1:12">
      <c r="A45" s="295" t="s">
        <v>186</v>
      </c>
      <c r="B45" s="296"/>
      <c r="C45" s="296"/>
      <c r="D45" s="297"/>
      <c r="E45" s="127">
        <f>SUM(E38:E44)</f>
        <v>10822000</v>
      </c>
      <c r="F45" s="116">
        <f>SUM(F38:F44)</f>
        <v>11702586</v>
      </c>
      <c r="G45" s="156">
        <f>SUM(G38:G44)</f>
        <v>4810973</v>
      </c>
      <c r="H45" s="126">
        <f>SUM(H38:H44)</f>
        <v>0</v>
      </c>
      <c r="I45" s="116">
        <v>0</v>
      </c>
      <c r="J45" s="155">
        <v>0</v>
      </c>
      <c r="K45" s="127">
        <v>4810973</v>
      </c>
      <c r="L45" s="84">
        <f>G45/F45</f>
        <v>0.41110340910974719</v>
      </c>
    </row>
    <row r="46" spans="1:12">
      <c r="A46" s="283"/>
      <c r="B46" s="267"/>
      <c r="C46" s="267"/>
      <c r="D46" s="284"/>
      <c r="E46" s="124"/>
      <c r="F46" s="115"/>
      <c r="G46" s="125"/>
      <c r="H46" s="124"/>
      <c r="I46" s="115"/>
      <c r="J46" s="125"/>
      <c r="K46" s="123"/>
      <c r="L46" s="164"/>
    </row>
    <row r="47" spans="1:12" ht="13.5" thickBot="1">
      <c r="A47" s="394" t="s">
        <v>107</v>
      </c>
      <c r="B47" s="395"/>
      <c r="C47" s="395"/>
      <c r="D47" s="396"/>
      <c r="E47" s="161">
        <f t="shared" ref="E47:K47" si="2">E45+E36</f>
        <v>11317000</v>
      </c>
      <c r="F47" s="158">
        <f t="shared" si="2"/>
        <v>12197586</v>
      </c>
      <c r="G47" s="199">
        <f t="shared" si="2"/>
        <v>4874708</v>
      </c>
      <c r="H47" s="161">
        <f t="shared" si="2"/>
        <v>0</v>
      </c>
      <c r="I47" s="158">
        <f t="shared" si="2"/>
        <v>346857</v>
      </c>
      <c r="J47" s="159">
        <f t="shared" si="2"/>
        <v>346857</v>
      </c>
      <c r="K47" s="161">
        <f t="shared" si="2"/>
        <v>5221565</v>
      </c>
      <c r="L47" s="166">
        <f>G47/F47</f>
        <v>0.399645306866457</v>
      </c>
    </row>
  </sheetData>
  <mergeCells count="47">
    <mergeCell ref="A32:D32"/>
    <mergeCell ref="A33:D33"/>
    <mergeCell ref="A34:D34"/>
    <mergeCell ref="A35:D35"/>
    <mergeCell ref="L10:L11"/>
    <mergeCell ref="E10:G10"/>
    <mergeCell ref="H10:J10"/>
    <mergeCell ref="A21:D21"/>
    <mergeCell ref="A23:D23"/>
    <mergeCell ref="A28:D28"/>
    <mergeCell ref="A40:D40"/>
    <mergeCell ref="A41:D41"/>
    <mergeCell ref="A38:D38"/>
    <mergeCell ref="A39:D39"/>
    <mergeCell ref="A42:D42"/>
    <mergeCell ref="A3:K3"/>
    <mergeCell ref="A14:D14"/>
    <mergeCell ref="A7:K7"/>
    <mergeCell ref="A8:K8"/>
    <mergeCell ref="A10:D11"/>
    <mergeCell ref="A12:D12"/>
    <mergeCell ref="A13:D13"/>
    <mergeCell ref="E4:L4"/>
    <mergeCell ref="A9:L9"/>
    <mergeCell ref="A4:D4"/>
    <mergeCell ref="A25:D25"/>
    <mergeCell ref="A26:D26"/>
    <mergeCell ref="A27:D27"/>
    <mergeCell ref="A20:D20"/>
    <mergeCell ref="A22:D22"/>
    <mergeCell ref="A24:D24"/>
    <mergeCell ref="A45:D45"/>
    <mergeCell ref="A46:D46"/>
    <mergeCell ref="A47:D47"/>
    <mergeCell ref="K10:K11"/>
    <mergeCell ref="A15:D15"/>
    <mergeCell ref="A16:D16"/>
    <mergeCell ref="A29:D29"/>
    <mergeCell ref="A18:D18"/>
    <mergeCell ref="A19:D19"/>
    <mergeCell ref="A17:D17"/>
    <mergeCell ref="A43:D43"/>
    <mergeCell ref="A30:D30"/>
    <mergeCell ref="A31:D31"/>
    <mergeCell ref="A44:D44"/>
    <mergeCell ref="A36:D36"/>
    <mergeCell ref="A37:D37"/>
  </mergeCells>
  <phoneticPr fontId="9" type="noConversion"/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L46"/>
  <sheetViews>
    <sheetView topLeftCell="A22" workbookViewId="0">
      <selection activeCell="F40" sqref="F40"/>
    </sheetView>
  </sheetViews>
  <sheetFormatPr defaultRowHeight="12.75"/>
  <cols>
    <col min="4" max="4" width="25.140625" customWidth="1"/>
    <col min="5" max="5" width="14.42578125" customWidth="1"/>
    <col min="6" max="6" width="13.28515625" customWidth="1"/>
    <col min="7" max="7" width="14.28515625" customWidth="1"/>
    <col min="11" max="11" width="10.5703125" bestFit="1" customWidth="1"/>
  </cols>
  <sheetData>
    <row r="1" spans="1:12">
      <c r="L1" s="28" t="s">
        <v>144</v>
      </c>
    </row>
    <row r="2" spans="1:12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</row>
    <row r="3" spans="1:12">
      <c r="A3" s="404" t="s">
        <v>117</v>
      </c>
      <c r="B3" s="404"/>
      <c r="C3" s="404"/>
      <c r="D3" s="404"/>
      <c r="E3" s="269" t="s">
        <v>197</v>
      </c>
      <c r="F3" s="269"/>
      <c r="G3" s="269"/>
      <c r="H3" s="269"/>
      <c r="I3" s="269"/>
      <c r="J3" s="269"/>
      <c r="K3" s="269"/>
      <c r="L3" s="269"/>
    </row>
    <row r="4" spans="1:12">
      <c r="A4" s="43"/>
      <c r="B4" s="43"/>
      <c r="C4" s="43"/>
      <c r="D4" s="43"/>
      <c r="E4" s="33"/>
      <c r="F4" s="33"/>
      <c r="G4" s="33"/>
      <c r="H4" s="33"/>
      <c r="I4" s="33"/>
      <c r="J4" s="33"/>
      <c r="K4" s="33"/>
    </row>
    <row r="5" spans="1:1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2">
      <c r="A6" s="331" t="s">
        <v>252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</row>
    <row r="7" spans="1:12">
      <c r="A7" s="331"/>
      <c r="B7" s="331"/>
      <c r="C7" s="331"/>
      <c r="D7" s="331"/>
      <c r="E7" s="331"/>
      <c r="F7" s="331"/>
      <c r="G7" s="331"/>
      <c r="H7" s="331"/>
      <c r="I7" s="331"/>
      <c r="J7" s="331"/>
      <c r="K7" s="331"/>
    </row>
    <row r="8" spans="1:12" ht="13.5" thickBot="1">
      <c r="A8" s="411" t="s">
        <v>232</v>
      </c>
      <c r="B8" s="411"/>
      <c r="C8" s="411"/>
      <c r="D8" s="411"/>
      <c r="E8" s="411"/>
      <c r="F8" s="411"/>
      <c r="G8" s="411"/>
      <c r="H8" s="411"/>
      <c r="I8" s="411"/>
      <c r="J8" s="411"/>
      <c r="K8" s="411"/>
      <c r="L8" s="411"/>
    </row>
    <row r="9" spans="1:12">
      <c r="A9" s="320" t="s">
        <v>1</v>
      </c>
      <c r="B9" s="321"/>
      <c r="C9" s="321"/>
      <c r="D9" s="322"/>
      <c r="E9" s="309" t="s">
        <v>17</v>
      </c>
      <c r="F9" s="310"/>
      <c r="G9" s="311"/>
      <c r="H9" s="309" t="s">
        <v>18</v>
      </c>
      <c r="I9" s="310"/>
      <c r="J9" s="311"/>
      <c r="K9" s="372" t="s">
        <v>6</v>
      </c>
      <c r="L9" s="412" t="s">
        <v>213</v>
      </c>
    </row>
    <row r="10" spans="1:12" ht="12.75" customHeight="1" thickBot="1">
      <c r="A10" s="323"/>
      <c r="B10" s="324"/>
      <c r="C10" s="324"/>
      <c r="D10" s="325"/>
      <c r="E10" s="96" t="s">
        <v>201</v>
      </c>
      <c r="F10" s="92" t="s">
        <v>202</v>
      </c>
      <c r="G10" s="88" t="s">
        <v>205</v>
      </c>
      <c r="H10" s="96" t="s">
        <v>201</v>
      </c>
      <c r="I10" s="92" t="s">
        <v>202</v>
      </c>
      <c r="J10" s="88" t="s">
        <v>205</v>
      </c>
      <c r="K10" s="410"/>
      <c r="L10" s="413"/>
    </row>
    <row r="11" spans="1:12" ht="24.75" customHeight="1">
      <c r="A11" s="312" t="s">
        <v>57</v>
      </c>
      <c r="B11" s="260"/>
      <c r="C11" s="260"/>
      <c r="D11" s="313"/>
      <c r="E11" s="152"/>
      <c r="F11" s="153"/>
      <c r="G11" s="154"/>
      <c r="H11" s="152"/>
      <c r="I11" s="153"/>
      <c r="J11" s="154"/>
      <c r="K11" s="197"/>
      <c r="L11" s="164"/>
    </row>
    <row r="12" spans="1:12" ht="23.25" customHeight="1">
      <c r="A12" s="312" t="s">
        <v>58</v>
      </c>
      <c r="B12" s="260"/>
      <c r="C12" s="260"/>
      <c r="D12" s="313"/>
      <c r="E12" s="124"/>
      <c r="F12" s="115"/>
      <c r="G12" s="125"/>
      <c r="H12" s="124"/>
      <c r="I12" s="115"/>
      <c r="J12" s="125"/>
      <c r="K12" s="123"/>
      <c r="L12" s="164"/>
    </row>
    <row r="13" spans="1:12" ht="23.25" customHeight="1">
      <c r="A13" s="312" t="s">
        <v>59</v>
      </c>
      <c r="B13" s="260"/>
      <c r="C13" s="260"/>
      <c r="D13" s="313"/>
      <c r="E13" s="124"/>
      <c r="F13" s="115"/>
      <c r="G13" s="125"/>
      <c r="H13" s="124"/>
      <c r="I13" s="115"/>
      <c r="J13" s="125"/>
      <c r="K13" s="123"/>
      <c r="L13" s="164"/>
    </row>
    <row r="14" spans="1:12" ht="23.25" customHeight="1">
      <c r="A14" s="312" t="s">
        <v>60</v>
      </c>
      <c r="B14" s="260"/>
      <c r="C14" s="260"/>
      <c r="D14" s="313"/>
      <c r="E14" s="124"/>
      <c r="F14" s="115"/>
      <c r="G14" s="125"/>
      <c r="H14" s="124"/>
      <c r="I14" s="115"/>
      <c r="J14" s="125"/>
      <c r="K14" s="123"/>
      <c r="L14" s="164"/>
    </row>
    <row r="15" spans="1:12" ht="12.75" customHeight="1">
      <c r="A15" s="314" t="s">
        <v>108</v>
      </c>
      <c r="B15" s="276"/>
      <c r="C15" s="276"/>
      <c r="D15" s="315"/>
      <c r="E15" s="124">
        <v>0</v>
      </c>
      <c r="F15" s="115">
        <v>0</v>
      </c>
      <c r="G15" s="125">
        <v>0</v>
      </c>
      <c r="H15" s="124">
        <v>0</v>
      </c>
      <c r="I15" s="115">
        <v>0</v>
      </c>
      <c r="J15" s="125">
        <v>0</v>
      </c>
      <c r="K15" s="123">
        <v>0</v>
      </c>
      <c r="L15" s="164"/>
    </row>
    <row r="16" spans="1:12" ht="12.75" customHeight="1">
      <c r="A16" s="283"/>
      <c r="B16" s="267"/>
      <c r="C16" s="267"/>
      <c r="D16" s="284"/>
      <c r="E16" s="124"/>
      <c r="F16" s="115"/>
      <c r="G16" s="125"/>
      <c r="H16" s="124"/>
      <c r="I16" s="115"/>
      <c r="J16" s="125"/>
      <c r="K16" s="123"/>
      <c r="L16" s="164"/>
    </row>
    <row r="17" spans="1:12">
      <c r="A17" s="285"/>
      <c r="B17" s="268"/>
      <c r="C17" s="268"/>
      <c r="D17" s="286"/>
      <c r="E17" s="126"/>
      <c r="F17" s="116"/>
      <c r="G17" s="155"/>
      <c r="H17" s="124"/>
      <c r="I17" s="115"/>
      <c r="J17" s="125"/>
      <c r="K17" s="123"/>
      <c r="L17" s="164"/>
    </row>
    <row r="18" spans="1:12">
      <c r="A18" s="306" t="s">
        <v>71</v>
      </c>
      <c r="B18" s="307"/>
      <c r="C18" s="307"/>
      <c r="D18" s="308"/>
      <c r="E18" s="124"/>
      <c r="F18" s="115"/>
      <c r="G18" s="125"/>
      <c r="H18" s="124"/>
      <c r="I18" s="115"/>
      <c r="J18" s="125"/>
      <c r="K18" s="123"/>
      <c r="L18" s="164"/>
    </row>
    <row r="19" spans="1:12">
      <c r="A19" s="281" t="s">
        <v>72</v>
      </c>
      <c r="B19" s="274"/>
      <c r="C19" s="274"/>
      <c r="D19" s="282"/>
      <c r="E19" s="124"/>
      <c r="F19" s="115"/>
      <c r="G19" s="125"/>
      <c r="H19" s="124"/>
      <c r="I19" s="115"/>
      <c r="J19" s="125"/>
      <c r="K19" s="123"/>
      <c r="L19" s="165"/>
    </row>
    <row r="20" spans="1:12" ht="12.75" customHeight="1">
      <c r="A20" s="283" t="s">
        <v>73</v>
      </c>
      <c r="B20" s="267"/>
      <c r="C20" s="267"/>
      <c r="D20" s="284"/>
      <c r="E20" s="126"/>
      <c r="F20" s="116"/>
      <c r="G20" s="155"/>
      <c r="H20" s="124"/>
      <c r="I20" s="115"/>
      <c r="J20" s="125"/>
      <c r="K20" s="123"/>
      <c r="L20" s="164"/>
    </row>
    <row r="21" spans="1:12">
      <c r="A21" s="306" t="s">
        <v>190</v>
      </c>
      <c r="B21" s="307"/>
      <c r="C21" s="307"/>
      <c r="D21" s="308"/>
      <c r="E21" s="124"/>
      <c r="F21" s="115"/>
      <c r="G21" s="125"/>
      <c r="H21" s="124"/>
      <c r="I21" s="115"/>
      <c r="J21" s="125"/>
      <c r="K21" s="123"/>
      <c r="L21" s="164"/>
    </row>
    <row r="22" spans="1:12">
      <c r="A22" s="306" t="s">
        <v>189</v>
      </c>
      <c r="B22" s="307"/>
      <c r="C22" s="307"/>
      <c r="D22" s="308"/>
      <c r="E22" s="124"/>
      <c r="F22" s="115"/>
      <c r="G22" s="125"/>
      <c r="H22" s="124"/>
      <c r="I22" s="115"/>
      <c r="J22" s="125"/>
      <c r="K22" s="123"/>
      <c r="L22" s="164"/>
    </row>
    <row r="23" spans="1:12">
      <c r="A23" s="283" t="s">
        <v>74</v>
      </c>
      <c r="B23" s="267"/>
      <c r="C23" s="267"/>
      <c r="D23" s="284"/>
      <c r="E23" s="124"/>
      <c r="F23" s="115"/>
      <c r="G23" s="125"/>
      <c r="H23" s="124"/>
      <c r="I23" s="115"/>
      <c r="J23" s="125"/>
      <c r="K23" s="123"/>
      <c r="L23" s="165"/>
    </row>
    <row r="24" spans="1:12">
      <c r="A24" s="290" t="s">
        <v>75</v>
      </c>
      <c r="B24" s="262"/>
      <c r="C24" s="262"/>
      <c r="D24" s="291"/>
      <c r="E24" s="124"/>
      <c r="F24" s="115"/>
      <c r="G24" s="125"/>
      <c r="H24" s="124"/>
      <c r="I24" s="115"/>
      <c r="J24" s="125"/>
      <c r="K24" s="123"/>
      <c r="L24" s="164"/>
    </row>
    <row r="25" spans="1:12">
      <c r="A25" s="283" t="s">
        <v>76</v>
      </c>
      <c r="B25" s="267"/>
      <c r="C25" s="267"/>
      <c r="D25" s="284"/>
      <c r="E25" s="124"/>
      <c r="F25" s="115"/>
      <c r="G25" s="125"/>
      <c r="H25" s="124"/>
      <c r="I25" s="115"/>
      <c r="J25" s="125"/>
      <c r="K25" s="123"/>
      <c r="L25" s="165"/>
    </row>
    <row r="26" spans="1:12">
      <c r="A26" s="283" t="s">
        <v>77</v>
      </c>
      <c r="B26" s="268"/>
      <c r="C26" s="268"/>
      <c r="D26" s="286"/>
      <c r="E26" s="126"/>
      <c r="F26" s="116"/>
      <c r="G26" s="155"/>
      <c r="H26" s="124"/>
      <c r="I26" s="115"/>
      <c r="J26" s="125"/>
      <c r="K26" s="123"/>
      <c r="L26" s="164"/>
    </row>
    <row r="27" spans="1:12">
      <c r="A27" s="290" t="s">
        <v>78</v>
      </c>
      <c r="B27" s="262"/>
      <c r="C27" s="262"/>
      <c r="D27" s="291"/>
      <c r="E27" s="126"/>
      <c r="F27" s="116"/>
      <c r="G27" s="155">
        <v>0</v>
      </c>
      <c r="H27" s="124"/>
      <c r="I27" s="115"/>
      <c r="J27" s="125"/>
      <c r="K27" s="123"/>
      <c r="L27" s="164"/>
    </row>
    <row r="28" spans="1:12">
      <c r="A28" s="285" t="s">
        <v>79</v>
      </c>
      <c r="B28" s="268"/>
      <c r="C28" s="268"/>
      <c r="D28" s="286"/>
      <c r="E28" s="127">
        <f>SUM(E18:E27)</f>
        <v>0</v>
      </c>
      <c r="F28" s="116">
        <f>SUM(F18:F27)</f>
        <v>0</v>
      </c>
      <c r="G28" s="156">
        <f>SUM(G18:G27)</f>
        <v>0</v>
      </c>
      <c r="H28" s="126">
        <f>SUM(H18:H27)</f>
        <v>0</v>
      </c>
      <c r="I28" s="116">
        <v>0</v>
      </c>
      <c r="J28" s="155">
        <v>0</v>
      </c>
      <c r="K28" s="127">
        <f>G28+J28</f>
        <v>0</v>
      </c>
      <c r="L28" s="84">
        <v>0</v>
      </c>
    </row>
    <row r="29" spans="1:12">
      <c r="A29" s="292"/>
      <c r="B29" s="293"/>
      <c r="C29" s="293"/>
      <c r="D29" s="294"/>
      <c r="E29" s="124"/>
      <c r="F29" s="115"/>
      <c r="G29" s="125"/>
      <c r="H29" s="124"/>
      <c r="I29" s="115"/>
      <c r="J29" s="125"/>
      <c r="K29" s="123"/>
      <c r="L29" s="164"/>
    </row>
    <row r="30" spans="1:12" ht="24" customHeight="1">
      <c r="A30" s="281" t="s">
        <v>80</v>
      </c>
      <c r="B30" s="274"/>
      <c r="C30" s="274"/>
      <c r="D30" s="282"/>
      <c r="E30" s="124"/>
      <c r="F30" s="115"/>
      <c r="G30" s="125"/>
      <c r="H30" s="124"/>
      <c r="I30" s="115"/>
      <c r="J30" s="125"/>
      <c r="K30" s="123"/>
      <c r="L30" s="164"/>
    </row>
    <row r="31" spans="1:12" ht="23.25" customHeight="1">
      <c r="A31" s="281" t="s">
        <v>81</v>
      </c>
      <c r="B31" s="274"/>
      <c r="C31" s="274"/>
      <c r="D31" s="282"/>
      <c r="E31" s="124"/>
      <c r="F31" s="115"/>
      <c r="G31" s="125"/>
      <c r="H31" s="124"/>
      <c r="I31" s="115"/>
      <c r="J31" s="125"/>
      <c r="K31" s="123"/>
      <c r="L31" s="164"/>
    </row>
    <row r="32" spans="1:12" ht="23.25" customHeight="1">
      <c r="A32" s="283" t="s">
        <v>82</v>
      </c>
      <c r="B32" s="267"/>
      <c r="C32" s="267"/>
      <c r="D32" s="284"/>
      <c r="E32" s="124"/>
      <c r="F32" s="115"/>
      <c r="G32" s="125"/>
      <c r="H32" s="124"/>
      <c r="I32" s="115"/>
      <c r="J32" s="125"/>
      <c r="K32" s="123"/>
      <c r="L32" s="164"/>
    </row>
    <row r="33" spans="1:12">
      <c r="A33" s="285" t="s">
        <v>83</v>
      </c>
      <c r="B33" s="268"/>
      <c r="C33" s="268"/>
      <c r="D33" s="286"/>
      <c r="E33" s="124">
        <v>0</v>
      </c>
      <c r="F33" s="115">
        <v>0</v>
      </c>
      <c r="G33" s="125">
        <v>0</v>
      </c>
      <c r="H33" s="124">
        <v>0</v>
      </c>
      <c r="I33" s="115">
        <v>0</v>
      </c>
      <c r="J33" s="125">
        <v>0</v>
      </c>
      <c r="K33" s="123">
        <v>0</v>
      </c>
      <c r="L33" s="165">
        <v>0</v>
      </c>
    </row>
    <row r="34" spans="1:12">
      <c r="A34" s="283"/>
      <c r="B34" s="267"/>
      <c r="C34" s="267"/>
      <c r="D34" s="284"/>
      <c r="E34" s="124"/>
      <c r="F34" s="115"/>
      <c r="G34" s="125"/>
      <c r="H34" s="124"/>
      <c r="I34" s="115"/>
      <c r="J34" s="125"/>
      <c r="K34" s="123"/>
      <c r="L34" s="164"/>
    </row>
    <row r="35" spans="1:12">
      <c r="A35" s="285" t="s">
        <v>106</v>
      </c>
      <c r="B35" s="268"/>
      <c r="C35" s="268"/>
      <c r="D35" s="286"/>
      <c r="E35" s="127">
        <f>E33+E28+E15</f>
        <v>0</v>
      </c>
      <c r="F35" s="116">
        <f>F33+F28+F15</f>
        <v>0</v>
      </c>
      <c r="G35" s="156">
        <f>G33+G28+G15</f>
        <v>0</v>
      </c>
      <c r="H35" s="126">
        <f>H33+H28+H15</f>
        <v>0</v>
      </c>
      <c r="I35" s="116">
        <v>0</v>
      </c>
      <c r="J35" s="155">
        <v>0</v>
      </c>
      <c r="K35" s="127">
        <f>K33+K28+K15</f>
        <v>0</v>
      </c>
      <c r="L35" s="165">
        <v>0</v>
      </c>
    </row>
    <row r="36" spans="1:12">
      <c r="A36" s="283"/>
      <c r="B36" s="267"/>
      <c r="C36" s="267"/>
      <c r="D36" s="284"/>
      <c r="E36" s="124"/>
      <c r="F36" s="115"/>
      <c r="G36" s="125"/>
      <c r="H36" s="124"/>
      <c r="I36" s="115"/>
      <c r="J36" s="125"/>
      <c r="K36" s="123"/>
      <c r="L36" s="164"/>
    </row>
    <row r="37" spans="1:12">
      <c r="A37" s="290" t="s">
        <v>102</v>
      </c>
      <c r="B37" s="262"/>
      <c r="C37" s="262"/>
      <c r="D37" s="291"/>
      <c r="E37" s="124"/>
      <c r="F37" s="115"/>
      <c r="G37" s="125"/>
      <c r="H37" s="124"/>
      <c r="I37" s="115"/>
      <c r="J37" s="125"/>
      <c r="K37" s="123"/>
      <c r="L37" s="164"/>
    </row>
    <row r="38" spans="1:12">
      <c r="A38" s="290" t="s">
        <v>28</v>
      </c>
      <c r="B38" s="262"/>
      <c r="C38" s="262"/>
      <c r="D38" s="291"/>
      <c r="E38" s="124"/>
      <c r="F38" s="115"/>
      <c r="G38" s="125"/>
      <c r="H38" s="124"/>
      <c r="I38" s="115"/>
      <c r="J38" s="125"/>
      <c r="K38" s="123"/>
      <c r="L38" s="164"/>
    </row>
    <row r="39" spans="1:12">
      <c r="A39" s="290" t="s">
        <v>103</v>
      </c>
      <c r="B39" s="262"/>
      <c r="C39" s="262"/>
      <c r="D39" s="291"/>
      <c r="E39" s="124">
        <v>256939</v>
      </c>
      <c r="F39" s="115">
        <v>256939</v>
      </c>
      <c r="G39" s="125">
        <v>274310</v>
      </c>
      <c r="H39" s="124"/>
      <c r="I39" s="115"/>
      <c r="J39" s="125"/>
      <c r="K39" s="123">
        <v>274310</v>
      </c>
      <c r="L39" s="165">
        <v>1</v>
      </c>
    </row>
    <row r="40" spans="1:12">
      <c r="A40" s="290" t="s">
        <v>104</v>
      </c>
      <c r="B40" s="262"/>
      <c r="C40" s="262"/>
      <c r="D40" s="291"/>
      <c r="E40" s="124"/>
      <c r="F40" s="115"/>
      <c r="G40" s="125"/>
      <c r="H40" s="124"/>
      <c r="I40" s="115"/>
      <c r="J40" s="125"/>
      <c r="K40" s="123"/>
      <c r="L40" s="164"/>
    </row>
    <row r="41" spans="1:12">
      <c r="A41" s="290" t="s">
        <v>105</v>
      </c>
      <c r="B41" s="262"/>
      <c r="C41" s="262"/>
      <c r="D41" s="291"/>
      <c r="E41" s="124"/>
      <c r="F41" s="115"/>
      <c r="G41" s="125"/>
      <c r="H41" s="124"/>
      <c r="I41" s="115"/>
      <c r="J41" s="125"/>
      <c r="K41" s="123"/>
      <c r="L41" s="164"/>
    </row>
    <row r="42" spans="1:12">
      <c r="A42" s="290" t="s">
        <v>184</v>
      </c>
      <c r="B42" s="262"/>
      <c r="C42" s="262"/>
      <c r="D42" s="291"/>
      <c r="E42" s="124">
        <v>10720061</v>
      </c>
      <c r="F42" s="115">
        <v>11727433</v>
      </c>
      <c r="G42" s="125">
        <v>5265065</v>
      </c>
      <c r="H42" s="124"/>
      <c r="I42" s="115"/>
      <c r="J42" s="125"/>
      <c r="K42" s="123">
        <v>5265065</v>
      </c>
      <c r="L42" s="165">
        <f>G42/F42</f>
        <v>0.44895289531818261</v>
      </c>
    </row>
    <row r="43" spans="1:12">
      <c r="A43" s="290" t="s">
        <v>185</v>
      </c>
      <c r="B43" s="262"/>
      <c r="C43" s="262"/>
      <c r="D43" s="291"/>
      <c r="E43" s="124"/>
      <c r="F43" s="115"/>
      <c r="G43" s="125"/>
      <c r="H43" s="124"/>
      <c r="I43" s="115"/>
      <c r="J43" s="125"/>
      <c r="K43" s="123"/>
      <c r="L43" s="164"/>
    </row>
    <row r="44" spans="1:12">
      <c r="A44" s="295" t="s">
        <v>186</v>
      </c>
      <c r="B44" s="296"/>
      <c r="C44" s="296"/>
      <c r="D44" s="297"/>
      <c r="E44" s="127">
        <f>SUM(E37:E43)</f>
        <v>10977000</v>
      </c>
      <c r="F44" s="116">
        <f>SUM(F37:F43)</f>
        <v>11984372</v>
      </c>
      <c r="G44" s="156">
        <f>SUM(G37:G43)</f>
        <v>5539375</v>
      </c>
      <c r="H44" s="126">
        <f>SUM(H37:H43)</f>
        <v>0</v>
      </c>
      <c r="I44" s="116">
        <v>0</v>
      </c>
      <c r="J44" s="155">
        <v>0</v>
      </c>
      <c r="K44" s="127">
        <v>5539375</v>
      </c>
      <c r="L44" s="84">
        <f>G44/F44</f>
        <v>0.46221654334494955</v>
      </c>
    </row>
    <row r="45" spans="1:12">
      <c r="A45" s="283"/>
      <c r="B45" s="267"/>
      <c r="C45" s="267"/>
      <c r="D45" s="284"/>
      <c r="E45" s="124"/>
      <c r="F45" s="115"/>
      <c r="G45" s="125"/>
      <c r="H45" s="124"/>
      <c r="I45" s="115"/>
      <c r="J45" s="125"/>
      <c r="K45" s="123"/>
      <c r="L45" s="164"/>
    </row>
    <row r="46" spans="1:12" ht="13.5" thickBot="1">
      <c r="A46" s="394" t="s">
        <v>107</v>
      </c>
      <c r="B46" s="395"/>
      <c r="C46" s="395"/>
      <c r="D46" s="396"/>
      <c r="E46" s="161">
        <f>E44+E35</f>
        <v>10977000</v>
      </c>
      <c r="F46" s="158">
        <f>F44+F35</f>
        <v>11984372</v>
      </c>
      <c r="G46" s="159">
        <f>G44+G35</f>
        <v>5539375</v>
      </c>
      <c r="H46" s="157">
        <f>H44+H35</f>
        <v>0</v>
      </c>
      <c r="I46" s="158">
        <v>0</v>
      </c>
      <c r="J46" s="198">
        <v>0</v>
      </c>
      <c r="K46" s="161">
        <f>K44+K35</f>
        <v>5539375</v>
      </c>
      <c r="L46" s="166">
        <f>G46/F46</f>
        <v>0.46221654334494955</v>
      </c>
    </row>
  </sheetData>
  <mergeCells count="47">
    <mergeCell ref="A46:D46"/>
    <mergeCell ref="A15:D15"/>
    <mergeCell ref="A16:D16"/>
    <mergeCell ref="A29:D29"/>
    <mergeCell ref="A18:D18"/>
    <mergeCell ref="A20:D20"/>
    <mergeCell ref="A19:D19"/>
    <mergeCell ref="A45:D45"/>
    <mergeCell ref="A11:D11"/>
    <mergeCell ref="A7:K7"/>
    <mergeCell ref="A8:L8"/>
    <mergeCell ref="A9:D10"/>
    <mergeCell ref="E9:G9"/>
    <mergeCell ref="H9:J9"/>
    <mergeCell ref="K9:K10"/>
    <mergeCell ref="A34:D34"/>
    <mergeCell ref="A35:D35"/>
    <mergeCell ref="A13:D13"/>
    <mergeCell ref="A25:D25"/>
    <mergeCell ref="L9:L10"/>
    <mergeCell ref="A12:D12"/>
    <mergeCell ref="A2:K2"/>
    <mergeCell ref="A3:D3"/>
    <mergeCell ref="E3:L3"/>
    <mergeCell ref="A6:K6"/>
    <mergeCell ref="A44:D44"/>
    <mergeCell ref="A36:D36"/>
    <mergeCell ref="A37:D37"/>
    <mergeCell ref="A40:D40"/>
    <mergeCell ref="A41:D41"/>
    <mergeCell ref="A38:D38"/>
    <mergeCell ref="A27:D27"/>
    <mergeCell ref="A39:D39"/>
    <mergeCell ref="A42:D42"/>
    <mergeCell ref="A43:D43"/>
    <mergeCell ref="A14:D14"/>
    <mergeCell ref="A21:D21"/>
    <mergeCell ref="A23:D23"/>
    <mergeCell ref="A28:D28"/>
    <mergeCell ref="A24:D24"/>
    <mergeCell ref="A17:D17"/>
    <mergeCell ref="A26:D26"/>
    <mergeCell ref="A30:D30"/>
    <mergeCell ref="A31:D31"/>
    <mergeCell ref="A32:D32"/>
    <mergeCell ref="A33:D33"/>
    <mergeCell ref="A22:D22"/>
  </mergeCells>
  <phoneticPr fontId="9" type="noConversion"/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2:L47"/>
  <sheetViews>
    <sheetView workbookViewId="0">
      <selection activeCell="K30" sqref="K30"/>
    </sheetView>
  </sheetViews>
  <sheetFormatPr defaultRowHeight="12.75"/>
  <cols>
    <col min="4" max="4" width="25.140625" customWidth="1"/>
    <col min="5" max="5" width="14.42578125" customWidth="1"/>
    <col min="6" max="6" width="13.28515625" customWidth="1"/>
    <col min="7" max="7" width="14.28515625" customWidth="1"/>
    <col min="11" max="11" width="10.42578125" bestFit="1" customWidth="1"/>
    <col min="12" max="12" width="9.140625" style="30"/>
  </cols>
  <sheetData>
    <row r="2" spans="1:12">
      <c r="L2" s="28" t="s">
        <v>145</v>
      </c>
    </row>
    <row r="3" spans="1:12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spans="1:12">
      <c r="A4" s="404" t="s">
        <v>117</v>
      </c>
      <c r="B4" s="404"/>
      <c r="C4" s="404"/>
      <c r="D4" s="404"/>
      <c r="E4" s="269" t="s">
        <v>198</v>
      </c>
      <c r="F4" s="269"/>
      <c r="G4" s="269"/>
      <c r="H4" s="269"/>
      <c r="I4" s="269"/>
      <c r="J4" s="269"/>
      <c r="K4" s="269"/>
      <c r="L4" s="269"/>
    </row>
    <row r="5" spans="1:12">
      <c r="A5" s="43"/>
      <c r="B5" s="43"/>
      <c r="C5" s="43"/>
      <c r="D5" s="43"/>
      <c r="E5" s="33"/>
      <c r="F5" s="33"/>
      <c r="G5" s="33"/>
      <c r="H5" s="33"/>
      <c r="I5" s="33"/>
      <c r="J5" s="33"/>
      <c r="K5" s="33"/>
    </row>
    <row r="6" spans="1:1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>
      <c r="A7" s="331" t="s">
        <v>253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</row>
    <row r="8" spans="1:12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</row>
    <row r="9" spans="1:12" ht="13.5" thickBot="1">
      <c r="A9" s="411" t="s">
        <v>233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</row>
    <row r="10" spans="1:12" ht="12.75" customHeight="1">
      <c r="A10" s="320" t="s">
        <v>1</v>
      </c>
      <c r="B10" s="321"/>
      <c r="C10" s="321"/>
      <c r="D10" s="322"/>
      <c r="E10" s="309" t="s">
        <v>17</v>
      </c>
      <c r="F10" s="310"/>
      <c r="G10" s="311"/>
      <c r="H10" s="309" t="s">
        <v>18</v>
      </c>
      <c r="I10" s="310"/>
      <c r="J10" s="311"/>
      <c r="K10" s="372" t="s">
        <v>6</v>
      </c>
      <c r="L10" s="376" t="s">
        <v>213</v>
      </c>
    </row>
    <row r="11" spans="1:12" ht="24.75" customHeight="1" thickBot="1">
      <c r="A11" s="323"/>
      <c r="B11" s="324"/>
      <c r="C11" s="324"/>
      <c r="D11" s="325"/>
      <c r="E11" s="96" t="s">
        <v>201</v>
      </c>
      <c r="F11" s="92" t="s">
        <v>202</v>
      </c>
      <c r="G11" s="88" t="s">
        <v>205</v>
      </c>
      <c r="H11" s="96" t="s">
        <v>201</v>
      </c>
      <c r="I11" s="92" t="s">
        <v>202</v>
      </c>
      <c r="J11" s="88" t="s">
        <v>205</v>
      </c>
      <c r="K11" s="410"/>
      <c r="L11" s="377"/>
    </row>
    <row r="12" spans="1:12" ht="23.25" customHeight="1">
      <c r="A12" s="312" t="s">
        <v>57</v>
      </c>
      <c r="B12" s="260"/>
      <c r="C12" s="260"/>
      <c r="D12" s="313"/>
      <c r="E12" s="152"/>
      <c r="F12" s="153"/>
      <c r="G12" s="154"/>
      <c r="H12" s="152"/>
      <c r="I12" s="153"/>
      <c r="J12" s="154"/>
      <c r="K12" s="197"/>
      <c r="L12" s="164"/>
    </row>
    <row r="13" spans="1:12" ht="23.25" customHeight="1">
      <c r="A13" s="312" t="s">
        <v>58</v>
      </c>
      <c r="B13" s="260"/>
      <c r="C13" s="260"/>
      <c r="D13" s="313"/>
      <c r="E13" s="124"/>
      <c r="F13" s="115"/>
      <c r="G13" s="125"/>
      <c r="H13" s="124"/>
      <c r="I13" s="115"/>
      <c r="J13" s="125"/>
      <c r="K13" s="123"/>
      <c r="L13" s="164"/>
    </row>
    <row r="14" spans="1:12" ht="23.25" customHeight="1">
      <c r="A14" s="312" t="s">
        <v>59</v>
      </c>
      <c r="B14" s="260"/>
      <c r="C14" s="260"/>
      <c r="D14" s="313"/>
      <c r="E14" s="124"/>
      <c r="F14" s="115"/>
      <c r="G14" s="125"/>
      <c r="H14" s="124"/>
      <c r="I14" s="115"/>
      <c r="J14" s="125"/>
      <c r="K14" s="123"/>
      <c r="L14" s="164"/>
    </row>
    <row r="15" spans="1:12" ht="12.75" customHeight="1">
      <c r="A15" s="312" t="s">
        <v>60</v>
      </c>
      <c r="B15" s="260"/>
      <c r="C15" s="260"/>
      <c r="D15" s="313"/>
      <c r="E15" s="124"/>
      <c r="F15" s="115"/>
      <c r="G15" s="125"/>
      <c r="H15" s="124"/>
      <c r="I15" s="115"/>
      <c r="J15" s="125">
        <v>749656</v>
      </c>
      <c r="K15" s="123">
        <v>749656</v>
      </c>
      <c r="L15" s="164"/>
    </row>
    <row r="16" spans="1:12" ht="12.75" customHeight="1">
      <c r="A16" s="314" t="s">
        <v>108</v>
      </c>
      <c r="B16" s="276"/>
      <c r="C16" s="276"/>
      <c r="D16" s="315"/>
      <c r="E16" s="124">
        <v>0</v>
      </c>
      <c r="F16" s="115">
        <v>0</v>
      </c>
      <c r="G16" s="125">
        <v>0</v>
      </c>
      <c r="H16" s="124">
        <v>0</v>
      </c>
      <c r="I16" s="115">
        <v>0</v>
      </c>
      <c r="J16" s="125">
        <v>749656</v>
      </c>
      <c r="K16" s="123">
        <v>749656</v>
      </c>
      <c r="L16" s="164">
        <v>0</v>
      </c>
    </row>
    <row r="17" spans="1:12">
      <c r="A17" s="283"/>
      <c r="B17" s="267"/>
      <c r="C17" s="267"/>
      <c r="D17" s="284"/>
      <c r="E17" s="124"/>
      <c r="F17" s="115"/>
      <c r="G17" s="125"/>
      <c r="H17" s="124"/>
      <c r="I17" s="115"/>
      <c r="J17" s="125"/>
      <c r="K17" s="123"/>
      <c r="L17" s="164"/>
    </row>
    <row r="18" spans="1:12">
      <c r="A18" s="285"/>
      <c r="B18" s="268"/>
      <c r="C18" s="268"/>
      <c r="D18" s="286"/>
      <c r="E18" s="126"/>
      <c r="F18" s="116"/>
      <c r="G18" s="155"/>
      <c r="H18" s="124"/>
      <c r="I18" s="115"/>
      <c r="J18" s="125"/>
      <c r="K18" s="123"/>
      <c r="L18" s="164"/>
    </row>
    <row r="19" spans="1:12">
      <c r="A19" s="306" t="s">
        <v>71</v>
      </c>
      <c r="B19" s="307"/>
      <c r="C19" s="307"/>
      <c r="D19" s="308"/>
      <c r="E19" s="124"/>
      <c r="F19" s="115"/>
      <c r="G19" s="125"/>
      <c r="H19" s="124"/>
      <c r="I19" s="115"/>
      <c r="J19" s="125"/>
      <c r="K19" s="123"/>
      <c r="L19" s="164"/>
    </row>
    <row r="20" spans="1:12" ht="12.75" customHeight="1">
      <c r="A20" s="281" t="s">
        <v>72</v>
      </c>
      <c r="B20" s="274"/>
      <c r="C20" s="274"/>
      <c r="D20" s="282"/>
      <c r="E20" s="124"/>
      <c r="F20" s="115"/>
      <c r="G20" s="125"/>
      <c r="H20" s="124"/>
      <c r="I20" s="115"/>
      <c r="J20" s="125"/>
      <c r="K20" s="123"/>
      <c r="L20" s="165"/>
    </row>
    <row r="21" spans="1:12">
      <c r="A21" s="283" t="s">
        <v>73</v>
      </c>
      <c r="B21" s="267"/>
      <c r="C21" s="267"/>
      <c r="D21" s="284"/>
      <c r="E21" s="126"/>
      <c r="F21" s="116"/>
      <c r="G21" s="155"/>
      <c r="H21" s="124"/>
      <c r="I21" s="115"/>
      <c r="J21" s="125"/>
      <c r="K21" s="123"/>
      <c r="L21" s="164"/>
    </row>
    <row r="22" spans="1:12">
      <c r="A22" s="306" t="s">
        <v>190</v>
      </c>
      <c r="B22" s="307"/>
      <c r="C22" s="307"/>
      <c r="D22" s="308"/>
      <c r="E22" s="124"/>
      <c r="F22" s="115"/>
      <c r="G22" s="125"/>
      <c r="H22" s="124"/>
      <c r="I22" s="115"/>
      <c r="J22" s="125"/>
      <c r="K22" s="123"/>
      <c r="L22" s="164"/>
    </row>
    <row r="23" spans="1:12">
      <c r="A23" s="306" t="s">
        <v>189</v>
      </c>
      <c r="B23" s="307"/>
      <c r="C23" s="307"/>
      <c r="D23" s="308"/>
      <c r="E23" s="124"/>
      <c r="F23" s="115"/>
      <c r="G23" s="125"/>
      <c r="H23" s="124"/>
      <c r="I23" s="115"/>
      <c r="J23" s="125"/>
      <c r="K23" s="123"/>
      <c r="L23" s="164"/>
    </row>
    <row r="24" spans="1:12">
      <c r="A24" s="283" t="s">
        <v>74</v>
      </c>
      <c r="B24" s="267"/>
      <c r="C24" s="267"/>
      <c r="D24" s="284"/>
      <c r="E24" s="124"/>
      <c r="F24" s="115"/>
      <c r="G24" s="125"/>
      <c r="H24" s="124"/>
      <c r="I24" s="115"/>
      <c r="J24" s="125"/>
      <c r="K24" s="123"/>
      <c r="L24" s="165"/>
    </row>
    <row r="25" spans="1:12">
      <c r="A25" s="290" t="s">
        <v>75</v>
      </c>
      <c r="B25" s="262"/>
      <c r="C25" s="262"/>
      <c r="D25" s="291"/>
      <c r="E25" s="124"/>
      <c r="F25" s="115"/>
      <c r="G25" s="125"/>
      <c r="H25" s="124"/>
      <c r="I25" s="115"/>
      <c r="J25" s="125"/>
      <c r="K25" s="123"/>
      <c r="L25" s="164"/>
    </row>
    <row r="26" spans="1:12">
      <c r="A26" s="283" t="s">
        <v>76</v>
      </c>
      <c r="B26" s="267"/>
      <c r="C26" s="267"/>
      <c r="D26" s="284"/>
      <c r="E26" s="124">
        <v>0</v>
      </c>
      <c r="F26" s="115">
        <v>0</v>
      </c>
      <c r="G26" s="125">
        <v>0</v>
      </c>
      <c r="H26" s="124"/>
      <c r="I26" s="115"/>
      <c r="J26" s="125"/>
      <c r="K26" s="123"/>
      <c r="L26" s="165">
        <v>0</v>
      </c>
    </row>
    <row r="27" spans="1:12">
      <c r="A27" s="283" t="s">
        <v>77</v>
      </c>
      <c r="B27" s="268"/>
      <c r="C27" s="268"/>
      <c r="D27" s="286"/>
      <c r="E27" s="126"/>
      <c r="F27" s="116"/>
      <c r="G27" s="155"/>
      <c r="H27" s="124"/>
      <c r="I27" s="115"/>
      <c r="J27" s="125"/>
      <c r="K27" s="123"/>
      <c r="L27" s="164"/>
    </row>
    <row r="28" spans="1:12">
      <c r="A28" s="290" t="s">
        <v>78</v>
      </c>
      <c r="B28" s="262"/>
      <c r="C28" s="262"/>
      <c r="D28" s="291"/>
      <c r="E28" s="126"/>
      <c r="F28" s="116"/>
      <c r="G28" s="155"/>
      <c r="H28" s="124"/>
      <c r="I28" s="115"/>
      <c r="J28" s="125"/>
      <c r="K28" s="123"/>
      <c r="L28" s="164"/>
    </row>
    <row r="29" spans="1:12">
      <c r="A29" s="285" t="s">
        <v>79</v>
      </c>
      <c r="B29" s="268"/>
      <c r="C29" s="268"/>
      <c r="D29" s="286"/>
      <c r="E29" s="127">
        <f>SUM(E19:E28)</f>
        <v>0</v>
      </c>
      <c r="F29" s="116">
        <f>SUM(F19:F28)</f>
        <v>0</v>
      </c>
      <c r="G29" s="156">
        <v>6</v>
      </c>
      <c r="H29" s="126">
        <f>SUM(H19:H28)</f>
        <v>0</v>
      </c>
      <c r="I29" s="116">
        <v>0</v>
      </c>
      <c r="J29" s="155">
        <f>J26</f>
        <v>0</v>
      </c>
      <c r="K29" s="127">
        <v>0</v>
      </c>
      <c r="L29" s="84">
        <v>0</v>
      </c>
    </row>
    <row r="30" spans="1:12">
      <c r="A30" s="292"/>
      <c r="B30" s="293"/>
      <c r="C30" s="293"/>
      <c r="D30" s="294"/>
      <c r="E30" s="124"/>
      <c r="F30" s="115"/>
      <c r="G30" s="125"/>
      <c r="H30" s="124"/>
      <c r="I30" s="115"/>
      <c r="J30" s="243"/>
      <c r="K30" s="123"/>
      <c r="L30" s="164"/>
    </row>
    <row r="31" spans="1:12" ht="23.25" customHeight="1">
      <c r="A31" s="281" t="s">
        <v>80</v>
      </c>
      <c r="B31" s="274"/>
      <c r="C31" s="274"/>
      <c r="D31" s="282"/>
      <c r="E31" s="124"/>
      <c r="F31" s="115"/>
      <c r="G31" s="125"/>
      <c r="H31" s="124"/>
      <c r="I31" s="115"/>
      <c r="J31" s="243"/>
      <c r="K31" s="123"/>
      <c r="L31" s="164"/>
    </row>
    <row r="32" spans="1:12" ht="23.25" customHeight="1">
      <c r="A32" s="281" t="s">
        <v>81</v>
      </c>
      <c r="B32" s="274"/>
      <c r="C32" s="274"/>
      <c r="D32" s="282"/>
      <c r="E32" s="124"/>
      <c r="F32" s="115"/>
      <c r="G32" s="125"/>
      <c r="H32" s="124"/>
      <c r="I32" s="115"/>
      <c r="J32" s="243"/>
      <c r="K32" s="123"/>
      <c r="L32" s="164"/>
    </row>
    <row r="33" spans="1:12">
      <c r="A33" s="283" t="s">
        <v>221</v>
      </c>
      <c r="B33" s="267"/>
      <c r="C33" s="267"/>
      <c r="D33" s="284"/>
      <c r="E33" s="124"/>
      <c r="F33" s="115"/>
      <c r="G33" s="125"/>
      <c r="H33" s="124"/>
      <c r="I33" s="244"/>
      <c r="J33" s="243"/>
      <c r="K33" s="245"/>
      <c r="L33" s="246"/>
    </row>
    <row r="34" spans="1:12">
      <c r="A34" s="285" t="s">
        <v>83</v>
      </c>
      <c r="B34" s="268"/>
      <c r="C34" s="268"/>
      <c r="D34" s="286"/>
      <c r="E34" s="124"/>
      <c r="F34" s="115"/>
      <c r="G34" s="125"/>
      <c r="H34" s="124"/>
      <c r="I34" s="244"/>
      <c r="J34" s="243"/>
      <c r="K34" s="245"/>
      <c r="L34" s="246"/>
    </row>
    <row r="35" spans="1:12">
      <c r="A35" s="283"/>
      <c r="B35" s="267"/>
      <c r="C35" s="267"/>
      <c r="D35" s="284"/>
      <c r="E35" s="124"/>
      <c r="F35" s="115"/>
      <c r="G35" s="125"/>
      <c r="H35" s="124"/>
      <c r="I35" s="244"/>
      <c r="J35" s="243"/>
      <c r="K35" s="123"/>
      <c r="L35" s="164"/>
    </row>
    <row r="36" spans="1:12">
      <c r="A36" s="285" t="s">
        <v>106</v>
      </c>
      <c r="B36" s="268"/>
      <c r="C36" s="268"/>
      <c r="D36" s="286"/>
      <c r="E36" s="127">
        <f>E34+E29+E16</f>
        <v>0</v>
      </c>
      <c r="F36" s="116">
        <f>F34+F29+F16</f>
        <v>0</v>
      </c>
      <c r="G36" s="156">
        <v>0</v>
      </c>
      <c r="H36" s="126">
        <f>H34+H29+H16</f>
        <v>0</v>
      </c>
      <c r="I36" s="116">
        <v>0</v>
      </c>
      <c r="J36" s="155">
        <f>J34+J29</f>
        <v>0</v>
      </c>
      <c r="K36" s="127">
        <f>K34+K29+K16</f>
        <v>749656</v>
      </c>
      <c r="L36" s="165">
        <v>0</v>
      </c>
    </row>
    <row r="37" spans="1:12">
      <c r="A37" s="283"/>
      <c r="B37" s="267"/>
      <c r="C37" s="267"/>
      <c r="D37" s="284"/>
      <c r="E37" s="124"/>
      <c r="F37" s="115"/>
      <c r="G37" s="125"/>
      <c r="H37" s="124"/>
      <c r="I37" s="115"/>
      <c r="J37" s="243"/>
      <c r="K37" s="123"/>
      <c r="L37" s="164"/>
    </row>
    <row r="38" spans="1:12">
      <c r="A38" s="290" t="s">
        <v>102</v>
      </c>
      <c r="B38" s="262"/>
      <c r="C38" s="262"/>
      <c r="D38" s="291"/>
      <c r="E38" s="124"/>
      <c r="F38" s="115"/>
      <c r="G38" s="125"/>
      <c r="H38" s="124"/>
      <c r="I38" s="115"/>
      <c r="J38" s="243"/>
      <c r="K38" s="123"/>
      <c r="L38" s="164"/>
    </row>
    <row r="39" spans="1:12">
      <c r="A39" s="290" t="s">
        <v>28</v>
      </c>
      <c r="B39" s="262"/>
      <c r="C39" s="262"/>
      <c r="D39" s="291"/>
      <c r="E39" s="124"/>
      <c r="F39" s="115"/>
      <c r="G39" s="125"/>
      <c r="H39" s="124"/>
      <c r="I39" s="115"/>
      <c r="J39" s="243"/>
      <c r="K39" s="123"/>
      <c r="L39" s="164"/>
    </row>
    <row r="40" spans="1:12">
      <c r="A40" s="290" t="s">
        <v>103</v>
      </c>
      <c r="B40" s="262"/>
      <c r="C40" s="262"/>
      <c r="D40" s="291"/>
      <c r="E40" s="124">
        <v>115870</v>
      </c>
      <c r="F40" s="115">
        <v>115870</v>
      </c>
      <c r="G40" s="125">
        <v>115870</v>
      </c>
      <c r="H40" s="124"/>
      <c r="I40" s="115"/>
      <c r="J40" s="243"/>
      <c r="K40" s="123">
        <v>115870</v>
      </c>
      <c r="L40" s="165">
        <v>1</v>
      </c>
    </row>
    <row r="41" spans="1:12">
      <c r="A41" s="290" t="s">
        <v>104</v>
      </c>
      <c r="B41" s="262"/>
      <c r="C41" s="262"/>
      <c r="D41" s="291"/>
      <c r="E41" s="124"/>
      <c r="F41" s="115"/>
      <c r="G41" s="125"/>
      <c r="H41" s="124"/>
      <c r="I41" s="115"/>
      <c r="J41" s="243"/>
      <c r="K41" s="123"/>
      <c r="L41" s="164"/>
    </row>
    <row r="42" spans="1:12">
      <c r="A42" s="290" t="s">
        <v>105</v>
      </c>
      <c r="B42" s="262"/>
      <c r="C42" s="262"/>
      <c r="D42" s="291"/>
      <c r="E42" s="124"/>
      <c r="F42" s="115"/>
      <c r="G42" s="125"/>
      <c r="H42" s="124"/>
      <c r="I42" s="115"/>
      <c r="J42" s="243"/>
      <c r="K42" s="123"/>
      <c r="L42" s="164"/>
    </row>
    <row r="43" spans="1:12">
      <c r="A43" s="290" t="s">
        <v>184</v>
      </c>
      <c r="B43" s="262"/>
      <c r="C43" s="262"/>
      <c r="D43" s="291"/>
      <c r="E43" s="124">
        <v>97688130</v>
      </c>
      <c r="F43" s="115">
        <v>100285695</v>
      </c>
      <c r="G43" s="125">
        <v>47076494</v>
      </c>
      <c r="H43" s="124"/>
      <c r="I43" s="115"/>
      <c r="J43" s="243"/>
      <c r="K43" s="123">
        <v>47076494</v>
      </c>
      <c r="L43" s="165">
        <f>G43/F43</f>
        <v>0.46942381961854079</v>
      </c>
    </row>
    <row r="44" spans="1:12">
      <c r="A44" s="290" t="s">
        <v>185</v>
      </c>
      <c r="B44" s="262"/>
      <c r="C44" s="262"/>
      <c r="D44" s="291"/>
      <c r="E44" s="124"/>
      <c r="F44" s="115"/>
      <c r="G44" s="125"/>
      <c r="H44" s="124"/>
      <c r="I44" s="115"/>
      <c r="J44" s="243"/>
      <c r="K44" s="123"/>
      <c r="L44" s="164"/>
    </row>
    <row r="45" spans="1:12">
      <c r="A45" s="295" t="s">
        <v>186</v>
      </c>
      <c r="B45" s="296"/>
      <c r="C45" s="296"/>
      <c r="D45" s="297"/>
      <c r="E45" s="127">
        <f>SUM(E38:E44)</f>
        <v>97804000</v>
      </c>
      <c r="F45" s="116">
        <f>SUM(F38:F44)</f>
        <v>100401565</v>
      </c>
      <c r="G45" s="156">
        <f>SUM(G38:G44)</f>
        <v>47192364</v>
      </c>
      <c r="H45" s="126">
        <f>SUM(H38:H44)</f>
        <v>0</v>
      </c>
      <c r="I45" s="116">
        <v>0</v>
      </c>
      <c r="J45" s="155">
        <v>0</v>
      </c>
      <c r="K45" s="127">
        <f>SUM(K38:K44)</f>
        <v>47192364</v>
      </c>
      <c r="L45" s="84">
        <f>G45/F45</f>
        <v>0.47003613937691113</v>
      </c>
    </row>
    <row r="46" spans="1:12">
      <c r="A46" s="283"/>
      <c r="B46" s="267"/>
      <c r="C46" s="267"/>
      <c r="D46" s="284"/>
      <c r="E46" s="124"/>
      <c r="F46" s="115"/>
      <c r="G46" s="125"/>
      <c r="H46" s="124"/>
      <c r="I46" s="115"/>
      <c r="J46" s="125"/>
      <c r="K46" s="123"/>
      <c r="L46" s="164"/>
    </row>
    <row r="47" spans="1:12" ht="13.5" thickBot="1">
      <c r="A47" s="394" t="s">
        <v>107</v>
      </c>
      <c r="B47" s="395"/>
      <c r="C47" s="395"/>
      <c r="D47" s="396"/>
      <c r="E47" s="161">
        <f>E45+E36</f>
        <v>97804000</v>
      </c>
      <c r="F47" s="158">
        <f>F45+F36</f>
        <v>100401565</v>
      </c>
      <c r="G47" s="159">
        <f>G45+G36</f>
        <v>47192364</v>
      </c>
      <c r="H47" s="157">
        <f>H45+H36</f>
        <v>0</v>
      </c>
      <c r="I47" s="158">
        <v>0</v>
      </c>
      <c r="J47" s="198">
        <f>J36</f>
        <v>0</v>
      </c>
      <c r="K47" s="161">
        <f>K45+K36</f>
        <v>47942020</v>
      </c>
      <c r="L47" s="166">
        <f>G47/F47</f>
        <v>0.47003613937691113</v>
      </c>
    </row>
  </sheetData>
  <mergeCells count="47">
    <mergeCell ref="A28:D28"/>
    <mergeCell ref="A47:D47"/>
    <mergeCell ref="A15:D15"/>
    <mergeCell ref="A16:D16"/>
    <mergeCell ref="A29:D29"/>
    <mergeCell ref="A18:D18"/>
    <mergeCell ref="A19:D19"/>
    <mergeCell ref="A17:D17"/>
    <mergeCell ref="A25:D25"/>
    <mergeCell ref="A46:D46"/>
    <mergeCell ref="A40:D40"/>
    <mergeCell ref="A12:D12"/>
    <mergeCell ref="A13:D13"/>
    <mergeCell ref="A45:D45"/>
    <mergeCell ref="A26:D26"/>
    <mergeCell ref="A27:D27"/>
    <mergeCell ref="A20:D20"/>
    <mergeCell ref="A22:D22"/>
    <mergeCell ref="A24:D24"/>
    <mergeCell ref="A21:D21"/>
    <mergeCell ref="A30:D30"/>
    <mergeCell ref="A31:D31"/>
    <mergeCell ref="A32:D32"/>
    <mergeCell ref="A36:D36"/>
    <mergeCell ref="A33:D33"/>
    <mergeCell ref="A14:D14"/>
    <mergeCell ref="A23:D23"/>
    <mergeCell ref="A44:D44"/>
    <mergeCell ref="A42:D42"/>
    <mergeCell ref="A43:D43"/>
    <mergeCell ref="A34:D34"/>
    <mergeCell ref="A35:D35"/>
    <mergeCell ref="A41:D41"/>
    <mergeCell ref="A38:D38"/>
    <mergeCell ref="A39:D39"/>
    <mergeCell ref="A37:D37"/>
    <mergeCell ref="A3:K3"/>
    <mergeCell ref="E4:L4"/>
    <mergeCell ref="A7:K7"/>
    <mergeCell ref="A8:K8"/>
    <mergeCell ref="A4:D4"/>
    <mergeCell ref="A9:L9"/>
    <mergeCell ref="E10:G10"/>
    <mergeCell ref="H10:J10"/>
    <mergeCell ref="K10:K11"/>
    <mergeCell ref="L10:L11"/>
    <mergeCell ref="A10:D11"/>
  </mergeCells>
  <phoneticPr fontId="9" type="noConversion"/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2:L47"/>
  <sheetViews>
    <sheetView topLeftCell="A10" workbookViewId="0">
      <selection activeCell="N34" sqref="N34"/>
    </sheetView>
  </sheetViews>
  <sheetFormatPr defaultRowHeight="12.75"/>
  <cols>
    <col min="4" max="4" width="25.140625" customWidth="1"/>
    <col min="5" max="7" width="11.42578125" customWidth="1"/>
    <col min="8" max="8" width="10.42578125" bestFit="1" customWidth="1"/>
    <col min="9" max="9" width="10.5703125" bestFit="1" customWidth="1"/>
    <col min="10" max="10" width="11.7109375" customWidth="1"/>
    <col min="11" max="11" width="10.42578125" bestFit="1" customWidth="1"/>
    <col min="12" max="12" width="12.140625" style="30" customWidth="1"/>
  </cols>
  <sheetData>
    <row r="2" spans="1:12">
      <c r="L2" s="28" t="s">
        <v>269</v>
      </c>
    </row>
    <row r="3" spans="1:12">
      <c r="A3" s="330"/>
      <c r="B3" s="330"/>
      <c r="C3" s="330"/>
      <c r="D3" s="330"/>
      <c r="E3" s="330"/>
      <c r="F3" s="330"/>
      <c r="G3" s="330"/>
      <c r="H3" s="330"/>
      <c r="I3" s="330"/>
      <c r="J3" s="330"/>
      <c r="K3" s="330"/>
    </row>
    <row r="4" spans="1:12">
      <c r="A4" s="404" t="s">
        <v>117</v>
      </c>
      <c r="B4" s="404"/>
      <c r="C4" s="404"/>
      <c r="D4" s="404"/>
      <c r="E4" s="269" t="s">
        <v>268</v>
      </c>
      <c r="F4" s="269"/>
      <c r="G4" s="269"/>
      <c r="H4" s="269"/>
      <c r="I4" s="269"/>
      <c r="J4" s="269"/>
      <c r="K4" s="269"/>
      <c r="L4" s="269"/>
    </row>
    <row r="5" spans="1:12">
      <c r="A5" s="43"/>
      <c r="B5" s="43"/>
      <c r="C5" s="43"/>
      <c r="D5" s="43"/>
      <c r="E5" s="33"/>
      <c r="F5" s="33"/>
      <c r="G5" s="33"/>
      <c r="H5" s="33"/>
      <c r="I5" s="33"/>
      <c r="J5" s="33"/>
      <c r="K5" s="33"/>
    </row>
    <row r="6" spans="1:1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2">
      <c r="A7" s="331" t="s">
        <v>253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</row>
    <row r="8" spans="1:12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</row>
    <row r="9" spans="1:12" ht="13.5" thickBot="1">
      <c r="A9" s="411" t="s">
        <v>233</v>
      </c>
      <c r="B9" s="411"/>
      <c r="C9" s="411"/>
      <c r="D9" s="411"/>
      <c r="E9" s="411"/>
      <c r="F9" s="411"/>
      <c r="G9" s="411"/>
      <c r="H9" s="411"/>
      <c r="I9" s="411"/>
      <c r="J9" s="411"/>
      <c r="K9" s="411"/>
      <c r="L9" s="411"/>
    </row>
    <row r="10" spans="1:12" ht="12.75" customHeight="1">
      <c r="A10" s="320" t="s">
        <v>1</v>
      </c>
      <c r="B10" s="321"/>
      <c r="C10" s="321"/>
      <c r="D10" s="322"/>
      <c r="E10" s="309" t="s">
        <v>17</v>
      </c>
      <c r="F10" s="310"/>
      <c r="G10" s="311"/>
      <c r="H10" s="309" t="s">
        <v>18</v>
      </c>
      <c r="I10" s="310"/>
      <c r="J10" s="311"/>
      <c r="K10" s="372" t="s">
        <v>6</v>
      </c>
      <c r="L10" s="376" t="s">
        <v>213</v>
      </c>
    </row>
    <row r="11" spans="1:12" ht="24.75" customHeight="1" thickBot="1">
      <c r="A11" s="323"/>
      <c r="B11" s="324"/>
      <c r="C11" s="324"/>
      <c r="D11" s="325"/>
      <c r="E11" s="96" t="s">
        <v>201</v>
      </c>
      <c r="F11" s="92" t="s">
        <v>202</v>
      </c>
      <c r="G11" s="88" t="s">
        <v>205</v>
      </c>
      <c r="H11" s="96" t="s">
        <v>201</v>
      </c>
      <c r="I11" s="92" t="s">
        <v>202</v>
      </c>
      <c r="J11" s="88" t="s">
        <v>205</v>
      </c>
      <c r="K11" s="410"/>
      <c r="L11" s="377"/>
    </row>
    <row r="12" spans="1:12" ht="23.25" customHeight="1">
      <c r="A12" s="312" t="s">
        <v>57</v>
      </c>
      <c r="B12" s="260"/>
      <c r="C12" s="260"/>
      <c r="D12" s="313"/>
      <c r="E12" s="152"/>
      <c r="F12" s="153"/>
      <c r="G12" s="154"/>
      <c r="H12" s="152"/>
      <c r="I12" s="153"/>
      <c r="J12" s="154"/>
      <c r="K12" s="197"/>
      <c r="L12" s="164"/>
    </row>
    <row r="13" spans="1:12" ht="23.25" customHeight="1">
      <c r="A13" s="312" t="s">
        <v>58</v>
      </c>
      <c r="B13" s="260"/>
      <c r="C13" s="260"/>
      <c r="D13" s="313"/>
      <c r="E13" s="124"/>
      <c r="F13" s="115"/>
      <c r="G13" s="125"/>
      <c r="H13" s="124"/>
      <c r="I13" s="115"/>
      <c r="J13" s="125"/>
      <c r="K13" s="123"/>
      <c r="L13" s="164"/>
    </row>
    <row r="14" spans="1:12" ht="23.25" customHeight="1">
      <c r="A14" s="312" t="s">
        <v>59</v>
      </c>
      <c r="B14" s="260"/>
      <c r="C14" s="260"/>
      <c r="D14" s="313"/>
      <c r="E14" s="124"/>
      <c r="F14" s="115"/>
      <c r="G14" s="125"/>
      <c r="H14" s="124"/>
      <c r="I14" s="115"/>
      <c r="J14" s="125"/>
      <c r="K14" s="123"/>
      <c r="L14" s="164"/>
    </row>
    <row r="15" spans="1:12" ht="12.75" customHeight="1">
      <c r="A15" s="312" t="s">
        <v>60</v>
      </c>
      <c r="B15" s="260"/>
      <c r="C15" s="260"/>
      <c r="D15" s="313"/>
      <c r="E15" s="124"/>
      <c r="F15" s="115"/>
      <c r="G15" s="125"/>
      <c r="H15" s="124"/>
      <c r="I15" s="115"/>
      <c r="J15" s="125"/>
      <c r="K15" s="123"/>
      <c r="L15" s="164"/>
    </row>
    <row r="16" spans="1:12" ht="12.75" customHeight="1">
      <c r="A16" s="314" t="s">
        <v>108</v>
      </c>
      <c r="B16" s="276"/>
      <c r="C16" s="276"/>
      <c r="D16" s="315"/>
      <c r="E16" s="124">
        <v>0</v>
      </c>
      <c r="F16" s="115">
        <v>0</v>
      </c>
      <c r="G16" s="125">
        <v>0</v>
      </c>
      <c r="H16" s="124">
        <v>0</v>
      </c>
      <c r="I16" s="115">
        <v>0</v>
      </c>
      <c r="J16" s="125">
        <v>0</v>
      </c>
      <c r="K16" s="123">
        <v>0</v>
      </c>
      <c r="L16" s="164">
        <v>0</v>
      </c>
    </row>
    <row r="17" spans="1:12">
      <c r="A17" s="283"/>
      <c r="B17" s="267"/>
      <c r="C17" s="267"/>
      <c r="D17" s="284"/>
      <c r="E17" s="124"/>
      <c r="F17" s="115"/>
      <c r="G17" s="125"/>
      <c r="H17" s="124"/>
      <c r="I17" s="115"/>
      <c r="J17" s="125"/>
      <c r="K17" s="123"/>
      <c r="L17" s="164"/>
    </row>
    <row r="18" spans="1:12">
      <c r="A18" s="285"/>
      <c r="B18" s="268"/>
      <c r="C18" s="268"/>
      <c r="D18" s="286"/>
      <c r="E18" s="126"/>
      <c r="F18" s="116"/>
      <c r="G18" s="155"/>
      <c r="H18" s="124"/>
      <c r="I18" s="115"/>
      <c r="J18" s="125"/>
      <c r="K18" s="123"/>
      <c r="L18" s="164"/>
    </row>
    <row r="19" spans="1:12">
      <c r="A19" s="306" t="s">
        <v>71</v>
      </c>
      <c r="B19" s="307"/>
      <c r="C19" s="307"/>
      <c r="D19" s="308"/>
      <c r="E19" s="124"/>
      <c r="F19" s="115"/>
      <c r="G19" s="125"/>
      <c r="H19" s="124"/>
      <c r="I19" s="115"/>
      <c r="J19" s="125"/>
      <c r="K19" s="123"/>
      <c r="L19" s="164"/>
    </row>
    <row r="20" spans="1:12" ht="12.75" customHeight="1">
      <c r="A20" s="281" t="s">
        <v>72</v>
      </c>
      <c r="B20" s="274"/>
      <c r="C20" s="274"/>
      <c r="D20" s="282"/>
      <c r="E20" s="124"/>
      <c r="F20" s="115"/>
      <c r="G20" s="125"/>
      <c r="H20" s="124">
        <v>12700000</v>
      </c>
      <c r="I20" s="115">
        <v>12700000</v>
      </c>
      <c r="J20" s="125">
        <v>6172832</v>
      </c>
      <c r="K20" s="123">
        <v>6172832</v>
      </c>
      <c r="L20" s="165">
        <f>J20/I20</f>
        <v>0.48604976377952758</v>
      </c>
    </row>
    <row r="21" spans="1:12">
      <c r="A21" s="283" t="s">
        <v>73</v>
      </c>
      <c r="B21" s="267"/>
      <c r="C21" s="267"/>
      <c r="D21" s="284"/>
      <c r="E21" s="126"/>
      <c r="F21" s="116"/>
      <c r="G21" s="155"/>
      <c r="H21" s="124"/>
      <c r="I21" s="115"/>
      <c r="J21" s="125"/>
      <c r="K21" s="123"/>
      <c r="L21" s="164"/>
    </row>
    <row r="22" spans="1:12">
      <c r="A22" s="306" t="s">
        <v>190</v>
      </c>
      <c r="B22" s="307"/>
      <c r="C22" s="307"/>
      <c r="D22" s="308"/>
      <c r="E22" s="124"/>
      <c r="F22" s="115"/>
      <c r="G22" s="125"/>
      <c r="H22" s="124"/>
      <c r="I22" s="115"/>
      <c r="J22" s="125"/>
      <c r="K22" s="123"/>
      <c r="L22" s="164"/>
    </row>
    <row r="23" spans="1:12">
      <c r="A23" s="306" t="s">
        <v>189</v>
      </c>
      <c r="B23" s="307"/>
      <c r="C23" s="307"/>
      <c r="D23" s="308"/>
      <c r="E23" s="124"/>
      <c r="F23" s="115"/>
      <c r="G23" s="125"/>
      <c r="H23" s="124">
        <v>11455000</v>
      </c>
      <c r="I23" s="115">
        <v>11455000</v>
      </c>
      <c r="J23" s="125">
        <v>5361687</v>
      </c>
      <c r="K23" s="123">
        <v>5361687</v>
      </c>
      <c r="L23" s="165">
        <f>J23/I23</f>
        <v>0.46806521169794851</v>
      </c>
    </row>
    <row r="24" spans="1:12">
      <c r="A24" s="283" t="s">
        <v>74</v>
      </c>
      <c r="B24" s="267"/>
      <c r="C24" s="267"/>
      <c r="D24" s="284"/>
      <c r="E24" s="124"/>
      <c r="F24" s="115"/>
      <c r="G24" s="125"/>
      <c r="H24" s="124">
        <v>6505000</v>
      </c>
      <c r="I24" s="115">
        <v>6505000</v>
      </c>
      <c r="J24" s="125">
        <v>3105431</v>
      </c>
      <c r="K24" s="123">
        <v>3105431</v>
      </c>
      <c r="L24" s="165">
        <f>J24/I24</f>
        <v>0.47739139123750962</v>
      </c>
    </row>
    <row r="25" spans="1:12">
      <c r="A25" s="290" t="s">
        <v>75</v>
      </c>
      <c r="B25" s="262"/>
      <c r="C25" s="262"/>
      <c r="D25" s="291"/>
      <c r="E25" s="124"/>
      <c r="F25" s="115"/>
      <c r="G25" s="125"/>
      <c r="H25" s="124"/>
      <c r="I25" s="115"/>
      <c r="J25" s="125"/>
      <c r="K25" s="123"/>
      <c r="L25" s="164"/>
    </row>
    <row r="26" spans="1:12">
      <c r="A26" s="283" t="s">
        <v>76</v>
      </c>
      <c r="B26" s="267"/>
      <c r="C26" s="267"/>
      <c r="D26" s="284"/>
      <c r="E26" s="124">
        <v>0</v>
      </c>
      <c r="F26" s="115">
        <v>0</v>
      </c>
      <c r="G26" s="125"/>
      <c r="H26" s="124"/>
      <c r="I26" s="115"/>
      <c r="J26" s="125"/>
      <c r="K26" s="123"/>
      <c r="L26" s="165">
        <v>0</v>
      </c>
    </row>
    <row r="27" spans="1:12">
      <c r="A27" s="283" t="s">
        <v>77</v>
      </c>
      <c r="B27" s="268"/>
      <c r="C27" s="268"/>
      <c r="D27" s="286"/>
      <c r="E27" s="126"/>
      <c r="F27" s="116"/>
      <c r="G27" s="155"/>
      <c r="H27" s="124"/>
      <c r="I27" s="115"/>
      <c r="J27" s="125"/>
      <c r="K27" s="123"/>
      <c r="L27" s="164"/>
    </row>
    <row r="28" spans="1:12">
      <c r="A28" s="290" t="s">
        <v>78</v>
      </c>
      <c r="B28" s="262"/>
      <c r="C28" s="262"/>
      <c r="D28" s="291"/>
      <c r="E28" s="126"/>
      <c r="F28" s="116"/>
      <c r="G28" s="155"/>
      <c r="H28" s="124"/>
      <c r="I28" s="115"/>
      <c r="J28" s="125"/>
      <c r="K28" s="123"/>
      <c r="L28" s="164"/>
    </row>
    <row r="29" spans="1:12">
      <c r="A29" s="285" t="s">
        <v>79</v>
      </c>
      <c r="B29" s="268"/>
      <c r="C29" s="268"/>
      <c r="D29" s="286"/>
      <c r="E29" s="127">
        <f>SUM(E19:E28)</f>
        <v>0</v>
      </c>
      <c r="F29" s="116">
        <f>SUM(F19:F28)</f>
        <v>0</v>
      </c>
      <c r="G29" s="156">
        <v>0</v>
      </c>
      <c r="H29" s="126">
        <f>SUM(H19:H28)</f>
        <v>30660000</v>
      </c>
      <c r="I29" s="126">
        <f>SUM(I19:I28)</f>
        <v>30660000</v>
      </c>
      <c r="J29" s="126">
        <f>SUM(J19:J28)</f>
        <v>14639950</v>
      </c>
      <c r="K29" s="127">
        <f>G29+J29</f>
        <v>14639950</v>
      </c>
      <c r="L29" s="84">
        <v>0</v>
      </c>
    </row>
    <row r="30" spans="1:12">
      <c r="A30" s="292"/>
      <c r="B30" s="293"/>
      <c r="C30" s="293"/>
      <c r="D30" s="294"/>
      <c r="E30" s="124"/>
      <c r="F30" s="115"/>
      <c r="G30" s="125"/>
      <c r="H30" s="124"/>
      <c r="I30" s="115"/>
      <c r="J30" s="160"/>
      <c r="K30" s="123"/>
      <c r="L30" s="164"/>
    </row>
    <row r="31" spans="1:12" ht="23.25" customHeight="1">
      <c r="A31" s="281" t="s">
        <v>80</v>
      </c>
      <c r="B31" s="274"/>
      <c r="C31" s="274"/>
      <c r="D31" s="282"/>
      <c r="E31" s="124"/>
      <c r="F31" s="115"/>
      <c r="G31" s="125"/>
      <c r="H31" s="124"/>
      <c r="I31" s="115"/>
      <c r="J31" s="160"/>
      <c r="K31" s="123"/>
      <c r="L31" s="164"/>
    </row>
    <row r="32" spans="1:12" ht="23.25" customHeight="1">
      <c r="A32" s="281" t="s">
        <v>81</v>
      </c>
      <c r="B32" s="274"/>
      <c r="C32" s="274"/>
      <c r="D32" s="282"/>
      <c r="E32" s="124"/>
      <c r="F32" s="115"/>
      <c r="G32" s="125"/>
      <c r="H32" s="124"/>
      <c r="I32" s="115"/>
      <c r="J32" s="160"/>
      <c r="K32" s="123"/>
      <c r="L32" s="164"/>
    </row>
    <row r="33" spans="1:12">
      <c r="A33" s="283" t="s">
        <v>221</v>
      </c>
      <c r="B33" s="267"/>
      <c r="C33" s="267"/>
      <c r="D33" s="284"/>
      <c r="E33" s="124"/>
      <c r="F33" s="115"/>
      <c r="G33" s="125"/>
      <c r="H33" s="124"/>
      <c r="I33" s="111"/>
      <c r="J33" s="160"/>
      <c r="K33" s="200"/>
      <c r="L33" s="201"/>
    </row>
    <row r="34" spans="1:12">
      <c r="A34" s="285" t="s">
        <v>83</v>
      </c>
      <c r="B34" s="268"/>
      <c r="C34" s="268"/>
      <c r="D34" s="286"/>
      <c r="E34" s="124"/>
      <c r="F34" s="115"/>
      <c r="G34" s="125"/>
      <c r="H34" s="124"/>
      <c r="I34" s="111"/>
      <c r="J34" s="160"/>
      <c r="K34" s="200"/>
      <c r="L34" s="201"/>
    </row>
    <row r="35" spans="1:12">
      <c r="A35" s="283"/>
      <c r="B35" s="267"/>
      <c r="C35" s="267"/>
      <c r="D35" s="284"/>
      <c r="E35" s="124"/>
      <c r="F35" s="115"/>
      <c r="G35" s="125"/>
      <c r="H35" s="124"/>
      <c r="I35" s="111"/>
      <c r="J35" s="160"/>
      <c r="K35" s="123"/>
      <c r="L35" s="164"/>
    </row>
    <row r="36" spans="1:12">
      <c r="A36" s="285" t="s">
        <v>106</v>
      </c>
      <c r="B36" s="268"/>
      <c r="C36" s="268"/>
      <c r="D36" s="286"/>
      <c r="E36" s="127">
        <f>E34+E29+E16</f>
        <v>0</v>
      </c>
      <c r="F36" s="116">
        <f>F34+F29+F16</f>
        <v>0</v>
      </c>
      <c r="G36" s="156">
        <f>G34+G29+G16</f>
        <v>0</v>
      </c>
      <c r="H36" s="126">
        <f>H34+H29+H16</f>
        <v>30660000</v>
      </c>
      <c r="I36" s="116">
        <v>30660000</v>
      </c>
      <c r="J36" s="155">
        <f>J34+J29</f>
        <v>14639950</v>
      </c>
      <c r="K36" s="127">
        <f>K34+K29+K16</f>
        <v>14639950</v>
      </c>
      <c r="L36" s="165">
        <v>0</v>
      </c>
    </row>
    <row r="37" spans="1:12">
      <c r="A37" s="283"/>
      <c r="B37" s="267"/>
      <c r="C37" s="267"/>
      <c r="D37" s="284"/>
      <c r="E37" s="124"/>
      <c r="F37" s="115"/>
      <c r="G37" s="125"/>
      <c r="H37" s="124"/>
      <c r="I37" s="115"/>
      <c r="J37" s="160"/>
      <c r="K37" s="123"/>
      <c r="L37" s="164"/>
    </row>
    <row r="38" spans="1:12">
      <c r="A38" s="290" t="s">
        <v>102</v>
      </c>
      <c r="B38" s="262"/>
      <c r="C38" s="262"/>
      <c r="D38" s="291"/>
      <c r="E38" s="124"/>
      <c r="F38" s="115"/>
      <c r="G38" s="125"/>
      <c r="H38" s="124"/>
      <c r="I38" s="115"/>
      <c r="J38" s="160"/>
      <c r="K38" s="123"/>
      <c r="L38" s="164"/>
    </row>
    <row r="39" spans="1:12">
      <c r="A39" s="290" t="s">
        <v>28</v>
      </c>
      <c r="B39" s="262"/>
      <c r="C39" s="262"/>
      <c r="D39" s="291"/>
      <c r="E39" s="124"/>
      <c r="F39" s="115"/>
      <c r="G39" s="125"/>
      <c r="H39" s="124"/>
      <c r="I39" s="115"/>
      <c r="J39" s="160"/>
      <c r="K39" s="123"/>
      <c r="L39" s="164"/>
    </row>
    <row r="40" spans="1:12">
      <c r="A40" s="290" t="s">
        <v>103</v>
      </c>
      <c r="B40" s="262"/>
      <c r="C40" s="262"/>
      <c r="D40" s="291"/>
      <c r="E40" s="124"/>
      <c r="F40" s="115"/>
      <c r="G40" s="125"/>
      <c r="H40" s="124"/>
      <c r="I40" s="115"/>
      <c r="J40" s="160"/>
      <c r="K40" s="123"/>
      <c r="L40" s="165"/>
    </row>
    <row r="41" spans="1:12">
      <c r="A41" s="290" t="s">
        <v>104</v>
      </c>
      <c r="B41" s="262"/>
      <c r="C41" s="262"/>
      <c r="D41" s="291"/>
      <c r="E41" s="124"/>
      <c r="F41" s="115"/>
      <c r="G41" s="125"/>
      <c r="H41" s="124"/>
      <c r="I41" s="115"/>
      <c r="J41" s="160"/>
      <c r="K41" s="123"/>
      <c r="L41" s="164"/>
    </row>
    <row r="42" spans="1:12">
      <c r="A42" s="290" t="s">
        <v>105</v>
      </c>
      <c r="B42" s="262"/>
      <c r="C42" s="262"/>
      <c r="D42" s="291"/>
      <c r="E42" s="124"/>
      <c r="F42" s="115"/>
      <c r="G42" s="125"/>
      <c r="H42" s="124"/>
      <c r="I42" s="115"/>
      <c r="J42" s="160"/>
      <c r="K42" s="123"/>
      <c r="L42" s="164"/>
    </row>
    <row r="43" spans="1:12">
      <c r="A43" s="290" t="s">
        <v>184</v>
      </c>
      <c r="B43" s="262"/>
      <c r="C43" s="262"/>
      <c r="D43" s="291"/>
      <c r="E43" s="124"/>
      <c r="F43" s="115"/>
      <c r="G43" s="125"/>
      <c r="H43" s="124">
        <v>45043000</v>
      </c>
      <c r="I43" s="115">
        <v>47330749</v>
      </c>
      <c r="J43" s="160">
        <v>21945168</v>
      </c>
      <c r="K43" s="123">
        <v>21945168</v>
      </c>
      <c r="L43" s="165">
        <f>J43/I43</f>
        <v>0.46365562480323308</v>
      </c>
    </row>
    <row r="44" spans="1:12">
      <c r="A44" s="290" t="s">
        <v>185</v>
      </c>
      <c r="B44" s="262"/>
      <c r="C44" s="262"/>
      <c r="D44" s="291"/>
      <c r="E44" s="124"/>
      <c r="F44" s="115"/>
      <c r="G44" s="125"/>
      <c r="H44" s="124"/>
      <c r="I44" s="115"/>
      <c r="J44" s="160"/>
      <c r="K44" s="123"/>
      <c r="L44" s="165"/>
    </row>
    <row r="45" spans="1:12">
      <c r="A45" s="295" t="s">
        <v>186</v>
      </c>
      <c r="B45" s="296"/>
      <c r="C45" s="296"/>
      <c r="D45" s="297"/>
      <c r="E45" s="127">
        <f>SUM(E38:E44)</f>
        <v>0</v>
      </c>
      <c r="F45" s="116">
        <f>SUM(F38:F44)</f>
        <v>0</v>
      </c>
      <c r="G45" s="156">
        <f>SUM(G38:G44)</f>
        <v>0</v>
      </c>
      <c r="H45" s="126">
        <f>SUM(H38:H44)</f>
        <v>45043000</v>
      </c>
      <c r="I45" s="116">
        <v>47330749</v>
      </c>
      <c r="J45" s="155">
        <v>21945168</v>
      </c>
      <c r="K45" s="127">
        <f>SUM(K38:K44)</f>
        <v>21945168</v>
      </c>
      <c r="L45" s="165">
        <f>J45/I45</f>
        <v>0.46365562480323308</v>
      </c>
    </row>
    <row r="46" spans="1:12">
      <c r="A46" s="283"/>
      <c r="B46" s="267"/>
      <c r="C46" s="267"/>
      <c r="D46" s="284"/>
      <c r="E46" s="124"/>
      <c r="F46" s="115"/>
      <c r="G46" s="125"/>
      <c r="H46" s="124"/>
      <c r="I46" s="115"/>
      <c r="J46" s="125"/>
      <c r="K46" s="123"/>
      <c r="L46" s="165"/>
    </row>
    <row r="47" spans="1:12" ht="13.5" thickBot="1">
      <c r="A47" s="394" t="s">
        <v>107</v>
      </c>
      <c r="B47" s="395"/>
      <c r="C47" s="395"/>
      <c r="D47" s="396"/>
      <c r="E47" s="161">
        <f t="shared" ref="E47:K47" si="0">E45+E36</f>
        <v>0</v>
      </c>
      <c r="F47" s="158">
        <f t="shared" si="0"/>
        <v>0</v>
      </c>
      <c r="G47" s="159">
        <f t="shared" si="0"/>
        <v>0</v>
      </c>
      <c r="H47" s="157">
        <f t="shared" si="0"/>
        <v>75703000</v>
      </c>
      <c r="I47" s="157">
        <f t="shared" si="0"/>
        <v>77990749</v>
      </c>
      <c r="J47" s="157">
        <f t="shared" si="0"/>
        <v>36585118</v>
      </c>
      <c r="K47" s="161">
        <f t="shared" si="0"/>
        <v>36585118</v>
      </c>
      <c r="L47" s="165">
        <f>J47/I47</f>
        <v>0.46909561030116531</v>
      </c>
    </row>
  </sheetData>
  <mergeCells count="47">
    <mergeCell ref="A9:L9"/>
    <mergeCell ref="A3:K3"/>
    <mergeCell ref="E4:L4"/>
    <mergeCell ref="A7:K7"/>
    <mergeCell ref="A8:K8"/>
    <mergeCell ref="A4:D4"/>
    <mergeCell ref="E10:G10"/>
    <mergeCell ref="H10:J10"/>
    <mergeCell ref="K10:K11"/>
    <mergeCell ref="L10:L11"/>
    <mergeCell ref="A42:D42"/>
    <mergeCell ref="A34:D34"/>
    <mergeCell ref="A35:D35"/>
    <mergeCell ref="A14:D14"/>
    <mergeCell ref="A10:D11"/>
    <mergeCell ref="A12:D12"/>
    <mergeCell ref="A13:D13"/>
    <mergeCell ref="A41:D41"/>
    <mergeCell ref="A38:D38"/>
    <mergeCell ref="A39:D39"/>
    <mergeCell ref="A30:D30"/>
    <mergeCell ref="A31:D31"/>
    <mergeCell ref="A32:D32"/>
    <mergeCell ref="A36:D36"/>
    <mergeCell ref="A37:D37"/>
    <mergeCell ref="A26:D26"/>
    <mergeCell ref="A27:D27"/>
    <mergeCell ref="A20:D20"/>
    <mergeCell ref="A22:D22"/>
    <mergeCell ref="A24:D24"/>
    <mergeCell ref="A21:D21"/>
    <mergeCell ref="A40:D40"/>
    <mergeCell ref="A33:D33"/>
    <mergeCell ref="A47:D47"/>
    <mergeCell ref="A15:D15"/>
    <mergeCell ref="A16:D16"/>
    <mergeCell ref="A29:D29"/>
    <mergeCell ref="A18:D18"/>
    <mergeCell ref="A19:D19"/>
    <mergeCell ref="A17:D17"/>
    <mergeCell ref="A25:D25"/>
    <mergeCell ref="A46:D46"/>
    <mergeCell ref="A45:D45"/>
    <mergeCell ref="A23:D23"/>
    <mergeCell ref="A28:D28"/>
    <mergeCell ref="A44:D44"/>
    <mergeCell ref="A43:D43"/>
  </mergeCells>
  <phoneticPr fontId="9" type="noConversion"/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O167"/>
  <sheetViews>
    <sheetView topLeftCell="A34" zoomScale="130" workbookViewId="0">
      <selection activeCell="C28" sqref="C28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414" t="s">
        <v>155</v>
      </c>
      <c r="B3" s="414"/>
      <c r="C3" s="414"/>
      <c r="D3" s="414"/>
      <c r="E3" s="414"/>
    </row>
    <row r="4" spans="1:15" ht="18" customHeight="1">
      <c r="A4" s="331" t="s">
        <v>258</v>
      </c>
      <c r="B4" s="331"/>
      <c r="C4" s="331"/>
      <c r="D4" s="331"/>
      <c r="E4" s="331"/>
      <c r="F4" s="3"/>
      <c r="G4" s="1"/>
    </row>
    <row r="5" spans="1:15" ht="14.25" customHeight="1">
      <c r="A5" s="331" t="s">
        <v>19</v>
      </c>
      <c r="B5" s="331"/>
      <c r="C5" s="331"/>
      <c r="D5" s="331"/>
      <c r="E5" s="331"/>
      <c r="F5" s="3"/>
      <c r="G5" s="1"/>
    </row>
    <row r="6" spans="1:15" ht="15" customHeight="1">
      <c r="A6" s="330" t="s">
        <v>232</v>
      </c>
      <c r="B6" s="330"/>
      <c r="C6" s="330"/>
      <c r="D6" s="330"/>
      <c r="E6" s="330"/>
      <c r="F6" s="3"/>
      <c r="G6" s="6"/>
    </row>
    <row r="7" spans="1:15" ht="15" customHeight="1">
      <c r="A7" s="273" t="s">
        <v>5</v>
      </c>
      <c r="B7" s="273" t="s">
        <v>2</v>
      </c>
      <c r="C7" s="273"/>
      <c r="D7" s="273"/>
      <c r="E7" s="273" t="s">
        <v>204</v>
      </c>
    </row>
    <row r="8" spans="1:15" ht="10.5" customHeight="1">
      <c r="A8" s="273"/>
      <c r="B8" s="9" t="s">
        <v>201</v>
      </c>
      <c r="C8" s="9" t="s">
        <v>202</v>
      </c>
      <c r="D8" s="9" t="s">
        <v>203</v>
      </c>
      <c r="E8" s="273"/>
    </row>
    <row r="9" spans="1:15" ht="13.5" customHeight="1">
      <c r="A9" s="45" t="s">
        <v>30</v>
      </c>
      <c r="B9" s="207">
        <v>39135000</v>
      </c>
      <c r="C9" s="207">
        <v>66255806</v>
      </c>
      <c r="D9" s="207">
        <v>46563039</v>
      </c>
      <c r="E9" s="71">
        <f>D9/C9</f>
        <v>0.70277673476645952</v>
      </c>
      <c r="F9" s="2"/>
      <c r="G9" s="2"/>
      <c r="I9" s="2"/>
      <c r="J9" s="2"/>
      <c r="K9" s="2"/>
      <c r="L9" s="2"/>
      <c r="M9" s="2"/>
      <c r="O9" s="2"/>
    </row>
    <row r="10" spans="1:15" ht="13.5" customHeight="1">
      <c r="A10" s="46" t="s">
        <v>31</v>
      </c>
      <c r="B10" s="207">
        <v>8783000</v>
      </c>
      <c r="C10" s="207">
        <v>11950291</v>
      </c>
      <c r="D10" s="207">
        <v>7757132</v>
      </c>
      <c r="E10" s="71">
        <f>D10/C10</f>
        <v>0.64911657799797506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>
      <c r="A11" s="45" t="s">
        <v>146</v>
      </c>
      <c r="B11" s="207">
        <v>58766000</v>
      </c>
      <c r="C11" s="207">
        <v>90732224</v>
      </c>
      <c r="D11" s="207">
        <v>54039990</v>
      </c>
      <c r="E11" s="71">
        <f>D11/C11</f>
        <v>0.59559864861242684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>
      <c r="A12" s="52" t="s">
        <v>148</v>
      </c>
      <c r="B12" s="207">
        <v>22497000</v>
      </c>
      <c r="C12" s="207">
        <v>22497000</v>
      </c>
      <c r="D12" s="207">
        <v>5270014</v>
      </c>
      <c r="E12" s="71">
        <f>D12/C12</f>
        <v>0.23425407832155398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5" t="s">
        <v>147</v>
      </c>
      <c r="B13" s="115">
        <v>13094000</v>
      </c>
      <c r="C13" s="207">
        <v>39079774</v>
      </c>
      <c r="D13" s="207">
        <v>11213574</v>
      </c>
      <c r="E13" s="71">
        <f>D13/C13</f>
        <v>0.28694060513246572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7" t="s">
        <v>149</v>
      </c>
      <c r="B14" s="115">
        <v>0</v>
      </c>
      <c r="C14" s="235">
        <v>25032036</v>
      </c>
      <c r="D14" s="207"/>
      <c r="E14" s="42"/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53" t="s">
        <v>150</v>
      </c>
      <c r="B15" s="202">
        <v>0</v>
      </c>
      <c r="C15" s="222"/>
      <c r="D15" s="207"/>
      <c r="E15" s="42">
        <f>SUM(B15:D15)</f>
        <v>0</v>
      </c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54"/>
      <c r="B16" s="203"/>
      <c r="C16" s="206"/>
      <c r="D16" s="207"/>
      <c r="E16" s="42">
        <f>SUM(B16:D16)</f>
        <v>0</v>
      </c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40" t="s">
        <v>151</v>
      </c>
      <c r="B17" s="204">
        <f>SUM(B9:B16)</f>
        <v>142275000</v>
      </c>
      <c r="C17" s="204">
        <f>C13+C12+C11+C10+C9</f>
        <v>230515095</v>
      </c>
      <c r="D17" s="204">
        <f>SUM(D9:D16)</f>
        <v>124843749</v>
      </c>
      <c r="E17" s="78">
        <f>D17/C17</f>
        <v>0.54158600329405759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40"/>
      <c r="B18" s="204"/>
      <c r="C18" s="204"/>
      <c r="D18" s="116"/>
      <c r="E18" s="19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37" t="s">
        <v>38</v>
      </c>
      <c r="B19" s="140"/>
      <c r="C19" s="204"/>
      <c r="D19" s="116"/>
      <c r="E19" s="19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37" t="s">
        <v>39</v>
      </c>
      <c r="B20" s="223"/>
      <c r="C20" s="223"/>
      <c r="D20" s="223"/>
      <c r="E20" s="105"/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38" t="s">
        <v>40</v>
      </c>
      <c r="B21" s="224"/>
      <c r="C21" s="223"/>
      <c r="D21" s="223"/>
      <c r="E21" s="105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41</v>
      </c>
      <c r="B22" s="223"/>
      <c r="C22" s="140">
        <v>9478579</v>
      </c>
      <c r="D22" s="140">
        <v>9478579</v>
      </c>
      <c r="E22" s="78">
        <v>1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 t="s">
        <v>42</v>
      </c>
      <c r="B23" s="140">
        <v>234057734</v>
      </c>
      <c r="C23" s="140">
        <v>241870870</v>
      </c>
      <c r="D23" s="207">
        <v>110638627</v>
      </c>
      <c r="E23" s="72">
        <f>D23/C23</f>
        <v>0.45742849066528762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7" t="s">
        <v>43</v>
      </c>
      <c r="B24" s="140"/>
      <c r="C24" s="140">
        <v>210000000</v>
      </c>
      <c r="D24" s="116">
        <v>420000000</v>
      </c>
      <c r="E24" s="75">
        <v>0</v>
      </c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44</v>
      </c>
      <c r="B25" s="140"/>
      <c r="C25" s="204"/>
      <c r="D25" s="116"/>
      <c r="E25" s="19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9" t="s">
        <v>45</v>
      </c>
      <c r="B26" s="146">
        <f>SUM(B19:B25)</f>
        <v>234057734</v>
      </c>
      <c r="C26" s="146">
        <f>SUM(C19:C25)</f>
        <v>461349449</v>
      </c>
      <c r="D26" s="146">
        <f>SUM(D19:D25)</f>
        <v>540117206</v>
      </c>
      <c r="E26" s="73">
        <f>D26/C26</f>
        <v>1.1707333934628803</v>
      </c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40"/>
      <c r="B27" s="203"/>
      <c r="C27" s="203"/>
      <c r="D27" s="115"/>
      <c r="E27" s="18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9" t="s">
        <v>15</v>
      </c>
      <c r="B28" s="203">
        <f>B26+B17</f>
        <v>376332734</v>
      </c>
      <c r="C28" s="203">
        <f>C26+C17</f>
        <v>691864544</v>
      </c>
      <c r="D28" s="203">
        <f>D26+D17</f>
        <v>664960955</v>
      </c>
      <c r="E28" s="74">
        <f>D28/C28</f>
        <v>0.96111436952028573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40"/>
      <c r="B29" s="203"/>
      <c r="C29" s="203"/>
      <c r="D29" s="115"/>
      <c r="E29" s="18"/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37" t="s">
        <v>46</v>
      </c>
      <c r="B30" s="140">
        <v>4381000</v>
      </c>
      <c r="C30" s="140">
        <v>77820896</v>
      </c>
      <c r="D30" s="140">
        <v>12245634</v>
      </c>
      <c r="E30" s="72">
        <f>D30/C30</f>
        <v>0.15735663079489601</v>
      </c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7" t="s">
        <v>47</v>
      </c>
      <c r="B31" s="140">
        <v>10600000</v>
      </c>
      <c r="C31" s="140">
        <v>107746707</v>
      </c>
      <c r="D31" s="140">
        <v>22470591</v>
      </c>
      <c r="E31" s="72">
        <f>D31/C31</f>
        <v>0.20855014158344534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38" t="s">
        <v>152</v>
      </c>
      <c r="B32" s="205"/>
      <c r="C32" s="208"/>
      <c r="D32" s="147"/>
      <c r="E32" s="18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40" t="s">
        <v>153</v>
      </c>
      <c r="B33" s="146">
        <f>SUM(B30:B32)</f>
        <v>14981000</v>
      </c>
      <c r="C33" s="146">
        <f>SUM(C30:C32)</f>
        <v>185567603</v>
      </c>
      <c r="D33" s="146">
        <f>SUM(D30:D32)</f>
        <v>34716225</v>
      </c>
      <c r="E33" s="73">
        <f>D33/C33</f>
        <v>0.18708128163944651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40"/>
      <c r="B34" s="146"/>
      <c r="C34" s="116"/>
      <c r="D34" s="115"/>
      <c r="E34" s="18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37" t="s">
        <v>38</v>
      </c>
      <c r="B35" s="146"/>
      <c r="C35" s="116"/>
      <c r="D35" s="115"/>
      <c r="E35" s="18"/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37" t="s">
        <v>39</v>
      </c>
      <c r="B36" s="146"/>
      <c r="C36" s="116"/>
      <c r="D36" s="115"/>
      <c r="E36" s="18"/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38" t="s">
        <v>40</v>
      </c>
      <c r="B37" s="146"/>
      <c r="C37" s="116"/>
      <c r="D37" s="115"/>
      <c r="E37" s="18"/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37" t="s">
        <v>41</v>
      </c>
      <c r="B38" s="146"/>
      <c r="C38" s="116"/>
      <c r="D38" s="115"/>
      <c r="E38" s="18"/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37" t="s">
        <v>42</v>
      </c>
      <c r="B39" s="146"/>
      <c r="C39" s="206"/>
      <c r="D39" s="207"/>
      <c r="E39" s="18"/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37" t="s">
        <v>43</v>
      </c>
      <c r="B40" s="146"/>
      <c r="C40" s="116"/>
      <c r="D40" s="115"/>
      <c r="E40" s="18"/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37" t="s">
        <v>44</v>
      </c>
      <c r="B41" s="146"/>
      <c r="C41" s="116"/>
      <c r="D41" s="115"/>
      <c r="E41" s="18"/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39" t="s">
        <v>49</v>
      </c>
      <c r="B42" s="146">
        <v>0</v>
      </c>
      <c r="C42" s="115">
        <v>0</v>
      </c>
      <c r="D42" s="115">
        <v>0</v>
      </c>
      <c r="E42" s="18">
        <v>0</v>
      </c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16"/>
      <c r="B43" s="144"/>
      <c r="C43" s="115"/>
      <c r="D43" s="115"/>
      <c r="E43" s="18"/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39" t="s">
        <v>16</v>
      </c>
      <c r="B44" s="209">
        <f>B42+B33</f>
        <v>14981000</v>
      </c>
      <c r="C44" s="209">
        <f>C42+C33</f>
        <v>185567603</v>
      </c>
      <c r="D44" s="209">
        <f>D42+D33</f>
        <v>34716225</v>
      </c>
      <c r="E44" s="76">
        <f>E42+E33</f>
        <v>0.18708128163944651</v>
      </c>
      <c r="F44" s="2"/>
      <c r="G44" s="2"/>
      <c r="I44" s="2"/>
    </row>
    <row r="45" spans="1:15" ht="13.5" customHeight="1">
      <c r="A45" s="22"/>
      <c r="B45" s="210"/>
      <c r="C45" s="210"/>
      <c r="D45" s="115"/>
      <c r="E45" s="18"/>
      <c r="F45" s="2"/>
      <c r="G45" s="2"/>
      <c r="I45" s="2"/>
    </row>
    <row r="46" spans="1:15" ht="15" customHeight="1">
      <c r="A46" s="21" t="s">
        <v>22</v>
      </c>
      <c r="B46" s="210">
        <f>B28+B44</f>
        <v>391313734</v>
      </c>
      <c r="C46" s="210">
        <f>C28+C44</f>
        <v>877432147</v>
      </c>
      <c r="D46" s="210">
        <f>D28+D44</f>
        <v>699677180</v>
      </c>
      <c r="E46" s="77">
        <f>D46/C46</f>
        <v>0.79741457204667476</v>
      </c>
    </row>
    <row r="62" spans="1:5">
      <c r="A62" s="331" t="s">
        <v>259</v>
      </c>
      <c r="B62" s="331"/>
      <c r="C62" s="331"/>
      <c r="D62" s="331"/>
      <c r="E62" s="331"/>
    </row>
    <row r="63" spans="1:5">
      <c r="A63" s="331" t="s">
        <v>19</v>
      </c>
      <c r="B63" s="331"/>
      <c r="C63" s="331"/>
      <c r="D63" s="331"/>
      <c r="E63" s="331"/>
    </row>
    <row r="64" spans="1:5">
      <c r="A64" s="330" t="s">
        <v>233</v>
      </c>
      <c r="B64" s="330"/>
      <c r="C64" s="330"/>
      <c r="D64" s="330"/>
      <c r="E64" s="330"/>
    </row>
    <row r="65" spans="1:5">
      <c r="A65" s="273" t="s">
        <v>5</v>
      </c>
      <c r="B65" s="273" t="s">
        <v>191</v>
      </c>
      <c r="C65" s="273"/>
      <c r="D65" s="273"/>
      <c r="E65" s="273" t="s">
        <v>204</v>
      </c>
    </row>
    <row r="66" spans="1:5">
      <c r="A66" s="273"/>
      <c r="B66" s="36" t="s">
        <v>201</v>
      </c>
      <c r="C66" s="57" t="s">
        <v>202</v>
      </c>
      <c r="D66" s="57" t="s">
        <v>205</v>
      </c>
      <c r="E66" s="273"/>
    </row>
    <row r="67" spans="1:5">
      <c r="A67" s="45" t="s">
        <v>30</v>
      </c>
      <c r="B67" s="147">
        <v>48647000</v>
      </c>
      <c r="C67" s="147">
        <v>49151700</v>
      </c>
      <c r="D67" s="147">
        <v>24091155</v>
      </c>
      <c r="E67" s="71">
        <f>D67/C67</f>
        <v>0.49013879479244871</v>
      </c>
    </row>
    <row r="68" spans="1:5">
      <c r="A68" s="46" t="s">
        <v>31</v>
      </c>
      <c r="B68" s="147">
        <v>11216000</v>
      </c>
      <c r="C68" s="147">
        <v>11351164</v>
      </c>
      <c r="D68" s="147">
        <v>5436859</v>
      </c>
      <c r="E68" s="71">
        <f>D68/C68</f>
        <v>0.47896929336938487</v>
      </c>
    </row>
    <row r="69" spans="1:5">
      <c r="A69" s="45" t="s">
        <v>146</v>
      </c>
      <c r="B69" s="147">
        <v>15045000</v>
      </c>
      <c r="C69" s="147">
        <v>15445000</v>
      </c>
      <c r="D69" s="147">
        <v>5602323</v>
      </c>
      <c r="E69" s="71">
        <f>D69/C69</f>
        <v>0.36272729038523793</v>
      </c>
    </row>
    <row r="70" spans="1:5">
      <c r="A70" s="52" t="s">
        <v>148</v>
      </c>
      <c r="B70" s="147"/>
      <c r="C70" s="147"/>
      <c r="D70" s="147"/>
      <c r="E70" s="71"/>
    </row>
    <row r="71" spans="1:5">
      <c r="A71" s="45" t="s">
        <v>147</v>
      </c>
      <c r="B71" s="147"/>
      <c r="C71" s="115"/>
      <c r="D71" s="115"/>
      <c r="E71" s="42"/>
    </row>
    <row r="72" spans="1:5">
      <c r="A72" s="47" t="s">
        <v>149</v>
      </c>
      <c r="B72" s="147"/>
      <c r="C72" s="115"/>
      <c r="D72" s="147"/>
      <c r="E72" s="42"/>
    </row>
    <row r="73" spans="1:5">
      <c r="A73" s="53" t="s">
        <v>150</v>
      </c>
      <c r="B73" s="147"/>
      <c r="C73" s="202"/>
      <c r="D73" s="115"/>
      <c r="E73" s="42"/>
    </row>
    <row r="74" spans="1:5">
      <c r="A74" s="54"/>
      <c r="B74" s="147"/>
      <c r="C74" s="203"/>
      <c r="D74" s="115"/>
      <c r="E74" s="42"/>
    </row>
    <row r="75" spans="1:5">
      <c r="A75" s="40" t="s">
        <v>151</v>
      </c>
      <c r="B75" s="148">
        <f>SUM(B67:B74)</f>
        <v>74908000</v>
      </c>
      <c r="C75" s="148">
        <f>SUM(C67:C74)</f>
        <v>75947864</v>
      </c>
      <c r="D75" s="148">
        <f>SUM(D67:D74)</f>
        <v>35130337</v>
      </c>
      <c r="E75" s="78">
        <f>D75/C75</f>
        <v>0.46255859150956502</v>
      </c>
    </row>
    <row r="76" spans="1:5">
      <c r="A76" s="40"/>
      <c r="B76" s="204"/>
      <c r="C76" s="204"/>
      <c r="D76" s="116"/>
      <c r="E76" s="19"/>
    </row>
    <row r="77" spans="1:5">
      <c r="A77" s="37" t="s">
        <v>38</v>
      </c>
      <c r="B77" s="140"/>
      <c r="C77" s="204"/>
      <c r="D77" s="116"/>
      <c r="E77" s="19"/>
    </row>
    <row r="78" spans="1:5">
      <c r="A78" s="37" t="s">
        <v>39</v>
      </c>
      <c r="B78" s="140"/>
      <c r="C78" s="204"/>
      <c r="D78" s="116"/>
      <c r="E78" s="19"/>
    </row>
    <row r="79" spans="1:5">
      <c r="A79" s="38" t="s">
        <v>40</v>
      </c>
      <c r="B79" s="205"/>
      <c r="C79" s="204"/>
      <c r="D79" s="116"/>
      <c r="E79" s="19"/>
    </row>
    <row r="80" spans="1:5">
      <c r="A80" s="37" t="s">
        <v>41</v>
      </c>
      <c r="B80" s="140"/>
      <c r="C80" s="204"/>
      <c r="D80" s="116"/>
      <c r="E80" s="19"/>
    </row>
    <row r="81" spans="1:5">
      <c r="A81" s="37" t="s">
        <v>42</v>
      </c>
      <c r="B81" s="140"/>
      <c r="C81" s="206"/>
      <c r="D81" s="207"/>
      <c r="E81" s="18">
        <f>B81</f>
        <v>0</v>
      </c>
    </row>
    <row r="82" spans="1:5">
      <c r="A82" s="37" t="s">
        <v>43</v>
      </c>
      <c r="B82" s="140"/>
      <c r="C82" s="204"/>
      <c r="D82" s="116"/>
      <c r="E82" s="19"/>
    </row>
    <row r="83" spans="1:5">
      <c r="A83" s="37" t="s">
        <v>44</v>
      </c>
      <c r="B83" s="140"/>
      <c r="C83" s="204"/>
      <c r="D83" s="116"/>
      <c r="E83" s="19"/>
    </row>
    <row r="84" spans="1:5">
      <c r="A84" s="39" t="s">
        <v>45</v>
      </c>
      <c r="B84" s="146">
        <v>0</v>
      </c>
      <c r="C84" s="146">
        <v>0</v>
      </c>
      <c r="D84" s="116">
        <v>0</v>
      </c>
      <c r="E84" s="25">
        <f>SUM(E77:E83)</f>
        <v>0</v>
      </c>
    </row>
    <row r="85" spans="1:5">
      <c r="A85" s="40"/>
      <c r="B85" s="203"/>
      <c r="C85" s="203"/>
      <c r="D85" s="115"/>
      <c r="E85" s="18"/>
    </row>
    <row r="86" spans="1:5">
      <c r="A86" s="39" t="s">
        <v>15</v>
      </c>
      <c r="B86" s="148">
        <f>B84+B75</f>
        <v>74908000</v>
      </c>
      <c r="C86" s="148">
        <f>C84+C75</f>
        <v>75947864</v>
      </c>
      <c r="D86" s="148">
        <f>D84+D75</f>
        <v>35130337</v>
      </c>
      <c r="E86" s="74">
        <f>E84+E75</f>
        <v>0.46255859150956502</v>
      </c>
    </row>
    <row r="87" spans="1:5">
      <c r="A87" s="40"/>
      <c r="B87" s="203"/>
      <c r="C87" s="203"/>
      <c r="D87" s="115"/>
      <c r="E87" s="18"/>
    </row>
    <row r="88" spans="1:5">
      <c r="A88" s="37" t="s">
        <v>46</v>
      </c>
      <c r="B88" s="140">
        <v>890000</v>
      </c>
      <c r="C88" s="140">
        <v>890000</v>
      </c>
      <c r="D88" s="115">
        <v>252636</v>
      </c>
      <c r="E88" s="72">
        <f>D88/C88</f>
        <v>0.28386067415730337</v>
      </c>
    </row>
    <row r="89" spans="1:5">
      <c r="A89" s="37" t="s">
        <v>47</v>
      </c>
      <c r="B89" s="140"/>
      <c r="C89" s="208"/>
      <c r="D89" s="147"/>
      <c r="E89" s="18"/>
    </row>
    <row r="90" spans="1:5">
      <c r="A90" s="38" t="s">
        <v>152</v>
      </c>
      <c r="B90" s="205"/>
      <c r="C90" s="208"/>
      <c r="D90" s="147"/>
      <c r="E90" s="18"/>
    </row>
    <row r="91" spans="1:5">
      <c r="A91" s="40" t="s">
        <v>153</v>
      </c>
      <c r="B91" s="146">
        <f>SUM(B88:B90)</f>
        <v>890000</v>
      </c>
      <c r="C91" s="146">
        <f>SUM(C88:C90)</f>
        <v>890000</v>
      </c>
      <c r="D91" s="146">
        <f>SUM(D88:D90)</f>
        <v>252636</v>
      </c>
      <c r="E91" s="73">
        <f>SUM(E88:E90)</f>
        <v>0.28386067415730337</v>
      </c>
    </row>
    <row r="92" spans="1:5">
      <c r="A92" s="40"/>
      <c r="B92" s="146"/>
      <c r="C92" s="116"/>
      <c r="D92" s="115"/>
      <c r="E92" s="18"/>
    </row>
    <row r="93" spans="1:5">
      <c r="A93" s="37" t="s">
        <v>38</v>
      </c>
      <c r="B93" s="146"/>
      <c r="C93" s="116"/>
      <c r="D93" s="115"/>
      <c r="E93" s="18"/>
    </row>
    <row r="94" spans="1:5">
      <c r="A94" s="37" t="s">
        <v>39</v>
      </c>
      <c r="B94" s="146"/>
      <c r="C94" s="116"/>
      <c r="D94" s="115"/>
      <c r="E94" s="18"/>
    </row>
    <row r="95" spans="1:5">
      <c r="A95" s="38" t="s">
        <v>40</v>
      </c>
      <c r="B95" s="146"/>
      <c r="C95" s="116"/>
      <c r="D95" s="115"/>
      <c r="E95" s="18"/>
    </row>
    <row r="96" spans="1:5">
      <c r="A96" s="37" t="s">
        <v>41</v>
      </c>
      <c r="B96" s="146"/>
      <c r="C96" s="116"/>
      <c r="D96" s="115"/>
      <c r="E96" s="18"/>
    </row>
    <row r="97" spans="1:5">
      <c r="A97" s="37" t="s">
        <v>42</v>
      </c>
      <c r="B97" s="146"/>
      <c r="C97" s="116"/>
      <c r="D97" s="115"/>
      <c r="E97" s="18"/>
    </row>
    <row r="98" spans="1:5">
      <c r="A98" s="37" t="s">
        <v>43</v>
      </c>
      <c r="B98" s="146"/>
      <c r="C98" s="116"/>
      <c r="D98" s="115"/>
      <c r="E98" s="18"/>
    </row>
    <row r="99" spans="1:5">
      <c r="A99" s="37" t="s">
        <v>44</v>
      </c>
      <c r="B99" s="146"/>
      <c r="C99" s="116"/>
      <c r="D99" s="115"/>
      <c r="E99" s="18"/>
    </row>
    <row r="100" spans="1:5">
      <c r="A100" s="39" t="s">
        <v>49</v>
      </c>
      <c r="B100" s="146">
        <v>0</v>
      </c>
      <c r="C100" s="115">
        <v>0</v>
      </c>
      <c r="D100" s="115">
        <v>0</v>
      </c>
      <c r="E100" s="18">
        <v>0</v>
      </c>
    </row>
    <row r="101" spans="1:5">
      <c r="A101" s="16"/>
      <c r="B101" s="144"/>
      <c r="C101" s="115"/>
      <c r="D101" s="115"/>
      <c r="E101" s="18"/>
    </row>
    <row r="102" spans="1:5">
      <c r="A102" s="39" t="s">
        <v>16</v>
      </c>
      <c r="B102" s="209">
        <f>B100+B91</f>
        <v>890000</v>
      </c>
      <c r="C102" s="209">
        <f>C100+C91</f>
        <v>890000</v>
      </c>
      <c r="D102" s="209">
        <f>D100+D91</f>
        <v>252636</v>
      </c>
      <c r="E102" s="76">
        <f>E100+E91</f>
        <v>0.28386067415730337</v>
      </c>
    </row>
    <row r="103" spans="1:5">
      <c r="A103" s="22"/>
      <c r="B103" s="210"/>
      <c r="C103" s="210"/>
      <c r="D103" s="115"/>
      <c r="E103" s="76"/>
    </row>
    <row r="104" spans="1:5">
      <c r="A104" s="21" t="s">
        <v>22</v>
      </c>
      <c r="B104" s="210">
        <f>B86+B102</f>
        <v>75798000</v>
      </c>
      <c r="C104" s="210">
        <f>C86+C102</f>
        <v>76837864</v>
      </c>
      <c r="D104" s="210">
        <f>D86+D102</f>
        <v>35382973</v>
      </c>
      <c r="E104" s="76">
        <f>E102+E93</f>
        <v>0.28386067415730337</v>
      </c>
    </row>
    <row r="125" spans="1:8">
      <c r="A125" s="331" t="s">
        <v>254</v>
      </c>
      <c r="B125" s="331"/>
      <c r="C125" s="331"/>
      <c r="D125" s="331"/>
      <c r="E125" s="331"/>
    </row>
    <row r="126" spans="1:8">
      <c r="A126" s="331" t="s">
        <v>19</v>
      </c>
      <c r="B126" s="331"/>
      <c r="C126" s="331"/>
      <c r="D126" s="331"/>
      <c r="E126" s="331"/>
    </row>
    <row r="127" spans="1:8">
      <c r="A127" s="330" t="s">
        <v>233</v>
      </c>
      <c r="B127" s="330"/>
      <c r="C127" s="330"/>
      <c r="D127" s="330"/>
      <c r="E127" s="330"/>
      <c r="H127" s="103"/>
    </row>
    <row r="128" spans="1:8">
      <c r="A128" s="273" t="s">
        <v>5</v>
      </c>
      <c r="B128" s="333" t="s">
        <v>206</v>
      </c>
      <c r="C128" s="334"/>
      <c r="D128" s="335"/>
      <c r="E128" s="273" t="s">
        <v>204</v>
      </c>
    </row>
    <row r="129" spans="1:5">
      <c r="A129" s="273"/>
      <c r="B129" s="9" t="s">
        <v>201</v>
      </c>
      <c r="C129" s="17" t="s">
        <v>202</v>
      </c>
      <c r="D129" s="17" t="s">
        <v>205</v>
      </c>
      <c r="E129" s="273"/>
    </row>
    <row r="130" spans="1:5">
      <c r="A130" s="45" t="s">
        <v>30</v>
      </c>
      <c r="B130" s="207">
        <v>105659000</v>
      </c>
      <c r="C130" s="207">
        <v>109268882</v>
      </c>
      <c r="D130" s="207">
        <v>50945202</v>
      </c>
      <c r="E130" s="71">
        <f>D130/C130</f>
        <v>0.46623705731701365</v>
      </c>
    </row>
    <row r="131" spans="1:5">
      <c r="A131" s="46" t="s">
        <v>31</v>
      </c>
      <c r="B131" s="207">
        <v>23845000</v>
      </c>
      <c r="C131" s="207">
        <v>24604800</v>
      </c>
      <c r="D131" s="207">
        <v>11996882</v>
      </c>
      <c r="E131" s="71">
        <f>D131/C131</f>
        <v>0.48758299193653271</v>
      </c>
    </row>
    <row r="132" spans="1:5">
      <c r="A132" s="45" t="s">
        <v>146</v>
      </c>
      <c r="B132" s="207">
        <v>65555000</v>
      </c>
      <c r="C132" s="207">
        <v>67773213</v>
      </c>
      <c r="D132" s="207">
        <v>29908853</v>
      </c>
      <c r="E132" s="71">
        <f>D132/C132</f>
        <v>0.44130788074043353</v>
      </c>
    </row>
    <row r="133" spans="1:5">
      <c r="A133" s="52" t="s">
        <v>148</v>
      </c>
      <c r="B133" s="207"/>
      <c r="C133" s="207"/>
      <c r="D133" s="207"/>
      <c r="E133" s="71"/>
    </row>
    <row r="134" spans="1:5">
      <c r="A134" s="45" t="s">
        <v>147</v>
      </c>
      <c r="B134" s="207"/>
      <c r="C134" s="207"/>
      <c r="D134" s="207"/>
      <c r="E134" s="71"/>
    </row>
    <row r="135" spans="1:5">
      <c r="A135" s="47" t="s">
        <v>149</v>
      </c>
      <c r="B135" s="207"/>
      <c r="C135" s="207"/>
      <c r="D135" s="207"/>
      <c r="E135" s="42"/>
    </row>
    <row r="136" spans="1:5">
      <c r="A136" s="53" t="s">
        <v>150</v>
      </c>
      <c r="B136" s="207"/>
      <c r="C136" s="207"/>
      <c r="D136" s="207"/>
      <c r="E136" s="42"/>
    </row>
    <row r="137" spans="1:5">
      <c r="A137" s="54"/>
      <c r="B137" s="207"/>
      <c r="C137" s="207"/>
      <c r="D137" s="207"/>
      <c r="E137" s="42"/>
    </row>
    <row r="138" spans="1:5">
      <c r="A138" s="40" t="s">
        <v>151</v>
      </c>
      <c r="B138" s="225">
        <f>'12. KÖNYVTÁR kiad. össz.'!B20+'12.1.ESZI kiad. össz. '!B20+'12.3.KONYHA kiad. össz. '!B20</f>
        <v>97448000</v>
      </c>
      <c r="C138" s="225">
        <f>'12. KÖNYVTÁR kiad. össz.'!C20+'12.1.ESZI kiad. össz. '!C20+'12.3.KONYHA kiad. össz. '!C20</f>
        <v>101438330</v>
      </c>
      <c r="D138" s="225">
        <f>'12. KÖNYVTÁR kiad. össz.'!D20+'12.1.ESZI kiad. össz. '!D20+'12.3.KONYHA kiad. össz. '!D20</f>
        <v>46232703</v>
      </c>
      <c r="E138" s="78">
        <f>D138/C138</f>
        <v>0.45577153133337273</v>
      </c>
    </row>
    <row r="139" spans="1:5">
      <c r="A139" s="40"/>
      <c r="B139" s="207"/>
      <c r="C139" s="207"/>
      <c r="D139" s="207"/>
      <c r="E139" s="19"/>
    </row>
    <row r="140" spans="1:5">
      <c r="A140" s="37" t="s">
        <v>38</v>
      </c>
      <c r="B140" s="207"/>
      <c r="C140" s="207"/>
      <c r="D140" s="207"/>
      <c r="E140" s="19"/>
    </row>
    <row r="141" spans="1:5">
      <c r="A141" s="37" t="s">
        <v>39</v>
      </c>
      <c r="B141" s="207"/>
      <c r="C141" s="207"/>
      <c r="D141" s="207"/>
      <c r="E141" s="19"/>
    </row>
    <row r="142" spans="1:5">
      <c r="A142" s="38" t="s">
        <v>40</v>
      </c>
      <c r="B142" s="207"/>
      <c r="C142" s="207"/>
      <c r="D142" s="207"/>
      <c r="E142" s="19"/>
    </row>
    <row r="143" spans="1:5">
      <c r="A143" s="37" t="s">
        <v>41</v>
      </c>
      <c r="B143" s="207"/>
      <c r="C143" s="207"/>
      <c r="D143" s="207"/>
      <c r="E143" s="19"/>
    </row>
    <row r="144" spans="1:5">
      <c r="A144" s="37" t="s">
        <v>42</v>
      </c>
      <c r="B144" s="207"/>
      <c r="C144" s="207"/>
      <c r="D144" s="207"/>
      <c r="E144" s="18"/>
    </row>
    <row r="145" spans="1:5">
      <c r="A145" s="37" t="s">
        <v>43</v>
      </c>
      <c r="B145" s="207"/>
      <c r="C145" s="207"/>
      <c r="D145" s="207"/>
      <c r="E145" s="19"/>
    </row>
    <row r="146" spans="1:5">
      <c r="A146" s="37" t="s">
        <v>44</v>
      </c>
      <c r="B146" s="207"/>
      <c r="C146" s="207"/>
      <c r="D146" s="207"/>
      <c r="E146" s="19"/>
    </row>
    <row r="147" spans="1:5">
      <c r="A147" s="39" t="s">
        <v>45</v>
      </c>
      <c r="B147" s="207"/>
      <c r="C147" s="207"/>
      <c r="D147" s="207"/>
      <c r="E147" s="25"/>
    </row>
    <row r="148" spans="1:5">
      <c r="A148" s="40"/>
      <c r="B148" s="207"/>
      <c r="C148" s="207"/>
      <c r="D148" s="207"/>
      <c r="E148" s="18"/>
    </row>
    <row r="149" spans="1:5">
      <c r="A149" s="39" t="s">
        <v>15</v>
      </c>
      <c r="B149" s="225">
        <f>'12. KÖNYVTÁR kiad. össz.'!B31+'12.1.ESZI kiad. össz. '!B31+'12.3.KONYHA kiad. össz. '!B31</f>
        <v>97448000</v>
      </c>
      <c r="C149" s="225">
        <f>'12. KÖNYVTÁR kiad. össz.'!C31+'12.1.ESZI kiad. össz. '!C31+'12.3.KONYHA kiad. össz. '!C31</f>
        <v>101438330</v>
      </c>
      <c r="D149" s="225">
        <f>'12. KÖNYVTÁR kiad. össz.'!D31+'12.1.ESZI kiad. össz. '!D31+'12.3.KONYHA kiad. össz. '!D31</f>
        <v>46232703</v>
      </c>
      <c r="E149" s="78">
        <f>D149/C149</f>
        <v>0.45577153133337273</v>
      </c>
    </row>
    <row r="150" spans="1:5">
      <c r="A150" s="40"/>
      <c r="B150" s="207"/>
      <c r="C150" s="207"/>
      <c r="D150" s="207"/>
      <c r="E150" s="18"/>
    </row>
    <row r="151" spans="1:5">
      <c r="A151" s="37" t="s">
        <v>46</v>
      </c>
      <c r="B151" s="207">
        <v>742000</v>
      </c>
      <c r="C151" s="207">
        <v>1274234</v>
      </c>
      <c r="D151" s="207">
        <v>189147</v>
      </c>
      <c r="E151" s="72">
        <f>D151/C151</f>
        <v>0.14843976851975382</v>
      </c>
    </row>
    <row r="152" spans="1:5">
      <c r="A152" s="37" t="s">
        <v>47</v>
      </c>
      <c r="B152" s="207"/>
      <c r="C152" s="207"/>
      <c r="D152" s="207"/>
      <c r="E152" s="18"/>
    </row>
    <row r="153" spans="1:5">
      <c r="A153" s="38" t="s">
        <v>152</v>
      </c>
      <c r="B153" s="207"/>
      <c r="C153" s="207"/>
      <c r="D153" s="207"/>
      <c r="E153" s="18"/>
    </row>
    <row r="154" spans="1:5">
      <c r="A154" s="40" t="s">
        <v>153</v>
      </c>
      <c r="B154" s="225">
        <f>'12. KÖNYVTÁR kiad. össz.'!B36+'12.1.ESZI kiad. össz. '!B36+'12.3.KONYHA kiad. össz. '!B36</f>
        <v>549000</v>
      </c>
      <c r="C154" s="225">
        <f>'12. KÖNYVTÁR kiad. össz.'!C36+'12.1.ESZI kiad. össz. '!C36+'12.3.KONYHA kiad. össz. '!C36</f>
        <v>1081234</v>
      </c>
      <c r="D154" s="225">
        <f>'12. KÖNYVTÁR kiad. össz.'!D36+'12.1.ESZI kiad. össz. '!D36+'12.3.KONYHA kiad. össz. '!D36</f>
        <v>35990</v>
      </c>
      <c r="E154" s="73">
        <f>D154/C154</f>
        <v>3.3286041689403037E-2</v>
      </c>
    </row>
    <row r="155" spans="1:5">
      <c r="A155" s="40"/>
      <c r="B155" s="207"/>
      <c r="C155" s="207"/>
      <c r="D155" s="207"/>
      <c r="E155" s="18"/>
    </row>
    <row r="156" spans="1:5">
      <c r="A156" s="37" t="s">
        <v>38</v>
      </c>
      <c r="B156" s="207"/>
      <c r="C156" s="207"/>
      <c r="D156" s="207"/>
      <c r="E156" s="18"/>
    </row>
    <row r="157" spans="1:5">
      <c r="A157" s="37" t="s">
        <v>39</v>
      </c>
      <c r="B157" s="207"/>
      <c r="C157" s="207"/>
      <c r="D157" s="207"/>
      <c r="E157" s="18"/>
    </row>
    <row r="158" spans="1:5">
      <c r="A158" s="38" t="s">
        <v>40</v>
      </c>
      <c r="B158" s="207"/>
      <c r="C158" s="207"/>
      <c r="D158" s="207"/>
      <c r="E158" s="18"/>
    </row>
    <row r="159" spans="1:5">
      <c r="A159" s="37" t="s">
        <v>41</v>
      </c>
      <c r="B159" s="207"/>
      <c r="C159" s="207"/>
      <c r="D159" s="207"/>
      <c r="E159" s="18"/>
    </row>
    <row r="160" spans="1:5">
      <c r="A160" s="37" t="s">
        <v>42</v>
      </c>
      <c r="B160" s="207"/>
      <c r="C160" s="207"/>
      <c r="D160" s="207"/>
      <c r="E160" s="18"/>
    </row>
    <row r="161" spans="1:5">
      <c r="A161" s="37" t="s">
        <v>43</v>
      </c>
      <c r="B161" s="207"/>
      <c r="C161" s="207"/>
      <c r="D161" s="207"/>
      <c r="E161" s="18"/>
    </row>
    <row r="162" spans="1:5">
      <c r="A162" s="37" t="s">
        <v>44</v>
      </c>
      <c r="B162" s="207"/>
      <c r="C162" s="207"/>
      <c r="D162" s="207"/>
      <c r="E162" s="18"/>
    </row>
    <row r="163" spans="1:5">
      <c r="A163" s="39" t="s">
        <v>49</v>
      </c>
      <c r="B163" s="207"/>
      <c r="C163" s="207"/>
      <c r="D163" s="207"/>
      <c r="E163" s="18"/>
    </row>
    <row r="164" spans="1:5">
      <c r="A164" s="16"/>
      <c r="B164" s="207"/>
      <c r="C164" s="207"/>
      <c r="D164" s="207"/>
      <c r="E164" s="18"/>
    </row>
    <row r="165" spans="1:5">
      <c r="A165" s="39" t="s">
        <v>16</v>
      </c>
      <c r="B165" s="225">
        <f>'12. KÖNYVTÁR kiad. össz.'!B47+'12.1.ESZI kiad. össz. '!B47+'12.3.KONYHA kiad. össz. '!B47</f>
        <v>549000</v>
      </c>
      <c r="C165" s="225">
        <f>'12. KÖNYVTÁR kiad. össz.'!C47+'12.1.ESZI kiad. össz. '!C47+'12.3.KONYHA kiad. össz. '!C47</f>
        <v>1081234</v>
      </c>
      <c r="D165" s="225">
        <f>'12. KÖNYVTÁR kiad. össz.'!D47+'12.1.ESZI kiad. össz. '!D47+'12.3.KONYHA kiad. össz. '!D47</f>
        <v>35990</v>
      </c>
      <c r="E165" s="76">
        <f>D165/C165</f>
        <v>3.3286041689403037E-2</v>
      </c>
    </row>
    <row r="166" spans="1:5">
      <c r="A166" s="22"/>
      <c r="B166" s="207"/>
      <c r="C166" s="207"/>
      <c r="D166" s="207"/>
      <c r="E166" s="18"/>
    </row>
    <row r="167" spans="1:5">
      <c r="A167" s="21" t="s">
        <v>22</v>
      </c>
      <c r="B167" s="225">
        <f>'12. KÖNYVTÁR kiad. össz.'!B49+'12.1.ESZI kiad. össz. '!B49+'12.3.KONYHA kiad. össz. '!B49</f>
        <v>97997000</v>
      </c>
      <c r="C167" s="225">
        <f>'12. KÖNYVTÁR kiad. össz.'!C49+'12.1.ESZI kiad. össz. '!C49+'12.3.KONYHA kiad. össz. '!C49</f>
        <v>102519564</v>
      </c>
      <c r="D167" s="225">
        <f>'12. KÖNYVTÁR kiad. össz.'!D49+'12.1.ESZI kiad. össz. '!D49+'12.3.KONYHA kiad. össz. '!D49</f>
        <v>46268693</v>
      </c>
      <c r="E167" s="77">
        <f>D167/C167</f>
        <v>0.45131574106187183</v>
      </c>
    </row>
  </sheetData>
  <mergeCells count="19">
    <mergeCell ref="A3:E3"/>
    <mergeCell ref="A6:E6"/>
    <mergeCell ref="A7:A8"/>
    <mergeCell ref="E7:E8"/>
    <mergeCell ref="A5:E5"/>
    <mergeCell ref="A4:E4"/>
    <mergeCell ref="B7:D7"/>
    <mergeCell ref="A62:E62"/>
    <mergeCell ref="A63:E63"/>
    <mergeCell ref="A64:E64"/>
    <mergeCell ref="B128:D128"/>
    <mergeCell ref="A125:E125"/>
    <mergeCell ref="A126:E126"/>
    <mergeCell ref="A127:E127"/>
    <mergeCell ref="A128:A129"/>
    <mergeCell ref="E128:E129"/>
    <mergeCell ref="A65:A66"/>
    <mergeCell ref="E65:E66"/>
    <mergeCell ref="B65:D65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E58"/>
  <sheetViews>
    <sheetView topLeftCell="A43" zoomScale="130" workbookViewId="0">
      <selection activeCell="H53" sqref="H53"/>
    </sheetView>
  </sheetViews>
  <sheetFormatPr defaultRowHeight="12.75"/>
  <cols>
    <col min="1" max="1" width="41" customWidth="1"/>
    <col min="2" max="5" width="13.140625" customWidth="1"/>
  </cols>
  <sheetData>
    <row r="1" spans="1:5">
      <c r="E1" s="30" t="s">
        <v>158</v>
      </c>
    </row>
    <row r="2" spans="1:5">
      <c r="A2" s="351" t="s">
        <v>159</v>
      </c>
      <c r="B2" s="351"/>
      <c r="C2" s="351"/>
      <c r="D2" s="351"/>
      <c r="E2" s="351"/>
    </row>
    <row r="3" spans="1:5">
      <c r="E3" s="29" t="s">
        <v>233</v>
      </c>
    </row>
    <row r="4" spans="1:5" ht="22.5" customHeight="1">
      <c r="A4" s="9" t="s">
        <v>9</v>
      </c>
      <c r="B4" s="9" t="s">
        <v>3</v>
      </c>
      <c r="C4" s="17" t="s">
        <v>10</v>
      </c>
      <c r="D4" s="17" t="s">
        <v>191</v>
      </c>
      <c r="E4" s="9" t="s">
        <v>7</v>
      </c>
    </row>
    <row r="5" spans="1:5">
      <c r="A5" s="8" t="s">
        <v>223</v>
      </c>
      <c r="B5" s="115">
        <v>286000</v>
      </c>
      <c r="C5" s="115"/>
      <c r="D5" s="115"/>
      <c r="E5" s="115">
        <f>SUM(B5:D5)</f>
        <v>286000</v>
      </c>
    </row>
    <row r="6" spans="1:5">
      <c r="A6" s="8" t="s">
        <v>222</v>
      </c>
      <c r="B6" s="115">
        <v>644014</v>
      </c>
      <c r="C6" s="115"/>
      <c r="D6" s="115"/>
      <c r="E6" s="115">
        <f t="shared" ref="E6:E11" si="0">SUM(B6:D6)</f>
        <v>644014</v>
      </c>
    </row>
    <row r="7" spans="1:5">
      <c r="A7" s="8" t="s">
        <v>261</v>
      </c>
      <c r="B7" s="115">
        <v>4000000</v>
      </c>
      <c r="C7" s="115"/>
      <c r="D7" s="115"/>
      <c r="E7" s="115">
        <f t="shared" si="0"/>
        <v>4000000</v>
      </c>
    </row>
    <row r="8" spans="1:5">
      <c r="A8" s="8" t="s">
        <v>262</v>
      </c>
      <c r="B8" s="115">
        <v>0</v>
      </c>
      <c r="C8" s="115"/>
      <c r="D8" s="115"/>
      <c r="E8" s="115">
        <f t="shared" si="0"/>
        <v>0</v>
      </c>
    </row>
    <row r="9" spans="1:5">
      <c r="A9" s="8" t="s">
        <v>263</v>
      </c>
      <c r="B9" s="115">
        <v>340000</v>
      </c>
      <c r="C9" s="115"/>
      <c r="D9" s="115"/>
      <c r="E9" s="115">
        <f t="shared" si="0"/>
        <v>340000</v>
      </c>
    </row>
    <row r="10" spans="1:5">
      <c r="A10" s="8"/>
      <c r="B10" s="115"/>
      <c r="C10" s="115"/>
      <c r="D10" s="115"/>
      <c r="E10" s="115"/>
    </row>
    <row r="11" spans="1:5">
      <c r="A11" s="19" t="s">
        <v>4</v>
      </c>
      <c r="B11" s="116">
        <f>SUM(B5:B10)</f>
        <v>5270014</v>
      </c>
      <c r="C11" s="116">
        <f>SUM(C5:C10)</f>
        <v>0</v>
      </c>
      <c r="D11" s="116">
        <f>SUM(D5:D10)</f>
        <v>0</v>
      </c>
      <c r="E11" s="116">
        <f t="shared" si="0"/>
        <v>5270014</v>
      </c>
    </row>
    <row r="12" spans="1:5" ht="6.75" customHeight="1">
      <c r="A12" s="31"/>
      <c r="B12" s="2"/>
      <c r="C12" s="2"/>
      <c r="D12" s="2"/>
      <c r="E12" s="2"/>
    </row>
    <row r="13" spans="1:5">
      <c r="A13" s="330" t="s">
        <v>160</v>
      </c>
      <c r="B13" s="330"/>
      <c r="C13" s="330"/>
      <c r="D13" s="330"/>
      <c r="E13" s="330"/>
    </row>
    <row r="14" spans="1:5">
      <c r="A14" s="415" t="s">
        <v>161</v>
      </c>
      <c r="B14" s="415"/>
      <c r="C14" s="415"/>
      <c r="D14" s="415"/>
      <c r="E14" s="415"/>
    </row>
    <row r="15" spans="1:5">
      <c r="A15" s="30"/>
      <c r="B15" s="30"/>
      <c r="C15" s="29"/>
      <c r="D15" s="29"/>
      <c r="E15" s="29" t="s">
        <v>232</v>
      </c>
    </row>
    <row r="16" spans="1:5" ht="22.5">
      <c r="A16" s="9" t="s">
        <v>9</v>
      </c>
      <c r="B16" s="9" t="s">
        <v>3</v>
      </c>
      <c r="C16" s="17" t="s">
        <v>10</v>
      </c>
      <c r="D16" s="17" t="s">
        <v>191</v>
      </c>
      <c r="E16" s="9" t="s">
        <v>7</v>
      </c>
    </row>
    <row r="17" spans="1:5">
      <c r="A17" s="18"/>
      <c r="B17" s="18"/>
      <c r="C17" s="18"/>
      <c r="D17" s="18"/>
      <c r="E17" s="18"/>
    </row>
    <row r="18" spans="1:5">
      <c r="A18" s="18"/>
      <c r="B18" s="18"/>
      <c r="C18" s="18"/>
      <c r="D18" s="18"/>
      <c r="E18" s="18"/>
    </row>
    <row r="19" spans="1:5">
      <c r="A19" s="18"/>
      <c r="B19" s="18"/>
      <c r="C19" s="18"/>
      <c r="D19" s="18"/>
      <c r="E19" s="18"/>
    </row>
    <row r="20" spans="1:5">
      <c r="A20" s="19" t="s">
        <v>6</v>
      </c>
      <c r="B20" s="19">
        <v>0</v>
      </c>
      <c r="C20" s="18">
        <v>0</v>
      </c>
      <c r="D20" s="18">
        <v>0</v>
      </c>
      <c r="E20" s="18">
        <v>0</v>
      </c>
    </row>
    <row r="21" spans="1:5">
      <c r="A21" s="30"/>
      <c r="B21" s="30"/>
      <c r="C21" s="30"/>
      <c r="D21" s="30"/>
      <c r="E21" s="30"/>
    </row>
    <row r="22" spans="1:5">
      <c r="A22" s="330" t="s">
        <v>163</v>
      </c>
      <c r="B22" s="330"/>
      <c r="C22" s="330"/>
      <c r="D22" s="330"/>
      <c r="E22" s="330"/>
    </row>
    <row r="23" spans="1:5">
      <c r="A23" s="415" t="s">
        <v>162</v>
      </c>
      <c r="B23" s="415"/>
      <c r="C23" s="415"/>
      <c r="D23" s="415"/>
      <c r="E23" s="415"/>
    </row>
    <row r="24" spans="1:5">
      <c r="A24" s="317" t="s">
        <v>232</v>
      </c>
      <c r="B24" s="317"/>
      <c r="C24" s="317"/>
      <c r="D24" s="317"/>
      <c r="E24" s="317"/>
    </row>
    <row r="25" spans="1:5" ht="22.5">
      <c r="A25" s="9" t="s">
        <v>9</v>
      </c>
      <c r="B25" s="9" t="s">
        <v>3</v>
      </c>
      <c r="C25" s="17" t="s">
        <v>10</v>
      </c>
      <c r="D25" s="17" t="s">
        <v>191</v>
      </c>
      <c r="E25" s="9" t="s">
        <v>7</v>
      </c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5">
      <c r="A28" s="18"/>
      <c r="B28" s="18"/>
      <c r="C28" s="18"/>
      <c r="D28" s="18"/>
      <c r="E28" s="18"/>
    </row>
    <row r="29" spans="1:5">
      <c r="A29" s="19" t="s">
        <v>6</v>
      </c>
      <c r="B29" s="19">
        <v>0</v>
      </c>
      <c r="C29" s="18">
        <v>0</v>
      </c>
      <c r="D29" s="18">
        <v>0</v>
      </c>
      <c r="E29" s="18">
        <v>0</v>
      </c>
    </row>
    <row r="30" spans="1:5">
      <c r="A30" s="31"/>
      <c r="B30" s="31"/>
      <c r="C30" s="32"/>
      <c r="D30" s="32"/>
      <c r="E30" s="32"/>
    </row>
    <row r="31" spans="1:5">
      <c r="A31" s="330" t="s">
        <v>164</v>
      </c>
      <c r="B31" s="330"/>
      <c r="C31" s="330"/>
      <c r="D31" s="330"/>
      <c r="E31" s="330"/>
    </row>
    <row r="32" spans="1:5">
      <c r="A32" s="351" t="s">
        <v>165</v>
      </c>
      <c r="B32" s="351"/>
      <c r="C32" s="351"/>
      <c r="D32" s="351"/>
      <c r="E32" s="351"/>
    </row>
    <row r="33" spans="1:5">
      <c r="A33" s="317" t="s">
        <v>232</v>
      </c>
      <c r="B33" s="317"/>
      <c r="C33" s="317"/>
      <c r="D33" s="317"/>
      <c r="E33" s="317"/>
    </row>
    <row r="34" spans="1:5" ht="22.5">
      <c r="A34" s="9" t="s">
        <v>9</v>
      </c>
      <c r="B34" s="9" t="s">
        <v>3</v>
      </c>
      <c r="C34" s="17" t="s">
        <v>10</v>
      </c>
      <c r="D34" s="17" t="s">
        <v>191</v>
      </c>
      <c r="E34" s="9" t="s">
        <v>7</v>
      </c>
    </row>
    <row r="35" spans="1:5">
      <c r="A35" s="18" t="s">
        <v>271</v>
      </c>
      <c r="B35" s="115">
        <v>6809836</v>
      </c>
      <c r="C35" s="115"/>
      <c r="D35" s="115"/>
      <c r="E35" s="115">
        <f>SUM(B35:D35)</f>
        <v>6809836</v>
      </c>
    </row>
    <row r="36" spans="1:5">
      <c r="A36" s="18"/>
      <c r="B36" s="115"/>
      <c r="C36" s="115"/>
      <c r="D36" s="115"/>
      <c r="E36" s="115">
        <f>SUM(B36:D36)</f>
        <v>0</v>
      </c>
    </row>
    <row r="37" spans="1:5">
      <c r="A37" s="18"/>
      <c r="B37" s="115"/>
      <c r="C37" s="115"/>
      <c r="D37" s="115"/>
      <c r="E37" s="115">
        <f>SUM(B37:D37)</f>
        <v>0</v>
      </c>
    </row>
    <row r="38" spans="1:5">
      <c r="A38" s="18"/>
      <c r="B38" s="115"/>
      <c r="C38" s="115"/>
      <c r="D38" s="115"/>
      <c r="E38" s="115"/>
    </row>
    <row r="39" spans="1:5">
      <c r="A39" s="19" t="s">
        <v>6</v>
      </c>
      <c r="B39" s="116">
        <v>6809836</v>
      </c>
      <c r="C39" s="116">
        <f>SUM(C35:C38)</f>
        <v>0</v>
      </c>
      <c r="D39" s="116">
        <f>SUM(D35:D38)</f>
        <v>0</v>
      </c>
      <c r="E39" s="116">
        <f>SUM(E35:E38)</f>
        <v>6809836</v>
      </c>
    </row>
    <row r="40" spans="1:5">
      <c r="A40" s="30"/>
      <c r="B40" s="30"/>
      <c r="C40" s="30"/>
      <c r="D40" s="30"/>
      <c r="E40" s="30"/>
    </row>
    <row r="41" spans="1:5">
      <c r="A41" s="330" t="s">
        <v>166</v>
      </c>
      <c r="B41" s="330"/>
      <c r="C41" s="330"/>
      <c r="D41" s="330"/>
      <c r="E41" s="330"/>
    </row>
    <row r="42" spans="1:5">
      <c r="A42" s="415" t="s">
        <v>167</v>
      </c>
      <c r="B42" s="415"/>
      <c r="C42" s="415"/>
      <c r="D42" s="415"/>
      <c r="E42" s="415"/>
    </row>
    <row r="43" spans="1:5">
      <c r="A43" s="317" t="s">
        <v>233</v>
      </c>
      <c r="B43" s="317"/>
      <c r="C43" s="317"/>
      <c r="D43" s="317"/>
      <c r="E43" s="317"/>
    </row>
    <row r="44" spans="1:5" ht="22.5">
      <c r="A44" s="9" t="s">
        <v>9</v>
      </c>
      <c r="B44" s="9" t="s">
        <v>3</v>
      </c>
      <c r="C44" s="17" t="s">
        <v>10</v>
      </c>
      <c r="D44" s="17" t="s">
        <v>191</v>
      </c>
      <c r="E44" s="9" t="s">
        <v>7</v>
      </c>
    </row>
    <row r="45" spans="1:5">
      <c r="A45" s="18" t="s">
        <v>270</v>
      </c>
      <c r="B45" s="115">
        <v>3450000</v>
      </c>
      <c r="C45" s="18"/>
      <c r="D45" s="18"/>
      <c r="E45" s="115">
        <v>3450000</v>
      </c>
    </row>
    <row r="46" spans="1:5">
      <c r="A46" s="18"/>
      <c r="B46" s="18"/>
      <c r="C46" s="18"/>
      <c r="D46" s="18"/>
      <c r="E46" s="18"/>
    </row>
    <row r="47" spans="1:5">
      <c r="A47" s="18"/>
      <c r="B47" s="18"/>
      <c r="C47" s="18"/>
      <c r="D47" s="18"/>
      <c r="E47" s="18"/>
    </row>
    <row r="48" spans="1:5">
      <c r="A48" s="18"/>
      <c r="B48" s="18"/>
      <c r="C48" s="18"/>
      <c r="D48" s="18"/>
      <c r="E48" s="18"/>
    </row>
    <row r="49" spans="1:5">
      <c r="A49" s="19" t="s">
        <v>6</v>
      </c>
      <c r="B49" s="116">
        <v>3450000</v>
      </c>
      <c r="C49" s="18">
        <v>0</v>
      </c>
      <c r="D49" s="18">
        <v>0</v>
      </c>
      <c r="E49" s="116">
        <v>3450000</v>
      </c>
    </row>
    <row r="51" spans="1:5">
      <c r="A51" s="330" t="s">
        <v>169</v>
      </c>
      <c r="B51" s="330"/>
      <c r="C51" s="330"/>
      <c r="D51" s="330"/>
      <c r="E51" s="330"/>
    </row>
    <row r="52" spans="1:5">
      <c r="A52" s="415" t="s">
        <v>168</v>
      </c>
      <c r="B52" s="415"/>
      <c r="C52" s="415"/>
      <c r="D52" s="415"/>
      <c r="E52" s="415"/>
    </row>
    <row r="53" spans="1:5">
      <c r="A53" s="317" t="s">
        <v>233</v>
      </c>
      <c r="B53" s="317"/>
      <c r="C53" s="317"/>
      <c r="D53" s="317"/>
      <c r="E53" s="317"/>
    </row>
    <row r="54" spans="1:5" ht="22.5">
      <c r="A54" s="9" t="s">
        <v>9</v>
      </c>
      <c r="B54" s="9" t="s">
        <v>3</v>
      </c>
      <c r="C54" s="17" t="s">
        <v>10</v>
      </c>
      <c r="D54" s="17" t="s">
        <v>191</v>
      </c>
      <c r="E54" s="9" t="s">
        <v>7</v>
      </c>
    </row>
    <row r="55" spans="1:5">
      <c r="A55" s="18"/>
      <c r="B55" s="115"/>
      <c r="C55" s="115"/>
      <c r="D55" s="115"/>
      <c r="E55" s="115"/>
    </row>
    <row r="56" spans="1:5">
      <c r="A56" s="18"/>
      <c r="B56" s="115"/>
      <c r="C56" s="115"/>
      <c r="D56" s="115"/>
      <c r="E56" s="115"/>
    </row>
    <row r="57" spans="1:5">
      <c r="A57" s="18"/>
      <c r="B57" s="115"/>
      <c r="C57" s="115"/>
      <c r="D57" s="115"/>
      <c r="E57" s="115"/>
    </row>
    <row r="58" spans="1:5">
      <c r="A58" s="19" t="s">
        <v>6</v>
      </c>
      <c r="B58" s="116"/>
      <c r="C58" s="116"/>
      <c r="D58" s="116"/>
      <c r="E58" s="116"/>
    </row>
  </sheetData>
  <mergeCells count="15">
    <mergeCell ref="A51:E51"/>
    <mergeCell ref="A52:E52"/>
    <mergeCell ref="A53:E53"/>
    <mergeCell ref="A33:E33"/>
    <mergeCell ref="A41:E41"/>
    <mergeCell ref="A42:E42"/>
    <mergeCell ref="A43:E43"/>
    <mergeCell ref="A31:E31"/>
    <mergeCell ref="A32:E32"/>
    <mergeCell ref="A2:E2"/>
    <mergeCell ref="A13:E13"/>
    <mergeCell ref="A14:E14"/>
    <mergeCell ref="A22:E22"/>
    <mergeCell ref="A23:E23"/>
    <mergeCell ref="A24:E24"/>
  </mergeCells>
  <phoneticPr fontId="9" type="noConversion"/>
  <pageMargins left="0.51" right="0.39" top="0.38" bottom="0.36" header="0.26" footer="0.27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O46"/>
  <sheetViews>
    <sheetView topLeftCell="A26" zoomScale="130" workbookViewId="0">
      <selection activeCell="C46" sqref="C46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414" t="s">
        <v>154</v>
      </c>
      <c r="B3" s="414"/>
      <c r="C3" s="414"/>
      <c r="D3" s="414"/>
      <c r="E3" s="414"/>
    </row>
    <row r="4" spans="1:15" ht="18" customHeight="1">
      <c r="A4" s="331" t="s">
        <v>255</v>
      </c>
      <c r="B4" s="331"/>
      <c r="C4" s="331"/>
      <c r="D4" s="331"/>
      <c r="E4" s="331"/>
      <c r="F4" s="3"/>
      <c r="G4" s="1"/>
    </row>
    <row r="5" spans="1:15" ht="14.25" customHeight="1">
      <c r="A5" s="331" t="s">
        <v>216</v>
      </c>
      <c r="B5" s="331"/>
      <c r="C5" s="331"/>
      <c r="D5" s="331"/>
      <c r="E5" s="331"/>
      <c r="F5" s="3"/>
      <c r="G5" s="1"/>
    </row>
    <row r="6" spans="1:15" ht="15" customHeight="1">
      <c r="A6" s="330" t="s">
        <v>232</v>
      </c>
      <c r="B6" s="330"/>
      <c r="C6" s="330"/>
      <c r="D6" s="330"/>
      <c r="E6" s="330"/>
      <c r="F6" s="3"/>
      <c r="G6" s="6"/>
    </row>
    <row r="7" spans="1:15" ht="15" customHeight="1">
      <c r="A7" s="273" t="s">
        <v>5</v>
      </c>
      <c r="B7" s="273" t="s">
        <v>217</v>
      </c>
      <c r="C7" s="273"/>
      <c r="D7" s="273"/>
      <c r="E7" s="346" t="s">
        <v>6</v>
      </c>
    </row>
    <row r="8" spans="1:15" ht="27" customHeight="1">
      <c r="A8" s="273"/>
      <c r="B8" s="9" t="s">
        <v>201</v>
      </c>
      <c r="C8" s="9" t="s">
        <v>202</v>
      </c>
      <c r="D8" s="9" t="s">
        <v>203</v>
      </c>
      <c r="E8" s="347"/>
    </row>
    <row r="9" spans="1:15" ht="13.5" customHeight="1">
      <c r="A9" s="45" t="s">
        <v>30</v>
      </c>
      <c r="B9" s="115">
        <f>'11. PH. kiad. össz. '!B12+'12. KÖNYVTÁR kiad. össz.'!B12+'12.1.ESZI kiad. össz. '!B12+'12.2.ÓVODA kiad. össz.  (2)'!B12+'12.3.KONYHA kiad. össz. '!B12+'9. Kiad. mindössz.'!B9</f>
        <v>193441000</v>
      </c>
      <c r="C9" s="115">
        <f>'11. PH. kiad. össz. '!C12+'12. KÖNYVTÁR kiad. össz.'!C12+'12.1.ESZI kiad. össz. '!C12+'12.2.ÓVODA kiad. össz.  (2)'!C12+'12.3.KONYHA kiad. össz. '!C12+'9. Kiad. mindössz.'!C9</f>
        <v>224676388</v>
      </c>
      <c r="D9" s="115">
        <f>'11. PH. kiad. össz. '!D12+'12. KÖNYVTÁR kiad. össz.'!D12+'12.1.ESZI kiad. össz. '!D12+'12.2.ÓVODA kiad. össz.  (2)'!D12+'12.3.KONYHA kiad. össz. '!D12+'9. Kiad. mindössz.'!D9</f>
        <v>121599396</v>
      </c>
      <c r="E9" s="72">
        <f>D9/C9</f>
        <v>0.54122018376047598</v>
      </c>
      <c r="F9" s="2"/>
      <c r="G9" s="2"/>
      <c r="I9" s="2"/>
      <c r="J9" s="2"/>
      <c r="K9" s="2"/>
      <c r="L9" s="2"/>
      <c r="M9" s="2"/>
      <c r="O9" s="2"/>
    </row>
    <row r="10" spans="1:15" ht="13.5" customHeight="1">
      <c r="A10" s="46" t="s">
        <v>31</v>
      </c>
      <c r="B10" s="115">
        <f>'11. PH. kiad. össz. '!B13+'12. KÖNYVTÁR kiad. össz.'!B13+'12.1.ESZI kiad. össz. '!B13+'12.2.ÓVODA kiad. össz.  (2)'!B13+'12.3.KONYHA kiad. össz. '!B13+'9. Kiad. mindössz.'!B10</f>
        <v>43844000</v>
      </c>
      <c r="C10" s="115">
        <f>'11. PH. kiad. össz. '!C13+'12. KÖNYVTÁR kiad. össz.'!C13+'12.1.ESZI kiad. össz. '!C13+'12.2.ÓVODA kiad. össz.  (2)'!C13+'12.3.KONYHA kiad. össz. '!C13+'9. Kiad. mindössz.'!C10</f>
        <v>47906255</v>
      </c>
      <c r="D10" s="115">
        <f>'11. PH. kiad. össz. '!D13+'12. KÖNYVTÁR kiad. össz.'!D13+'12.1.ESZI kiad. össz. '!D13+'12.2.ÓVODA kiad. össz.  (2)'!D13+'12.3.KONYHA kiad. össz. '!D13+'9. Kiad. mindössz.'!D10</f>
        <v>25190873</v>
      </c>
      <c r="E10" s="72">
        <f>D10/C10</f>
        <v>0.52583682443973134</v>
      </c>
      <c r="F10" s="2"/>
      <c r="G10" s="2"/>
      <c r="I10" s="2"/>
      <c r="J10" s="2"/>
      <c r="K10" s="2"/>
      <c r="L10" s="2"/>
      <c r="M10" s="2"/>
      <c r="O10" s="2"/>
    </row>
    <row r="11" spans="1:15" ht="13.5" customHeight="1">
      <c r="A11" s="45" t="s">
        <v>146</v>
      </c>
      <c r="B11" s="115">
        <f>'11. PH. kiad. össz. '!B14+'12. KÖNYVTÁR kiad. össz.'!B14+'12.1.ESZI kiad. össz. '!B14+'12.2.ÓVODA kiad. össz.  (2)'!B14+'12.3.KONYHA kiad. össz. '!B14+'9. Kiad. mindössz.'!B11</f>
        <v>139366000</v>
      </c>
      <c r="C11" s="115">
        <f>'11. PH. kiad. össz. '!C14+'12. KÖNYVTÁR kiad. össz.'!C14+'12.1.ESZI kiad. össz. '!C14+'12.2.ÓVODA kiad. össz.  (2)'!C14+'12.3.KONYHA kiad. össz. '!C14+'9. Kiad. mindössz.'!C11</f>
        <v>173950437</v>
      </c>
      <c r="D11" s="115">
        <f>'11. PH. kiad. össz. '!D14+'12. KÖNYVTÁR kiad. össz.'!D14+'12.1.ESZI kiad. össz. '!D14+'12.2.ÓVODA kiad. össz.  (2)'!D14+'12.3.KONYHA kiad. össz. '!D14+'9. Kiad. mindössz.'!D11</f>
        <v>89551166</v>
      </c>
      <c r="E11" s="72">
        <f>D11/C11</f>
        <v>0.51480851410565875</v>
      </c>
      <c r="F11" s="2"/>
      <c r="G11" s="2"/>
      <c r="I11" s="2"/>
      <c r="J11" s="2"/>
      <c r="K11" s="2"/>
      <c r="L11" s="2"/>
      <c r="M11" s="2"/>
      <c r="O11" s="2"/>
    </row>
    <row r="12" spans="1:15" ht="13.5" customHeight="1">
      <c r="A12" s="52" t="s">
        <v>148</v>
      </c>
      <c r="B12" s="115">
        <f>'11. PH. kiad. össz. '!B15+'12. KÖNYVTÁR kiad. össz.'!B15+'12.1.ESZI kiad. össz. '!B15+'12.2.ÓVODA kiad. össz.  (2)'!B15+'12.3.KONYHA kiad. össz. '!B15+'9. Kiad. mindössz.'!B12</f>
        <v>22497000</v>
      </c>
      <c r="C12" s="115">
        <f>'11. PH. kiad. össz. '!C15+'12. KÖNYVTÁR kiad. össz.'!C15+'12.1.ESZI kiad. össz. '!C15+'12.2.ÓVODA kiad. össz.  (2)'!C15+'12.3.KONYHA kiad. össz. '!C15+'9. Kiad. mindössz.'!C12</f>
        <v>22497000</v>
      </c>
      <c r="D12" s="115">
        <f>'11. PH. kiad. össz. '!D15+'12. KÖNYVTÁR kiad. össz.'!D15+'12.1.ESZI kiad. össz. '!D15+'12.2.ÓVODA kiad. össz.  (2)'!D15+'12.3.KONYHA kiad. össz. '!D15+'9. Kiad. mindössz.'!D12</f>
        <v>5270014</v>
      </c>
      <c r="E12" s="72">
        <f>D12/C12</f>
        <v>0.23425407832155398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5" t="s">
        <v>147</v>
      </c>
      <c r="B13" s="115">
        <f>'11. PH. kiad. össz. '!B16+'12. KÖNYVTÁR kiad. össz.'!B16+'12.1.ESZI kiad. össz. '!B16+'12.2.ÓVODA kiad. össz.  (2)'!B16+'12.3.KONYHA kiad. össz. '!B16+'9. Kiad. mindössz.'!B13</f>
        <v>13094000</v>
      </c>
      <c r="C13" s="115">
        <f>'11. PH. kiad. össz. '!C16+'12. KÖNYVTÁR kiad. össz.'!C16+'12.1.ESZI kiad. össz. '!C16+'12.2.ÓVODA kiad. össz.  (2)'!C16+'12.3.KONYHA kiad. össz. '!C16+'9. Kiad. mindössz.'!C13</f>
        <v>39079774</v>
      </c>
      <c r="D13" s="115">
        <f>'11. PH. kiad. össz. '!D16+'12. KÖNYVTÁR kiad. össz.'!D16+'12.1.ESZI kiad. össz. '!D16+'12.2.ÓVODA kiad. össz.  (2)'!D16+'12.3.KONYHA kiad. össz. '!D16+'9. Kiad. mindössz.'!D13</f>
        <v>11213574</v>
      </c>
      <c r="E13" s="72">
        <f>D13/C13</f>
        <v>0.28694060513246572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7" t="s">
        <v>149</v>
      </c>
      <c r="B14" s="115">
        <f>'11. PH. kiad. össz. '!B17+'12. KÖNYVTÁR kiad. össz.'!B17+'12.1.ESZI kiad. össz. '!B17+'12.2.ÓVODA kiad. össz.  (2)'!B17+'12.3.KONYHA kiad. össz. '!B17+'9. Kiad. mindössz.'!B14</f>
        <v>0</v>
      </c>
      <c r="C14" s="115">
        <f>'11. PH. kiad. össz. '!C17+'12. KÖNYVTÁR kiad. össz.'!C17+'12.1.ESZI kiad. össz. '!C17+'12.2.ÓVODA kiad. össz.  (2)'!C17+'12.3.KONYHA kiad. össz. '!C17+'9. Kiad. mindössz.'!C14</f>
        <v>25032036</v>
      </c>
      <c r="D14" s="115">
        <f>'11. PH. kiad. össz. '!D17+'12. KÖNYVTÁR kiad. össz.'!D17+'12.1.ESZI kiad. össz. '!D17+'12.2.ÓVODA kiad. össz.  (2)'!D17+'12.3.KONYHA kiad. össz. '!D17+'9. Kiad. mindössz.'!D14</f>
        <v>0</v>
      </c>
      <c r="E14" s="72"/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53" t="s">
        <v>150</v>
      </c>
      <c r="B15" s="115">
        <f>'11. PH. kiad. össz. '!B18+'12. KÖNYVTÁR kiad. össz.'!B18+'12.1.ESZI kiad. össz. '!B18+'12.2.ÓVODA kiad. össz.  (2)'!B18+'12.3.KONYHA kiad. össz. '!B18+'9. Kiad. mindössz.'!B15</f>
        <v>0</v>
      </c>
      <c r="C15" s="115">
        <f>'11. PH. kiad. össz. '!C18+'12. KÖNYVTÁR kiad. össz.'!C18+'12.1.ESZI kiad. össz. '!C18+'12.2.ÓVODA kiad. össz.  (2)'!C18+'12.3.KONYHA kiad. össz. '!C18+'9. Kiad. mindössz.'!C15</f>
        <v>0</v>
      </c>
      <c r="D15" s="115">
        <f>'11. PH. kiad. össz. '!D18+'12. KÖNYVTÁR kiad. össz.'!D18+'12.1.ESZI kiad. össz. '!D18+'12.2.ÓVODA kiad. össz.  (2)'!D18+'12.3.KONYHA kiad. össz. '!D18+'9. Kiad. mindössz.'!D15</f>
        <v>0</v>
      </c>
      <c r="E15" s="72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54"/>
      <c r="B16" s="115">
        <f>'11. PH. kiad. össz. '!B19+'12. KÖNYVTÁR kiad. össz.'!B19+'12.1.ESZI kiad. össz. '!B19+'12.2.ÓVODA kiad. össz.  (2)'!B19+'12.3.KONYHA kiad. össz. '!B19+'9. Kiad. mindössz.'!B16</f>
        <v>0</v>
      </c>
      <c r="C16" s="115">
        <f>'11. PH. kiad. össz. '!C19+'12. KÖNYVTÁR kiad. össz.'!C19+'12.1.ESZI kiad. össz. '!C19+'12.2.ÓVODA kiad. össz.  (2)'!C19+'12.3.KONYHA kiad. össz. '!C19+'9. Kiad. mindössz.'!C16</f>
        <v>0</v>
      </c>
      <c r="D16" s="115">
        <f>'11. PH. kiad. össz. '!D19+'12. KÖNYVTÁR kiad. össz.'!D19+'12.1.ESZI kiad. össz. '!D19+'12.2.ÓVODA kiad. össz.  (2)'!D19+'12.3.KONYHA kiad. össz. '!D19+'9. Kiad. mindössz.'!D16</f>
        <v>0</v>
      </c>
      <c r="E16" s="72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40" t="s">
        <v>151</v>
      </c>
      <c r="B17" s="115">
        <f>'11. PH. kiad. össz. '!B20+'12. KÖNYVTÁR kiad. össz.'!B20+'12.1.ESZI kiad. össz. '!B20+'12.2.ÓVODA kiad. össz.  (2)'!B20+'12.3.KONYHA kiad. össz. '!B20+'9. Kiad. mindössz.'!B17</f>
        <v>412242000</v>
      </c>
      <c r="C17" s="115">
        <f>'11. PH. kiad. össz. '!C20+'12. KÖNYVTÁR kiad. össz.'!C20+'12.1.ESZI kiad. össz. '!C20+'12.2.ÓVODA kiad. össz.  (2)'!C20+'12.3.KONYHA kiad. össz. '!C20+'9. Kiad. mindössz.'!C17</f>
        <v>508109854</v>
      </c>
      <c r="D17" s="115">
        <f>'11. PH. kiad. össz. '!D20+'12. KÖNYVTÁR kiad. össz.'!D20+'12.1.ESZI kiad. össz. '!D20+'12.2.ÓVODA kiad. össz.  (2)'!D20+'12.3.KONYHA kiad. össz. '!D20+'9. Kiad. mindössz.'!D17</f>
        <v>252825023</v>
      </c>
      <c r="E17" s="72">
        <f>D17/C17</f>
        <v>0.4975794525724746</v>
      </c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40"/>
      <c r="B18" s="115">
        <f>'11. PH. kiad. össz. '!B21+'12. KÖNYVTÁR kiad. össz.'!B21+'12.1.ESZI kiad. össz. '!B21+'12.2.ÓVODA kiad. össz.  (2)'!B21+'12.3.KONYHA kiad. össz. '!B21+'9. Kiad. mindössz.'!B18</f>
        <v>0</v>
      </c>
      <c r="C18" s="115">
        <f>'11. PH. kiad. össz. '!C21+'12. KÖNYVTÁR kiad. össz.'!C21+'12.1.ESZI kiad. össz. '!C21+'12.2.ÓVODA kiad. össz.  (2)'!C21+'12.3.KONYHA kiad. össz. '!C21+'9. Kiad. mindössz.'!C18</f>
        <v>0</v>
      </c>
      <c r="D18" s="115">
        <f>'11. PH. kiad. össz. '!D21+'12. KÖNYVTÁR kiad. össz.'!D21+'12.1.ESZI kiad. össz. '!D21+'12.2.ÓVODA kiad. össz.  (2)'!D21+'12.3.KONYHA kiad. össz. '!D21+'9. Kiad. mindössz.'!D18</f>
        <v>0</v>
      </c>
      <c r="E18" s="72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37" t="s">
        <v>38</v>
      </c>
      <c r="B19" s="115">
        <f>'11. PH. kiad. össz. '!B22+'12. KÖNYVTÁR kiad. össz.'!B22+'12.1.ESZI kiad. össz. '!B22+'12.2.ÓVODA kiad. össz.  (2)'!B22+'12.3.KONYHA kiad. össz. '!B22+'9. Kiad. mindössz.'!B19</f>
        <v>0</v>
      </c>
      <c r="C19" s="115">
        <f>'11. PH. kiad. össz. '!C22+'12. KÖNYVTÁR kiad. össz.'!C22+'12.1.ESZI kiad. össz. '!C22+'12.2.ÓVODA kiad. össz.  (2)'!C22+'12.3.KONYHA kiad. össz. '!C22+'9. Kiad. mindössz.'!C19</f>
        <v>0</v>
      </c>
      <c r="D19" s="115">
        <f>'11. PH. kiad. össz. '!D22+'12. KÖNYVTÁR kiad. össz.'!D22+'12.1.ESZI kiad. össz. '!D22+'12.2.ÓVODA kiad. össz.  (2)'!D22+'12.3.KONYHA kiad. össz. '!D22+'9. Kiad. mindössz.'!D19</f>
        <v>0</v>
      </c>
      <c r="E19" s="72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37" t="s">
        <v>39</v>
      </c>
      <c r="B20" s="115">
        <f>'11. PH. kiad. össz. '!B23+'12. KÖNYVTÁR kiad. össz.'!B23+'12.1.ESZI kiad. össz. '!B23+'12.2.ÓVODA kiad. össz.  (2)'!B23+'12.3.KONYHA kiad. össz. '!B23+'9. Kiad. mindössz.'!B20</f>
        <v>0</v>
      </c>
      <c r="C20" s="115">
        <f>'11. PH. kiad. össz. '!C23+'12. KÖNYVTÁR kiad. össz.'!C23+'12.1.ESZI kiad. össz. '!C23+'12.2.ÓVODA kiad. össz.  (2)'!C23+'12.3.KONYHA kiad. össz. '!C23+'9. Kiad. mindössz.'!C20</f>
        <v>0</v>
      </c>
      <c r="D20" s="115">
        <f>'11. PH. kiad. össz. '!D23+'12. KÖNYVTÁR kiad. össz.'!D23+'12.1.ESZI kiad. össz. '!D23+'12.2.ÓVODA kiad. össz.  (2)'!D23+'12.3.KONYHA kiad. össz. '!D23+'9. Kiad. mindössz.'!D20</f>
        <v>0</v>
      </c>
      <c r="E20" s="72"/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38" t="s">
        <v>40</v>
      </c>
      <c r="B21" s="115">
        <f>'11. PH. kiad. össz. '!B24+'12. KÖNYVTÁR kiad. össz.'!B24+'12.1.ESZI kiad. össz. '!B24+'12.2.ÓVODA kiad. össz.  (2)'!B24+'12.3.KONYHA kiad. össz. '!B24+'9. Kiad. mindössz.'!B21</f>
        <v>0</v>
      </c>
      <c r="C21" s="115">
        <f>'11. PH. kiad. össz. '!C24+'12. KÖNYVTÁR kiad. össz.'!C24+'12.1.ESZI kiad. össz. '!C24+'12.2.ÓVODA kiad. össz.  (2)'!C24+'12.3.KONYHA kiad. össz. '!C24+'9. Kiad. mindössz.'!C21</f>
        <v>0</v>
      </c>
      <c r="D21" s="115">
        <f>'11. PH. kiad. össz. '!D24+'12. KÖNYVTÁR kiad. össz.'!D24+'12.1.ESZI kiad. össz. '!D24+'12.2.ÓVODA kiad. össz.  (2)'!D24+'12.3.KONYHA kiad. össz. '!D24+'9. Kiad. mindössz.'!D21</f>
        <v>0</v>
      </c>
      <c r="E21" s="72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41</v>
      </c>
      <c r="B22" s="115">
        <f>'11. PH. kiad. össz. '!B25+'12. KÖNYVTÁR kiad. össz.'!B25+'12.1.ESZI kiad. össz. '!B25+'12.2.ÓVODA kiad. össz.  (2)'!B25+'12.3.KONYHA kiad. össz. '!B25+'9. Kiad. mindössz.'!B22</f>
        <v>0</v>
      </c>
      <c r="C22" s="115">
        <f>'11. PH. kiad. össz. '!C25+'12. KÖNYVTÁR kiad. össz.'!C25+'12.1.ESZI kiad. össz. '!C25+'12.2.ÓVODA kiad. össz.  (2)'!C25+'12.3.KONYHA kiad. össz. '!C25+'9. Kiad. mindössz.'!C22</f>
        <v>9478579</v>
      </c>
      <c r="D22" s="115">
        <f>'11. PH. kiad. össz. '!D25+'12. KÖNYVTÁR kiad. össz.'!D25+'12.1.ESZI kiad. össz. '!D25+'12.2.ÓVODA kiad. össz.  (2)'!D25+'12.3.KONYHA kiad. össz. '!D25+'9. Kiad. mindössz.'!D22</f>
        <v>9478579</v>
      </c>
      <c r="E22" s="72">
        <f>D22/C22</f>
        <v>1</v>
      </c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 t="s">
        <v>42</v>
      </c>
      <c r="B23" s="115">
        <f>'11. PH. kiad. össz. '!B26+'12. KÖNYVTÁR kiad. össz.'!B26+'12.1.ESZI kiad. össz. '!B26+'12.2.ÓVODA kiad. össz.  (2)'!B26+'12.3.KONYHA kiad. össz. '!B26+'9. Kiad. mindössz.'!B23</f>
        <v>234057734</v>
      </c>
      <c r="C23" s="115">
        <f>'11. PH. kiad. össz. '!C26+'12. KÖNYVTÁR kiad. össz.'!C26+'12.1.ESZI kiad. össz. '!C26+'12.2.ÓVODA kiad. össz.  (2)'!C26+'12.3.KONYHA kiad. össz. '!C26+'9. Kiad. mindössz.'!C23</f>
        <v>241870870</v>
      </c>
      <c r="D23" s="115">
        <f>'11. PH. kiad. össz. '!D26+'12. KÖNYVTÁR kiad. össz.'!D26+'12.1.ESZI kiad. össz. '!D26+'12.2.ÓVODA kiad. össz.  (2)'!D26+'12.3.KONYHA kiad. össz. '!D26+'9. Kiad. mindössz.'!D23</f>
        <v>110638627</v>
      </c>
      <c r="E23" s="72">
        <f>D23/C23</f>
        <v>0.45742849066528762</v>
      </c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7" t="s">
        <v>43</v>
      </c>
      <c r="B24" s="115">
        <f>'11. PH. kiad. össz. '!B27+'12. KÖNYVTÁR kiad. össz.'!B27+'12.1.ESZI kiad. össz. '!B27+'12.2.ÓVODA kiad. össz.  (2)'!B27+'12.3.KONYHA kiad. össz. '!B27+'9. Kiad. mindössz.'!B24</f>
        <v>0</v>
      </c>
      <c r="C24" s="115">
        <f>'11. PH. kiad. össz. '!C27+'12. KÖNYVTÁR kiad. össz.'!C27+'12.1.ESZI kiad. össz. '!C27+'12.2.ÓVODA kiad. össz.  (2)'!C27+'12.3.KONYHA kiad. össz. '!C27+'9. Kiad. mindössz.'!C24</f>
        <v>210000000</v>
      </c>
      <c r="D24" s="115">
        <f>'11. PH. kiad. össz. '!D27+'12. KÖNYVTÁR kiad. össz.'!D27+'12.1.ESZI kiad. össz. '!D27+'12.2.ÓVODA kiad. össz.  (2)'!D27+'12.3.KONYHA kiad. össz. '!D27+'9. Kiad. mindössz.'!D24</f>
        <v>420000000</v>
      </c>
      <c r="E24" s="72">
        <f>D24/C24</f>
        <v>2</v>
      </c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44</v>
      </c>
      <c r="B25" s="115">
        <f>'11. PH. kiad. össz. '!B28+'12. KÖNYVTÁR kiad. össz.'!B28+'12.1.ESZI kiad. össz. '!B28+'12.2.ÓVODA kiad. össz.  (2)'!B28+'12.3.KONYHA kiad. össz. '!B28+'9. Kiad. mindössz.'!B25</f>
        <v>0</v>
      </c>
      <c r="C25" s="115">
        <f>'11. PH. kiad. össz. '!C28+'12. KÖNYVTÁR kiad. össz.'!C28+'12.1.ESZI kiad. össz. '!C28+'12.2.ÓVODA kiad. össz.  (2)'!C28+'12.3.KONYHA kiad. össz. '!C28+'9. Kiad. mindössz.'!C25</f>
        <v>0</v>
      </c>
      <c r="D25" s="115">
        <f>'11. PH. kiad. össz. '!D28+'12. KÖNYVTÁR kiad. össz.'!D28+'12.1.ESZI kiad. össz. '!D28+'12.2.ÓVODA kiad. össz.  (2)'!D28+'12.3.KONYHA kiad. össz. '!D28+'9. Kiad. mindössz.'!D25</f>
        <v>0</v>
      </c>
      <c r="E25" s="72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9" t="s">
        <v>45</v>
      </c>
      <c r="B26" s="115">
        <f>'11. PH. kiad. össz. '!B29+'12. KÖNYVTÁR kiad. össz.'!B29+'12.1.ESZI kiad. össz. '!B29+'12.2.ÓVODA kiad. össz.  (2)'!B29+'12.3.KONYHA kiad. össz. '!B29+'9. Kiad. mindössz.'!B26</f>
        <v>234057734</v>
      </c>
      <c r="C26" s="115">
        <f>'11. PH. kiad. össz. '!C29+'12. KÖNYVTÁR kiad. össz.'!C29+'12.1.ESZI kiad. össz. '!C29+'12.2.ÓVODA kiad. össz.  (2)'!C29+'12.3.KONYHA kiad. össz. '!C29+'9. Kiad. mindössz.'!C26</f>
        <v>461349449</v>
      </c>
      <c r="D26" s="115">
        <f>'11. PH. kiad. össz. '!D29+'12. KÖNYVTÁR kiad. össz.'!D29+'12.1.ESZI kiad. össz. '!D29+'12.2.ÓVODA kiad. össz.  (2)'!D29+'12.3.KONYHA kiad. össz. '!D29+'9. Kiad. mindössz.'!D26</f>
        <v>540117206</v>
      </c>
      <c r="E26" s="72">
        <f>D26/C26</f>
        <v>1.1707333934628803</v>
      </c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40"/>
      <c r="B27" s="115">
        <f>'11. PH. kiad. össz. '!B30+'12. KÖNYVTÁR kiad. össz.'!B30+'12.1.ESZI kiad. össz. '!B30+'12.2.ÓVODA kiad. össz.  (2)'!B30+'12.3.KONYHA kiad. össz. '!B30+'9. Kiad. mindössz.'!B27</f>
        <v>0</v>
      </c>
      <c r="C27" s="115">
        <f>'11. PH. kiad. össz. '!C30+'12. KÖNYVTÁR kiad. össz.'!C30+'12.1.ESZI kiad. össz. '!C30+'12.2.ÓVODA kiad. össz.  (2)'!C30+'12.3.KONYHA kiad. össz. '!C30+'9. Kiad. mindössz.'!C27</f>
        <v>0</v>
      </c>
      <c r="D27" s="115">
        <f>'11. PH. kiad. össz. '!D30+'12. KÖNYVTÁR kiad. össz.'!D30+'12.1.ESZI kiad. össz. '!D30+'12.2.ÓVODA kiad. össz.  (2)'!D30+'12.3.KONYHA kiad. össz. '!D30+'9. Kiad. mindössz.'!D27</f>
        <v>0</v>
      </c>
      <c r="E27" s="72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9" t="s">
        <v>15</v>
      </c>
      <c r="B28" s="115">
        <f>'11. PH. kiad. össz. '!B31+'12. KÖNYVTÁR kiad. össz.'!B31+'12.1.ESZI kiad. össz. '!B31+'12.2.ÓVODA kiad. össz.  (2)'!B31+'12.3.KONYHA kiad. össz. '!B31+'9. Kiad. mindössz.'!B28</f>
        <v>646299734</v>
      </c>
      <c r="C28" s="115">
        <f>'11. PH. kiad. össz. '!C31+'12. KÖNYVTÁR kiad. össz.'!C31+'12.1.ESZI kiad. össz. '!C31+'12.2.ÓVODA kiad. össz.  (2)'!C31+'12.3.KONYHA kiad. össz. '!C31+'9. Kiad. mindössz.'!C28</f>
        <v>969459303</v>
      </c>
      <c r="D28" s="115">
        <f>'11. PH. kiad. össz. '!D31+'12. KÖNYVTÁR kiad. össz.'!D31+'12.1.ESZI kiad. össz. '!D31+'12.2.ÓVODA kiad. össz.  (2)'!D31+'12.3.KONYHA kiad. össz. '!D31+'9. Kiad. mindössz.'!D28</f>
        <v>792942229</v>
      </c>
      <c r="E28" s="72">
        <f>D28/C28</f>
        <v>0.81792214128662599</v>
      </c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40"/>
      <c r="B29" s="115">
        <f>'11. PH. kiad. össz. '!B32+'12. KÖNYVTÁR kiad. össz.'!B32+'12.1.ESZI kiad. össz. '!B32+'12.2.ÓVODA kiad. össz.  (2)'!B32+'12.3.KONYHA kiad. össz. '!B32+'9. Kiad. mindössz.'!B29</f>
        <v>0</v>
      </c>
      <c r="C29" s="115">
        <f>'11. PH. kiad. össz. '!C32+'12. KÖNYVTÁR kiad. össz.'!C32+'12.1.ESZI kiad. össz. '!C32+'12.2.ÓVODA kiad. össz.  (2)'!C32+'12.3.KONYHA kiad. össz. '!C32+'9. Kiad. mindössz.'!C29</f>
        <v>0</v>
      </c>
      <c r="D29" s="115">
        <f>'11. PH. kiad. össz. '!D32+'12. KÖNYVTÁR kiad. össz.'!D32+'12.1.ESZI kiad. össz. '!D32+'12.2.ÓVODA kiad. össz.  (2)'!D32+'12.3.KONYHA kiad. össz. '!D32+'9. Kiad. mindössz.'!D29</f>
        <v>0</v>
      </c>
      <c r="E29" s="72"/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37" t="s">
        <v>46</v>
      </c>
      <c r="B30" s="115">
        <f>'11. PH. kiad. össz. '!B33+'12. KÖNYVTÁR kiad. össz.'!B33+'12.1.ESZI kiad. össz. '!B33+'12.2.ÓVODA kiad. össz.  (2)'!B33+'12.3.KONYHA kiad. össz. '!B33+'9. Kiad. mindössz.'!B30</f>
        <v>6013000</v>
      </c>
      <c r="C30" s="115">
        <f>'11. PH. kiad. össz. '!C33+'12. KÖNYVTÁR kiad. össz.'!C33+'12.1.ESZI kiad. össz. '!C33+'12.2.ÓVODA kiad. össz.  (2)'!C33+'12.3.KONYHA kiad. össz. '!C33+'9. Kiad. mindössz.'!C30</f>
        <v>79985130</v>
      </c>
      <c r="D30" s="115">
        <f>'11. PH. kiad. össz. '!D33+'12. KÖNYVTÁR kiad. össz.'!D33+'12.1.ESZI kiad. össz. '!D33+'12.2.ÓVODA kiad. össz.  (2)'!D33+'12.3.KONYHA kiad. össz. '!D33+'9. Kiad. mindössz.'!D30</f>
        <v>12687417</v>
      </c>
      <c r="E30" s="72">
        <f>D30/C30</f>
        <v>0.15862219640075598</v>
      </c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7" t="s">
        <v>47</v>
      </c>
      <c r="B31" s="115">
        <f>'11. PH. kiad. össz. '!B34+'12. KÖNYVTÁR kiad. össz.'!B34+'12.1.ESZI kiad. össz. '!B34+'12.2.ÓVODA kiad. össz.  (2)'!B34+'12.3.KONYHA kiad. össz. '!B34+'9. Kiad. mindössz.'!B31</f>
        <v>10600000</v>
      </c>
      <c r="C31" s="115">
        <f>'11. PH. kiad. össz. '!C34+'12. KÖNYVTÁR kiad. össz.'!C34+'12.1.ESZI kiad. össz. '!C34+'12.2.ÓVODA kiad. össz.  (2)'!C34+'12.3.KONYHA kiad. össz. '!C34+'9. Kiad. mindössz.'!C31</f>
        <v>107746707</v>
      </c>
      <c r="D31" s="115">
        <f>'11. PH. kiad. össz. '!D34+'12. KÖNYVTÁR kiad. össz.'!D34+'12.1.ESZI kiad. össz. '!D34+'12.2.ÓVODA kiad. össz.  (2)'!D34+'12.3.KONYHA kiad. össz. '!D34+'9. Kiad. mindössz.'!D31</f>
        <v>22470591</v>
      </c>
      <c r="E31" s="72">
        <f>D31/C31</f>
        <v>0.20855014158344534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38" t="s">
        <v>152</v>
      </c>
      <c r="B32" s="115">
        <f>'11. PH. kiad. össz. '!B35+'12. KÖNYVTÁR kiad. össz.'!B35+'12.1.ESZI kiad. össz. '!B35+'12.2.ÓVODA kiad. össz.  (2)'!B35+'12.3.KONYHA kiad. össz. '!B35+'9. Kiad. mindössz.'!B32</f>
        <v>0</v>
      </c>
      <c r="C32" s="115">
        <f>'11. PH. kiad. össz. '!C35+'12. KÖNYVTÁR kiad. össz.'!C35+'12.1.ESZI kiad. össz. '!C35+'12.2.ÓVODA kiad. össz.  (2)'!C35+'12.3.KONYHA kiad. össz. '!C35+'9. Kiad. mindössz.'!C32</f>
        <v>0</v>
      </c>
      <c r="D32" s="115">
        <f>'11. PH. kiad. össz. '!D35+'12. KÖNYVTÁR kiad. össz.'!D35+'12.1.ESZI kiad. össz. '!D35+'12.2.ÓVODA kiad. össz.  (2)'!D35+'12.3.KONYHA kiad. össz. '!D35+'9. Kiad. mindössz.'!D32</f>
        <v>0</v>
      </c>
      <c r="E32" s="72">
        <v>0</v>
      </c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40" t="s">
        <v>153</v>
      </c>
      <c r="B33" s="115">
        <f>'11. PH. kiad. össz. '!B36+'12. KÖNYVTÁR kiad. össz.'!B36+'12.1.ESZI kiad. össz. '!B36+'12.2.ÓVODA kiad. össz.  (2)'!B36+'12.3.KONYHA kiad. össz. '!B36+'9. Kiad. mindössz.'!B33</f>
        <v>16613000</v>
      </c>
      <c r="C33" s="115">
        <f>'11. PH. kiad. össz. '!C36+'12. KÖNYVTÁR kiad. össz.'!C36+'12.1.ESZI kiad. össz. '!C36+'12.2.ÓVODA kiad. össz.  (2)'!C36+'12.3.KONYHA kiad. össz. '!C36+'9. Kiad. mindössz.'!C33</f>
        <v>187731837</v>
      </c>
      <c r="D33" s="115">
        <f>'11. PH. kiad. össz. '!D36+'12. KÖNYVTÁR kiad. össz.'!D36+'12.1.ESZI kiad. össz. '!D36+'12.2.ÓVODA kiad. össz.  (2)'!D36+'12.3.KONYHA kiad. össz. '!D36+'9. Kiad. mindössz.'!D33</f>
        <v>35158008</v>
      </c>
      <c r="E33" s="72">
        <f>D33/C33</f>
        <v>0.18727781372532992</v>
      </c>
      <c r="F33" s="2"/>
      <c r="G33" s="2"/>
      <c r="I33" s="2"/>
      <c r="J33" s="2"/>
      <c r="K33" s="2"/>
      <c r="L33" s="2"/>
      <c r="M33" s="2"/>
      <c r="O33" s="2"/>
    </row>
    <row r="34" spans="1:15" ht="15" customHeight="1">
      <c r="A34" s="40"/>
      <c r="B34" s="115">
        <f>'11. PH. kiad. össz. '!B37+'12. KÖNYVTÁR kiad. össz.'!B37+'12.1.ESZI kiad. össz. '!B37+'12.2.ÓVODA kiad. össz.  (2)'!B37+'12.3.KONYHA kiad. össz. '!B37+'9. Kiad. mindössz.'!B34</f>
        <v>0</v>
      </c>
      <c r="C34" s="115">
        <f>'11. PH. kiad. össz. '!C37+'12. KÖNYVTÁR kiad. össz.'!C37+'12.1.ESZI kiad. össz. '!C37+'12.2.ÓVODA kiad. össz.  (2)'!C37+'12.3.KONYHA kiad. össz. '!C37+'9. Kiad. mindössz.'!C34</f>
        <v>0</v>
      </c>
      <c r="D34" s="115">
        <f>'11. PH. kiad. össz. '!D37+'12. KÖNYVTÁR kiad. össz.'!D37+'12.1.ESZI kiad. össz. '!D37+'12.2.ÓVODA kiad. össz.  (2)'!D37+'12.3.KONYHA kiad. össz. '!D37+'9. Kiad. mindössz.'!D34</f>
        <v>0</v>
      </c>
      <c r="E34" s="72"/>
    </row>
    <row r="35" spans="1:15">
      <c r="A35" s="37" t="s">
        <v>38</v>
      </c>
      <c r="B35" s="115">
        <f>'11. PH. kiad. össz. '!B38+'12. KÖNYVTÁR kiad. össz.'!B38+'12.1.ESZI kiad. össz. '!B38+'12.2.ÓVODA kiad. össz.  (2)'!B38+'12.3.KONYHA kiad. össz. '!B38+'9. Kiad. mindössz.'!B35</f>
        <v>0</v>
      </c>
      <c r="C35" s="115">
        <f>'11. PH. kiad. össz. '!C38+'12. KÖNYVTÁR kiad. össz.'!C38+'12.1.ESZI kiad. össz. '!C38+'12.2.ÓVODA kiad. össz.  (2)'!C38+'12.3.KONYHA kiad. össz. '!C38+'9. Kiad. mindössz.'!C35</f>
        <v>0</v>
      </c>
      <c r="D35" s="115">
        <f>'11. PH. kiad. össz. '!D38+'12. KÖNYVTÁR kiad. össz.'!D38+'12.1.ESZI kiad. össz. '!D38+'12.2.ÓVODA kiad. össz.  (2)'!D38+'12.3.KONYHA kiad. össz. '!D38+'9. Kiad. mindössz.'!D35</f>
        <v>0</v>
      </c>
      <c r="E35" s="72"/>
    </row>
    <row r="36" spans="1:15">
      <c r="A36" s="37" t="s">
        <v>39</v>
      </c>
      <c r="B36" s="115">
        <f>'11. PH. kiad. össz. '!B39+'12. KÖNYVTÁR kiad. össz.'!B39+'12.1.ESZI kiad. össz. '!B39+'12.2.ÓVODA kiad. össz.  (2)'!B39+'12.3.KONYHA kiad. össz. '!B39+'9. Kiad. mindössz.'!B36</f>
        <v>0</v>
      </c>
      <c r="C36" s="115">
        <f>'11. PH. kiad. össz. '!C39+'12. KÖNYVTÁR kiad. össz.'!C39+'12.1.ESZI kiad. össz. '!C39+'12.2.ÓVODA kiad. össz.  (2)'!C39+'12.3.KONYHA kiad. össz. '!C39+'9. Kiad. mindössz.'!C36</f>
        <v>0</v>
      </c>
      <c r="D36" s="115">
        <f>'11. PH. kiad. össz. '!D39+'12. KÖNYVTÁR kiad. össz.'!D39+'12.1.ESZI kiad. össz. '!D39+'12.2.ÓVODA kiad. össz.  (2)'!D39+'12.3.KONYHA kiad. össz. '!D39+'9. Kiad. mindössz.'!D36</f>
        <v>0</v>
      </c>
      <c r="E36" s="72"/>
    </row>
    <row r="37" spans="1:15">
      <c r="A37" s="38" t="s">
        <v>40</v>
      </c>
      <c r="B37" s="115">
        <f>'11. PH. kiad. össz. '!B40+'12. KÖNYVTÁR kiad. össz.'!B40+'12.1.ESZI kiad. össz. '!B40+'12.2.ÓVODA kiad. össz.  (2)'!B40+'12.3.KONYHA kiad. össz. '!B40+'9. Kiad. mindössz.'!B37</f>
        <v>0</v>
      </c>
      <c r="C37" s="115">
        <f>'11. PH. kiad. össz. '!C40+'12. KÖNYVTÁR kiad. össz.'!C40+'12.1.ESZI kiad. össz. '!C40+'12.2.ÓVODA kiad. össz.  (2)'!C40+'12.3.KONYHA kiad. össz. '!C40+'9. Kiad. mindössz.'!C37</f>
        <v>0</v>
      </c>
      <c r="D37" s="115">
        <f>'11. PH. kiad. össz. '!D40+'12. KÖNYVTÁR kiad. össz.'!D40+'12.1.ESZI kiad. össz. '!D40+'12.2.ÓVODA kiad. össz.  (2)'!D40+'12.3.KONYHA kiad. össz. '!D40+'9. Kiad. mindössz.'!D37</f>
        <v>0</v>
      </c>
      <c r="E37" s="72"/>
    </row>
    <row r="38" spans="1:15">
      <c r="A38" s="37" t="s">
        <v>41</v>
      </c>
      <c r="B38" s="115">
        <f>'11. PH. kiad. össz. '!B41+'12. KÖNYVTÁR kiad. össz.'!B41+'12.1.ESZI kiad. össz. '!B41+'12.2.ÓVODA kiad. össz.  (2)'!B41+'12.3.KONYHA kiad. össz. '!B41+'9. Kiad. mindössz.'!B38</f>
        <v>0</v>
      </c>
      <c r="C38" s="115">
        <f>'11. PH. kiad. össz. '!C41+'12. KÖNYVTÁR kiad. össz.'!C41+'12.1.ESZI kiad. össz. '!C41+'12.2.ÓVODA kiad. össz.  (2)'!C41+'12.3.KONYHA kiad. össz. '!C41+'9. Kiad. mindössz.'!C38</f>
        <v>0</v>
      </c>
      <c r="D38" s="115">
        <f>'11. PH. kiad. össz. '!D41+'12. KÖNYVTÁR kiad. össz.'!D41+'12.1.ESZI kiad. össz. '!D41+'12.2.ÓVODA kiad. össz.  (2)'!D41+'12.3.KONYHA kiad. össz. '!D41+'9. Kiad. mindössz.'!D38</f>
        <v>0</v>
      </c>
      <c r="E38" s="72"/>
    </row>
    <row r="39" spans="1:15">
      <c r="A39" s="37" t="s">
        <v>42</v>
      </c>
      <c r="B39" s="115">
        <f>'11. PH. kiad. össz. '!B42+'12. KÖNYVTÁR kiad. össz.'!B42+'12.1.ESZI kiad. össz. '!B42+'12.2.ÓVODA kiad. össz.  (2)'!B42+'12.3.KONYHA kiad. össz. '!B42+'9. Kiad. mindössz.'!B39</f>
        <v>0</v>
      </c>
      <c r="C39" s="115">
        <f>'11. PH. kiad. össz. '!C42+'12. KÖNYVTÁR kiad. össz.'!C42+'12.1.ESZI kiad. össz. '!C42+'12.2.ÓVODA kiad. össz.  (2)'!C42+'12.3.KONYHA kiad. össz. '!C42+'9. Kiad. mindössz.'!C39</f>
        <v>0</v>
      </c>
      <c r="D39" s="115">
        <f>'11. PH. kiad. össz. '!D42+'12. KÖNYVTÁR kiad. össz.'!D42+'12.1.ESZI kiad. össz. '!D42+'12.2.ÓVODA kiad. össz.  (2)'!D42+'12.3.KONYHA kiad. össz. '!D42+'9. Kiad. mindössz.'!D39</f>
        <v>0</v>
      </c>
      <c r="E39" s="72"/>
    </row>
    <row r="40" spans="1:15">
      <c r="A40" s="37" t="s">
        <v>43</v>
      </c>
      <c r="B40" s="115">
        <f>'11. PH. kiad. össz. '!B43+'12. KÖNYVTÁR kiad. össz.'!B43+'12.1.ESZI kiad. össz. '!B43+'12.2.ÓVODA kiad. össz.  (2)'!B43+'12.3.KONYHA kiad. össz. '!B43+'9. Kiad. mindössz.'!B40</f>
        <v>0</v>
      </c>
      <c r="C40" s="115">
        <f>'11. PH. kiad. össz. '!C43+'12. KÖNYVTÁR kiad. össz.'!C43+'12.1.ESZI kiad. össz. '!C43+'12.2.ÓVODA kiad. össz.  (2)'!C43+'12.3.KONYHA kiad. össz. '!C43+'9. Kiad. mindössz.'!C40</f>
        <v>0</v>
      </c>
      <c r="D40" s="115">
        <f>'11. PH. kiad. össz. '!D43+'12. KÖNYVTÁR kiad. össz.'!D43+'12.1.ESZI kiad. össz. '!D43+'12.2.ÓVODA kiad. össz.  (2)'!D43+'12.3.KONYHA kiad. össz. '!D43+'9. Kiad. mindössz.'!D40</f>
        <v>0</v>
      </c>
      <c r="E40" s="72"/>
    </row>
    <row r="41" spans="1:15">
      <c r="A41" s="37" t="s">
        <v>44</v>
      </c>
      <c r="B41" s="115">
        <f>'11. PH. kiad. össz. '!B44+'12. KÖNYVTÁR kiad. össz.'!B44+'12.1.ESZI kiad. össz. '!B44+'12.2.ÓVODA kiad. össz.  (2)'!B44+'12.3.KONYHA kiad. össz. '!B44+'9. Kiad. mindössz.'!B41</f>
        <v>0</v>
      </c>
      <c r="C41" s="115">
        <f>'11. PH. kiad. össz. '!C44+'12. KÖNYVTÁR kiad. össz.'!C44+'12.1.ESZI kiad. össz. '!C44+'12.2.ÓVODA kiad. össz.  (2)'!C44+'12.3.KONYHA kiad. össz. '!C44+'9. Kiad. mindössz.'!C41</f>
        <v>0</v>
      </c>
      <c r="D41" s="115">
        <f>'11. PH. kiad. össz. '!D44+'12. KÖNYVTÁR kiad. össz.'!D44+'12.1.ESZI kiad. össz. '!D44+'12.2.ÓVODA kiad. össz.  (2)'!D44+'12.3.KONYHA kiad. össz. '!D44+'9. Kiad. mindössz.'!D41</f>
        <v>0</v>
      </c>
      <c r="E41" s="72"/>
    </row>
    <row r="42" spans="1:15">
      <c r="A42" s="39" t="s">
        <v>49</v>
      </c>
      <c r="B42" s="115">
        <f>'11. PH. kiad. össz. '!B45+'12. KÖNYVTÁR kiad. össz.'!B45+'12.1.ESZI kiad. össz. '!B45+'12.2.ÓVODA kiad. össz.  (2)'!B45+'12.3.KONYHA kiad. össz. '!B45+'9. Kiad. mindössz.'!B42</f>
        <v>0</v>
      </c>
      <c r="C42" s="115">
        <f>'11. PH. kiad. össz. '!C45+'12. KÖNYVTÁR kiad. össz.'!C45+'12.1.ESZI kiad. össz. '!C45+'12.2.ÓVODA kiad. össz.  (2)'!C45+'12.3.KONYHA kiad. össz. '!C45+'9. Kiad. mindössz.'!C42</f>
        <v>0</v>
      </c>
      <c r="D42" s="115">
        <f>'11. PH. kiad. össz. '!D45+'12. KÖNYVTÁR kiad. össz.'!D45+'12.1.ESZI kiad. össz. '!D45+'12.2.ÓVODA kiad. össz.  (2)'!D45+'12.3.KONYHA kiad. össz. '!D45+'9. Kiad. mindössz.'!D42</f>
        <v>0</v>
      </c>
      <c r="E42" s="72"/>
    </row>
    <row r="43" spans="1:15">
      <c r="A43" s="16"/>
      <c r="B43" s="115">
        <f>'11. PH. kiad. össz. '!B46+'12. KÖNYVTÁR kiad. össz.'!B46+'12.1.ESZI kiad. össz. '!B46+'12.2.ÓVODA kiad. össz.  (2)'!B46+'12.3.KONYHA kiad. össz. '!B46+'9. Kiad. mindössz.'!B43</f>
        <v>0</v>
      </c>
      <c r="C43" s="115">
        <f>'11. PH. kiad. össz. '!C46+'12. KÖNYVTÁR kiad. össz.'!C46+'12.1.ESZI kiad. össz. '!C46+'12.2.ÓVODA kiad. össz.  (2)'!C46+'12.3.KONYHA kiad. össz. '!C46+'9. Kiad. mindössz.'!C43</f>
        <v>0</v>
      </c>
      <c r="D43" s="115">
        <f>'11. PH. kiad. össz. '!D46+'12. KÖNYVTÁR kiad. össz.'!D46+'12.1.ESZI kiad. össz. '!D46+'12.2.ÓVODA kiad. össz.  (2)'!D46+'12.3.KONYHA kiad. össz. '!D46+'9. Kiad. mindössz.'!D43</f>
        <v>0</v>
      </c>
      <c r="E43" s="72"/>
    </row>
    <row r="44" spans="1:15">
      <c r="A44" s="39" t="s">
        <v>16</v>
      </c>
      <c r="B44" s="115">
        <f>'11. PH. kiad. össz. '!B47+'12. KÖNYVTÁR kiad. össz.'!B47+'12.1.ESZI kiad. össz. '!B47+'12.2.ÓVODA kiad. össz.  (2)'!B47+'12.3.KONYHA kiad. össz. '!B47+'9. Kiad. mindössz.'!B44</f>
        <v>16613000</v>
      </c>
      <c r="C44" s="115">
        <f>'11. PH. kiad. össz. '!C47+'12. KÖNYVTÁR kiad. össz.'!C47+'12.1.ESZI kiad. össz. '!C47+'12.2.ÓVODA kiad. össz.  (2)'!C47+'12.3.KONYHA kiad. össz. '!C47+'9. Kiad. mindössz.'!C44</f>
        <v>187731837</v>
      </c>
      <c r="D44" s="115">
        <f>'11. PH. kiad. össz. '!D47+'12. KÖNYVTÁR kiad. össz.'!D47+'12.1.ESZI kiad. össz. '!D47+'12.2.ÓVODA kiad. össz.  (2)'!D47+'12.3.KONYHA kiad. össz. '!D47+'9. Kiad. mindössz.'!D44</f>
        <v>35158008</v>
      </c>
      <c r="E44" s="72">
        <f>D44/C44</f>
        <v>0.18727781372532992</v>
      </c>
    </row>
    <row r="45" spans="1:15">
      <c r="A45" s="22"/>
      <c r="B45" s="115">
        <f>'11. PH. kiad. össz. '!B48+'12. KÖNYVTÁR kiad. össz.'!B48+'12.1.ESZI kiad. össz. '!B48+'12.2.ÓVODA kiad. össz.  (2)'!B48+'12.3.KONYHA kiad. össz. '!B48+'9. Kiad. mindössz.'!B45</f>
        <v>0</v>
      </c>
      <c r="C45" s="115">
        <f>'11. PH. kiad. össz. '!C48+'12. KÖNYVTÁR kiad. össz.'!C48+'12.1.ESZI kiad. össz. '!C48+'12.2.ÓVODA kiad. össz.  (2)'!C48+'12.3.KONYHA kiad. össz. '!C48+'9. Kiad. mindössz.'!C45</f>
        <v>0</v>
      </c>
      <c r="D45" s="115">
        <f>'11. PH. kiad. össz. '!D48+'12. KÖNYVTÁR kiad. össz.'!D48+'12.1.ESZI kiad. össz. '!D48+'12.2.ÓVODA kiad. össz.  (2)'!D48+'12.3.KONYHA kiad. össz. '!D48+'9. Kiad. mindössz.'!D45</f>
        <v>0</v>
      </c>
      <c r="E45" s="72"/>
    </row>
    <row r="46" spans="1:15">
      <c r="A46" s="21" t="s">
        <v>22</v>
      </c>
      <c r="B46" s="115">
        <f>'11. PH. kiad. össz. '!B49+'12. KÖNYVTÁR kiad. össz.'!B49+'12.1.ESZI kiad. össz. '!B49+'12.2.ÓVODA kiad. össz.  (2)'!B49+'12.3.KONYHA kiad. össz. '!B49+'9. Kiad. mindössz.'!B46</f>
        <v>662912734</v>
      </c>
      <c r="C46" s="115">
        <f>'11. PH. kiad. össz. '!C49+'12. KÖNYVTÁR kiad. össz.'!C49+'12.1.ESZI kiad. össz. '!C49+'12.2.ÓVODA kiad. össz.  (2)'!C49+'12.3.KONYHA kiad. össz. '!C49+'9. Kiad. mindössz.'!C46</f>
        <v>1157191140</v>
      </c>
      <c r="D46" s="115">
        <f>'11. PH. kiad. össz. '!D49+'12. KÖNYVTÁR kiad. össz.'!D49+'12.1.ESZI kiad. össz. '!D49+'12.2.ÓVODA kiad. össz.  (2)'!D49+'12.3.KONYHA kiad. össz. '!D49+'9. Kiad. mindössz.'!D46</f>
        <v>828100237</v>
      </c>
      <c r="E46" s="72">
        <f>D46/C46</f>
        <v>0.71561232053677837</v>
      </c>
    </row>
  </sheetData>
  <mergeCells count="7">
    <mergeCell ref="A4:E4"/>
    <mergeCell ref="A3:E3"/>
    <mergeCell ref="A6:E6"/>
    <mergeCell ref="A7:A8"/>
    <mergeCell ref="E7:E8"/>
    <mergeCell ref="A5:E5"/>
    <mergeCell ref="B7:D7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O49"/>
  <sheetViews>
    <sheetView zoomScale="130" workbookViewId="0">
      <selection activeCell="F51" sqref="F51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414" t="s">
        <v>156</v>
      </c>
      <c r="B3" s="414"/>
      <c r="C3" s="414"/>
      <c r="D3" s="414"/>
      <c r="E3" s="414"/>
    </row>
    <row r="4" spans="1:15" ht="18" customHeight="1">
      <c r="A4" s="331" t="s">
        <v>256</v>
      </c>
      <c r="B4" s="331"/>
      <c r="C4" s="331"/>
      <c r="D4" s="331"/>
      <c r="E4" s="331"/>
      <c r="F4" s="55"/>
      <c r="G4" s="55"/>
      <c r="H4" s="55"/>
    </row>
    <row r="5" spans="1:15" ht="14.25" customHeight="1">
      <c r="A5" s="331"/>
      <c r="B5" s="331"/>
      <c r="C5" s="331"/>
      <c r="D5" s="331"/>
      <c r="E5" s="331"/>
      <c r="F5" s="55"/>
      <c r="G5" s="55"/>
      <c r="H5" s="55"/>
    </row>
    <row r="6" spans="1:15" ht="14.25" customHeight="1">
      <c r="A6" s="35"/>
      <c r="B6" s="35"/>
      <c r="C6" s="35"/>
      <c r="D6" s="35"/>
      <c r="E6" s="35"/>
      <c r="F6" s="55"/>
      <c r="G6" s="55"/>
      <c r="H6" s="55"/>
    </row>
    <row r="7" spans="1:15" ht="14.25" customHeight="1">
      <c r="A7" s="49" t="s">
        <v>117</v>
      </c>
      <c r="B7" s="269" t="s">
        <v>191</v>
      </c>
      <c r="C7" s="269"/>
      <c r="D7" s="269"/>
      <c r="E7" s="269"/>
      <c r="F7" s="55"/>
      <c r="G7" s="55"/>
      <c r="H7" s="55"/>
    </row>
    <row r="8" spans="1:15" ht="14.25" customHeight="1">
      <c r="A8" s="44"/>
      <c r="B8" s="41"/>
      <c r="C8" s="41"/>
      <c r="D8" s="41"/>
      <c r="E8" s="41"/>
      <c r="F8" s="55"/>
      <c r="G8" s="55"/>
      <c r="H8" s="55"/>
    </row>
    <row r="9" spans="1:15" ht="15" customHeight="1">
      <c r="A9" s="330" t="s">
        <v>233</v>
      </c>
      <c r="B9" s="330"/>
      <c r="C9" s="330"/>
      <c r="D9" s="330"/>
      <c r="E9" s="330"/>
      <c r="F9" s="3"/>
      <c r="G9" s="6"/>
    </row>
    <row r="10" spans="1:15" ht="20.25" customHeight="1">
      <c r="A10" s="348" t="s">
        <v>5</v>
      </c>
      <c r="B10" s="338" t="s">
        <v>23</v>
      </c>
      <c r="C10" s="338"/>
      <c r="D10" s="338"/>
      <c r="E10" s="346" t="s">
        <v>213</v>
      </c>
    </row>
    <row r="11" spans="1:15" ht="16.5" customHeight="1">
      <c r="A11" s="349"/>
      <c r="B11" s="17" t="s">
        <v>201</v>
      </c>
      <c r="C11" s="98" t="s">
        <v>202</v>
      </c>
      <c r="D11" s="99" t="s">
        <v>205</v>
      </c>
      <c r="E11" s="347"/>
    </row>
    <row r="12" spans="1:15" ht="13.5" customHeight="1">
      <c r="A12" s="45" t="s">
        <v>30</v>
      </c>
      <c r="B12" s="147">
        <v>48647000</v>
      </c>
      <c r="C12" s="147">
        <v>49151700</v>
      </c>
      <c r="D12" s="147">
        <v>24091155</v>
      </c>
      <c r="E12" s="72">
        <f>D12/C12</f>
        <v>0.49013879479244871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6" t="s">
        <v>31</v>
      </c>
      <c r="B13" s="147">
        <v>11216000</v>
      </c>
      <c r="C13" s="147">
        <v>11351164</v>
      </c>
      <c r="D13" s="147">
        <v>5436859</v>
      </c>
      <c r="E13" s="72">
        <f>D13/C13</f>
        <v>0.47896929336938487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5" t="s">
        <v>146</v>
      </c>
      <c r="B14" s="147">
        <v>15045000</v>
      </c>
      <c r="C14" s="147">
        <v>15445000</v>
      </c>
      <c r="D14" s="147">
        <v>5602323</v>
      </c>
      <c r="E14" s="72">
        <f>D14/C14</f>
        <v>0.36272729038523793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52" t="s">
        <v>148</v>
      </c>
      <c r="B15" s="147"/>
      <c r="C15" s="147"/>
      <c r="D15" s="147"/>
      <c r="E15" s="72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45" t="s">
        <v>147</v>
      </c>
      <c r="B16" s="147"/>
      <c r="C16" s="115"/>
      <c r="D16" s="115"/>
      <c r="E16" s="72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47" t="s">
        <v>149</v>
      </c>
      <c r="B17" s="147"/>
      <c r="C17" s="115"/>
      <c r="D17" s="147"/>
      <c r="E17" s="72"/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53" t="s">
        <v>150</v>
      </c>
      <c r="B18" s="147"/>
      <c r="C18" s="202"/>
      <c r="D18" s="115"/>
      <c r="E18" s="72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54"/>
      <c r="B19" s="147"/>
      <c r="C19" s="203"/>
      <c r="D19" s="115"/>
      <c r="E19" s="72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0" t="s">
        <v>151</v>
      </c>
      <c r="B20" s="148">
        <f>SUM(B12:B19)</f>
        <v>74908000</v>
      </c>
      <c r="C20" s="148">
        <f>SUM(C12:C19)</f>
        <v>75947864</v>
      </c>
      <c r="D20" s="148">
        <f>SUM(D12:D19)</f>
        <v>35130337</v>
      </c>
      <c r="E20" s="72">
        <f>D20/C20</f>
        <v>0.46255859150956502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0"/>
      <c r="B21" s="204"/>
      <c r="C21" s="204"/>
      <c r="D21" s="116"/>
      <c r="E21" s="72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38</v>
      </c>
      <c r="B22" s="140"/>
      <c r="C22" s="204"/>
      <c r="D22" s="116"/>
      <c r="E22" s="72"/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 t="s">
        <v>39</v>
      </c>
      <c r="B23" s="140"/>
      <c r="C23" s="204"/>
      <c r="D23" s="116"/>
      <c r="E23" s="72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8" t="s">
        <v>40</v>
      </c>
      <c r="B24" s="205"/>
      <c r="C24" s="204"/>
      <c r="D24" s="116"/>
      <c r="E24" s="72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41</v>
      </c>
      <c r="B25" s="140"/>
      <c r="C25" s="204"/>
      <c r="D25" s="116"/>
      <c r="E25" s="72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7" t="s">
        <v>42</v>
      </c>
      <c r="B26" s="140"/>
      <c r="C26" s="206"/>
      <c r="D26" s="207"/>
      <c r="E26" s="72"/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7" t="s">
        <v>43</v>
      </c>
      <c r="B27" s="140"/>
      <c r="C27" s="204"/>
      <c r="D27" s="116"/>
      <c r="E27" s="72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7" t="s">
        <v>44</v>
      </c>
      <c r="B28" s="140"/>
      <c r="C28" s="204"/>
      <c r="D28" s="116"/>
      <c r="E28" s="72"/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9" t="s">
        <v>45</v>
      </c>
      <c r="B29" s="146">
        <v>0</v>
      </c>
      <c r="C29" s="146">
        <v>0</v>
      </c>
      <c r="D29" s="116">
        <v>0</v>
      </c>
      <c r="E29" s="72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40"/>
      <c r="B30" s="203"/>
      <c r="C30" s="203"/>
      <c r="D30" s="115"/>
      <c r="E30" s="72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9" t="s">
        <v>15</v>
      </c>
      <c r="B31" s="148">
        <f>B29+B20</f>
        <v>74908000</v>
      </c>
      <c r="C31" s="148">
        <f>C29+C20</f>
        <v>75947864</v>
      </c>
      <c r="D31" s="148">
        <f>D29+D20</f>
        <v>35130337</v>
      </c>
      <c r="E31" s="72">
        <f>D31/C31</f>
        <v>0.46255859150956502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40"/>
      <c r="B32" s="203"/>
      <c r="C32" s="203"/>
      <c r="D32" s="115"/>
      <c r="E32" s="72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37" t="s">
        <v>46</v>
      </c>
      <c r="B33" s="140">
        <v>890000</v>
      </c>
      <c r="C33" s="140">
        <v>890000</v>
      </c>
      <c r="D33" s="115">
        <v>252636</v>
      </c>
      <c r="E33" s="72">
        <f>D33/C33</f>
        <v>0.28386067415730337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37" t="s">
        <v>47</v>
      </c>
      <c r="B34" s="140"/>
      <c r="C34" s="208"/>
      <c r="D34" s="147"/>
      <c r="E34" s="72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38" t="s">
        <v>152</v>
      </c>
      <c r="B35" s="205"/>
      <c r="C35" s="208"/>
      <c r="D35" s="147"/>
      <c r="E35" s="72"/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40" t="s">
        <v>153</v>
      </c>
      <c r="B36" s="146">
        <f>SUM(B33:B35)</f>
        <v>890000</v>
      </c>
      <c r="C36" s="146">
        <f>SUM(C33:C35)</f>
        <v>890000</v>
      </c>
      <c r="D36" s="146">
        <f>SUM(D33:D35)</f>
        <v>252636</v>
      </c>
      <c r="E36" s="72">
        <f>D36/C36</f>
        <v>0.28386067415730337</v>
      </c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40"/>
      <c r="B37" s="146"/>
      <c r="C37" s="116"/>
      <c r="D37" s="115"/>
      <c r="E37" s="72"/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37" t="s">
        <v>38</v>
      </c>
      <c r="B38" s="146"/>
      <c r="C38" s="116"/>
      <c r="D38" s="115"/>
      <c r="E38" s="72"/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37" t="s">
        <v>39</v>
      </c>
      <c r="B39" s="146"/>
      <c r="C39" s="116"/>
      <c r="D39" s="115"/>
      <c r="E39" s="72"/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38" t="s">
        <v>40</v>
      </c>
      <c r="B40" s="146"/>
      <c r="C40" s="116"/>
      <c r="D40" s="115"/>
      <c r="E40" s="72"/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37" t="s">
        <v>41</v>
      </c>
      <c r="B41" s="146"/>
      <c r="C41" s="116"/>
      <c r="D41" s="115"/>
      <c r="E41" s="72"/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37" t="s">
        <v>42</v>
      </c>
      <c r="B42" s="146"/>
      <c r="C42" s="116"/>
      <c r="D42" s="115"/>
      <c r="E42" s="72"/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37" t="s">
        <v>43</v>
      </c>
      <c r="B43" s="146"/>
      <c r="C43" s="116"/>
      <c r="D43" s="115"/>
      <c r="E43" s="72"/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37" t="s">
        <v>44</v>
      </c>
      <c r="B44" s="146"/>
      <c r="C44" s="116"/>
      <c r="D44" s="115"/>
      <c r="E44" s="72"/>
      <c r="F44" s="2"/>
      <c r="G44" s="2"/>
      <c r="I44" s="2"/>
      <c r="J44" s="2"/>
      <c r="K44" s="2"/>
      <c r="L44" s="2"/>
      <c r="M44" s="2"/>
      <c r="O44" s="2"/>
    </row>
    <row r="45" spans="1:15" ht="13.5" customHeight="1">
      <c r="A45" s="39" t="s">
        <v>49</v>
      </c>
      <c r="B45" s="146">
        <v>0</v>
      </c>
      <c r="C45" s="115">
        <v>0</v>
      </c>
      <c r="D45" s="115">
        <v>0</v>
      </c>
      <c r="E45" s="72">
        <v>0</v>
      </c>
      <c r="F45" s="2"/>
      <c r="G45" s="2"/>
      <c r="I45" s="2"/>
      <c r="J45" s="2"/>
      <c r="K45" s="2"/>
      <c r="L45" s="2"/>
      <c r="M45" s="2"/>
      <c r="O45" s="2"/>
    </row>
    <row r="46" spans="1:15" ht="13.5" customHeight="1">
      <c r="A46" s="16"/>
      <c r="B46" s="144"/>
      <c r="C46" s="115"/>
      <c r="D46" s="115"/>
      <c r="E46" s="72"/>
      <c r="F46" s="2"/>
      <c r="G46" s="2"/>
      <c r="I46" s="2"/>
      <c r="J46" s="2"/>
      <c r="K46" s="2"/>
      <c r="L46" s="2"/>
      <c r="M46" s="2"/>
      <c r="O46" s="2"/>
    </row>
    <row r="47" spans="1:15" ht="13.5" customHeight="1">
      <c r="A47" s="39" t="s">
        <v>16</v>
      </c>
      <c r="B47" s="209">
        <f>B45+B36</f>
        <v>890000</v>
      </c>
      <c r="C47" s="209">
        <f>C45+C36</f>
        <v>890000</v>
      </c>
      <c r="D47" s="209">
        <f>D45+D36</f>
        <v>252636</v>
      </c>
      <c r="E47" s="72">
        <f>D47/C47</f>
        <v>0.28386067415730337</v>
      </c>
      <c r="F47" s="2"/>
      <c r="G47" s="2"/>
      <c r="I47" s="2"/>
    </row>
    <row r="48" spans="1:15" ht="13.5" customHeight="1">
      <c r="A48" s="22"/>
      <c r="B48" s="210"/>
      <c r="C48" s="210"/>
      <c r="D48" s="115"/>
      <c r="E48" s="72"/>
      <c r="F48" s="2"/>
      <c r="G48" s="2"/>
      <c r="I48" s="2"/>
    </row>
    <row r="49" spans="1:5" ht="15" customHeight="1">
      <c r="A49" s="21" t="s">
        <v>22</v>
      </c>
      <c r="B49" s="210">
        <f>B31+B47</f>
        <v>75798000</v>
      </c>
      <c r="C49" s="210">
        <f>C31+C47</f>
        <v>76837864</v>
      </c>
      <c r="D49" s="210">
        <f>D31+D47</f>
        <v>35382973</v>
      </c>
      <c r="E49" s="72">
        <f>D49/C49</f>
        <v>0.46048876371680503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O49"/>
  <sheetViews>
    <sheetView zoomScale="130" workbookViewId="0">
      <selection activeCell="D33" sqref="D33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414" t="s">
        <v>199</v>
      </c>
      <c r="B3" s="414"/>
      <c r="C3" s="414"/>
      <c r="D3" s="414"/>
      <c r="E3" s="414"/>
    </row>
    <row r="4" spans="1:15" ht="18" customHeight="1">
      <c r="A4" s="331" t="s">
        <v>256</v>
      </c>
      <c r="B4" s="331"/>
      <c r="C4" s="331"/>
      <c r="D4" s="331"/>
      <c r="E4" s="331"/>
      <c r="F4" s="55"/>
      <c r="G4" s="55"/>
      <c r="H4" s="55"/>
    </row>
    <row r="5" spans="1:15" ht="14.25" customHeight="1">
      <c r="A5" s="331"/>
      <c r="B5" s="331"/>
      <c r="C5" s="331"/>
      <c r="D5" s="331"/>
      <c r="E5" s="331"/>
      <c r="F5" s="55"/>
      <c r="G5" s="55"/>
      <c r="H5" s="55"/>
    </row>
    <row r="6" spans="1:15" ht="14.25" customHeight="1">
      <c r="A6" s="35"/>
      <c r="B6" s="35"/>
      <c r="C6" s="35"/>
      <c r="D6" s="35"/>
      <c r="E6" s="35"/>
      <c r="F6" s="55"/>
      <c r="G6" s="55"/>
      <c r="H6" s="55"/>
    </row>
    <row r="7" spans="1:15" ht="14.25" customHeight="1">
      <c r="A7" s="49" t="s">
        <v>117</v>
      </c>
      <c r="B7" s="269" t="s">
        <v>196</v>
      </c>
      <c r="C7" s="269"/>
      <c r="D7" s="269"/>
      <c r="E7" s="269"/>
      <c r="F7" s="55"/>
      <c r="G7" s="55"/>
      <c r="H7" s="55"/>
    </row>
    <row r="8" spans="1:15" ht="14.25" customHeight="1">
      <c r="A8" s="44"/>
      <c r="B8" s="41"/>
      <c r="C8" s="41"/>
      <c r="D8" s="41"/>
      <c r="E8" s="41"/>
      <c r="F8" s="55"/>
      <c r="G8" s="55"/>
      <c r="H8" s="55"/>
    </row>
    <row r="9" spans="1:15" ht="15" customHeight="1">
      <c r="A9" s="330" t="s">
        <v>232</v>
      </c>
      <c r="B9" s="330"/>
      <c r="C9" s="330"/>
      <c r="D9" s="330"/>
      <c r="E9" s="330"/>
      <c r="F9" s="3"/>
      <c r="G9" s="6"/>
    </row>
    <row r="10" spans="1:15" ht="20.25" customHeight="1">
      <c r="A10" s="348" t="s">
        <v>5</v>
      </c>
      <c r="B10" s="338" t="s">
        <v>23</v>
      </c>
      <c r="C10" s="338"/>
      <c r="D10" s="338"/>
      <c r="E10" s="346" t="s">
        <v>213</v>
      </c>
    </row>
    <row r="11" spans="1:15" ht="16.5" customHeight="1">
      <c r="A11" s="349"/>
      <c r="B11" s="17" t="s">
        <v>201</v>
      </c>
      <c r="C11" s="98" t="s">
        <v>202</v>
      </c>
      <c r="D11" s="99" t="s">
        <v>205</v>
      </c>
      <c r="E11" s="347"/>
    </row>
    <row r="12" spans="1:15" ht="13.5" customHeight="1">
      <c r="A12" s="45" t="s">
        <v>30</v>
      </c>
      <c r="B12" s="147">
        <v>6512000</v>
      </c>
      <c r="C12" s="147">
        <v>6743079</v>
      </c>
      <c r="D12" s="115">
        <v>3164840</v>
      </c>
      <c r="E12" s="72">
        <f>D12/C12</f>
        <v>0.46934642171625157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6" t="s">
        <v>31</v>
      </c>
      <c r="B13" s="147">
        <v>1469000</v>
      </c>
      <c r="C13" s="147">
        <v>1529917</v>
      </c>
      <c r="D13" s="115">
        <v>742124</v>
      </c>
      <c r="E13" s="72">
        <f>D13/C13</f>
        <v>0.48507468052188452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5" t="s">
        <v>146</v>
      </c>
      <c r="B14" s="147">
        <v>3295000</v>
      </c>
      <c r="C14" s="147">
        <v>3720213</v>
      </c>
      <c r="D14" s="115">
        <v>1110562</v>
      </c>
      <c r="E14" s="72">
        <f>D14/C14</f>
        <v>0.29852107930379257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52" t="s">
        <v>148</v>
      </c>
      <c r="B15" s="147"/>
      <c r="C15" s="115"/>
      <c r="D15" s="115"/>
      <c r="E15" s="72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45" t="s">
        <v>147</v>
      </c>
      <c r="B16" s="147"/>
      <c r="C16" s="115"/>
      <c r="D16" s="115"/>
      <c r="E16" s="72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47" t="s">
        <v>149</v>
      </c>
      <c r="B17" s="147"/>
      <c r="C17" s="115"/>
      <c r="D17" s="147"/>
      <c r="E17" s="72"/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53" t="s">
        <v>150</v>
      </c>
      <c r="B18" s="147"/>
      <c r="C18" s="202"/>
      <c r="D18" s="115"/>
      <c r="E18" s="72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54"/>
      <c r="B19" s="147"/>
      <c r="C19" s="203"/>
      <c r="D19" s="115"/>
      <c r="E19" s="72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0" t="s">
        <v>151</v>
      </c>
      <c r="B20" s="148">
        <f>SUM(B12:B19)</f>
        <v>11276000</v>
      </c>
      <c r="C20" s="148">
        <f>SUM(C12:C19)</f>
        <v>11993209</v>
      </c>
      <c r="D20" s="148">
        <f>SUM(D12:D19)</f>
        <v>5017526</v>
      </c>
      <c r="E20" s="72">
        <f>D20/C20</f>
        <v>0.41836392578500048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0"/>
      <c r="B21" s="204"/>
      <c r="C21" s="204"/>
      <c r="D21" s="116"/>
      <c r="E21" s="72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38</v>
      </c>
      <c r="B22" s="140"/>
      <c r="C22" s="204"/>
      <c r="D22" s="116"/>
      <c r="E22" s="72"/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 t="s">
        <v>39</v>
      </c>
      <c r="B23" s="140"/>
      <c r="C23" s="204"/>
      <c r="D23" s="116"/>
      <c r="E23" s="72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8" t="s">
        <v>40</v>
      </c>
      <c r="B24" s="205"/>
      <c r="C24" s="204"/>
      <c r="D24" s="116"/>
      <c r="E24" s="72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41</v>
      </c>
      <c r="B25" s="140"/>
      <c r="C25" s="204"/>
      <c r="D25" s="116"/>
      <c r="E25" s="72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7" t="s">
        <v>42</v>
      </c>
      <c r="B26" s="206"/>
      <c r="C26" s="206"/>
      <c r="D26" s="207"/>
      <c r="E26" s="72"/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7" t="s">
        <v>43</v>
      </c>
      <c r="B27" s="140"/>
      <c r="C27" s="204"/>
      <c r="D27" s="116"/>
      <c r="E27" s="72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7" t="s">
        <v>44</v>
      </c>
      <c r="B28" s="140"/>
      <c r="C28" s="204"/>
      <c r="D28" s="116"/>
      <c r="E28" s="72"/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9" t="s">
        <v>45</v>
      </c>
      <c r="B29" s="146">
        <v>0</v>
      </c>
      <c r="C29" s="146">
        <v>0</v>
      </c>
      <c r="D29" s="116">
        <v>0</v>
      </c>
      <c r="E29" s="72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40"/>
      <c r="B30" s="203"/>
      <c r="C30" s="203"/>
      <c r="D30" s="115"/>
      <c r="E30" s="72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9" t="s">
        <v>15</v>
      </c>
      <c r="B31" s="148">
        <f>B29+B20</f>
        <v>11276000</v>
      </c>
      <c r="C31" s="148">
        <f>C29+C20</f>
        <v>11993209</v>
      </c>
      <c r="D31" s="148">
        <f>D29+D20</f>
        <v>5017526</v>
      </c>
      <c r="E31" s="72">
        <f>D31/C31</f>
        <v>0.41836392578500048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40"/>
      <c r="B32" s="203"/>
      <c r="C32" s="203"/>
      <c r="D32" s="115"/>
      <c r="E32" s="72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37" t="s">
        <v>46</v>
      </c>
      <c r="B33" s="140">
        <v>41000</v>
      </c>
      <c r="C33" s="140">
        <v>551234</v>
      </c>
      <c r="D33" s="115">
        <v>13990</v>
      </c>
      <c r="E33" s="72">
        <f>D33/C33</f>
        <v>2.5379421443524893E-2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37" t="s">
        <v>47</v>
      </c>
      <c r="B34" s="140"/>
      <c r="C34" s="208"/>
      <c r="D34" s="147"/>
      <c r="E34" s="72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38" t="s">
        <v>152</v>
      </c>
      <c r="B35" s="205"/>
      <c r="C35" s="208"/>
      <c r="D35" s="147"/>
      <c r="E35" s="72"/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40" t="s">
        <v>153</v>
      </c>
      <c r="B36" s="146">
        <f>SUM(B33:B35)</f>
        <v>41000</v>
      </c>
      <c r="C36" s="146">
        <f>SUM(C33:C35)</f>
        <v>551234</v>
      </c>
      <c r="D36" s="146">
        <f>SUM(D33:D35)</f>
        <v>13990</v>
      </c>
      <c r="E36" s="72">
        <f>D36/C36</f>
        <v>2.5379421443524893E-2</v>
      </c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40"/>
      <c r="B37" s="146"/>
      <c r="C37" s="116"/>
      <c r="D37" s="115"/>
      <c r="E37" s="72"/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37" t="s">
        <v>38</v>
      </c>
      <c r="B38" s="146"/>
      <c r="C38" s="116"/>
      <c r="D38" s="115"/>
      <c r="E38" s="72"/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37" t="s">
        <v>39</v>
      </c>
      <c r="B39" s="146"/>
      <c r="C39" s="116"/>
      <c r="D39" s="115"/>
      <c r="E39" s="72"/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38" t="s">
        <v>40</v>
      </c>
      <c r="B40" s="146"/>
      <c r="C40" s="116"/>
      <c r="D40" s="115"/>
      <c r="E40" s="72"/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37" t="s">
        <v>41</v>
      </c>
      <c r="B41" s="146"/>
      <c r="C41" s="116"/>
      <c r="D41" s="115"/>
      <c r="E41" s="72"/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37" t="s">
        <v>42</v>
      </c>
      <c r="B42" s="146"/>
      <c r="C42" s="116"/>
      <c r="D42" s="115"/>
      <c r="E42" s="72"/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37" t="s">
        <v>43</v>
      </c>
      <c r="B43" s="146"/>
      <c r="C43" s="116"/>
      <c r="D43" s="115"/>
      <c r="E43" s="72"/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37" t="s">
        <v>44</v>
      </c>
      <c r="B44" s="146"/>
      <c r="C44" s="116"/>
      <c r="D44" s="115"/>
      <c r="E44" s="72"/>
      <c r="F44" s="2"/>
      <c r="G44" s="2"/>
      <c r="I44" s="2"/>
      <c r="J44" s="2"/>
      <c r="K44" s="2"/>
      <c r="L44" s="2"/>
      <c r="M44" s="2"/>
      <c r="O44" s="2"/>
    </row>
    <row r="45" spans="1:15" ht="13.5" customHeight="1">
      <c r="A45" s="39" t="s">
        <v>49</v>
      </c>
      <c r="B45" s="146">
        <v>0</v>
      </c>
      <c r="C45" s="115">
        <v>0</v>
      </c>
      <c r="D45" s="115">
        <v>0</v>
      </c>
      <c r="E45" s="72"/>
      <c r="F45" s="2"/>
      <c r="G45" s="2"/>
      <c r="I45" s="2"/>
      <c r="J45" s="2"/>
      <c r="K45" s="2"/>
      <c r="L45" s="2"/>
      <c r="M45" s="2"/>
      <c r="O45" s="2"/>
    </row>
    <row r="46" spans="1:15" ht="13.5" customHeight="1">
      <c r="A46" s="16"/>
      <c r="B46" s="144"/>
      <c r="C46" s="115"/>
      <c r="D46" s="115"/>
      <c r="E46" s="72"/>
      <c r="F46" s="2"/>
      <c r="G46" s="2"/>
      <c r="I46" s="2"/>
      <c r="J46" s="2"/>
      <c r="K46" s="2"/>
      <c r="L46" s="2"/>
      <c r="M46" s="2"/>
      <c r="O46" s="2"/>
    </row>
    <row r="47" spans="1:15" ht="13.5" customHeight="1">
      <c r="A47" s="39" t="s">
        <v>16</v>
      </c>
      <c r="B47" s="209">
        <f>B45+B36</f>
        <v>41000</v>
      </c>
      <c r="C47" s="209">
        <f>C45+C36</f>
        <v>551234</v>
      </c>
      <c r="D47" s="209">
        <f>D45+D36</f>
        <v>13990</v>
      </c>
      <c r="E47" s="72">
        <f>D47/C47</f>
        <v>2.5379421443524893E-2</v>
      </c>
      <c r="F47" s="2"/>
      <c r="G47" s="2"/>
      <c r="I47" s="2"/>
    </row>
    <row r="48" spans="1:15" ht="13.5" customHeight="1">
      <c r="A48" s="22"/>
      <c r="B48" s="210"/>
      <c r="C48" s="210"/>
      <c r="D48" s="115"/>
      <c r="E48" s="72"/>
      <c r="F48" s="2"/>
      <c r="G48" s="2"/>
      <c r="I48" s="2"/>
    </row>
    <row r="49" spans="1:5" ht="15" customHeight="1">
      <c r="A49" s="21" t="s">
        <v>22</v>
      </c>
      <c r="B49" s="210">
        <f>B31+B47</f>
        <v>11317000</v>
      </c>
      <c r="C49" s="210">
        <f>C31+C47</f>
        <v>12544443</v>
      </c>
      <c r="D49" s="210">
        <f>D31+D47</f>
        <v>5031516</v>
      </c>
      <c r="E49" s="72">
        <f>D49/C49</f>
        <v>0.40109521004639265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2:N140"/>
  <sheetViews>
    <sheetView topLeftCell="A31" workbookViewId="0">
      <selection activeCell="I136" sqref="I136"/>
    </sheetView>
  </sheetViews>
  <sheetFormatPr defaultRowHeight="12.75"/>
  <cols>
    <col min="4" max="4" width="25.140625" customWidth="1"/>
    <col min="5" max="5" width="13.28515625" customWidth="1"/>
    <col min="6" max="6" width="12.7109375" customWidth="1"/>
    <col min="7" max="7" width="13" customWidth="1"/>
    <col min="8" max="8" width="11.5703125" customWidth="1"/>
    <col min="9" max="12" width="12.5703125" customWidth="1"/>
  </cols>
  <sheetData>
    <row r="2" spans="1:14">
      <c r="A2" s="330" t="s">
        <v>113</v>
      </c>
      <c r="B2" s="330"/>
      <c r="C2" s="330"/>
      <c r="D2" s="330"/>
      <c r="E2" s="330"/>
      <c r="F2" s="330"/>
      <c r="G2" s="330"/>
      <c r="H2" s="330"/>
    </row>
    <row r="3" spans="1:14">
      <c r="A3" s="331" t="s">
        <v>246</v>
      </c>
      <c r="B3" s="331"/>
      <c r="C3" s="331"/>
      <c r="D3" s="331"/>
      <c r="E3" s="331"/>
      <c r="F3" s="331"/>
      <c r="G3" s="331"/>
      <c r="H3" s="331"/>
    </row>
    <row r="4" spans="1:14">
      <c r="A4" s="331"/>
      <c r="B4" s="331"/>
      <c r="C4" s="331"/>
      <c r="D4" s="331"/>
      <c r="E4" s="331"/>
      <c r="F4" s="331"/>
      <c r="G4" s="331"/>
      <c r="H4" s="331"/>
    </row>
    <row r="5" spans="1:14">
      <c r="A5" s="332" t="s">
        <v>232</v>
      </c>
      <c r="B5" s="332"/>
      <c r="C5" s="332"/>
      <c r="D5" s="332"/>
      <c r="E5" s="332"/>
      <c r="F5" s="332"/>
      <c r="G5" s="332"/>
      <c r="H5" s="332"/>
    </row>
    <row r="6" spans="1:14" ht="12.75" customHeight="1">
      <c r="A6" s="333" t="s">
        <v>1</v>
      </c>
      <c r="B6" s="334"/>
      <c r="C6" s="334"/>
      <c r="D6" s="335"/>
      <c r="E6" s="338" t="s">
        <v>3</v>
      </c>
      <c r="F6" s="338"/>
      <c r="G6" s="338"/>
      <c r="H6" s="273" t="s">
        <v>204</v>
      </c>
    </row>
    <row r="7" spans="1:14">
      <c r="A7" s="336"/>
      <c r="B7" s="324"/>
      <c r="C7" s="324"/>
      <c r="D7" s="337"/>
      <c r="E7" s="17" t="s">
        <v>201</v>
      </c>
      <c r="F7" s="17" t="s">
        <v>202</v>
      </c>
      <c r="G7" s="17" t="s">
        <v>205</v>
      </c>
      <c r="H7" s="273"/>
    </row>
    <row r="8" spans="1:14">
      <c r="A8" s="316" t="s">
        <v>51</v>
      </c>
      <c r="B8" s="316"/>
      <c r="C8" s="316"/>
      <c r="D8" s="316"/>
      <c r="E8" s="114">
        <v>112291853</v>
      </c>
      <c r="F8" s="231">
        <v>112291853</v>
      </c>
      <c r="G8" s="114">
        <v>58506793</v>
      </c>
      <c r="H8" s="79">
        <f>G8/F8</f>
        <v>0.52102437921297817</v>
      </c>
      <c r="N8" s="234"/>
    </row>
    <row r="9" spans="1:14">
      <c r="A9" s="267" t="s">
        <v>52</v>
      </c>
      <c r="B9" s="267"/>
      <c r="C9" s="267"/>
      <c r="D9" s="267"/>
      <c r="E9" s="115">
        <v>65710180</v>
      </c>
      <c r="F9" s="140">
        <v>68095990</v>
      </c>
      <c r="G9" s="115">
        <v>37196121</v>
      </c>
      <c r="H9" s="79">
        <f>G9/F9</f>
        <v>0.54623071050145533</v>
      </c>
    </row>
    <row r="10" spans="1:14" ht="23.25" customHeight="1">
      <c r="A10" s="259" t="s">
        <v>53</v>
      </c>
      <c r="B10" s="260"/>
      <c r="C10" s="260"/>
      <c r="D10" s="261"/>
      <c r="E10" s="115">
        <v>75408723</v>
      </c>
      <c r="F10" s="140">
        <v>76442619</v>
      </c>
      <c r="G10" s="115">
        <v>40237382</v>
      </c>
      <c r="H10" s="79">
        <f>G10/F10</f>
        <v>0.52637367121082024</v>
      </c>
    </row>
    <row r="11" spans="1:14">
      <c r="A11" s="257" t="s">
        <v>54</v>
      </c>
      <c r="B11" s="262"/>
      <c r="C11" s="262"/>
      <c r="D11" s="258"/>
      <c r="E11" s="115">
        <v>4451700</v>
      </c>
      <c r="F11" s="140">
        <v>5266494</v>
      </c>
      <c r="G11" s="115">
        <v>3129678</v>
      </c>
      <c r="H11" s="79">
        <f>G11/F11</f>
        <v>0.59426214099930619</v>
      </c>
    </row>
    <row r="12" spans="1:14">
      <c r="A12" s="257" t="s">
        <v>55</v>
      </c>
      <c r="B12" s="262"/>
      <c r="C12" s="262"/>
      <c r="D12" s="258"/>
      <c r="E12" s="115">
        <v>0</v>
      </c>
      <c r="F12" s="140">
        <v>3730530</v>
      </c>
      <c r="G12" s="115">
        <v>3730530</v>
      </c>
      <c r="H12" s="79">
        <f>G12/F12</f>
        <v>1</v>
      </c>
    </row>
    <row r="13" spans="1:14">
      <c r="A13" s="257" t="s">
        <v>56</v>
      </c>
      <c r="B13" s="262"/>
      <c r="C13" s="262"/>
      <c r="D13" s="258"/>
      <c r="E13" s="115"/>
      <c r="F13" s="140">
        <v>0</v>
      </c>
      <c r="G13" s="115">
        <v>0</v>
      </c>
      <c r="H13" s="79">
        <v>0</v>
      </c>
    </row>
    <row r="14" spans="1:14" ht="23.25" customHeight="1">
      <c r="A14" s="259" t="s">
        <v>57</v>
      </c>
      <c r="B14" s="260"/>
      <c r="C14" s="260"/>
      <c r="D14" s="261"/>
      <c r="E14" s="115"/>
      <c r="F14" s="140"/>
      <c r="G14" s="115"/>
      <c r="H14" s="22">
        <f>SUM(E14:G14)</f>
        <v>0</v>
      </c>
    </row>
    <row r="15" spans="1:14" ht="23.25" customHeight="1">
      <c r="A15" s="259" t="s">
        <v>58</v>
      </c>
      <c r="B15" s="260"/>
      <c r="C15" s="260"/>
      <c r="D15" s="261"/>
      <c r="E15" s="115"/>
      <c r="F15" s="140"/>
      <c r="G15" s="115"/>
      <c r="H15" s="22">
        <f>SUM(E15:G15)</f>
        <v>0</v>
      </c>
    </row>
    <row r="16" spans="1:14" ht="23.25" customHeight="1">
      <c r="A16" s="259" t="s">
        <v>59</v>
      </c>
      <c r="B16" s="260"/>
      <c r="C16" s="260"/>
      <c r="D16" s="261"/>
      <c r="E16" s="115"/>
      <c r="F16" s="140"/>
      <c r="G16" s="115"/>
      <c r="H16" s="22">
        <f>SUM(E16:G16)</f>
        <v>0</v>
      </c>
    </row>
    <row r="17" spans="1:8" ht="12.75" customHeight="1">
      <c r="A17" s="259" t="s">
        <v>60</v>
      </c>
      <c r="B17" s="260"/>
      <c r="C17" s="260"/>
      <c r="D17" s="261"/>
      <c r="E17" s="115">
        <v>8918000</v>
      </c>
      <c r="F17" s="140">
        <v>42377461</v>
      </c>
      <c r="G17" s="115">
        <v>50594680</v>
      </c>
      <c r="H17" s="79">
        <f>AVERAGE(G10/F10)</f>
        <v>0.52637367121082024</v>
      </c>
    </row>
    <row r="18" spans="1:8" ht="12.75" customHeight="1">
      <c r="A18" s="275" t="s">
        <v>108</v>
      </c>
      <c r="B18" s="276"/>
      <c r="C18" s="276"/>
      <c r="D18" s="277"/>
      <c r="E18" s="116">
        <f>SUM(E8:E17)</f>
        <v>266780456</v>
      </c>
      <c r="F18" s="146">
        <f>SUM(F8:F17)</f>
        <v>308204947</v>
      </c>
      <c r="G18" s="116">
        <f>SUM(G8:G17)</f>
        <v>193395184</v>
      </c>
      <c r="H18" s="77">
        <f>G18/F18</f>
        <v>0.62748890270083824</v>
      </c>
    </row>
    <row r="19" spans="1:8">
      <c r="A19" s="267"/>
      <c r="B19" s="267"/>
      <c r="C19" s="267"/>
      <c r="D19" s="267"/>
      <c r="E19" s="115"/>
      <c r="F19" s="140"/>
      <c r="G19" s="115"/>
      <c r="H19" s="18"/>
    </row>
    <row r="20" spans="1:8">
      <c r="A20" s="339" t="s">
        <v>70</v>
      </c>
      <c r="B20" s="304"/>
      <c r="C20" s="304"/>
      <c r="D20" s="340"/>
      <c r="E20" s="116">
        <v>59952063</v>
      </c>
      <c r="F20" s="146">
        <v>59952063</v>
      </c>
      <c r="G20" s="116">
        <v>36811879</v>
      </c>
      <c r="H20" s="75">
        <f>G20/F20</f>
        <v>0.61402188945524694</v>
      </c>
    </row>
    <row r="21" spans="1:8">
      <c r="A21" s="268"/>
      <c r="B21" s="268"/>
      <c r="C21" s="268"/>
      <c r="D21" s="268"/>
      <c r="E21" s="116"/>
      <c r="F21" s="140"/>
      <c r="G21" s="115"/>
      <c r="H21" s="18"/>
    </row>
    <row r="22" spans="1:8">
      <c r="A22" s="307" t="s">
        <v>71</v>
      </c>
      <c r="B22" s="307"/>
      <c r="C22" s="307"/>
      <c r="D22" s="307"/>
      <c r="E22" s="115"/>
      <c r="F22" s="140"/>
      <c r="G22" s="115"/>
      <c r="H22" s="18"/>
    </row>
    <row r="23" spans="1:8">
      <c r="A23" s="274" t="s">
        <v>72</v>
      </c>
      <c r="B23" s="274"/>
      <c r="C23" s="274"/>
      <c r="D23" s="274"/>
      <c r="E23" s="115">
        <v>6905000</v>
      </c>
      <c r="F23" s="140">
        <v>6905000</v>
      </c>
      <c r="G23" s="115">
        <v>4097812</v>
      </c>
      <c r="H23" s="72">
        <f>G23/F23</f>
        <v>0.59345575669804485</v>
      </c>
    </row>
    <row r="24" spans="1:8">
      <c r="A24" s="267" t="s">
        <v>73</v>
      </c>
      <c r="B24" s="267"/>
      <c r="C24" s="267"/>
      <c r="D24" s="267"/>
      <c r="E24" s="115">
        <v>1284000</v>
      </c>
      <c r="F24" s="140">
        <v>1284000</v>
      </c>
      <c r="G24" s="115">
        <v>692201</v>
      </c>
      <c r="H24" s="72">
        <f t="shared" ref="H24:H32" si="0">G24/F24</f>
        <v>0.53909735202492215</v>
      </c>
    </row>
    <row r="25" spans="1:8">
      <c r="A25" s="267" t="s">
        <v>188</v>
      </c>
      <c r="B25" s="267"/>
      <c r="C25" s="267"/>
      <c r="D25" s="267"/>
      <c r="E25" s="116"/>
      <c r="F25" s="140"/>
      <c r="G25" s="115"/>
      <c r="H25" s="72"/>
    </row>
    <row r="26" spans="1:8">
      <c r="A26" s="307" t="s">
        <v>189</v>
      </c>
      <c r="B26" s="307"/>
      <c r="C26" s="307"/>
      <c r="D26" s="307"/>
      <c r="E26" s="115">
        <v>0</v>
      </c>
      <c r="F26" s="140">
        <v>0</v>
      </c>
      <c r="G26" s="115">
        <v>0</v>
      </c>
      <c r="H26" s="72">
        <v>0</v>
      </c>
    </row>
    <row r="27" spans="1:8">
      <c r="A27" s="267" t="s">
        <v>74</v>
      </c>
      <c r="B27" s="267"/>
      <c r="C27" s="267"/>
      <c r="D27" s="267"/>
      <c r="E27" s="115">
        <v>390000</v>
      </c>
      <c r="F27" s="140">
        <v>795000</v>
      </c>
      <c r="G27" s="115">
        <v>789333</v>
      </c>
      <c r="H27" s="72">
        <f t="shared" si="0"/>
        <v>0.99287169811320752</v>
      </c>
    </row>
    <row r="28" spans="1:8">
      <c r="A28" s="257" t="s">
        <v>75</v>
      </c>
      <c r="B28" s="262"/>
      <c r="C28" s="262"/>
      <c r="D28" s="258"/>
      <c r="E28" s="115"/>
      <c r="F28" s="140"/>
      <c r="G28" s="115"/>
      <c r="H28" s="72"/>
    </row>
    <row r="29" spans="1:8">
      <c r="A29" s="267" t="s">
        <v>76</v>
      </c>
      <c r="B29" s="267"/>
      <c r="C29" s="267"/>
      <c r="D29" s="267"/>
      <c r="E29" s="115">
        <v>3000000</v>
      </c>
      <c r="F29" s="140">
        <v>3000000</v>
      </c>
      <c r="G29" s="115">
        <v>1330500</v>
      </c>
      <c r="H29" s="72">
        <f t="shared" si="0"/>
        <v>0.44350000000000001</v>
      </c>
    </row>
    <row r="30" spans="1:8">
      <c r="A30" s="267" t="s">
        <v>77</v>
      </c>
      <c r="B30" s="268"/>
      <c r="C30" s="268"/>
      <c r="D30" s="268"/>
      <c r="E30" s="116"/>
      <c r="F30" s="140"/>
      <c r="G30" s="115"/>
      <c r="H30" s="72"/>
    </row>
    <row r="31" spans="1:8">
      <c r="A31" s="257" t="s">
        <v>78</v>
      </c>
      <c r="B31" s="262"/>
      <c r="C31" s="262"/>
      <c r="D31" s="258"/>
      <c r="E31" s="116"/>
      <c r="F31" s="140">
        <v>0</v>
      </c>
      <c r="G31" s="115">
        <v>1409457</v>
      </c>
      <c r="H31" s="72"/>
    </row>
    <row r="32" spans="1:8">
      <c r="A32" s="268" t="s">
        <v>79</v>
      </c>
      <c r="B32" s="268"/>
      <c r="C32" s="268"/>
      <c r="D32" s="268"/>
      <c r="E32" s="116">
        <f>SUM(E22:E31)</f>
        <v>11579000</v>
      </c>
      <c r="F32" s="146">
        <f>SUM(F22:F31)</f>
        <v>11984000</v>
      </c>
      <c r="G32" s="116">
        <f>SUM(G22:G31)</f>
        <v>8319303</v>
      </c>
      <c r="H32" s="75">
        <f t="shared" si="0"/>
        <v>0.69420085113484642</v>
      </c>
    </row>
    <row r="33" spans="1:8">
      <c r="A33" s="270"/>
      <c r="B33" s="271"/>
      <c r="C33" s="271"/>
      <c r="D33" s="272"/>
      <c r="E33" s="116"/>
      <c r="F33" s="146"/>
      <c r="G33" s="116"/>
      <c r="H33" s="75"/>
    </row>
    <row r="34" spans="1:8">
      <c r="A34" s="293"/>
      <c r="B34" s="293"/>
      <c r="C34" s="293"/>
      <c r="D34" s="293"/>
      <c r="E34" s="112"/>
      <c r="F34" s="232"/>
      <c r="G34" s="112"/>
      <c r="H34" s="8"/>
    </row>
    <row r="35" spans="1:8" ht="23.25" customHeight="1">
      <c r="A35" s="274" t="s">
        <v>80</v>
      </c>
      <c r="B35" s="274"/>
      <c r="C35" s="274"/>
      <c r="D35" s="274"/>
      <c r="E35" s="112"/>
      <c r="F35" s="232"/>
      <c r="G35" s="112"/>
      <c r="H35" s="8"/>
    </row>
    <row r="36" spans="1:8" ht="23.25" customHeight="1">
      <c r="A36" s="274" t="s">
        <v>81</v>
      </c>
      <c r="B36" s="274"/>
      <c r="C36" s="274"/>
      <c r="D36" s="274"/>
      <c r="E36" s="112"/>
      <c r="F36" s="232"/>
      <c r="G36" s="112"/>
      <c r="H36" s="8"/>
    </row>
    <row r="37" spans="1:8">
      <c r="A37" s="267" t="s">
        <v>132</v>
      </c>
      <c r="B37" s="267"/>
      <c r="C37" s="267"/>
      <c r="D37" s="267"/>
      <c r="E37" s="112"/>
      <c r="F37" s="232"/>
      <c r="G37" s="112"/>
      <c r="H37" s="8"/>
    </row>
    <row r="38" spans="1:8">
      <c r="A38" s="268" t="s">
        <v>83</v>
      </c>
      <c r="B38" s="268"/>
      <c r="C38" s="268"/>
      <c r="D38" s="268"/>
      <c r="E38" s="112"/>
      <c r="F38" s="232"/>
      <c r="G38" s="112"/>
      <c r="H38" s="8"/>
    </row>
    <row r="39" spans="1:8">
      <c r="A39" s="16"/>
      <c r="B39" s="109"/>
      <c r="C39" s="109"/>
      <c r="D39" s="108"/>
      <c r="E39" s="112"/>
      <c r="F39" s="238"/>
      <c r="G39" s="239"/>
      <c r="H39" s="240"/>
    </row>
    <row r="40" spans="1:8">
      <c r="A40" s="268" t="s">
        <v>177</v>
      </c>
      <c r="B40" s="268"/>
      <c r="C40" s="268"/>
      <c r="D40" s="268"/>
      <c r="E40" s="118">
        <f>E38+E32+E20+E18</f>
        <v>338311519</v>
      </c>
      <c r="F40" s="241">
        <f>F38+F32+F20+F18</f>
        <v>380141010</v>
      </c>
      <c r="G40" s="241">
        <f>G38+G32+G20+G18</f>
        <v>238526366</v>
      </c>
      <c r="H40" s="242">
        <f>G40/F40</f>
        <v>0.62746812294732424</v>
      </c>
    </row>
    <row r="41" spans="1:8">
      <c r="A41" s="270"/>
      <c r="B41" s="271"/>
      <c r="C41" s="271"/>
      <c r="D41" s="272"/>
      <c r="E41" s="112"/>
      <c r="F41" s="232"/>
      <c r="G41" s="112"/>
      <c r="H41" s="8"/>
    </row>
    <row r="42" spans="1:8">
      <c r="A42" s="290" t="s">
        <v>28</v>
      </c>
      <c r="B42" s="262"/>
      <c r="C42" s="262"/>
      <c r="D42" s="262"/>
      <c r="E42" s="115"/>
      <c r="F42" s="140"/>
      <c r="G42" s="115">
        <v>0</v>
      </c>
      <c r="H42" s="72">
        <v>0</v>
      </c>
    </row>
    <row r="43" spans="1:8">
      <c r="A43" s="290" t="s">
        <v>103</v>
      </c>
      <c r="B43" s="262"/>
      <c r="C43" s="262"/>
      <c r="D43" s="262"/>
      <c r="E43" s="115">
        <v>53002215</v>
      </c>
      <c r="F43" s="140">
        <v>266109318</v>
      </c>
      <c r="G43" s="115">
        <v>266109318</v>
      </c>
      <c r="H43" s="72">
        <v>1</v>
      </c>
    </row>
    <row r="44" spans="1:8">
      <c r="A44" s="290" t="s">
        <v>104</v>
      </c>
      <c r="B44" s="262"/>
      <c r="C44" s="262"/>
      <c r="D44" s="262"/>
      <c r="E44" s="115"/>
      <c r="F44" s="140"/>
      <c r="G44" s="115"/>
      <c r="H44" s="72">
        <v>1</v>
      </c>
    </row>
    <row r="45" spans="1:8">
      <c r="A45" s="290" t="s">
        <v>105</v>
      </c>
      <c r="B45" s="262"/>
      <c r="C45" s="262"/>
      <c r="D45" s="262"/>
      <c r="E45" s="115"/>
      <c r="F45" s="140"/>
      <c r="G45" s="115"/>
      <c r="H45" s="72"/>
    </row>
    <row r="46" spans="1:8">
      <c r="A46" s="290" t="s">
        <v>184</v>
      </c>
      <c r="B46" s="262"/>
      <c r="C46" s="262"/>
      <c r="D46" s="262"/>
      <c r="E46" s="115"/>
      <c r="F46" s="140"/>
      <c r="G46" s="115"/>
      <c r="H46" s="72"/>
    </row>
    <row r="47" spans="1:8">
      <c r="A47" s="290" t="s">
        <v>185</v>
      </c>
      <c r="B47" s="262"/>
      <c r="C47" s="262"/>
      <c r="D47" s="262"/>
      <c r="E47" s="115"/>
      <c r="F47" s="140">
        <v>210000000</v>
      </c>
      <c r="G47" s="115">
        <v>210000000</v>
      </c>
      <c r="H47" s="72">
        <v>1</v>
      </c>
    </row>
    <row r="48" spans="1:8">
      <c r="A48" s="295" t="s">
        <v>186</v>
      </c>
      <c r="B48" s="296"/>
      <c r="C48" s="296"/>
      <c r="D48" s="296"/>
      <c r="E48" s="116">
        <f>SUM(E42:E47)</f>
        <v>53002215</v>
      </c>
      <c r="F48" s="146">
        <f>SUM(F42:F47)</f>
        <v>476109318</v>
      </c>
      <c r="G48" s="116">
        <f>SUM(G42:G47)</f>
        <v>476109318</v>
      </c>
      <c r="H48" s="75">
        <f>G48/F48</f>
        <v>1</v>
      </c>
    </row>
    <row r="49" spans="1:8">
      <c r="A49" s="267"/>
      <c r="B49" s="267"/>
      <c r="C49" s="267"/>
      <c r="D49" s="267"/>
      <c r="E49" s="112"/>
      <c r="F49" s="232"/>
      <c r="G49" s="112"/>
      <c r="H49" s="8"/>
    </row>
    <row r="50" spans="1:8">
      <c r="A50" s="268" t="s">
        <v>241</v>
      </c>
      <c r="B50" s="268"/>
      <c r="C50" s="268"/>
      <c r="D50" s="268"/>
      <c r="E50" s="118">
        <f>E48+E40</f>
        <v>391313734</v>
      </c>
      <c r="F50" s="233">
        <f>F48+F40</f>
        <v>856250328</v>
      </c>
      <c r="G50" s="118">
        <f>G48+G40</f>
        <v>714635684</v>
      </c>
      <c r="H50" s="95">
        <f>G50/F50</f>
        <v>0.83461069809949318</v>
      </c>
    </row>
    <row r="51" spans="1:8">
      <c r="A51" s="267"/>
      <c r="B51" s="267"/>
      <c r="C51" s="267"/>
      <c r="D51" s="267"/>
      <c r="E51" s="117"/>
      <c r="F51" s="232"/>
      <c r="G51" s="117"/>
      <c r="H51" s="8"/>
    </row>
    <row r="92" spans="1:12">
      <c r="A92" s="330" t="s">
        <v>113</v>
      </c>
      <c r="B92" s="330"/>
      <c r="C92" s="330"/>
      <c r="D92" s="330"/>
      <c r="E92" s="330"/>
      <c r="F92" s="330"/>
      <c r="G92" s="330"/>
      <c r="H92" s="330"/>
      <c r="I92" s="330"/>
      <c r="J92" s="330"/>
      <c r="K92" s="330"/>
      <c r="L92" s="330"/>
    </row>
    <row r="93" spans="1:12">
      <c r="A93" s="331" t="s">
        <v>260</v>
      </c>
      <c r="B93" s="331"/>
      <c r="C93" s="331"/>
      <c r="D93" s="331"/>
      <c r="E93" s="331"/>
      <c r="F93" s="331"/>
      <c r="G93" s="331"/>
      <c r="H93" s="331"/>
      <c r="I93" s="331"/>
      <c r="J93" s="331"/>
      <c r="K93" s="331"/>
      <c r="L93" s="331"/>
    </row>
    <row r="94" spans="1:12">
      <c r="A94" s="331" t="s">
        <v>19</v>
      </c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</row>
    <row r="95" spans="1:12" ht="13.5" thickBot="1">
      <c r="A95" s="317" t="s">
        <v>233</v>
      </c>
      <c r="B95" s="317"/>
      <c r="C95" s="317"/>
      <c r="D95" s="317"/>
      <c r="E95" s="317"/>
      <c r="F95" s="317"/>
      <c r="G95" s="317"/>
      <c r="H95" s="317"/>
      <c r="I95" s="317"/>
      <c r="J95" s="317"/>
      <c r="K95" s="317"/>
      <c r="L95" s="317"/>
    </row>
    <row r="96" spans="1:12" ht="12.75" customHeight="1">
      <c r="A96" s="320" t="s">
        <v>1</v>
      </c>
      <c r="B96" s="321"/>
      <c r="C96" s="321"/>
      <c r="D96" s="322"/>
      <c r="E96" s="326" t="s">
        <v>3</v>
      </c>
      <c r="F96" s="309" t="s">
        <v>191</v>
      </c>
      <c r="G96" s="310"/>
      <c r="H96" s="311"/>
      <c r="I96" s="309" t="s">
        <v>21</v>
      </c>
      <c r="J96" s="310"/>
      <c r="K96" s="311"/>
      <c r="L96" s="328" t="s">
        <v>215</v>
      </c>
    </row>
    <row r="97" spans="1:12">
      <c r="A97" s="323"/>
      <c r="B97" s="324"/>
      <c r="C97" s="324"/>
      <c r="D97" s="325"/>
      <c r="E97" s="327"/>
      <c r="F97" s="97" t="s">
        <v>201</v>
      </c>
      <c r="G97" s="17" t="s">
        <v>202</v>
      </c>
      <c r="H97" s="93" t="s">
        <v>205</v>
      </c>
      <c r="I97" s="97" t="s">
        <v>201</v>
      </c>
      <c r="J97" s="17" t="s">
        <v>202</v>
      </c>
      <c r="K97" s="93" t="s">
        <v>205</v>
      </c>
      <c r="L97" s="329"/>
    </row>
    <row r="98" spans="1:12">
      <c r="A98" s="318" t="s">
        <v>51</v>
      </c>
      <c r="B98" s="316"/>
      <c r="C98" s="316"/>
      <c r="D98" s="319"/>
      <c r="E98" s="119">
        <v>58506793</v>
      </c>
      <c r="F98" s="120"/>
      <c r="G98" s="114"/>
      <c r="H98" s="121"/>
      <c r="I98" s="120"/>
      <c r="J98" s="114"/>
      <c r="K98" s="121"/>
      <c r="L98" s="122">
        <f>K98+H98+E98</f>
        <v>58506793</v>
      </c>
    </row>
    <row r="99" spans="1:12">
      <c r="A99" s="283" t="s">
        <v>52</v>
      </c>
      <c r="B99" s="267"/>
      <c r="C99" s="267"/>
      <c r="D99" s="284"/>
      <c r="E99" s="123">
        <v>37196121</v>
      </c>
      <c r="F99" s="124"/>
      <c r="G99" s="115"/>
      <c r="H99" s="121"/>
      <c r="I99" s="124"/>
      <c r="J99" s="115"/>
      <c r="K99" s="125"/>
      <c r="L99" s="122">
        <f t="shared" ref="L99:L140" si="1">K99+H99+E99</f>
        <v>37196121</v>
      </c>
    </row>
    <row r="100" spans="1:12" ht="22.5" customHeight="1">
      <c r="A100" s="312" t="s">
        <v>53</v>
      </c>
      <c r="B100" s="260"/>
      <c r="C100" s="260"/>
      <c r="D100" s="313"/>
      <c r="E100" s="123">
        <v>40237382</v>
      </c>
      <c r="F100" s="124"/>
      <c r="G100" s="115"/>
      <c r="H100" s="121"/>
      <c r="I100" s="124"/>
      <c r="J100" s="115"/>
      <c r="K100" s="125"/>
      <c r="L100" s="122">
        <f t="shared" si="1"/>
        <v>40237382</v>
      </c>
    </row>
    <row r="101" spans="1:12">
      <c r="A101" s="290" t="s">
        <v>54</v>
      </c>
      <c r="B101" s="262"/>
      <c r="C101" s="262"/>
      <c r="D101" s="291"/>
      <c r="E101" s="123">
        <v>3129678</v>
      </c>
      <c r="F101" s="124"/>
      <c r="G101" s="115"/>
      <c r="H101" s="121"/>
      <c r="I101" s="124"/>
      <c r="J101" s="115"/>
      <c r="K101" s="125"/>
      <c r="L101" s="122">
        <f t="shared" si="1"/>
        <v>3129678</v>
      </c>
    </row>
    <row r="102" spans="1:12">
      <c r="A102" s="290" t="s">
        <v>55</v>
      </c>
      <c r="B102" s="262"/>
      <c r="C102" s="262"/>
      <c r="D102" s="291"/>
      <c r="E102" s="123">
        <v>3730530</v>
      </c>
      <c r="F102" s="124"/>
      <c r="G102" s="115"/>
      <c r="H102" s="121"/>
      <c r="I102" s="124"/>
      <c r="J102" s="115"/>
      <c r="K102" s="125"/>
      <c r="L102" s="122">
        <f t="shared" si="1"/>
        <v>3730530</v>
      </c>
    </row>
    <row r="103" spans="1:12">
      <c r="A103" s="290" t="s">
        <v>56</v>
      </c>
      <c r="B103" s="262"/>
      <c r="C103" s="262"/>
      <c r="D103" s="291"/>
      <c r="E103" s="123"/>
      <c r="F103" s="124"/>
      <c r="G103" s="115"/>
      <c r="H103" s="121"/>
      <c r="I103" s="124"/>
      <c r="J103" s="115"/>
      <c r="K103" s="125"/>
      <c r="L103" s="122">
        <f t="shared" si="1"/>
        <v>0</v>
      </c>
    </row>
    <row r="104" spans="1:12" ht="24" customHeight="1">
      <c r="A104" s="312" t="s">
        <v>57</v>
      </c>
      <c r="B104" s="260"/>
      <c r="C104" s="260"/>
      <c r="D104" s="313"/>
      <c r="E104" s="123"/>
      <c r="F104" s="124"/>
      <c r="G104" s="115"/>
      <c r="H104" s="121"/>
      <c r="I104" s="124"/>
      <c r="J104" s="115"/>
      <c r="K104" s="125"/>
      <c r="L104" s="122">
        <f t="shared" si="1"/>
        <v>0</v>
      </c>
    </row>
    <row r="105" spans="1:12" ht="26.25" customHeight="1">
      <c r="A105" s="312" t="s">
        <v>58</v>
      </c>
      <c r="B105" s="260"/>
      <c r="C105" s="260"/>
      <c r="D105" s="313"/>
      <c r="E105" s="123"/>
      <c r="F105" s="124"/>
      <c r="G105" s="115"/>
      <c r="H105" s="121"/>
      <c r="I105" s="124"/>
      <c r="J105" s="115"/>
      <c r="K105" s="125"/>
      <c r="L105" s="122">
        <f t="shared" si="1"/>
        <v>0</v>
      </c>
    </row>
    <row r="106" spans="1:12" ht="24" customHeight="1">
      <c r="A106" s="312" t="s">
        <v>59</v>
      </c>
      <c r="B106" s="260"/>
      <c r="C106" s="260"/>
      <c r="D106" s="313"/>
      <c r="E106" s="123"/>
      <c r="F106" s="124"/>
      <c r="G106" s="115"/>
      <c r="H106" s="121"/>
      <c r="I106" s="124"/>
      <c r="J106" s="115"/>
      <c r="K106" s="125"/>
      <c r="L106" s="122">
        <f t="shared" si="1"/>
        <v>0</v>
      </c>
    </row>
    <row r="107" spans="1:12">
      <c r="A107" s="312" t="s">
        <v>60</v>
      </c>
      <c r="B107" s="260"/>
      <c r="C107" s="260"/>
      <c r="D107" s="313"/>
      <c r="E107" s="123">
        <v>50594680</v>
      </c>
      <c r="F107" s="124">
        <v>5000000</v>
      </c>
      <c r="G107" s="115">
        <v>5511000</v>
      </c>
      <c r="H107" s="121">
        <v>3835063</v>
      </c>
      <c r="I107" s="124"/>
      <c r="J107" s="115">
        <f>346857+749656</f>
        <v>1096513</v>
      </c>
      <c r="K107" s="125">
        <f>346857+749656</f>
        <v>1096513</v>
      </c>
      <c r="L107" s="122">
        <f t="shared" si="1"/>
        <v>55526256</v>
      </c>
    </row>
    <row r="108" spans="1:12">
      <c r="A108" s="314" t="s">
        <v>108</v>
      </c>
      <c r="B108" s="276"/>
      <c r="C108" s="276"/>
      <c r="D108" s="315"/>
      <c r="E108" s="127">
        <f t="shared" ref="E108:K108" si="2">SUM(E98:E107)</f>
        <v>193395184</v>
      </c>
      <c r="F108" s="124">
        <f t="shared" si="2"/>
        <v>5000000</v>
      </c>
      <c r="G108" s="115">
        <v>5511000</v>
      </c>
      <c r="H108" s="125">
        <f t="shared" si="2"/>
        <v>3835063</v>
      </c>
      <c r="I108" s="124">
        <f t="shared" si="2"/>
        <v>0</v>
      </c>
      <c r="J108" s="115">
        <f t="shared" si="2"/>
        <v>1096513</v>
      </c>
      <c r="K108" s="125">
        <f t="shared" si="2"/>
        <v>1096513</v>
      </c>
      <c r="L108" s="122">
        <f t="shared" si="1"/>
        <v>198326760</v>
      </c>
    </row>
    <row r="109" spans="1:12">
      <c r="A109" s="283"/>
      <c r="B109" s="267"/>
      <c r="C109" s="267"/>
      <c r="D109" s="284"/>
      <c r="E109" s="123"/>
      <c r="F109" s="124"/>
      <c r="G109" s="115"/>
      <c r="H109" s="125"/>
      <c r="I109" s="124"/>
      <c r="J109" s="115"/>
      <c r="K109" s="125"/>
      <c r="L109" s="122">
        <f t="shared" si="1"/>
        <v>0</v>
      </c>
    </row>
    <row r="110" spans="1:12">
      <c r="A110" s="303" t="s">
        <v>70</v>
      </c>
      <c r="B110" s="304"/>
      <c r="C110" s="304"/>
      <c r="D110" s="305"/>
      <c r="E110" s="127">
        <v>36811879</v>
      </c>
      <c r="F110" s="124"/>
      <c r="G110" s="115"/>
      <c r="H110" s="125"/>
      <c r="I110" s="124"/>
      <c r="J110" s="115"/>
      <c r="K110" s="125"/>
      <c r="L110" s="122">
        <f t="shared" si="1"/>
        <v>36811879</v>
      </c>
    </row>
    <row r="111" spans="1:12">
      <c r="A111" s="285"/>
      <c r="B111" s="268"/>
      <c r="C111" s="268"/>
      <c r="D111" s="286"/>
      <c r="E111" s="123"/>
      <c r="F111" s="124"/>
      <c r="G111" s="115"/>
      <c r="H111" s="125"/>
      <c r="I111" s="126"/>
      <c r="J111" s="115"/>
      <c r="K111" s="125"/>
      <c r="L111" s="122">
        <f t="shared" si="1"/>
        <v>0</v>
      </c>
    </row>
    <row r="112" spans="1:12">
      <c r="A112" s="306" t="s">
        <v>71</v>
      </c>
      <c r="B112" s="307"/>
      <c r="C112" s="307"/>
      <c r="D112" s="308"/>
      <c r="E112" s="123"/>
      <c r="F112" s="124"/>
      <c r="G112" s="115"/>
      <c r="H112" s="125"/>
      <c r="I112" s="124"/>
      <c r="J112" s="115"/>
      <c r="K112" s="125"/>
      <c r="L112" s="122">
        <f t="shared" si="1"/>
        <v>0</v>
      </c>
    </row>
    <row r="113" spans="1:12">
      <c r="A113" s="281" t="s">
        <v>72</v>
      </c>
      <c r="B113" s="274"/>
      <c r="C113" s="274"/>
      <c r="D113" s="282"/>
      <c r="E113" s="123">
        <v>4097812</v>
      </c>
      <c r="F113" s="124"/>
      <c r="G113" s="115"/>
      <c r="H113" s="125"/>
      <c r="I113" s="124">
        <v>13100000</v>
      </c>
      <c r="J113" s="115">
        <v>13100000</v>
      </c>
      <c r="K113" s="125">
        <v>6223017</v>
      </c>
      <c r="L113" s="122">
        <f t="shared" si="1"/>
        <v>10320829</v>
      </c>
    </row>
    <row r="114" spans="1:12">
      <c r="A114" s="283" t="s">
        <v>73</v>
      </c>
      <c r="B114" s="267"/>
      <c r="C114" s="267"/>
      <c r="D114" s="284"/>
      <c r="E114" s="123">
        <v>692201</v>
      </c>
      <c r="F114" s="124"/>
      <c r="G114" s="115"/>
      <c r="H114" s="125"/>
      <c r="I114" s="126"/>
      <c r="J114" s="115"/>
      <c r="K114" s="125"/>
      <c r="L114" s="122">
        <f t="shared" si="1"/>
        <v>692201</v>
      </c>
    </row>
    <row r="115" spans="1:12">
      <c r="A115" s="283" t="s">
        <v>188</v>
      </c>
      <c r="B115" s="267"/>
      <c r="C115" s="267"/>
      <c r="D115" s="284"/>
      <c r="E115" s="123"/>
      <c r="F115" s="124"/>
      <c r="G115" s="115"/>
      <c r="H115" s="125"/>
      <c r="I115" s="126"/>
      <c r="J115" s="115"/>
      <c r="K115" s="125"/>
      <c r="L115" s="122">
        <f t="shared" si="1"/>
        <v>0</v>
      </c>
    </row>
    <row r="116" spans="1:12">
      <c r="A116" s="306" t="s">
        <v>189</v>
      </c>
      <c r="B116" s="307"/>
      <c r="C116" s="307"/>
      <c r="D116" s="308"/>
      <c r="E116" s="123">
        <v>0</v>
      </c>
      <c r="F116" s="124"/>
      <c r="G116" s="115"/>
      <c r="H116" s="125"/>
      <c r="I116" s="124">
        <v>11455000</v>
      </c>
      <c r="J116" s="115">
        <v>11455000</v>
      </c>
      <c r="K116" s="125">
        <v>5361687</v>
      </c>
      <c r="L116" s="122">
        <f t="shared" si="1"/>
        <v>5361687</v>
      </c>
    </row>
    <row r="117" spans="1:12">
      <c r="A117" s="283" t="s">
        <v>74</v>
      </c>
      <c r="B117" s="267"/>
      <c r="C117" s="267"/>
      <c r="D117" s="284"/>
      <c r="E117" s="123">
        <v>789333</v>
      </c>
      <c r="F117" s="124"/>
      <c r="G117" s="115"/>
      <c r="H117" s="125"/>
      <c r="I117" s="124">
        <v>6600000</v>
      </c>
      <c r="J117" s="115">
        <v>6600000</v>
      </c>
      <c r="K117" s="125">
        <v>3118981</v>
      </c>
      <c r="L117" s="122">
        <f t="shared" si="1"/>
        <v>3908314</v>
      </c>
    </row>
    <row r="118" spans="1:12">
      <c r="A118" s="290" t="s">
        <v>75</v>
      </c>
      <c r="B118" s="262"/>
      <c r="C118" s="262"/>
      <c r="D118" s="291"/>
      <c r="E118" s="123"/>
      <c r="F118" s="124"/>
      <c r="G118" s="115"/>
      <c r="H118" s="125"/>
      <c r="I118" s="124"/>
      <c r="J118" s="115"/>
      <c r="K118" s="125"/>
      <c r="L118" s="122">
        <f t="shared" si="1"/>
        <v>0</v>
      </c>
    </row>
    <row r="119" spans="1:12">
      <c r="A119" s="283" t="s">
        <v>76</v>
      </c>
      <c r="B119" s="267"/>
      <c r="C119" s="267"/>
      <c r="D119" s="284"/>
      <c r="E119" s="123">
        <v>1330500</v>
      </c>
      <c r="F119" s="124"/>
      <c r="G119" s="115"/>
      <c r="H119" s="125"/>
      <c r="I119" s="124"/>
      <c r="J119" s="115"/>
      <c r="K119" s="125"/>
      <c r="L119" s="122">
        <f t="shared" si="1"/>
        <v>1330500</v>
      </c>
    </row>
    <row r="120" spans="1:12">
      <c r="A120" s="283" t="s">
        <v>77</v>
      </c>
      <c r="B120" s="268"/>
      <c r="C120" s="268"/>
      <c r="D120" s="286"/>
      <c r="E120" s="123"/>
      <c r="F120" s="124"/>
      <c r="G120" s="115"/>
      <c r="H120" s="125"/>
      <c r="I120" s="126"/>
      <c r="J120" s="115"/>
      <c r="K120" s="125"/>
      <c r="L120" s="122">
        <f t="shared" si="1"/>
        <v>0</v>
      </c>
    </row>
    <row r="121" spans="1:12">
      <c r="A121" s="290" t="s">
        <v>78</v>
      </c>
      <c r="B121" s="262"/>
      <c r="C121" s="262"/>
      <c r="D121" s="291"/>
      <c r="E121" s="123">
        <v>1409457</v>
      </c>
      <c r="F121" s="124"/>
      <c r="G121" s="115"/>
      <c r="H121" s="125"/>
      <c r="I121" s="126"/>
      <c r="J121" s="115"/>
      <c r="K121" s="125"/>
      <c r="L121" s="122">
        <f t="shared" si="1"/>
        <v>1409457</v>
      </c>
    </row>
    <row r="122" spans="1:12">
      <c r="A122" s="285" t="s">
        <v>79</v>
      </c>
      <c r="B122" s="268"/>
      <c r="C122" s="268"/>
      <c r="D122" s="286"/>
      <c r="E122" s="127">
        <f t="shared" ref="E122:K122" si="3">SUM(E112:E121)</f>
        <v>8319303</v>
      </c>
      <c r="F122" s="124">
        <f t="shared" si="3"/>
        <v>0</v>
      </c>
      <c r="G122" s="115">
        <f t="shared" si="3"/>
        <v>0</v>
      </c>
      <c r="H122" s="125">
        <f t="shared" si="3"/>
        <v>0</v>
      </c>
      <c r="I122" s="124">
        <f t="shared" si="3"/>
        <v>31155000</v>
      </c>
      <c r="J122" s="115">
        <f t="shared" si="3"/>
        <v>31155000</v>
      </c>
      <c r="K122" s="125">
        <f t="shared" si="3"/>
        <v>14703685</v>
      </c>
      <c r="L122" s="122">
        <f t="shared" si="1"/>
        <v>23022988</v>
      </c>
    </row>
    <row r="123" spans="1:12">
      <c r="A123" s="292"/>
      <c r="B123" s="293"/>
      <c r="C123" s="293"/>
      <c r="D123" s="294"/>
      <c r="E123" s="128"/>
      <c r="F123" s="129"/>
      <c r="G123" s="112"/>
      <c r="H123" s="130"/>
      <c r="I123" s="129"/>
      <c r="J123" s="112"/>
      <c r="K123" s="130"/>
      <c r="L123" s="122">
        <f t="shared" si="1"/>
        <v>0</v>
      </c>
    </row>
    <row r="124" spans="1:12" ht="24" customHeight="1">
      <c r="A124" s="281" t="s">
        <v>80</v>
      </c>
      <c r="B124" s="274"/>
      <c r="C124" s="274"/>
      <c r="D124" s="282"/>
      <c r="E124" s="128"/>
      <c r="F124" s="129"/>
      <c r="G124" s="112"/>
      <c r="H124" s="130"/>
      <c r="I124" s="129"/>
      <c r="J124" s="112"/>
      <c r="K124" s="130"/>
      <c r="L124" s="122">
        <f t="shared" si="1"/>
        <v>0</v>
      </c>
    </row>
    <row r="125" spans="1:12" ht="25.5" customHeight="1">
      <c r="A125" s="281" t="s">
        <v>81</v>
      </c>
      <c r="B125" s="274"/>
      <c r="C125" s="274"/>
      <c r="D125" s="282"/>
      <c r="E125" s="128"/>
      <c r="F125" s="129"/>
      <c r="G125" s="112"/>
      <c r="H125" s="130"/>
      <c r="I125" s="129"/>
      <c r="J125" s="112"/>
      <c r="K125" s="130"/>
      <c r="L125" s="122">
        <f t="shared" si="1"/>
        <v>0</v>
      </c>
    </row>
    <row r="126" spans="1:12">
      <c r="A126" s="283" t="s">
        <v>132</v>
      </c>
      <c r="B126" s="267"/>
      <c r="C126" s="267"/>
      <c r="D126" s="284"/>
      <c r="E126" s="128"/>
      <c r="F126" s="129"/>
      <c r="G126" s="112"/>
      <c r="H126" s="130"/>
      <c r="I126" s="129"/>
      <c r="J126" s="112"/>
      <c r="K126" s="130"/>
      <c r="L126" s="122">
        <f t="shared" si="1"/>
        <v>0</v>
      </c>
    </row>
    <row r="127" spans="1:12">
      <c r="A127" s="285" t="s">
        <v>83</v>
      </c>
      <c r="B127" s="268"/>
      <c r="C127" s="268"/>
      <c r="D127" s="286"/>
      <c r="E127" s="128">
        <f t="shared" ref="E127:K127" si="4">SUM(E124:E126)</f>
        <v>0</v>
      </c>
      <c r="F127" s="129">
        <f t="shared" si="4"/>
        <v>0</v>
      </c>
      <c r="G127" s="112">
        <f t="shared" si="4"/>
        <v>0</v>
      </c>
      <c r="H127" s="130">
        <f t="shared" si="4"/>
        <v>0</v>
      </c>
      <c r="I127" s="129">
        <f t="shared" si="4"/>
        <v>0</v>
      </c>
      <c r="J127" s="112">
        <f t="shared" si="4"/>
        <v>0</v>
      </c>
      <c r="K127" s="130">
        <f t="shared" si="4"/>
        <v>0</v>
      </c>
      <c r="L127" s="122">
        <f t="shared" si="1"/>
        <v>0</v>
      </c>
    </row>
    <row r="128" spans="1:12">
      <c r="A128" s="298"/>
      <c r="B128" s="271"/>
      <c r="C128" s="271"/>
      <c r="D128" s="299"/>
      <c r="E128" s="128"/>
      <c r="F128" s="129"/>
      <c r="G128" s="112"/>
      <c r="H128" s="130"/>
      <c r="I128" s="129"/>
      <c r="J128" s="112"/>
      <c r="K128" s="130"/>
      <c r="L128" s="122">
        <f t="shared" si="1"/>
        <v>0</v>
      </c>
    </row>
    <row r="129" spans="1:12">
      <c r="A129" s="268" t="s">
        <v>177</v>
      </c>
      <c r="B129" s="268"/>
      <c r="C129" s="268"/>
      <c r="D129" s="268"/>
      <c r="E129" s="211">
        <f>E127+E122+E110+E108</f>
        <v>238526366</v>
      </c>
      <c r="F129" s="123">
        <f t="shared" ref="F129:K129" si="5">F127+F122+F110+F108</f>
        <v>5000000</v>
      </c>
      <c r="G129" s="115">
        <f t="shared" si="5"/>
        <v>5511000</v>
      </c>
      <c r="H129" s="211">
        <f t="shared" si="5"/>
        <v>3835063</v>
      </c>
      <c r="I129" s="123">
        <f t="shared" si="5"/>
        <v>31155000</v>
      </c>
      <c r="J129" s="115">
        <f t="shared" si="5"/>
        <v>32251513</v>
      </c>
      <c r="K129" s="213">
        <f t="shared" si="5"/>
        <v>15800198</v>
      </c>
      <c r="L129" s="122">
        <f t="shared" si="1"/>
        <v>258161627</v>
      </c>
    </row>
    <row r="130" spans="1:12">
      <c r="A130" s="300"/>
      <c r="B130" s="301"/>
      <c r="C130" s="301"/>
      <c r="D130" s="302"/>
      <c r="E130" s="128"/>
      <c r="F130" s="129"/>
      <c r="G130" s="112"/>
      <c r="H130" s="130"/>
      <c r="I130" s="129"/>
      <c r="J130" s="112"/>
      <c r="K130" s="130"/>
      <c r="L130" s="122"/>
    </row>
    <row r="131" spans="1:12">
      <c r="A131" s="290" t="s">
        <v>102</v>
      </c>
      <c r="B131" s="262"/>
      <c r="C131" s="262"/>
      <c r="D131" s="291"/>
      <c r="E131" s="212"/>
      <c r="F131" s="129"/>
      <c r="G131" s="112"/>
      <c r="H131" s="130"/>
      <c r="I131" s="129"/>
      <c r="J131" s="112"/>
      <c r="K131" s="130"/>
      <c r="L131" s="122"/>
    </row>
    <row r="132" spans="1:12">
      <c r="A132" s="290" t="s">
        <v>28</v>
      </c>
      <c r="B132" s="262"/>
      <c r="C132" s="262"/>
      <c r="D132" s="291"/>
      <c r="E132" s="115"/>
      <c r="F132" s="129"/>
      <c r="G132" s="112"/>
      <c r="H132" s="130"/>
      <c r="I132" s="129"/>
      <c r="J132" s="112"/>
      <c r="K132" s="130"/>
      <c r="L132" s="122">
        <f>E132</f>
        <v>0</v>
      </c>
    </row>
    <row r="133" spans="1:12">
      <c r="A133" s="290" t="s">
        <v>103</v>
      </c>
      <c r="B133" s="262"/>
      <c r="C133" s="262"/>
      <c r="D133" s="291"/>
      <c r="E133" s="115">
        <v>266109318</v>
      </c>
      <c r="F133" s="124">
        <v>429414</v>
      </c>
      <c r="G133" s="115">
        <v>429414</v>
      </c>
      <c r="H133" s="125">
        <v>429414</v>
      </c>
      <c r="I133" s="124">
        <v>445852</v>
      </c>
      <c r="J133" s="115">
        <v>463223</v>
      </c>
      <c r="K133" s="125">
        <v>463223</v>
      </c>
      <c r="L133" s="122">
        <f>K133+H133+E133</f>
        <v>267001955</v>
      </c>
    </row>
    <row r="134" spans="1:12">
      <c r="A134" s="290" t="s">
        <v>104</v>
      </c>
      <c r="B134" s="262"/>
      <c r="C134" s="262"/>
      <c r="D134" s="291"/>
      <c r="E134" s="115"/>
      <c r="F134" s="124"/>
      <c r="G134" s="115"/>
      <c r="H134" s="125"/>
      <c r="I134" s="124"/>
      <c r="J134" s="115"/>
      <c r="K134" s="125"/>
      <c r="L134" s="122">
        <f>K134+H134+E134</f>
        <v>0</v>
      </c>
    </row>
    <row r="135" spans="1:12">
      <c r="A135" s="290" t="s">
        <v>105</v>
      </c>
      <c r="B135" s="262"/>
      <c r="C135" s="262"/>
      <c r="D135" s="291"/>
      <c r="E135" s="115"/>
      <c r="F135" s="124"/>
      <c r="G135" s="115"/>
      <c r="H135" s="125"/>
      <c r="I135" s="124"/>
      <c r="J135" s="115"/>
      <c r="K135" s="125"/>
      <c r="L135" s="122"/>
    </row>
    <row r="136" spans="1:12">
      <c r="A136" s="290" t="s">
        <v>184</v>
      </c>
      <c r="B136" s="262"/>
      <c r="C136" s="262"/>
      <c r="D136" s="291"/>
      <c r="E136" s="115"/>
      <c r="F136" s="124">
        <v>69857586</v>
      </c>
      <c r="G136" s="115">
        <v>70897450</v>
      </c>
      <c r="H136" s="125">
        <v>31613970</v>
      </c>
      <c r="I136" s="124">
        <v>164200148</v>
      </c>
      <c r="J136" s="115">
        <v>170973420</v>
      </c>
      <c r="K136" s="125">
        <v>79024657</v>
      </c>
      <c r="L136" s="122">
        <f>K136+H136+E136</f>
        <v>110638627</v>
      </c>
    </row>
    <row r="137" spans="1:12">
      <c r="A137" s="290" t="s">
        <v>185</v>
      </c>
      <c r="B137" s="262"/>
      <c r="C137" s="262"/>
      <c r="D137" s="291"/>
      <c r="E137" s="115">
        <v>230000000</v>
      </c>
      <c r="F137" s="129"/>
      <c r="G137" s="112"/>
      <c r="H137" s="130"/>
      <c r="I137" s="124"/>
      <c r="J137" s="115"/>
      <c r="K137" s="125"/>
      <c r="L137" s="122">
        <f>K137+H137+E137</f>
        <v>230000000</v>
      </c>
    </row>
    <row r="138" spans="1:12">
      <c r="A138" s="295" t="s">
        <v>186</v>
      </c>
      <c r="B138" s="296"/>
      <c r="C138" s="296"/>
      <c r="D138" s="297"/>
      <c r="E138" s="211">
        <f>SUM(E131:E137)</f>
        <v>496109318</v>
      </c>
      <c r="F138" s="123">
        <f>SUM(F131:F137)</f>
        <v>70287000</v>
      </c>
      <c r="G138" s="115">
        <f>SUM(G131:G137)</f>
        <v>71326864</v>
      </c>
      <c r="H138" s="180">
        <f>SUM(H131:H137)</f>
        <v>32043384</v>
      </c>
      <c r="I138" s="123">
        <f>I136+I133</f>
        <v>164646000</v>
      </c>
      <c r="J138" s="115">
        <f>J136+J133</f>
        <v>171436643</v>
      </c>
      <c r="K138" s="180">
        <f>K136+K133</f>
        <v>79487880</v>
      </c>
      <c r="L138" s="122">
        <f>K138+H138+E138</f>
        <v>607640582</v>
      </c>
    </row>
    <row r="139" spans="1:12">
      <c r="A139" s="270"/>
      <c r="B139" s="271"/>
      <c r="C139" s="271"/>
      <c r="D139" s="272"/>
      <c r="E139" s="212"/>
      <c r="F139" s="124"/>
      <c r="G139" s="115"/>
      <c r="H139" s="125"/>
      <c r="I139" s="124"/>
      <c r="J139" s="115"/>
      <c r="K139" s="125"/>
      <c r="L139" s="122"/>
    </row>
    <row r="140" spans="1:12" ht="13.5" thickBot="1">
      <c r="A140" s="287" t="s">
        <v>242</v>
      </c>
      <c r="B140" s="288"/>
      <c r="C140" s="288"/>
      <c r="D140" s="289"/>
      <c r="E140" s="131">
        <f>E108+E110+E122+E127</f>
        <v>238526366</v>
      </c>
      <c r="F140" s="226">
        <f>F108+F110+F122+F127+F138</f>
        <v>75287000</v>
      </c>
      <c r="G140" s="228">
        <f>G108+G110+G122+G127+G138</f>
        <v>76837864</v>
      </c>
      <c r="H140" s="227">
        <f>H108+H110+H122+H127+H138</f>
        <v>35878447</v>
      </c>
      <c r="I140" s="132">
        <f>I108+I110+I122+I127</f>
        <v>31155000</v>
      </c>
      <c r="J140" s="133">
        <f>J108+J110+J122+J127</f>
        <v>32251513</v>
      </c>
      <c r="K140" s="134">
        <f>K108+K110+K122+K127</f>
        <v>15800198</v>
      </c>
      <c r="L140" s="135">
        <f t="shared" si="1"/>
        <v>290205011</v>
      </c>
    </row>
  </sheetData>
  <mergeCells count="102">
    <mergeCell ref="A50:D50"/>
    <mergeCell ref="A51:D51"/>
    <mergeCell ref="A43:D43"/>
    <mergeCell ref="A44:D44"/>
    <mergeCell ref="A48:D48"/>
    <mergeCell ref="A38:D38"/>
    <mergeCell ref="A49:D49"/>
    <mergeCell ref="A34:D34"/>
    <mergeCell ref="A35:D35"/>
    <mergeCell ref="A36:D36"/>
    <mergeCell ref="A37:D37"/>
    <mergeCell ref="A45:D45"/>
    <mergeCell ref="A46:D46"/>
    <mergeCell ref="A47:D47"/>
    <mergeCell ref="A41:D41"/>
    <mergeCell ref="A42:D42"/>
    <mergeCell ref="A40:D40"/>
    <mergeCell ref="A21:D21"/>
    <mergeCell ref="A22:D22"/>
    <mergeCell ref="A17:D17"/>
    <mergeCell ref="A18:D18"/>
    <mergeCell ref="A19:D19"/>
    <mergeCell ref="A12:D12"/>
    <mergeCell ref="A13:D13"/>
    <mergeCell ref="A14:D14"/>
    <mergeCell ref="A20:D20"/>
    <mergeCell ref="A15:D15"/>
    <mergeCell ref="A2:H2"/>
    <mergeCell ref="A16:D16"/>
    <mergeCell ref="A3:H3"/>
    <mergeCell ref="A4:H4"/>
    <mergeCell ref="A5:H5"/>
    <mergeCell ref="A6:D7"/>
    <mergeCell ref="E6:G6"/>
    <mergeCell ref="H6:H7"/>
    <mergeCell ref="A10:D10"/>
    <mergeCell ref="A11:D11"/>
    <mergeCell ref="A8:D8"/>
    <mergeCell ref="A9:D9"/>
    <mergeCell ref="A95:L95"/>
    <mergeCell ref="A98:D98"/>
    <mergeCell ref="A99:D99"/>
    <mergeCell ref="A100:D100"/>
    <mergeCell ref="A96:D97"/>
    <mergeCell ref="E96:E97"/>
    <mergeCell ref="L96:L97"/>
    <mergeCell ref="A28:D28"/>
    <mergeCell ref="A29:D29"/>
    <mergeCell ref="A32:D32"/>
    <mergeCell ref="A31:D31"/>
    <mergeCell ref="A33:D33"/>
    <mergeCell ref="A92:L92"/>
    <mergeCell ref="A93:L93"/>
    <mergeCell ref="A94:L94"/>
    <mergeCell ref="I96:K96"/>
    <mergeCell ref="A23:D23"/>
    <mergeCell ref="A30:D30"/>
    <mergeCell ref="A25:D25"/>
    <mergeCell ref="A27:D27"/>
    <mergeCell ref="A26:D26"/>
    <mergeCell ref="A24:D24"/>
    <mergeCell ref="F96:H96"/>
    <mergeCell ref="A116:D116"/>
    <mergeCell ref="A117:D117"/>
    <mergeCell ref="A106:D106"/>
    <mergeCell ref="A107:D107"/>
    <mergeCell ref="A108:D108"/>
    <mergeCell ref="A109:D109"/>
    <mergeCell ref="A104:D104"/>
    <mergeCell ref="A105:D105"/>
    <mergeCell ref="A110:D110"/>
    <mergeCell ref="A111:D111"/>
    <mergeCell ref="A112:D112"/>
    <mergeCell ref="A113:D113"/>
    <mergeCell ref="A114:D114"/>
    <mergeCell ref="A115:D115"/>
    <mergeCell ref="A101:D101"/>
    <mergeCell ref="A102:D102"/>
    <mergeCell ref="A103:D103"/>
    <mergeCell ref="A124:D124"/>
    <mergeCell ref="A125:D125"/>
    <mergeCell ref="A126:D126"/>
    <mergeCell ref="A127:D127"/>
    <mergeCell ref="A140:D140"/>
    <mergeCell ref="A118:D118"/>
    <mergeCell ref="A119:D119"/>
    <mergeCell ref="A120:D120"/>
    <mergeCell ref="A121:D121"/>
    <mergeCell ref="A122:D122"/>
    <mergeCell ref="A123:D123"/>
    <mergeCell ref="A137:D137"/>
    <mergeCell ref="A138:D138"/>
    <mergeCell ref="A139:D139"/>
    <mergeCell ref="A135:D135"/>
    <mergeCell ref="A136:D136"/>
    <mergeCell ref="A128:D128"/>
    <mergeCell ref="A129:D129"/>
    <mergeCell ref="A130:D130"/>
    <mergeCell ref="A131:D131"/>
    <mergeCell ref="A132:D132"/>
    <mergeCell ref="A133:D133"/>
    <mergeCell ref="A134:D134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O49"/>
  <sheetViews>
    <sheetView zoomScale="130" workbookViewId="0">
      <selection activeCell="G32" sqref="G32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414" t="s">
        <v>157</v>
      </c>
      <c r="B3" s="414"/>
      <c r="C3" s="414"/>
      <c r="D3" s="414"/>
      <c r="E3" s="414"/>
    </row>
    <row r="4" spans="1:15" ht="18" customHeight="1">
      <c r="A4" s="331" t="s">
        <v>256</v>
      </c>
      <c r="B4" s="331"/>
      <c r="C4" s="331"/>
      <c r="D4" s="331"/>
      <c r="E4" s="331"/>
      <c r="F4" s="55"/>
      <c r="G4" s="55"/>
      <c r="H4" s="55"/>
    </row>
    <row r="5" spans="1:15" ht="14.25" customHeight="1">
      <c r="A5" s="331"/>
      <c r="B5" s="331"/>
      <c r="C5" s="331"/>
      <c r="D5" s="331"/>
      <c r="E5" s="331"/>
      <c r="F5" s="55"/>
      <c r="G5" s="55"/>
      <c r="H5" s="55"/>
    </row>
    <row r="6" spans="1:15" ht="14.25" customHeight="1">
      <c r="A6" s="35"/>
      <c r="B6" s="35"/>
      <c r="C6" s="35"/>
      <c r="D6" s="35"/>
      <c r="E6" s="35"/>
      <c r="F6" s="55"/>
      <c r="G6" s="55"/>
      <c r="H6" s="55"/>
    </row>
    <row r="7" spans="1:15" ht="14.25" customHeight="1">
      <c r="A7" s="49" t="s">
        <v>117</v>
      </c>
      <c r="B7" s="269" t="s">
        <v>197</v>
      </c>
      <c r="C7" s="269"/>
      <c r="D7" s="269"/>
      <c r="E7" s="269"/>
      <c r="F7" s="55"/>
      <c r="G7" s="55"/>
      <c r="H7" s="55"/>
    </row>
    <row r="8" spans="1:15" ht="14.25" customHeight="1">
      <c r="A8" s="44"/>
      <c r="B8" s="41"/>
      <c r="C8" s="41"/>
      <c r="D8" s="41"/>
      <c r="E8" s="41"/>
      <c r="F8" s="55"/>
      <c r="G8" s="55"/>
      <c r="H8" s="55"/>
    </row>
    <row r="9" spans="1:15" ht="15" customHeight="1">
      <c r="A9" s="330" t="s">
        <v>233</v>
      </c>
      <c r="B9" s="330"/>
      <c r="C9" s="330"/>
      <c r="D9" s="330"/>
      <c r="E9" s="330"/>
      <c r="F9" s="3"/>
      <c r="G9" s="6"/>
    </row>
    <row r="10" spans="1:15" ht="20.25" customHeight="1">
      <c r="A10" s="348" t="s">
        <v>5</v>
      </c>
      <c r="B10" s="338" t="s">
        <v>23</v>
      </c>
      <c r="C10" s="338"/>
      <c r="D10" s="338"/>
      <c r="E10" s="346" t="s">
        <v>213</v>
      </c>
    </row>
    <row r="11" spans="1:15" ht="16.5" customHeight="1">
      <c r="A11" s="349"/>
      <c r="B11" s="17" t="s">
        <v>201</v>
      </c>
      <c r="C11" s="98" t="s">
        <v>202</v>
      </c>
      <c r="D11" s="99" t="s">
        <v>205</v>
      </c>
      <c r="E11" s="347"/>
    </row>
    <row r="12" spans="1:15" ht="13.5" customHeight="1">
      <c r="A12" s="45" t="s">
        <v>30</v>
      </c>
      <c r="B12" s="147">
        <v>7213000</v>
      </c>
      <c r="C12" s="147">
        <v>8040237</v>
      </c>
      <c r="D12" s="115">
        <v>3642911</v>
      </c>
      <c r="E12" s="72">
        <f>D12/C12</f>
        <v>0.45308502721996874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6" t="s">
        <v>31</v>
      </c>
      <c r="B13" s="147">
        <v>1610000</v>
      </c>
      <c r="C13" s="147">
        <v>1790135</v>
      </c>
      <c r="D13" s="115">
        <v>851838</v>
      </c>
      <c r="E13" s="72">
        <f>D13/C13</f>
        <v>0.47585126261427213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5" t="s">
        <v>146</v>
      </c>
      <c r="B14" s="147">
        <v>2154000</v>
      </c>
      <c r="C14" s="147">
        <v>2132000</v>
      </c>
      <c r="D14" s="115">
        <v>642484</v>
      </c>
      <c r="E14" s="72">
        <f>D14/C14</f>
        <v>0.30135272045028144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52" t="s">
        <v>148</v>
      </c>
      <c r="B15" s="147"/>
      <c r="C15" s="115"/>
      <c r="D15" s="115"/>
      <c r="E15" s="72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45" t="s">
        <v>147</v>
      </c>
      <c r="B16" s="147"/>
      <c r="C16" s="115"/>
      <c r="D16" s="115"/>
      <c r="E16" s="72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47" t="s">
        <v>149</v>
      </c>
      <c r="B17" s="147"/>
      <c r="C17" s="115"/>
      <c r="D17" s="147"/>
      <c r="E17" s="72"/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53" t="s">
        <v>150</v>
      </c>
      <c r="B18" s="147"/>
      <c r="C18" s="202"/>
      <c r="D18" s="115"/>
      <c r="E18" s="72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54"/>
      <c r="B19" s="147"/>
      <c r="C19" s="203"/>
      <c r="D19" s="115"/>
      <c r="E19" s="72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0" t="s">
        <v>151</v>
      </c>
      <c r="B20" s="148">
        <f>SUM(B12:B19)</f>
        <v>10977000</v>
      </c>
      <c r="C20" s="148">
        <f>SUM(C12:C19)</f>
        <v>11962372</v>
      </c>
      <c r="D20" s="148">
        <f>SUM(D12:D19)</f>
        <v>5137233</v>
      </c>
      <c r="E20" s="72">
        <f>D20/C20</f>
        <v>0.42944936004330914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0"/>
      <c r="B21" s="204"/>
      <c r="C21" s="204"/>
      <c r="D21" s="116"/>
      <c r="E21" s="72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38</v>
      </c>
      <c r="B22" s="140"/>
      <c r="C22" s="204"/>
      <c r="D22" s="116"/>
      <c r="E22" s="72"/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 t="s">
        <v>39</v>
      </c>
      <c r="B23" s="140"/>
      <c r="C23" s="204"/>
      <c r="D23" s="116"/>
      <c r="E23" s="72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8" t="s">
        <v>40</v>
      </c>
      <c r="B24" s="205"/>
      <c r="C24" s="204"/>
      <c r="D24" s="116"/>
      <c r="E24" s="72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41</v>
      </c>
      <c r="B25" s="140"/>
      <c r="C25" s="204"/>
      <c r="D25" s="116"/>
      <c r="E25" s="72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7" t="s">
        <v>42</v>
      </c>
      <c r="B26" s="140"/>
      <c r="C26" s="206"/>
      <c r="D26" s="207"/>
      <c r="E26" s="72"/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7" t="s">
        <v>43</v>
      </c>
      <c r="B27" s="140"/>
      <c r="C27" s="204"/>
      <c r="D27" s="116"/>
      <c r="E27" s="72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7" t="s">
        <v>44</v>
      </c>
      <c r="B28" s="140"/>
      <c r="C28" s="204"/>
      <c r="D28" s="116"/>
      <c r="E28" s="72"/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9" t="s">
        <v>45</v>
      </c>
      <c r="B29" s="146">
        <v>0</v>
      </c>
      <c r="C29" s="146">
        <v>0</v>
      </c>
      <c r="D29" s="116">
        <v>0</v>
      </c>
      <c r="E29" s="72"/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40"/>
      <c r="B30" s="203"/>
      <c r="C30" s="203"/>
      <c r="D30" s="115"/>
      <c r="E30" s="72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9" t="s">
        <v>15</v>
      </c>
      <c r="B31" s="148">
        <f>B29+B20</f>
        <v>10977000</v>
      </c>
      <c r="C31" s="148">
        <f>C29+C20</f>
        <v>11962372</v>
      </c>
      <c r="D31" s="148">
        <f>D29+D20</f>
        <v>5137233</v>
      </c>
      <c r="E31" s="72">
        <f>D31/C31</f>
        <v>0.42944936004330914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40"/>
      <c r="B32" s="203"/>
      <c r="C32" s="203"/>
      <c r="D32" s="115"/>
      <c r="E32" s="72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37" t="s">
        <v>46</v>
      </c>
      <c r="B33" s="140">
        <v>0</v>
      </c>
      <c r="C33" s="203">
        <v>22000</v>
      </c>
      <c r="D33" s="115">
        <v>22000</v>
      </c>
      <c r="E33" s="72">
        <f>D33/C33</f>
        <v>1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37" t="s">
        <v>47</v>
      </c>
      <c r="B34" s="140"/>
      <c r="C34" s="208"/>
      <c r="D34" s="147"/>
      <c r="E34" s="72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38" t="s">
        <v>152</v>
      </c>
      <c r="B35" s="205"/>
      <c r="C35" s="208"/>
      <c r="D35" s="147"/>
      <c r="E35" s="72"/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40" t="s">
        <v>153</v>
      </c>
      <c r="B36" s="146">
        <f>B35+B34+B33</f>
        <v>0</v>
      </c>
      <c r="C36" s="146">
        <f>C35+C34+C33</f>
        <v>22000</v>
      </c>
      <c r="D36" s="146">
        <f>D35+D34+D33</f>
        <v>22000</v>
      </c>
      <c r="E36" s="72">
        <f>D36/C36</f>
        <v>1</v>
      </c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40"/>
      <c r="B37" s="146"/>
      <c r="C37" s="116"/>
      <c r="D37" s="115"/>
      <c r="E37" s="72"/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37" t="s">
        <v>38</v>
      </c>
      <c r="B38" s="146"/>
      <c r="C38" s="116"/>
      <c r="D38" s="115"/>
      <c r="E38" s="72"/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37" t="s">
        <v>39</v>
      </c>
      <c r="B39" s="146"/>
      <c r="C39" s="116"/>
      <c r="D39" s="115"/>
      <c r="E39" s="72"/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38" t="s">
        <v>40</v>
      </c>
      <c r="B40" s="146"/>
      <c r="C40" s="116"/>
      <c r="D40" s="115"/>
      <c r="E40" s="72"/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37" t="s">
        <v>41</v>
      </c>
      <c r="B41" s="146"/>
      <c r="C41" s="116"/>
      <c r="D41" s="115"/>
      <c r="E41" s="72"/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37" t="s">
        <v>42</v>
      </c>
      <c r="B42" s="146"/>
      <c r="C42" s="116"/>
      <c r="D42" s="115"/>
      <c r="E42" s="72"/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37" t="s">
        <v>43</v>
      </c>
      <c r="B43" s="146"/>
      <c r="C43" s="116"/>
      <c r="D43" s="115"/>
      <c r="E43" s="72"/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37" t="s">
        <v>44</v>
      </c>
      <c r="B44" s="146"/>
      <c r="C44" s="116"/>
      <c r="D44" s="115"/>
      <c r="E44" s="72"/>
      <c r="F44" s="2"/>
      <c r="G44" s="2"/>
      <c r="I44" s="2"/>
      <c r="J44" s="2"/>
      <c r="K44" s="2"/>
      <c r="L44" s="2"/>
      <c r="M44" s="2"/>
      <c r="O44" s="2"/>
    </row>
    <row r="45" spans="1:15" ht="13.5" customHeight="1">
      <c r="A45" s="39" t="s">
        <v>49</v>
      </c>
      <c r="B45" s="146">
        <v>0</v>
      </c>
      <c r="C45" s="115">
        <v>0</v>
      </c>
      <c r="D45" s="115">
        <v>0</v>
      </c>
      <c r="E45" s="72"/>
      <c r="F45" s="2"/>
      <c r="G45" s="2"/>
      <c r="I45" s="2"/>
      <c r="J45" s="2"/>
      <c r="K45" s="2"/>
      <c r="L45" s="2"/>
      <c r="M45" s="2"/>
      <c r="O45" s="2"/>
    </row>
    <row r="46" spans="1:15" ht="13.5" customHeight="1">
      <c r="A46" s="16"/>
      <c r="B46" s="144"/>
      <c r="C46" s="115"/>
      <c r="D46" s="115"/>
      <c r="E46" s="72"/>
      <c r="F46" s="2"/>
      <c r="G46" s="2"/>
      <c r="I46" s="2"/>
      <c r="J46" s="2"/>
      <c r="K46" s="2"/>
      <c r="L46" s="2"/>
      <c r="M46" s="2"/>
      <c r="O46" s="2"/>
    </row>
    <row r="47" spans="1:15" ht="13.5" customHeight="1">
      <c r="A47" s="39" t="s">
        <v>16</v>
      </c>
      <c r="B47" s="209">
        <f>B45+B36</f>
        <v>0</v>
      </c>
      <c r="C47" s="209">
        <f>C45+C36</f>
        <v>22000</v>
      </c>
      <c r="D47" s="209">
        <f>D45+D36</f>
        <v>22000</v>
      </c>
      <c r="E47" s="72">
        <v>0.96</v>
      </c>
      <c r="F47" s="2"/>
      <c r="G47" s="2"/>
      <c r="I47" s="2"/>
    </row>
    <row r="48" spans="1:15" ht="13.5" customHeight="1">
      <c r="A48" s="22"/>
      <c r="B48" s="210"/>
      <c r="C48" s="210"/>
      <c r="D48" s="115"/>
      <c r="E48" s="72"/>
      <c r="F48" s="2"/>
      <c r="G48" s="2"/>
      <c r="I48" s="2"/>
    </row>
    <row r="49" spans="1:5" ht="15" customHeight="1">
      <c r="A49" s="21" t="s">
        <v>22</v>
      </c>
      <c r="B49" s="210">
        <f>B31+B47</f>
        <v>10977000</v>
      </c>
      <c r="C49" s="210">
        <f>C31+C47</f>
        <v>11984372</v>
      </c>
      <c r="D49" s="210">
        <f>D31+D47</f>
        <v>5159233</v>
      </c>
      <c r="E49" s="72">
        <f>D49/C49</f>
        <v>0.43049673357936485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O49"/>
  <sheetViews>
    <sheetView zoomScale="130" workbookViewId="0">
      <selection activeCell="I15" sqref="I15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414" t="s">
        <v>200</v>
      </c>
      <c r="B3" s="414"/>
      <c r="C3" s="414"/>
      <c r="D3" s="414"/>
      <c r="E3" s="414"/>
    </row>
    <row r="4" spans="1:15" ht="18" customHeight="1">
      <c r="A4" s="331" t="s">
        <v>257</v>
      </c>
      <c r="B4" s="331"/>
      <c r="C4" s="331"/>
      <c r="D4" s="331"/>
      <c r="E4" s="331"/>
      <c r="F4" s="55"/>
      <c r="G4" s="55"/>
      <c r="H4" s="55"/>
    </row>
    <row r="5" spans="1:15" ht="14.25" customHeight="1">
      <c r="A5" s="331"/>
      <c r="B5" s="331"/>
      <c r="C5" s="331"/>
      <c r="D5" s="331"/>
      <c r="E5" s="331"/>
      <c r="F5" s="55"/>
      <c r="G5" s="55"/>
      <c r="H5" s="55"/>
    </row>
    <row r="6" spans="1:15" ht="14.25" customHeight="1">
      <c r="A6" s="35"/>
      <c r="B6" s="35"/>
      <c r="C6" s="35"/>
      <c r="D6" s="35"/>
      <c r="E6" s="35"/>
      <c r="F6" s="55"/>
      <c r="G6" s="55"/>
      <c r="H6" s="55"/>
    </row>
    <row r="7" spans="1:15" ht="14.25" customHeight="1">
      <c r="A7" s="49" t="s">
        <v>117</v>
      </c>
      <c r="B7" s="269" t="s">
        <v>198</v>
      </c>
      <c r="C7" s="269"/>
      <c r="D7" s="269"/>
      <c r="E7" s="269"/>
      <c r="F7" s="55"/>
      <c r="G7" s="55"/>
      <c r="H7" s="55"/>
    </row>
    <row r="8" spans="1:15" ht="14.25" customHeight="1">
      <c r="A8" s="44"/>
      <c r="B8" s="41"/>
      <c r="C8" s="41"/>
      <c r="D8" s="41"/>
      <c r="E8" s="41"/>
      <c r="F8" s="55"/>
      <c r="G8" s="55"/>
      <c r="H8" s="55"/>
    </row>
    <row r="9" spans="1:15" ht="15" customHeight="1">
      <c r="A9" s="330" t="s">
        <v>232</v>
      </c>
      <c r="B9" s="330"/>
      <c r="C9" s="330"/>
      <c r="D9" s="330"/>
      <c r="E9" s="330"/>
      <c r="F9" s="3"/>
      <c r="G9" s="6"/>
    </row>
    <row r="10" spans="1:15" ht="20.25" customHeight="1">
      <c r="A10" s="348" t="s">
        <v>5</v>
      </c>
      <c r="B10" s="338" t="s">
        <v>23</v>
      </c>
      <c r="C10" s="338"/>
      <c r="D10" s="338"/>
      <c r="E10" s="346" t="s">
        <v>213</v>
      </c>
    </row>
    <row r="11" spans="1:15" ht="16.5" customHeight="1">
      <c r="A11" s="349"/>
      <c r="B11" s="17" t="s">
        <v>201</v>
      </c>
      <c r="C11" s="98" t="s">
        <v>202</v>
      </c>
      <c r="D11" s="99" t="s">
        <v>205</v>
      </c>
      <c r="E11" s="347"/>
    </row>
    <row r="12" spans="1:15" ht="13.5" customHeight="1">
      <c r="A12" s="45" t="s">
        <v>30</v>
      </c>
      <c r="B12" s="147">
        <v>73552000</v>
      </c>
      <c r="C12" s="147">
        <v>75680294</v>
      </c>
      <c r="D12" s="115">
        <v>35310686</v>
      </c>
      <c r="E12" s="72">
        <f>D12/C12</f>
        <v>0.46657701937574397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6" t="s">
        <v>31</v>
      </c>
      <c r="B13" s="147">
        <v>16552000</v>
      </c>
      <c r="C13" s="147">
        <v>17021271</v>
      </c>
      <c r="D13" s="115">
        <v>8224343</v>
      </c>
      <c r="E13" s="72">
        <f>D13/C13</f>
        <v>0.48318031009552692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5" t="s">
        <v>146</v>
      </c>
      <c r="B14" s="147">
        <v>7507000</v>
      </c>
      <c r="C14" s="147">
        <v>7507000</v>
      </c>
      <c r="D14" s="115">
        <v>3083205</v>
      </c>
      <c r="E14" s="72">
        <f>D14/C14</f>
        <v>0.4107106700412948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52" t="s">
        <v>148</v>
      </c>
      <c r="B15" s="147"/>
      <c r="C15" s="115"/>
      <c r="D15" s="115"/>
      <c r="E15" s="72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45" t="s">
        <v>147</v>
      </c>
      <c r="B16" s="147"/>
      <c r="C16" s="115"/>
      <c r="D16" s="115"/>
      <c r="E16" s="72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47" t="s">
        <v>149</v>
      </c>
      <c r="B17" s="147"/>
      <c r="C17" s="115"/>
      <c r="D17" s="147"/>
      <c r="E17" s="72"/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53" t="s">
        <v>150</v>
      </c>
      <c r="B18" s="147"/>
      <c r="C18" s="202"/>
      <c r="D18" s="115"/>
      <c r="E18" s="72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54"/>
      <c r="B19" s="147"/>
      <c r="C19" s="203"/>
      <c r="D19" s="115"/>
      <c r="E19" s="72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0" t="s">
        <v>151</v>
      </c>
      <c r="B20" s="148">
        <f>B14+B13+B12</f>
        <v>97611000</v>
      </c>
      <c r="C20" s="148">
        <f>C14+C13+C12</f>
        <v>100208565</v>
      </c>
      <c r="D20" s="148">
        <f>D14+D13+D12</f>
        <v>46618234</v>
      </c>
      <c r="E20" s="72">
        <f>D20/C20</f>
        <v>0.46521207044527579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0"/>
      <c r="B21" s="204"/>
      <c r="C21" s="204"/>
      <c r="D21" s="116"/>
      <c r="E21" s="72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38</v>
      </c>
      <c r="B22" s="140"/>
      <c r="C22" s="204"/>
      <c r="D22" s="116"/>
      <c r="E22" s="72"/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 t="s">
        <v>39</v>
      </c>
      <c r="B23" s="140"/>
      <c r="C23" s="204"/>
      <c r="D23" s="116"/>
      <c r="E23" s="72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8" t="s">
        <v>40</v>
      </c>
      <c r="B24" s="205"/>
      <c r="C24" s="204"/>
      <c r="D24" s="116"/>
      <c r="E24" s="72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41</v>
      </c>
      <c r="B25" s="140"/>
      <c r="C25" s="204"/>
      <c r="D25" s="116"/>
      <c r="E25" s="72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7" t="s">
        <v>42</v>
      </c>
      <c r="B26" s="140"/>
      <c r="C26" s="206"/>
      <c r="D26" s="207"/>
      <c r="E26" s="72"/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7" t="s">
        <v>43</v>
      </c>
      <c r="B27" s="140"/>
      <c r="C27" s="204"/>
      <c r="D27" s="116"/>
      <c r="E27" s="72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7" t="s">
        <v>44</v>
      </c>
      <c r="B28" s="140"/>
      <c r="C28" s="204"/>
      <c r="D28" s="116"/>
      <c r="E28" s="72"/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9" t="s">
        <v>45</v>
      </c>
      <c r="B29" s="146">
        <v>0</v>
      </c>
      <c r="C29" s="146">
        <v>0</v>
      </c>
      <c r="D29" s="116">
        <v>0</v>
      </c>
      <c r="E29" s="72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40"/>
      <c r="B30" s="203"/>
      <c r="C30" s="203"/>
      <c r="D30" s="115"/>
      <c r="E30" s="72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9" t="s">
        <v>15</v>
      </c>
      <c r="B31" s="148">
        <f>B29+B20</f>
        <v>97611000</v>
      </c>
      <c r="C31" s="148">
        <f>C29+C20</f>
        <v>100208565</v>
      </c>
      <c r="D31" s="148">
        <f>D29+D20</f>
        <v>46618234</v>
      </c>
      <c r="E31" s="72">
        <f>D31/C31</f>
        <v>0.46521207044527579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40"/>
      <c r="B32" s="203"/>
      <c r="C32" s="203"/>
      <c r="D32" s="115"/>
      <c r="E32" s="72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37" t="s">
        <v>46</v>
      </c>
      <c r="B33" s="140">
        <v>193000</v>
      </c>
      <c r="C33" s="203">
        <v>193000</v>
      </c>
      <c r="D33" s="115">
        <v>153157</v>
      </c>
      <c r="E33" s="72">
        <v>0.52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37" t="s">
        <v>47</v>
      </c>
      <c r="B34" s="140"/>
      <c r="C34" s="208"/>
      <c r="D34" s="147"/>
      <c r="E34" s="72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38" t="s">
        <v>152</v>
      </c>
      <c r="B35" s="205"/>
      <c r="C35" s="206"/>
      <c r="D35" s="207"/>
      <c r="E35" s="72"/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40" t="s">
        <v>153</v>
      </c>
      <c r="B36" s="146">
        <f>B35+B34+B33</f>
        <v>193000</v>
      </c>
      <c r="C36" s="146">
        <f>C35+C34+C33</f>
        <v>193000</v>
      </c>
      <c r="D36" s="146">
        <f>D35+D34+D33</f>
        <v>153157</v>
      </c>
      <c r="E36" s="72">
        <v>0.52</v>
      </c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40"/>
      <c r="B37" s="146"/>
      <c r="C37" s="116"/>
      <c r="D37" s="115"/>
      <c r="E37" s="72"/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37" t="s">
        <v>38</v>
      </c>
      <c r="B38" s="146"/>
      <c r="C38" s="116"/>
      <c r="D38" s="115"/>
      <c r="E38" s="72"/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37" t="s">
        <v>39</v>
      </c>
      <c r="B39" s="146"/>
      <c r="C39" s="116"/>
      <c r="D39" s="115"/>
      <c r="E39" s="72"/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38" t="s">
        <v>40</v>
      </c>
      <c r="B40" s="146"/>
      <c r="C40" s="116"/>
      <c r="D40" s="115"/>
      <c r="E40" s="72"/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37" t="s">
        <v>41</v>
      </c>
      <c r="B41" s="146"/>
      <c r="C41" s="116"/>
      <c r="D41" s="115"/>
      <c r="E41" s="72"/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37" t="s">
        <v>42</v>
      </c>
      <c r="B42" s="146"/>
      <c r="C42" s="116"/>
      <c r="D42" s="115"/>
      <c r="E42" s="72"/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37" t="s">
        <v>43</v>
      </c>
      <c r="B43" s="146"/>
      <c r="C43" s="116"/>
      <c r="D43" s="115"/>
      <c r="E43" s="72"/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37" t="s">
        <v>44</v>
      </c>
      <c r="B44" s="146"/>
      <c r="C44" s="116"/>
      <c r="D44" s="115"/>
      <c r="E44" s="72"/>
      <c r="F44" s="2"/>
      <c r="G44" s="2"/>
      <c r="I44" s="2"/>
      <c r="J44" s="2"/>
      <c r="K44" s="2"/>
      <c r="L44" s="2"/>
      <c r="M44" s="2"/>
      <c r="O44" s="2"/>
    </row>
    <row r="45" spans="1:15" ht="13.5" customHeight="1">
      <c r="A45" s="39" t="s">
        <v>49</v>
      </c>
      <c r="B45" s="146">
        <v>0</v>
      </c>
      <c r="C45" s="115">
        <v>0</v>
      </c>
      <c r="D45" s="115">
        <v>0</v>
      </c>
      <c r="E45" s="72"/>
      <c r="F45" s="2"/>
      <c r="G45" s="2"/>
      <c r="I45" s="2"/>
      <c r="J45" s="2"/>
      <c r="K45" s="2"/>
      <c r="L45" s="2"/>
      <c r="M45" s="2"/>
      <c r="O45" s="2"/>
    </row>
    <row r="46" spans="1:15" ht="13.5" customHeight="1">
      <c r="A46" s="16"/>
      <c r="B46" s="144"/>
      <c r="C46" s="115"/>
      <c r="D46" s="115"/>
      <c r="E46" s="72"/>
      <c r="F46" s="2"/>
      <c r="G46" s="2"/>
      <c r="I46" s="2"/>
      <c r="J46" s="2"/>
      <c r="K46" s="2"/>
      <c r="L46" s="2"/>
      <c r="M46" s="2"/>
      <c r="O46" s="2"/>
    </row>
    <row r="47" spans="1:15" ht="13.5" customHeight="1">
      <c r="A47" s="39" t="s">
        <v>16</v>
      </c>
      <c r="B47" s="209">
        <f>B45+B36</f>
        <v>193000</v>
      </c>
      <c r="C47" s="209">
        <f>C45+C36</f>
        <v>193000</v>
      </c>
      <c r="D47" s="209">
        <f>D45+D36</f>
        <v>153157</v>
      </c>
      <c r="E47" s="72">
        <v>0.52</v>
      </c>
      <c r="F47" s="2"/>
      <c r="G47" s="2"/>
      <c r="I47" s="2"/>
    </row>
    <row r="48" spans="1:15" ht="13.5" customHeight="1">
      <c r="A48" s="22"/>
      <c r="B48" s="210"/>
      <c r="C48" s="210"/>
      <c r="D48" s="115"/>
      <c r="E48" s="72"/>
      <c r="F48" s="2"/>
      <c r="G48" s="2"/>
      <c r="I48" s="2"/>
    </row>
    <row r="49" spans="1:5" ht="15" customHeight="1">
      <c r="A49" s="21" t="s">
        <v>22</v>
      </c>
      <c r="B49" s="210">
        <f>B31+B47</f>
        <v>97804000</v>
      </c>
      <c r="C49" s="210">
        <f>C31+C47</f>
        <v>100401565</v>
      </c>
      <c r="D49" s="210">
        <f>D31+D47</f>
        <v>46771391</v>
      </c>
      <c r="E49" s="72">
        <f>D49/C49</f>
        <v>0.46584324656692355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O49"/>
  <sheetViews>
    <sheetView zoomScale="130" workbookViewId="0">
      <selection activeCell="E34" sqref="E34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414" t="s">
        <v>272</v>
      </c>
      <c r="B3" s="414"/>
      <c r="C3" s="414"/>
      <c r="D3" s="414"/>
      <c r="E3" s="414"/>
    </row>
    <row r="4" spans="1:15" ht="18" customHeight="1">
      <c r="A4" s="331" t="s">
        <v>257</v>
      </c>
      <c r="B4" s="331"/>
      <c r="C4" s="331"/>
      <c r="D4" s="331"/>
      <c r="E4" s="331"/>
      <c r="F4" s="55"/>
      <c r="G4" s="55"/>
      <c r="H4" s="55"/>
    </row>
    <row r="5" spans="1:15" ht="14.25" customHeight="1">
      <c r="A5" s="331"/>
      <c r="B5" s="331"/>
      <c r="C5" s="331"/>
      <c r="D5" s="331"/>
      <c r="E5" s="331"/>
      <c r="F5" s="55"/>
      <c r="G5" s="55"/>
      <c r="H5" s="55"/>
    </row>
    <row r="6" spans="1:15" ht="14.25" customHeight="1">
      <c r="A6" s="35"/>
      <c r="B6" s="35"/>
      <c r="C6" s="35"/>
      <c r="D6" s="35"/>
      <c r="E6" s="35"/>
      <c r="F6" s="55"/>
      <c r="G6" s="55"/>
      <c r="H6" s="55"/>
    </row>
    <row r="7" spans="1:15" ht="14.25" customHeight="1">
      <c r="A7" s="49" t="s">
        <v>117</v>
      </c>
      <c r="B7" s="269" t="s">
        <v>273</v>
      </c>
      <c r="C7" s="269"/>
      <c r="D7" s="269"/>
      <c r="E7" s="269"/>
      <c r="F7" s="55"/>
      <c r="G7" s="55"/>
      <c r="H7" s="55"/>
    </row>
    <row r="8" spans="1:15" ht="14.25" customHeight="1">
      <c r="A8" s="44"/>
      <c r="B8" s="41"/>
      <c r="C8" s="41"/>
      <c r="D8" s="41"/>
      <c r="E8" s="41"/>
      <c r="F8" s="55"/>
      <c r="G8" s="55"/>
      <c r="H8" s="55"/>
    </row>
    <row r="9" spans="1:15" ht="15" customHeight="1">
      <c r="A9" s="330" t="s">
        <v>232</v>
      </c>
      <c r="B9" s="330"/>
      <c r="C9" s="330"/>
      <c r="D9" s="330"/>
      <c r="E9" s="330"/>
      <c r="F9" s="3"/>
      <c r="G9" s="6"/>
    </row>
    <row r="10" spans="1:15" ht="20.25" customHeight="1">
      <c r="A10" s="348" t="s">
        <v>5</v>
      </c>
      <c r="B10" s="338" t="s">
        <v>23</v>
      </c>
      <c r="C10" s="338"/>
      <c r="D10" s="338"/>
      <c r="E10" s="346" t="s">
        <v>213</v>
      </c>
    </row>
    <row r="11" spans="1:15" ht="16.5" customHeight="1">
      <c r="A11" s="349"/>
      <c r="B11" s="17" t="s">
        <v>201</v>
      </c>
      <c r="C11" s="98" t="s">
        <v>202</v>
      </c>
      <c r="D11" s="99" t="s">
        <v>205</v>
      </c>
      <c r="E11" s="347"/>
    </row>
    <row r="12" spans="1:15" ht="13.5" customHeight="1">
      <c r="A12" s="45" t="s">
        <v>30</v>
      </c>
      <c r="B12" s="147">
        <v>18382000</v>
      </c>
      <c r="C12" s="147">
        <v>18805272</v>
      </c>
      <c r="D12" s="115">
        <v>8826765</v>
      </c>
      <c r="E12" s="72">
        <f>D12/C12</f>
        <v>0.46937715125843432</v>
      </c>
      <c r="F12" s="2"/>
      <c r="G12" s="2"/>
      <c r="I12" s="2"/>
      <c r="J12" s="2"/>
      <c r="K12" s="2"/>
      <c r="L12" s="2"/>
      <c r="M12" s="2"/>
      <c r="O12" s="2"/>
    </row>
    <row r="13" spans="1:15" ht="13.5" customHeight="1">
      <c r="A13" s="46" t="s">
        <v>31</v>
      </c>
      <c r="B13" s="147">
        <v>4214000</v>
      </c>
      <c r="C13" s="147">
        <v>4263477</v>
      </c>
      <c r="D13" s="115">
        <v>2178577</v>
      </c>
      <c r="E13" s="72">
        <f>D13/C13</f>
        <v>0.51098598632055481</v>
      </c>
      <c r="F13" s="2"/>
      <c r="G13" s="2"/>
      <c r="I13" s="2"/>
      <c r="J13" s="2"/>
      <c r="K13" s="2"/>
      <c r="L13" s="2"/>
      <c r="M13" s="2"/>
      <c r="O13" s="2"/>
    </row>
    <row r="14" spans="1:15" ht="13.5" customHeight="1">
      <c r="A14" s="45" t="s">
        <v>146</v>
      </c>
      <c r="B14" s="147">
        <v>52599000</v>
      </c>
      <c r="C14" s="147">
        <v>54414000</v>
      </c>
      <c r="D14" s="115">
        <v>25072602</v>
      </c>
      <c r="E14" s="72">
        <f>D14/C14</f>
        <v>0.46077483735803287</v>
      </c>
      <c r="F14" s="2"/>
      <c r="G14" s="2"/>
      <c r="I14" s="2"/>
      <c r="J14" s="2"/>
      <c r="K14" s="2"/>
      <c r="L14" s="2"/>
      <c r="M14" s="2"/>
      <c r="O14" s="2"/>
    </row>
    <row r="15" spans="1:15" ht="13.5" customHeight="1">
      <c r="A15" s="52" t="s">
        <v>148</v>
      </c>
      <c r="B15" s="147"/>
      <c r="C15" s="115"/>
      <c r="D15" s="115"/>
      <c r="E15" s="72"/>
      <c r="F15" s="2"/>
      <c r="G15" s="2"/>
      <c r="I15" s="2"/>
      <c r="J15" s="2"/>
      <c r="K15" s="2"/>
      <c r="L15" s="2"/>
      <c r="M15" s="2"/>
      <c r="O15" s="2"/>
    </row>
    <row r="16" spans="1:15" ht="13.5" customHeight="1">
      <c r="A16" s="45" t="s">
        <v>147</v>
      </c>
      <c r="B16" s="147"/>
      <c r="C16" s="115"/>
      <c r="D16" s="115"/>
      <c r="E16" s="72"/>
      <c r="F16" s="2"/>
      <c r="G16" s="2"/>
      <c r="I16" s="2"/>
      <c r="J16" s="2"/>
      <c r="K16" s="2"/>
      <c r="L16" s="2"/>
      <c r="M16" s="2"/>
      <c r="O16" s="2"/>
    </row>
    <row r="17" spans="1:15" ht="13.5" customHeight="1">
      <c r="A17" s="47" t="s">
        <v>149</v>
      </c>
      <c r="B17" s="147"/>
      <c r="C17" s="115"/>
      <c r="D17" s="147"/>
      <c r="E17" s="72"/>
      <c r="F17" s="2"/>
      <c r="G17" s="2"/>
      <c r="I17" s="2"/>
      <c r="J17" s="2"/>
      <c r="K17" s="2"/>
      <c r="L17" s="2"/>
      <c r="M17" s="2"/>
      <c r="O17" s="2"/>
    </row>
    <row r="18" spans="1:15" ht="13.5" customHeight="1">
      <c r="A18" s="53" t="s">
        <v>150</v>
      </c>
      <c r="B18" s="147"/>
      <c r="C18" s="202"/>
      <c r="D18" s="115"/>
      <c r="E18" s="72"/>
      <c r="F18" s="2"/>
      <c r="G18" s="2"/>
      <c r="I18" s="2"/>
      <c r="J18" s="2"/>
      <c r="K18" s="2"/>
      <c r="L18" s="2"/>
      <c r="M18" s="2"/>
      <c r="O18" s="2"/>
    </row>
    <row r="19" spans="1:15" ht="13.5" customHeight="1">
      <c r="A19" s="54"/>
      <c r="B19" s="147"/>
      <c r="C19" s="203"/>
      <c r="D19" s="115"/>
      <c r="E19" s="72"/>
      <c r="F19" s="2"/>
      <c r="G19" s="2"/>
      <c r="I19" s="2"/>
      <c r="J19" s="2"/>
      <c r="K19" s="2"/>
      <c r="L19" s="2"/>
      <c r="M19" s="2"/>
      <c r="O19" s="2"/>
    </row>
    <row r="20" spans="1:15" ht="13.5" customHeight="1">
      <c r="A20" s="40" t="s">
        <v>151</v>
      </c>
      <c r="B20" s="148">
        <f>B14+B13+B12</f>
        <v>75195000</v>
      </c>
      <c r="C20" s="148">
        <f>C14+C13+C12</f>
        <v>77482749</v>
      </c>
      <c r="D20" s="148">
        <f>D14+D13+D12</f>
        <v>36077944</v>
      </c>
      <c r="E20" s="72">
        <f>D20/C20</f>
        <v>0.46562550329751468</v>
      </c>
      <c r="F20" s="2"/>
      <c r="G20" s="2"/>
      <c r="I20" s="2"/>
      <c r="J20" s="2"/>
      <c r="K20" s="2"/>
      <c r="L20" s="2"/>
      <c r="M20" s="2"/>
      <c r="O20" s="2"/>
    </row>
    <row r="21" spans="1:15" ht="13.5" customHeight="1">
      <c r="A21" s="40"/>
      <c r="B21" s="204"/>
      <c r="C21" s="204"/>
      <c r="D21" s="116"/>
      <c r="E21" s="72"/>
      <c r="F21" s="2"/>
      <c r="G21" s="2"/>
      <c r="I21" s="2"/>
      <c r="J21" s="2"/>
      <c r="K21" s="2"/>
      <c r="L21" s="2"/>
      <c r="M21" s="2"/>
      <c r="O21" s="2"/>
    </row>
    <row r="22" spans="1:15" ht="13.5" customHeight="1">
      <c r="A22" s="37" t="s">
        <v>38</v>
      </c>
      <c r="B22" s="140"/>
      <c r="C22" s="204"/>
      <c r="D22" s="116"/>
      <c r="E22" s="72"/>
      <c r="F22" s="2"/>
      <c r="G22" s="2"/>
      <c r="I22" s="2"/>
      <c r="J22" s="2"/>
      <c r="K22" s="2"/>
      <c r="L22" s="2"/>
      <c r="M22" s="2"/>
      <c r="O22" s="2"/>
    </row>
    <row r="23" spans="1:15" ht="13.5" customHeight="1">
      <c r="A23" s="37" t="s">
        <v>39</v>
      </c>
      <c r="B23" s="140"/>
      <c r="C23" s="204"/>
      <c r="D23" s="116"/>
      <c r="E23" s="72"/>
      <c r="F23" s="2"/>
      <c r="G23" s="2"/>
      <c r="I23" s="2"/>
      <c r="J23" s="2"/>
      <c r="K23" s="2"/>
      <c r="L23" s="2"/>
      <c r="M23" s="2"/>
      <c r="O23" s="2"/>
    </row>
    <row r="24" spans="1:15" ht="13.5" customHeight="1">
      <c r="A24" s="38" t="s">
        <v>40</v>
      </c>
      <c r="B24" s="205"/>
      <c r="C24" s="204"/>
      <c r="D24" s="116"/>
      <c r="E24" s="72"/>
      <c r="F24" s="2"/>
      <c r="G24" s="2"/>
      <c r="I24" s="2"/>
      <c r="J24" s="2"/>
      <c r="K24" s="2"/>
      <c r="L24" s="2"/>
      <c r="M24" s="2"/>
      <c r="O24" s="2"/>
    </row>
    <row r="25" spans="1:15" ht="13.5" customHeight="1">
      <c r="A25" s="37" t="s">
        <v>41</v>
      </c>
      <c r="B25" s="140"/>
      <c r="C25" s="204"/>
      <c r="D25" s="116"/>
      <c r="E25" s="72"/>
      <c r="F25" s="2"/>
      <c r="G25" s="2"/>
      <c r="I25" s="2"/>
      <c r="J25" s="2"/>
      <c r="K25" s="2"/>
      <c r="L25" s="2"/>
      <c r="M25" s="2"/>
      <c r="O25" s="2"/>
    </row>
    <row r="26" spans="1:15" ht="13.5" customHeight="1">
      <c r="A26" s="37" t="s">
        <v>42</v>
      </c>
      <c r="B26" s="140"/>
      <c r="C26" s="206"/>
      <c r="D26" s="207"/>
      <c r="E26" s="72"/>
      <c r="F26" s="2"/>
      <c r="G26" s="2"/>
      <c r="I26" s="2"/>
      <c r="J26" s="2"/>
      <c r="K26" s="2"/>
      <c r="L26" s="2"/>
      <c r="M26" s="2"/>
      <c r="O26" s="2"/>
    </row>
    <row r="27" spans="1:15" ht="13.5" customHeight="1">
      <c r="A27" s="37" t="s">
        <v>43</v>
      </c>
      <c r="B27" s="140"/>
      <c r="C27" s="204"/>
      <c r="D27" s="116"/>
      <c r="E27" s="72"/>
      <c r="F27" s="2"/>
      <c r="G27" s="2"/>
      <c r="I27" s="2"/>
      <c r="J27" s="2"/>
      <c r="K27" s="2"/>
      <c r="L27" s="2"/>
      <c r="M27" s="2"/>
      <c r="O27" s="2"/>
    </row>
    <row r="28" spans="1:15" ht="13.5" customHeight="1">
      <c r="A28" s="37" t="s">
        <v>44</v>
      </c>
      <c r="B28" s="140"/>
      <c r="C28" s="204"/>
      <c r="D28" s="116"/>
      <c r="E28" s="72"/>
      <c r="F28" s="2"/>
      <c r="G28" s="2"/>
      <c r="I28" s="2"/>
      <c r="J28" s="2"/>
      <c r="K28" s="2"/>
      <c r="L28" s="2"/>
      <c r="M28" s="2"/>
      <c r="O28" s="2"/>
    </row>
    <row r="29" spans="1:15" ht="13.5" customHeight="1">
      <c r="A29" s="39" t="s">
        <v>45</v>
      </c>
      <c r="B29" s="146">
        <v>0</v>
      </c>
      <c r="C29" s="146">
        <v>0</v>
      </c>
      <c r="D29" s="116">
        <v>0</v>
      </c>
      <c r="E29" s="72">
        <v>0</v>
      </c>
      <c r="F29" s="2"/>
      <c r="G29" s="2"/>
      <c r="I29" s="2"/>
      <c r="J29" s="2"/>
      <c r="K29" s="2"/>
      <c r="L29" s="2"/>
      <c r="M29" s="2"/>
      <c r="O29" s="2"/>
    </row>
    <row r="30" spans="1:15" ht="13.5" customHeight="1">
      <c r="A30" s="40"/>
      <c r="B30" s="203"/>
      <c r="C30" s="203"/>
      <c r="D30" s="115"/>
      <c r="E30" s="72"/>
      <c r="F30" s="2"/>
      <c r="G30" s="2"/>
      <c r="I30" s="2"/>
      <c r="J30" s="2"/>
      <c r="K30" s="2"/>
      <c r="L30" s="2"/>
      <c r="M30" s="2"/>
      <c r="O30" s="2"/>
    </row>
    <row r="31" spans="1:15" ht="13.5" customHeight="1">
      <c r="A31" s="39" t="s">
        <v>15</v>
      </c>
      <c r="B31" s="148">
        <f>B29+B20</f>
        <v>75195000</v>
      </c>
      <c r="C31" s="148">
        <f>C29+C20</f>
        <v>77482749</v>
      </c>
      <c r="D31" s="148">
        <f>D29+D20</f>
        <v>36077944</v>
      </c>
      <c r="E31" s="72">
        <f>D31/C31</f>
        <v>0.46562550329751468</v>
      </c>
      <c r="F31" s="2"/>
      <c r="G31" s="2"/>
      <c r="I31" s="2"/>
      <c r="J31" s="2"/>
      <c r="K31" s="2"/>
      <c r="L31" s="2"/>
      <c r="M31" s="2"/>
      <c r="O31" s="2"/>
    </row>
    <row r="32" spans="1:15" ht="13.5" customHeight="1">
      <c r="A32" s="40"/>
      <c r="B32" s="203"/>
      <c r="C32" s="203"/>
      <c r="D32" s="115"/>
      <c r="E32" s="72"/>
      <c r="F32" s="2"/>
      <c r="G32" s="2"/>
      <c r="I32" s="2"/>
      <c r="J32" s="2"/>
      <c r="K32" s="2"/>
      <c r="L32" s="2"/>
      <c r="M32" s="2"/>
      <c r="O32" s="2"/>
    </row>
    <row r="33" spans="1:15" ht="13.5" customHeight="1">
      <c r="A33" s="37" t="s">
        <v>46</v>
      </c>
      <c r="B33" s="140">
        <v>508000</v>
      </c>
      <c r="C33" s="203">
        <v>508000</v>
      </c>
      <c r="D33" s="115">
        <v>0</v>
      </c>
      <c r="E33" s="72">
        <v>0</v>
      </c>
      <c r="F33" s="2"/>
      <c r="G33" s="2"/>
      <c r="I33" s="2"/>
      <c r="J33" s="2"/>
      <c r="K33" s="2"/>
      <c r="L33" s="2"/>
      <c r="M33" s="2"/>
      <c r="O33" s="2"/>
    </row>
    <row r="34" spans="1:15" ht="13.5" customHeight="1">
      <c r="A34" s="37" t="s">
        <v>47</v>
      </c>
      <c r="B34" s="140"/>
      <c r="C34" s="208"/>
      <c r="D34" s="147"/>
      <c r="E34" s="72"/>
      <c r="F34" s="2"/>
      <c r="G34" s="2"/>
      <c r="I34" s="2"/>
      <c r="J34" s="2"/>
      <c r="K34" s="2"/>
      <c r="L34" s="2"/>
      <c r="M34" s="2"/>
      <c r="O34" s="2"/>
    </row>
    <row r="35" spans="1:15" ht="13.5" customHeight="1">
      <c r="A35" s="38" t="s">
        <v>152</v>
      </c>
      <c r="B35" s="205"/>
      <c r="C35" s="206"/>
      <c r="D35" s="207"/>
      <c r="E35" s="72"/>
      <c r="F35" s="2"/>
      <c r="G35" s="2"/>
      <c r="I35" s="2"/>
      <c r="J35" s="2"/>
      <c r="K35" s="2"/>
      <c r="L35" s="2"/>
      <c r="M35" s="2"/>
      <c r="O35" s="2"/>
    </row>
    <row r="36" spans="1:15" ht="13.5" customHeight="1">
      <c r="A36" s="40" t="s">
        <v>153</v>
      </c>
      <c r="B36" s="146">
        <f>B35+B34+B33</f>
        <v>508000</v>
      </c>
      <c r="C36" s="146">
        <f>C35+C34+C33</f>
        <v>508000</v>
      </c>
      <c r="D36" s="146">
        <f>D35+D34+D33</f>
        <v>0</v>
      </c>
      <c r="E36" s="72">
        <v>0.52</v>
      </c>
      <c r="F36" s="2"/>
      <c r="G36" s="2"/>
      <c r="I36" s="2"/>
      <c r="J36" s="2"/>
      <c r="K36" s="2"/>
      <c r="L36" s="2"/>
      <c r="M36" s="2"/>
      <c r="O36" s="2"/>
    </row>
    <row r="37" spans="1:15" ht="13.5" customHeight="1">
      <c r="A37" s="40"/>
      <c r="B37" s="146"/>
      <c r="C37" s="116"/>
      <c r="D37" s="115"/>
      <c r="E37" s="72"/>
      <c r="F37" s="2"/>
      <c r="G37" s="2"/>
      <c r="I37" s="2"/>
      <c r="J37" s="2"/>
      <c r="K37" s="2"/>
      <c r="L37" s="2"/>
      <c r="M37" s="2"/>
      <c r="O37" s="2"/>
    </row>
    <row r="38" spans="1:15" ht="13.5" customHeight="1">
      <c r="A38" s="37" t="s">
        <v>38</v>
      </c>
      <c r="B38" s="146"/>
      <c r="C38" s="116"/>
      <c r="D38" s="115"/>
      <c r="E38" s="72"/>
      <c r="F38" s="2"/>
      <c r="G38" s="2"/>
      <c r="I38" s="2"/>
      <c r="J38" s="2"/>
      <c r="K38" s="2"/>
      <c r="L38" s="2"/>
      <c r="M38" s="2"/>
      <c r="O38" s="2"/>
    </row>
    <row r="39" spans="1:15" ht="13.5" customHeight="1">
      <c r="A39" s="37" t="s">
        <v>39</v>
      </c>
      <c r="B39" s="146"/>
      <c r="C39" s="116"/>
      <c r="D39" s="115"/>
      <c r="E39" s="72"/>
      <c r="F39" s="2"/>
      <c r="G39" s="2"/>
      <c r="I39" s="2"/>
      <c r="J39" s="2"/>
      <c r="K39" s="2"/>
      <c r="L39" s="2"/>
      <c r="M39" s="2"/>
      <c r="O39" s="2"/>
    </row>
    <row r="40" spans="1:15" ht="13.5" customHeight="1">
      <c r="A40" s="38" t="s">
        <v>40</v>
      </c>
      <c r="B40" s="146"/>
      <c r="C40" s="116"/>
      <c r="D40" s="115"/>
      <c r="E40" s="72"/>
      <c r="F40" s="2"/>
      <c r="G40" s="2"/>
      <c r="I40" s="2"/>
      <c r="J40" s="2"/>
      <c r="K40" s="2"/>
      <c r="L40" s="2"/>
      <c r="M40" s="2"/>
      <c r="O40" s="2"/>
    </row>
    <row r="41" spans="1:15" ht="13.5" customHeight="1">
      <c r="A41" s="37" t="s">
        <v>41</v>
      </c>
      <c r="B41" s="146"/>
      <c r="C41" s="116"/>
      <c r="D41" s="115"/>
      <c r="E41" s="72"/>
      <c r="F41" s="2"/>
      <c r="G41" s="2"/>
      <c r="I41" s="2"/>
      <c r="J41" s="2"/>
      <c r="K41" s="2"/>
      <c r="L41" s="2"/>
      <c r="M41" s="2"/>
      <c r="O41" s="2"/>
    </row>
    <row r="42" spans="1:15" ht="13.5" customHeight="1">
      <c r="A42" s="37" t="s">
        <v>42</v>
      </c>
      <c r="B42" s="146"/>
      <c r="C42" s="116"/>
      <c r="D42" s="115"/>
      <c r="E42" s="72"/>
      <c r="F42" s="2"/>
      <c r="G42" s="2"/>
      <c r="I42" s="2"/>
      <c r="J42" s="2"/>
      <c r="K42" s="2"/>
      <c r="L42" s="2"/>
      <c r="M42" s="2"/>
      <c r="O42" s="2"/>
    </row>
    <row r="43" spans="1:15" ht="13.5" customHeight="1">
      <c r="A43" s="37" t="s">
        <v>43</v>
      </c>
      <c r="B43" s="146"/>
      <c r="C43" s="116"/>
      <c r="D43" s="115"/>
      <c r="E43" s="72"/>
      <c r="F43" s="2"/>
      <c r="G43" s="2"/>
      <c r="I43" s="2"/>
      <c r="J43" s="2"/>
      <c r="K43" s="2"/>
      <c r="L43" s="2"/>
      <c r="M43" s="2"/>
      <c r="O43" s="2"/>
    </row>
    <row r="44" spans="1:15" ht="13.5" customHeight="1">
      <c r="A44" s="37" t="s">
        <v>44</v>
      </c>
      <c r="B44" s="146"/>
      <c r="C44" s="116"/>
      <c r="D44" s="115"/>
      <c r="E44" s="72"/>
      <c r="F44" s="2"/>
      <c r="G44" s="2"/>
      <c r="I44" s="2"/>
      <c r="J44" s="2"/>
      <c r="K44" s="2"/>
      <c r="L44" s="2"/>
      <c r="M44" s="2"/>
      <c r="O44" s="2"/>
    </row>
    <row r="45" spans="1:15" ht="13.5" customHeight="1">
      <c r="A45" s="39" t="s">
        <v>49</v>
      </c>
      <c r="B45" s="146">
        <v>0</v>
      </c>
      <c r="C45" s="115">
        <v>0</v>
      </c>
      <c r="D45" s="115">
        <v>0</v>
      </c>
      <c r="E45" s="72"/>
      <c r="F45" s="2"/>
      <c r="G45" s="2"/>
      <c r="I45" s="2"/>
      <c r="J45" s="2"/>
      <c r="K45" s="2"/>
      <c r="L45" s="2"/>
      <c r="M45" s="2"/>
      <c r="O45" s="2"/>
    </row>
    <row r="46" spans="1:15" ht="13.5" customHeight="1">
      <c r="A46" s="16"/>
      <c r="B46" s="144"/>
      <c r="C46" s="115"/>
      <c r="D46" s="115"/>
      <c r="E46" s="72"/>
      <c r="F46" s="2"/>
      <c r="G46" s="2"/>
      <c r="I46" s="2"/>
      <c r="J46" s="2"/>
      <c r="K46" s="2"/>
      <c r="L46" s="2"/>
      <c r="M46" s="2"/>
      <c r="O46" s="2"/>
    </row>
    <row r="47" spans="1:15" ht="13.5" customHeight="1">
      <c r="A47" s="39" t="s">
        <v>16</v>
      </c>
      <c r="B47" s="209">
        <f>B45+B36</f>
        <v>508000</v>
      </c>
      <c r="C47" s="209">
        <f>C45+C36</f>
        <v>508000</v>
      </c>
      <c r="D47" s="209">
        <f>D45+D36</f>
        <v>0</v>
      </c>
      <c r="E47" s="72">
        <v>0.52</v>
      </c>
      <c r="F47" s="2"/>
      <c r="G47" s="2"/>
      <c r="I47" s="2"/>
    </row>
    <row r="48" spans="1:15" ht="13.5" customHeight="1">
      <c r="A48" s="22"/>
      <c r="B48" s="210"/>
      <c r="C48" s="210"/>
      <c r="D48" s="115"/>
      <c r="E48" s="72"/>
      <c r="F48" s="2"/>
      <c r="G48" s="2"/>
      <c r="I48" s="2"/>
    </row>
    <row r="49" spans="1:5" ht="15" customHeight="1">
      <c r="A49" s="21" t="s">
        <v>22</v>
      </c>
      <c r="B49" s="210">
        <f>B31+B47</f>
        <v>75703000</v>
      </c>
      <c r="C49" s="210">
        <f>C31+C47</f>
        <v>77990749</v>
      </c>
      <c r="D49" s="210">
        <f>D31+D47</f>
        <v>36077944</v>
      </c>
      <c r="E49" s="72">
        <f>D49/C49</f>
        <v>0.46259260825921805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honeticPr fontId="0" type="noConversion"/>
  <pageMargins left="0.51" right="0.26" top="0.4" bottom="0.32" header="0.33" footer="0.2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F48"/>
  <sheetViews>
    <sheetView topLeftCell="A52" zoomScale="125" workbookViewId="0">
      <selection activeCell="A78" sqref="A78"/>
    </sheetView>
  </sheetViews>
  <sheetFormatPr defaultRowHeight="12.75"/>
  <cols>
    <col min="1" max="1" width="44.425781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3" spans="1:6" ht="12" customHeight="1">
      <c r="A3" s="13"/>
      <c r="B3" s="51" t="s">
        <v>121</v>
      </c>
      <c r="C3" s="32"/>
      <c r="D3" s="32"/>
      <c r="E3" s="32"/>
      <c r="F3" s="30"/>
    </row>
    <row r="4" spans="1:6">
      <c r="A4" s="341" t="s">
        <v>214</v>
      </c>
      <c r="B4" s="341"/>
    </row>
    <row r="5" spans="1:6">
      <c r="A5" s="317" t="s">
        <v>234</v>
      </c>
      <c r="B5" s="317"/>
    </row>
    <row r="6" spans="1:6">
      <c r="A6" s="12" t="s">
        <v>123</v>
      </c>
      <c r="B6" s="15" t="s">
        <v>2</v>
      </c>
    </row>
    <row r="7" spans="1:6">
      <c r="A7" s="10" t="s">
        <v>243</v>
      </c>
      <c r="B7" s="137">
        <f>873520+125482</f>
        <v>999002</v>
      </c>
    </row>
    <row r="8" spans="1:6">
      <c r="A8" s="10" t="s">
        <v>264</v>
      </c>
      <c r="B8" s="137">
        <v>500750</v>
      </c>
    </row>
    <row r="9" spans="1:6">
      <c r="A9" s="10" t="s">
        <v>265</v>
      </c>
      <c r="B9" s="137">
        <v>2230778</v>
      </c>
    </row>
    <row r="10" spans="1:6">
      <c r="A10" s="136"/>
      <c r="B10" s="137"/>
    </row>
    <row r="11" spans="1:6">
      <c r="A11" s="136"/>
      <c r="B11" s="137"/>
    </row>
    <row r="12" spans="1:6">
      <c r="A12" s="16" t="s">
        <v>6</v>
      </c>
      <c r="B12" s="137">
        <f>SUM(B7:B11)</f>
        <v>3730530</v>
      </c>
    </row>
    <row r="13" spans="1:6">
      <c r="A13" s="350" t="s">
        <v>125</v>
      </c>
      <c r="B13" s="350"/>
      <c r="C13" s="350"/>
      <c r="D13" s="350"/>
      <c r="E13" s="350"/>
    </row>
    <row r="14" spans="1:6">
      <c r="A14" s="351" t="s">
        <v>122</v>
      </c>
      <c r="B14" s="351"/>
      <c r="C14" s="351"/>
      <c r="D14" s="351"/>
      <c r="E14" s="351"/>
    </row>
    <row r="15" spans="1:6">
      <c r="A15" s="5"/>
      <c r="B15" s="5"/>
      <c r="C15" s="5"/>
      <c r="D15" s="5"/>
      <c r="E15" s="5"/>
    </row>
    <row r="16" spans="1:6" ht="12.75" customHeight="1">
      <c r="A16" s="352" t="s">
        <v>123</v>
      </c>
      <c r="B16" s="344" t="s">
        <v>2</v>
      </c>
      <c r="C16" s="346" t="s">
        <v>194</v>
      </c>
      <c r="D16" s="346" t="s">
        <v>10</v>
      </c>
      <c r="E16" s="348" t="s">
        <v>11</v>
      </c>
    </row>
    <row r="17" spans="1:5">
      <c r="A17" s="353"/>
      <c r="B17" s="345"/>
      <c r="C17" s="347"/>
      <c r="D17" s="347"/>
      <c r="E17" s="349"/>
    </row>
    <row r="18" spans="1:5">
      <c r="A18" s="50"/>
      <c r="B18" s="50"/>
      <c r="C18" s="50"/>
      <c r="D18" s="50"/>
      <c r="E18" s="50"/>
    </row>
    <row r="19" spans="1:5">
      <c r="A19" s="50"/>
      <c r="B19" s="50"/>
      <c r="C19" s="50"/>
      <c r="D19" s="50"/>
      <c r="E19" s="50"/>
    </row>
    <row r="20" spans="1:5">
      <c r="A20" s="50"/>
      <c r="B20" s="50"/>
      <c r="C20" s="50"/>
      <c r="D20" s="50"/>
      <c r="E20" s="50"/>
    </row>
    <row r="21" spans="1:5">
      <c r="A21" s="50"/>
      <c r="B21" s="50"/>
      <c r="C21" s="50"/>
      <c r="D21" s="50"/>
      <c r="E21" s="50"/>
    </row>
    <row r="22" spans="1:5">
      <c r="A22" s="50"/>
      <c r="B22" s="50"/>
      <c r="C22" s="50"/>
      <c r="D22" s="50"/>
      <c r="E22" s="50"/>
    </row>
    <row r="23" spans="1:5">
      <c r="A23" s="14" t="s">
        <v>6</v>
      </c>
      <c r="B23" s="50">
        <v>0</v>
      </c>
      <c r="C23" s="50">
        <v>0</v>
      </c>
      <c r="D23" s="50">
        <v>0</v>
      </c>
      <c r="E23" s="50">
        <v>0</v>
      </c>
    </row>
    <row r="24" spans="1:5">
      <c r="A24" s="48"/>
      <c r="B24" s="48"/>
      <c r="C24" s="48"/>
      <c r="D24" s="48"/>
      <c r="E24" s="48"/>
    </row>
    <row r="25" spans="1:5">
      <c r="A25" s="350" t="s">
        <v>124</v>
      </c>
      <c r="B25" s="350"/>
      <c r="C25" s="350"/>
      <c r="D25" s="350"/>
      <c r="E25" s="350"/>
    </row>
    <row r="26" spans="1:5">
      <c r="A26" s="351" t="s">
        <v>131</v>
      </c>
      <c r="B26" s="351"/>
      <c r="C26" s="351"/>
      <c r="D26" s="351"/>
      <c r="E26" s="351"/>
    </row>
    <row r="27" spans="1:5" ht="12" customHeight="1">
      <c r="A27" s="332" t="s">
        <v>235</v>
      </c>
      <c r="B27" s="332"/>
      <c r="C27" s="332"/>
      <c r="D27" s="332"/>
      <c r="E27" s="332"/>
    </row>
    <row r="28" spans="1:5" ht="12.75" customHeight="1">
      <c r="A28" s="342" t="s">
        <v>127</v>
      </c>
      <c r="B28" s="344" t="s">
        <v>2</v>
      </c>
      <c r="C28" s="346" t="s">
        <v>194</v>
      </c>
      <c r="D28" s="346" t="s">
        <v>10</v>
      </c>
      <c r="E28" s="348" t="s">
        <v>11</v>
      </c>
    </row>
    <row r="29" spans="1:5" ht="14.25" customHeight="1">
      <c r="A29" s="343"/>
      <c r="B29" s="345"/>
      <c r="C29" s="347"/>
      <c r="D29" s="347"/>
      <c r="E29" s="349"/>
    </row>
    <row r="30" spans="1:5" ht="14.25" customHeight="1">
      <c r="A30" s="66"/>
      <c r="B30" s="58"/>
      <c r="C30" s="57"/>
      <c r="D30" s="57"/>
      <c r="E30" s="36"/>
    </row>
    <row r="31" spans="1:5" ht="14.25" customHeight="1">
      <c r="A31" s="66"/>
      <c r="B31" s="58"/>
      <c r="C31" s="57"/>
      <c r="D31" s="57"/>
      <c r="E31" s="36"/>
    </row>
    <row r="32" spans="1:5" ht="14.25" customHeight="1">
      <c r="A32" s="66"/>
      <c r="B32" s="58"/>
      <c r="C32" s="57"/>
      <c r="D32" s="57"/>
      <c r="E32" s="36"/>
    </row>
    <row r="33" spans="1:5">
      <c r="A33" s="10"/>
      <c r="B33" s="11"/>
      <c r="C33" s="7"/>
      <c r="D33" s="7"/>
      <c r="E33" s="7"/>
    </row>
    <row r="34" spans="1:5">
      <c r="A34" s="10"/>
      <c r="B34" s="11"/>
      <c r="C34" s="7"/>
      <c r="D34" s="7"/>
      <c r="E34" s="7"/>
    </row>
    <row r="35" spans="1:5">
      <c r="A35" s="14" t="s">
        <v>6</v>
      </c>
      <c r="B35" s="11">
        <v>0</v>
      </c>
      <c r="C35" s="8">
        <v>0</v>
      </c>
      <c r="D35" s="8">
        <v>0</v>
      </c>
      <c r="E35" s="8">
        <v>0</v>
      </c>
    </row>
    <row r="37" spans="1:5">
      <c r="A37" s="350" t="s">
        <v>126</v>
      </c>
      <c r="B37" s="350"/>
      <c r="C37" s="350"/>
      <c r="D37" s="350"/>
      <c r="E37" s="350"/>
    </row>
    <row r="38" spans="1:5">
      <c r="A38" s="341" t="s">
        <v>60</v>
      </c>
      <c r="B38" s="341"/>
      <c r="C38" s="341"/>
      <c r="D38" s="341"/>
      <c r="E38" s="341"/>
    </row>
    <row r="39" spans="1:5">
      <c r="A39" s="332" t="s">
        <v>235</v>
      </c>
      <c r="B39" s="332"/>
      <c r="C39" s="332"/>
      <c r="D39" s="332"/>
      <c r="E39" s="332"/>
    </row>
    <row r="40" spans="1:5" ht="12.75" customHeight="1">
      <c r="A40" s="342" t="s">
        <v>127</v>
      </c>
      <c r="B40" s="344" t="s">
        <v>2</v>
      </c>
      <c r="C40" s="346" t="s">
        <v>194</v>
      </c>
      <c r="D40" s="346" t="s">
        <v>10</v>
      </c>
      <c r="E40" s="348" t="s">
        <v>11</v>
      </c>
    </row>
    <row r="41" spans="1:5">
      <c r="A41" s="343"/>
      <c r="B41" s="345"/>
      <c r="C41" s="347"/>
      <c r="D41" s="347"/>
      <c r="E41" s="349"/>
    </row>
    <row r="42" spans="1:5">
      <c r="A42" s="136" t="s">
        <v>192</v>
      </c>
      <c r="B42" s="137">
        <v>4453400</v>
      </c>
      <c r="C42" s="138"/>
      <c r="D42" s="138"/>
      <c r="E42" s="138">
        <f>SUM(B42:D42)</f>
        <v>4453400</v>
      </c>
    </row>
    <row r="43" spans="1:5">
      <c r="A43" s="136" t="s">
        <v>218</v>
      </c>
      <c r="B43" s="137">
        <v>46141280</v>
      </c>
      <c r="C43" s="138"/>
      <c r="D43" s="138"/>
      <c r="E43" s="138">
        <f t="shared" ref="E43:E48" si="0">SUM(B43:D43)</f>
        <v>46141280</v>
      </c>
    </row>
    <row r="44" spans="1:5">
      <c r="A44" s="136" t="s">
        <v>193</v>
      </c>
      <c r="B44" s="137">
        <v>0</v>
      </c>
      <c r="C44" s="138"/>
      <c r="D44" s="138"/>
      <c r="E44" s="138">
        <f t="shared" si="0"/>
        <v>0</v>
      </c>
    </row>
    <row r="45" spans="1:5">
      <c r="A45" s="136" t="s">
        <v>236</v>
      </c>
      <c r="B45" s="137"/>
      <c r="C45" s="138"/>
      <c r="D45" s="138"/>
      <c r="E45" s="138">
        <f t="shared" si="0"/>
        <v>0</v>
      </c>
    </row>
    <row r="46" spans="1:5">
      <c r="A46" s="136" t="s">
        <v>219</v>
      </c>
      <c r="B46" s="137">
        <v>0</v>
      </c>
      <c r="C46" s="138"/>
      <c r="D46" s="138"/>
      <c r="E46" s="138">
        <f t="shared" si="0"/>
        <v>0</v>
      </c>
    </row>
    <row r="47" spans="1:5">
      <c r="A47" s="136" t="s">
        <v>237</v>
      </c>
      <c r="B47" s="137"/>
      <c r="C47" s="138"/>
      <c r="D47" s="138"/>
      <c r="E47" s="138">
        <f t="shared" si="0"/>
        <v>0</v>
      </c>
    </row>
    <row r="48" spans="1:5">
      <c r="A48" s="16" t="s">
        <v>6</v>
      </c>
      <c r="B48" s="137">
        <f>SUM(B42:B47)</f>
        <v>50594680</v>
      </c>
      <c r="C48" s="236"/>
      <c r="D48" s="137"/>
      <c r="E48" s="138">
        <f t="shared" si="0"/>
        <v>50594680</v>
      </c>
    </row>
  </sheetData>
  <mergeCells count="25">
    <mergeCell ref="A4:B4"/>
    <mergeCell ref="A5:B5"/>
    <mergeCell ref="A16:A17"/>
    <mergeCell ref="A37:E37"/>
    <mergeCell ref="A27:E27"/>
    <mergeCell ref="A26:E26"/>
    <mergeCell ref="A13:E13"/>
    <mergeCell ref="C28:C29"/>
    <mergeCell ref="D28:D29"/>
    <mergeCell ref="A28:A29"/>
    <mergeCell ref="A14:E14"/>
    <mergeCell ref="D16:D17"/>
    <mergeCell ref="E16:E17"/>
    <mergeCell ref="A25:E25"/>
    <mergeCell ref="B28:B29"/>
    <mergeCell ref="E28:E29"/>
    <mergeCell ref="B16:B17"/>
    <mergeCell ref="C16:C17"/>
    <mergeCell ref="A38:E38"/>
    <mergeCell ref="A40:A41"/>
    <mergeCell ref="B40:B41"/>
    <mergeCell ref="C40:C41"/>
    <mergeCell ref="D40:D41"/>
    <mergeCell ref="E40:E41"/>
    <mergeCell ref="A39:E39"/>
  </mergeCells>
  <phoneticPr fontId="0" type="noConversion"/>
  <pageMargins left="0.61" right="0.35" top="0.36" bottom="0.3" header="0.26" footer="0.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E58"/>
  <sheetViews>
    <sheetView topLeftCell="A46" zoomScale="125" workbookViewId="0">
      <selection activeCell="D35" sqref="D35"/>
    </sheetView>
  </sheetViews>
  <sheetFormatPr defaultRowHeight="12.75"/>
  <cols>
    <col min="1" max="1" width="42.28515625" customWidth="1"/>
    <col min="2" max="2" width="13.140625" customWidth="1"/>
    <col min="3" max="3" width="11.85546875" customWidth="1"/>
    <col min="4" max="4" width="11.28515625" customWidth="1"/>
    <col min="5" max="5" width="12.5703125" customWidth="1"/>
  </cols>
  <sheetData>
    <row r="1" spans="1:5">
      <c r="A1" s="13"/>
      <c r="B1" s="51"/>
      <c r="E1" s="51" t="s">
        <v>128</v>
      </c>
    </row>
    <row r="2" spans="1:5">
      <c r="A2" s="341" t="s">
        <v>170</v>
      </c>
      <c r="B2" s="341"/>
      <c r="C2" s="341"/>
      <c r="D2" s="341"/>
    </row>
    <row r="3" spans="1:5">
      <c r="A3" s="332" t="s">
        <v>238</v>
      </c>
      <c r="B3" s="332"/>
      <c r="C3" s="332"/>
      <c r="D3" s="332"/>
      <c r="E3" s="332"/>
    </row>
    <row r="4" spans="1:5">
      <c r="A4" s="60" t="s">
        <v>123</v>
      </c>
      <c r="B4" s="354" t="s">
        <v>2</v>
      </c>
      <c r="C4" s="355"/>
      <c r="D4" s="356"/>
      <c r="E4" s="293" t="s">
        <v>204</v>
      </c>
    </row>
    <row r="5" spans="1:5">
      <c r="A5" s="56" t="s">
        <v>174</v>
      </c>
      <c r="B5" s="15" t="s">
        <v>207</v>
      </c>
      <c r="C5" s="15" t="s">
        <v>208</v>
      </c>
      <c r="D5" s="15" t="s">
        <v>203</v>
      </c>
      <c r="E5" s="293"/>
    </row>
    <row r="6" spans="1:5">
      <c r="A6" s="61" t="s">
        <v>175</v>
      </c>
      <c r="B6" s="68"/>
      <c r="C6" s="68"/>
      <c r="D6" s="68"/>
      <c r="E6" s="8"/>
    </row>
    <row r="7" spans="1:5">
      <c r="A7" s="61" t="s">
        <v>176</v>
      </c>
      <c r="B7" s="68"/>
      <c r="C7" s="68"/>
      <c r="D7" s="139">
        <v>0</v>
      </c>
      <c r="E7" s="72">
        <v>0</v>
      </c>
    </row>
    <row r="8" spans="1:5">
      <c r="A8" s="61"/>
      <c r="B8" s="68"/>
      <c r="C8" s="68"/>
      <c r="D8" s="68"/>
      <c r="E8" s="18"/>
    </row>
    <row r="9" spans="1:5">
      <c r="A9" s="20" t="s">
        <v>61</v>
      </c>
      <c r="B9" s="69"/>
      <c r="C9" s="69"/>
      <c r="D9" s="69"/>
      <c r="E9" s="18"/>
    </row>
    <row r="10" spans="1:5">
      <c r="A10" s="61" t="s">
        <v>62</v>
      </c>
      <c r="B10" s="69"/>
      <c r="C10" s="69"/>
      <c r="D10" s="69"/>
      <c r="E10" s="18"/>
    </row>
    <row r="11" spans="1:5">
      <c r="A11" s="62" t="s">
        <v>63</v>
      </c>
      <c r="B11" s="70"/>
      <c r="C11" s="70"/>
      <c r="D11" s="70"/>
      <c r="E11" s="18"/>
    </row>
    <row r="12" spans="1:5">
      <c r="A12" s="61" t="s">
        <v>64</v>
      </c>
      <c r="B12" s="67"/>
      <c r="C12" s="67"/>
      <c r="D12" s="67"/>
      <c r="E12" s="18"/>
    </row>
    <row r="13" spans="1:5">
      <c r="A13" s="63" t="s">
        <v>65</v>
      </c>
      <c r="B13" s="67"/>
      <c r="C13" s="67"/>
      <c r="D13" s="67"/>
      <c r="E13" s="18"/>
    </row>
    <row r="14" spans="1:5">
      <c r="A14" s="63" t="s">
        <v>66</v>
      </c>
      <c r="B14" s="67"/>
      <c r="C14" s="67"/>
      <c r="D14" s="67"/>
      <c r="E14" s="18"/>
    </row>
    <row r="15" spans="1:5">
      <c r="A15" s="63"/>
      <c r="B15" s="67"/>
      <c r="C15" s="67"/>
      <c r="D15" s="67"/>
      <c r="E15" s="18"/>
    </row>
    <row r="16" spans="1:5">
      <c r="A16" s="64" t="s">
        <v>171</v>
      </c>
      <c r="B16" s="139">
        <v>49952063</v>
      </c>
      <c r="C16" s="139">
        <v>49952063</v>
      </c>
      <c r="D16" s="139">
        <v>32245000</v>
      </c>
      <c r="E16" s="72">
        <f>D16/C16</f>
        <v>0.64551888477558972</v>
      </c>
    </row>
    <row r="17" spans="1:5">
      <c r="A17" s="63" t="s">
        <v>62</v>
      </c>
      <c r="B17" s="139"/>
      <c r="C17" s="139"/>
      <c r="D17" s="139"/>
      <c r="E17" s="72"/>
    </row>
    <row r="18" spans="1:5">
      <c r="A18" s="63" t="s">
        <v>172</v>
      </c>
      <c r="B18" s="139">
        <v>49952063</v>
      </c>
      <c r="C18" s="139">
        <v>49952063</v>
      </c>
      <c r="D18" s="139">
        <v>32245000</v>
      </c>
      <c r="E18" s="72">
        <f>D18/C18</f>
        <v>0.64551888477558972</v>
      </c>
    </row>
    <row r="19" spans="1:5">
      <c r="A19" s="63"/>
      <c r="B19" s="139"/>
      <c r="C19" s="139"/>
      <c r="D19" s="139"/>
      <c r="E19" s="72"/>
    </row>
    <row r="20" spans="1:5">
      <c r="A20" s="64" t="s">
        <v>67</v>
      </c>
      <c r="B20" s="140">
        <v>7000000</v>
      </c>
      <c r="C20" s="140">
        <v>7000000</v>
      </c>
      <c r="D20" s="140">
        <v>3562751</v>
      </c>
      <c r="E20" s="72">
        <f>D20/C20</f>
        <v>0.50896442857142854</v>
      </c>
    </row>
    <row r="21" spans="1:5">
      <c r="A21" s="64" t="s">
        <v>68</v>
      </c>
      <c r="B21" s="140">
        <v>0</v>
      </c>
      <c r="C21" s="140">
        <v>0</v>
      </c>
      <c r="D21" s="140">
        <v>0</v>
      </c>
      <c r="E21" s="72">
        <v>0</v>
      </c>
    </row>
    <row r="22" spans="1:5">
      <c r="A22" s="63" t="s">
        <v>62</v>
      </c>
      <c r="B22" s="139"/>
      <c r="C22" s="139"/>
      <c r="D22" s="139"/>
      <c r="E22" s="72"/>
    </row>
    <row r="23" spans="1:5">
      <c r="A23" s="61" t="s">
        <v>173</v>
      </c>
      <c r="B23" s="142"/>
      <c r="C23" s="142"/>
      <c r="D23" s="142"/>
      <c r="E23" s="72"/>
    </row>
    <row r="24" spans="1:5">
      <c r="A24" s="61" t="s">
        <v>69</v>
      </c>
      <c r="B24" s="139"/>
      <c r="C24" s="139">
        <v>0</v>
      </c>
      <c r="D24" s="139">
        <v>0</v>
      </c>
      <c r="E24" s="72">
        <v>0</v>
      </c>
    </row>
    <row r="25" spans="1:5" ht="22.5">
      <c r="A25" s="62" t="s">
        <v>120</v>
      </c>
      <c r="B25" s="139"/>
      <c r="C25" s="139"/>
      <c r="D25" s="139"/>
      <c r="E25" s="72"/>
    </row>
    <row r="26" spans="1:5">
      <c r="A26" s="62"/>
      <c r="B26" s="139"/>
      <c r="C26" s="139"/>
      <c r="D26" s="139"/>
      <c r="E26" s="72"/>
    </row>
    <row r="27" spans="1:5">
      <c r="A27" s="20" t="s">
        <v>195</v>
      </c>
      <c r="B27" s="140">
        <v>3000000</v>
      </c>
      <c r="C27" s="140">
        <v>3000000</v>
      </c>
      <c r="D27" s="140">
        <v>1004128</v>
      </c>
      <c r="E27" s="72">
        <v>0</v>
      </c>
    </row>
    <row r="28" spans="1:5">
      <c r="A28" s="23" t="s">
        <v>62</v>
      </c>
      <c r="B28" s="141"/>
      <c r="C28" s="141"/>
      <c r="D28" s="141"/>
      <c r="E28" s="72"/>
    </row>
    <row r="29" spans="1:5">
      <c r="A29" s="23" t="s">
        <v>178</v>
      </c>
      <c r="B29" s="141">
        <v>0</v>
      </c>
      <c r="C29" s="141">
        <v>0</v>
      </c>
      <c r="D29" s="141"/>
      <c r="E29" s="72"/>
    </row>
    <row r="30" spans="1:5">
      <c r="A30" s="23" t="s">
        <v>179</v>
      </c>
      <c r="B30" s="141"/>
      <c r="C30" s="141"/>
      <c r="D30" s="141"/>
      <c r="E30" s="72">
        <v>0</v>
      </c>
    </row>
    <row r="31" spans="1:5">
      <c r="A31" s="23" t="s">
        <v>180</v>
      </c>
      <c r="B31" s="141"/>
      <c r="C31" s="141"/>
      <c r="D31" s="141"/>
      <c r="E31" s="72"/>
    </row>
    <row r="32" spans="1:5">
      <c r="A32" s="23" t="s">
        <v>181</v>
      </c>
      <c r="B32" s="141"/>
      <c r="C32" s="141"/>
      <c r="D32" s="141"/>
      <c r="E32" s="72"/>
    </row>
    <row r="33" spans="1:5">
      <c r="A33" s="23" t="s">
        <v>182</v>
      </c>
      <c r="B33" s="141">
        <v>3000000</v>
      </c>
      <c r="C33" s="141">
        <v>3000000</v>
      </c>
      <c r="D33" s="141">
        <v>920433</v>
      </c>
      <c r="E33" s="72">
        <v>0</v>
      </c>
    </row>
    <row r="34" spans="1:5">
      <c r="A34" s="23" t="s">
        <v>220</v>
      </c>
      <c r="B34" s="141">
        <v>0</v>
      </c>
      <c r="C34" s="141">
        <v>0</v>
      </c>
      <c r="D34" s="141">
        <v>0</v>
      </c>
      <c r="E34" s="72">
        <v>0</v>
      </c>
    </row>
    <row r="35" spans="1:5" ht="22.5">
      <c r="A35" s="62" t="s">
        <v>183</v>
      </c>
      <c r="B35" s="141">
        <v>0</v>
      </c>
      <c r="C35" s="141">
        <v>0</v>
      </c>
      <c r="D35" s="141">
        <v>83695</v>
      </c>
      <c r="E35" s="72">
        <v>0</v>
      </c>
    </row>
    <row r="36" spans="1:5">
      <c r="A36" s="19" t="s">
        <v>4</v>
      </c>
      <c r="B36" s="141">
        <f>B27+B20+B21+B16+B7</f>
        <v>59952063</v>
      </c>
      <c r="C36" s="141">
        <f>C27+C20+C21+C16+C7</f>
        <v>59952063</v>
      </c>
      <c r="D36" s="141">
        <f>D27+D21+D20+D18+D7</f>
        <v>36811879</v>
      </c>
      <c r="E36" s="72">
        <f>D36/C36</f>
        <v>0.61402188945524694</v>
      </c>
    </row>
    <row r="37" spans="1:5">
      <c r="A37" s="65"/>
      <c r="B37" s="65"/>
    </row>
    <row r="38" spans="1:5">
      <c r="A38" s="65"/>
      <c r="B38" s="65"/>
    </row>
    <row r="39" spans="1:5">
      <c r="A39" s="59"/>
      <c r="B39" s="59"/>
    </row>
    <row r="40" spans="1:5">
      <c r="A40" s="350" t="s">
        <v>129</v>
      </c>
      <c r="B40" s="350"/>
      <c r="C40" s="350"/>
      <c r="D40" s="350"/>
      <c r="E40" s="350"/>
    </row>
    <row r="41" spans="1:5">
      <c r="A41" s="351" t="s">
        <v>130</v>
      </c>
      <c r="B41" s="351"/>
      <c r="C41" s="351"/>
      <c r="D41" s="351"/>
      <c r="E41" s="351"/>
    </row>
    <row r="42" spans="1:5">
      <c r="A42" s="5"/>
      <c r="B42" s="5"/>
      <c r="C42" s="5"/>
      <c r="D42" s="5"/>
      <c r="E42" s="5" t="s">
        <v>232</v>
      </c>
    </row>
    <row r="43" spans="1:5" ht="12.75" customHeight="1">
      <c r="A43" s="352" t="s">
        <v>123</v>
      </c>
      <c r="B43" s="344" t="s">
        <v>2</v>
      </c>
      <c r="C43" s="346" t="s">
        <v>191</v>
      </c>
      <c r="D43" s="346" t="s">
        <v>10</v>
      </c>
      <c r="E43" s="348" t="s">
        <v>11</v>
      </c>
    </row>
    <row r="44" spans="1:5">
      <c r="A44" s="353"/>
      <c r="B44" s="345"/>
      <c r="C44" s="347"/>
      <c r="D44" s="347"/>
      <c r="E44" s="349"/>
    </row>
    <row r="45" spans="1:5">
      <c r="A45" s="50"/>
      <c r="B45" s="50"/>
      <c r="C45" s="50"/>
      <c r="D45" s="50"/>
      <c r="E45" s="50"/>
    </row>
    <row r="46" spans="1:5">
      <c r="A46" s="50"/>
      <c r="B46" s="50"/>
      <c r="C46" s="50"/>
      <c r="D46" s="50"/>
      <c r="E46" s="50"/>
    </row>
    <row r="47" spans="1:5">
      <c r="A47" s="50"/>
      <c r="B47" s="50"/>
      <c r="C47" s="50"/>
      <c r="D47" s="50"/>
      <c r="E47" s="50"/>
    </row>
    <row r="48" spans="1:5">
      <c r="A48" s="14" t="s">
        <v>6</v>
      </c>
      <c r="B48" s="50"/>
      <c r="C48" s="50"/>
      <c r="D48" s="50"/>
      <c r="E48" s="50">
        <v>0</v>
      </c>
    </row>
    <row r="50" spans="1:5">
      <c r="A50" s="350" t="s">
        <v>133</v>
      </c>
      <c r="B50" s="350"/>
      <c r="C50" s="350"/>
      <c r="D50" s="350"/>
      <c r="E50" s="350"/>
    </row>
    <row r="51" spans="1:5">
      <c r="A51" s="351" t="s">
        <v>132</v>
      </c>
      <c r="B51" s="351"/>
      <c r="C51" s="351"/>
      <c r="D51" s="351"/>
      <c r="E51" s="351"/>
    </row>
    <row r="52" spans="1:5">
      <c r="A52" s="5"/>
      <c r="B52" s="5"/>
      <c r="C52" s="5"/>
      <c r="D52" s="5"/>
      <c r="E52" s="5" t="s">
        <v>233</v>
      </c>
    </row>
    <row r="53" spans="1:5" ht="12.75" customHeight="1">
      <c r="A53" s="352" t="s">
        <v>123</v>
      </c>
      <c r="B53" s="344" t="s">
        <v>2</v>
      </c>
      <c r="C53" s="346" t="s">
        <v>191</v>
      </c>
      <c r="D53" s="346" t="s">
        <v>10</v>
      </c>
      <c r="E53" s="348" t="s">
        <v>11</v>
      </c>
    </row>
    <row r="54" spans="1:5">
      <c r="A54" s="353"/>
      <c r="B54" s="345"/>
      <c r="C54" s="347"/>
      <c r="D54" s="347"/>
      <c r="E54" s="349"/>
    </row>
    <row r="55" spans="1:5">
      <c r="A55" s="50"/>
      <c r="B55" s="50"/>
      <c r="C55" s="50"/>
      <c r="D55" s="50"/>
      <c r="E55" s="50"/>
    </row>
    <row r="56" spans="1:5">
      <c r="A56" s="50"/>
      <c r="B56" s="50"/>
      <c r="C56" s="50"/>
      <c r="D56" s="50"/>
      <c r="E56" s="50"/>
    </row>
    <row r="57" spans="1:5">
      <c r="A57" s="50"/>
      <c r="B57" s="50"/>
      <c r="C57" s="50"/>
      <c r="D57" s="50"/>
      <c r="E57" s="50"/>
    </row>
    <row r="58" spans="1:5">
      <c r="A58" s="14" t="s">
        <v>6</v>
      </c>
      <c r="B58" s="50"/>
      <c r="C58" s="50"/>
      <c r="D58" s="50"/>
      <c r="E58" s="50">
        <v>0</v>
      </c>
    </row>
  </sheetData>
  <mergeCells count="18">
    <mergeCell ref="A50:E50"/>
    <mergeCell ref="A51:E51"/>
    <mergeCell ref="A53:A54"/>
    <mergeCell ref="B53:B54"/>
    <mergeCell ref="C53:C54"/>
    <mergeCell ref="D53:D54"/>
    <mergeCell ref="E53:E54"/>
    <mergeCell ref="A3:E3"/>
    <mergeCell ref="A2:D2"/>
    <mergeCell ref="E4:E5"/>
    <mergeCell ref="B4:D4"/>
    <mergeCell ref="C43:C44"/>
    <mergeCell ref="D43:D44"/>
    <mergeCell ref="A40:E40"/>
    <mergeCell ref="A41:E41"/>
    <mergeCell ref="E43:E44"/>
    <mergeCell ref="A43:A44"/>
    <mergeCell ref="B43:B44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H126"/>
  <sheetViews>
    <sheetView zoomScale="125" workbookViewId="0">
      <pane ySplit="7" topLeftCell="A77" activePane="bottomLeft" state="frozen"/>
      <selection pane="bottomLeft" activeCell="A100" sqref="A100:H100"/>
    </sheetView>
  </sheetViews>
  <sheetFormatPr defaultRowHeight="12.75"/>
  <cols>
    <col min="1" max="2" width="9.28515625" customWidth="1"/>
    <col min="4" max="4" width="17.140625" customWidth="1"/>
    <col min="5" max="5" width="12.85546875" customWidth="1"/>
    <col min="6" max="6" width="12.42578125" customWidth="1"/>
    <col min="7" max="7" width="11.85546875" customWidth="1"/>
    <col min="8" max="8" width="13.7109375" customWidth="1"/>
  </cols>
  <sheetData>
    <row r="1" spans="1:8">
      <c r="A1" s="350" t="s">
        <v>112</v>
      </c>
      <c r="B1" s="350"/>
      <c r="C1" s="350"/>
      <c r="D1" s="350"/>
      <c r="E1" s="350"/>
      <c r="F1" s="350"/>
      <c r="G1" s="350"/>
      <c r="H1" s="350"/>
    </row>
    <row r="2" spans="1:8">
      <c r="A2" s="368"/>
      <c r="B2" s="368"/>
      <c r="C2" s="368"/>
      <c r="D2" s="368"/>
      <c r="E2" s="368"/>
      <c r="F2" s="368"/>
      <c r="G2" s="368"/>
      <c r="H2" s="368"/>
    </row>
    <row r="3" spans="1:8">
      <c r="A3" s="331" t="s">
        <v>244</v>
      </c>
      <c r="B3" s="331"/>
      <c r="C3" s="331"/>
      <c r="D3" s="331"/>
      <c r="E3" s="331"/>
      <c r="F3" s="331"/>
      <c r="G3" s="331"/>
      <c r="H3" s="331"/>
    </row>
    <row r="4" spans="1:8">
      <c r="A4" s="331" t="s">
        <v>19</v>
      </c>
      <c r="B4" s="331"/>
      <c r="C4" s="331"/>
      <c r="D4" s="331"/>
      <c r="E4" s="331"/>
      <c r="F4" s="331"/>
      <c r="G4" s="331"/>
      <c r="H4" s="331"/>
    </row>
    <row r="5" spans="1:8">
      <c r="A5" s="332" t="s">
        <v>232</v>
      </c>
      <c r="B5" s="332"/>
      <c r="C5" s="332"/>
      <c r="D5" s="332"/>
      <c r="E5" s="332"/>
      <c r="F5" s="332"/>
      <c r="G5" s="332"/>
      <c r="H5" s="332"/>
    </row>
    <row r="6" spans="1:8" ht="12.75" customHeight="1">
      <c r="A6" s="273" t="s">
        <v>1</v>
      </c>
      <c r="B6" s="273"/>
      <c r="C6" s="273"/>
      <c r="D6" s="273"/>
      <c r="E6" s="338" t="s">
        <v>3</v>
      </c>
      <c r="F6" s="338"/>
      <c r="G6" s="338"/>
      <c r="H6" s="273" t="s">
        <v>204</v>
      </c>
    </row>
    <row r="7" spans="1:8" ht="21" customHeight="1">
      <c r="A7" s="273"/>
      <c r="B7" s="273"/>
      <c r="C7" s="273"/>
      <c r="D7" s="273"/>
      <c r="E7" s="57" t="s">
        <v>201</v>
      </c>
      <c r="F7" s="57" t="s">
        <v>202</v>
      </c>
      <c r="G7" s="57" t="s">
        <v>205</v>
      </c>
      <c r="H7" s="273"/>
    </row>
    <row r="8" spans="1:8">
      <c r="A8" s="307" t="s">
        <v>84</v>
      </c>
      <c r="B8" s="307"/>
      <c r="C8" s="307"/>
      <c r="D8" s="307"/>
      <c r="E8" s="143"/>
      <c r="F8" s="115">
        <v>0</v>
      </c>
      <c r="G8" s="115">
        <v>0</v>
      </c>
      <c r="H8" s="72">
        <v>0</v>
      </c>
    </row>
    <row r="9" spans="1:8" ht="23.25" customHeight="1">
      <c r="A9" s="360" t="s">
        <v>85</v>
      </c>
      <c r="B9" s="360"/>
      <c r="C9" s="360"/>
      <c r="D9" s="360"/>
      <c r="E9" s="143"/>
      <c r="F9" s="115"/>
      <c r="G9" s="115"/>
      <c r="H9" s="18"/>
    </row>
    <row r="10" spans="1:8" ht="23.25" customHeight="1">
      <c r="A10" s="361" t="s">
        <v>86</v>
      </c>
      <c r="B10" s="361"/>
      <c r="C10" s="361"/>
      <c r="D10" s="361"/>
      <c r="E10" s="143"/>
      <c r="F10" s="115"/>
      <c r="G10" s="115"/>
      <c r="H10" s="18"/>
    </row>
    <row r="11" spans="1:8" ht="23.25" customHeight="1">
      <c r="A11" s="361" t="s">
        <v>87</v>
      </c>
      <c r="B11" s="361"/>
      <c r="C11" s="361"/>
      <c r="D11" s="361"/>
      <c r="E11" s="143"/>
      <c r="F11" s="115"/>
      <c r="G11" s="115"/>
      <c r="H11" s="18"/>
    </row>
    <row r="12" spans="1:8" ht="23.25" customHeight="1">
      <c r="A12" s="357" t="s">
        <v>88</v>
      </c>
      <c r="B12" s="358"/>
      <c r="C12" s="358"/>
      <c r="D12" s="359"/>
      <c r="E12" s="143"/>
      <c r="F12" s="115">
        <v>19681819</v>
      </c>
      <c r="G12" s="115">
        <v>7000000</v>
      </c>
      <c r="H12" s="72">
        <f>G12/F12</f>
        <v>0.35565818382945197</v>
      </c>
    </row>
    <row r="13" spans="1:8" ht="23.25" customHeight="1">
      <c r="A13" s="365" t="s">
        <v>89</v>
      </c>
      <c r="B13" s="365"/>
      <c r="C13" s="365"/>
      <c r="D13" s="365"/>
      <c r="E13" s="145">
        <v>0</v>
      </c>
      <c r="F13" s="145">
        <f>F12+F11+F10+F9+F8</f>
        <v>19681819</v>
      </c>
      <c r="G13" s="145">
        <f>G12+G11+G10+G9+G8</f>
        <v>7000000</v>
      </c>
      <c r="H13" s="75">
        <f>G13/F13</f>
        <v>0.35565818382945197</v>
      </c>
    </row>
    <row r="14" spans="1:8" ht="12.75" customHeight="1">
      <c r="A14" s="366"/>
      <c r="B14" s="366"/>
      <c r="C14" s="366"/>
      <c r="D14" s="366"/>
      <c r="E14" s="143"/>
      <c r="F14" s="115"/>
      <c r="G14" s="115"/>
      <c r="H14" s="18"/>
    </row>
    <row r="15" spans="1:8" ht="12.75" customHeight="1">
      <c r="A15" s="361" t="s">
        <v>93</v>
      </c>
      <c r="B15" s="361"/>
      <c r="C15" s="361"/>
      <c r="D15" s="361"/>
      <c r="E15" s="143"/>
      <c r="F15" s="115"/>
      <c r="G15" s="115"/>
      <c r="H15" s="18"/>
    </row>
    <row r="16" spans="1:8" ht="12.75" customHeight="1">
      <c r="A16" s="361" t="s">
        <v>94</v>
      </c>
      <c r="B16" s="361"/>
      <c r="C16" s="361"/>
      <c r="D16" s="361"/>
      <c r="E16" s="143">
        <v>0</v>
      </c>
      <c r="F16" s="115">
        <v>0</v>
      </c>
      <c r="G16" s="115">
        <v>0</v>
      </c>
      <c r="H16" s="72">
        <v>0</v>
      </c>
    </row>
    <row r="17" spans="1:8">
      <c r="A17" s="267" t="s">
        <v>95</v>
      </c>
      <c r="B17" s="267"/>
      <c r="C17" s="267"/>
      <c r="D17" s="267"/>
      <c r="E17" s="115"/>
      <c r="F17" s="115">
        <v>1500000</v>
      </c>
      <c r="G17" s="115">
        <v>1500000</v>
      </c>
      <c r="H17" s="72">
        <v>1</v>
      </c>
    </row>
    <row r="18" spans="1:8">
      <c r="A18" s="257" t="s">
        <v>96</v>
      </c>
      <c r="B18" s="262"/>
      <c r="C18" s="262"/>
      <c r="D18" s="258"/>
      <c r="E18" s="140"/>
      <c r="F18" s="115"/>
      <c r="G18" s="115"/>
      <c r="H18" s="18"/>
    </row>
    <row r="19" spans="1:8">
      <c r="A19" s="257" t="s">
        <v>97</v>
      </c>
      <c r="B19" s="262"/>
      <c r="C19" s="262"/>
      <c r="D19" s="258"/>
      <c r="E19" s="140"/>
      <c r="F19" s="115"/>
      <c r="G19" s="115"/>
      <c r="H19" s="18"/>
    </row>
    <row r="20" spans="1:8">
      <c r="A20" s="363"/>
      <c r="B20" s="363"/>
      <c r="C20" s="363"/>
      <c r="D20" s="363"/>
      <c r="E20" s="140"/>
      <c r="F20" s="115"/>
      <c r="G20" s="115"/>
      <c r="H20" s="18"/>
    </row>
    <row r="21" spans="1:8">
      <c r="A21" s="364" t="s">
        <v>98</v>
      </c>
      <c r="B21" s="364"/>
      <c r="C21" s="364"/>
      <c r="D21" s="364"/>
      <c r="E21" s="146">
        <f>SUM(E16:E20)</f>
        <v>0</v>
      </c>
      <c r="F21" s="146">
        <f>SUM(F16:F20)</f>
        <v>1500000</v>
      </c>
      <c r="G21" s="146">
        <f>SUM(G16:G20)</f>
        <v>1500000</v>
      </c>
      <c r="H21" s="73">
        <f>SUM(H16:H20)</f>
        <v>1</v>
      </c>
    </row>
    <row r="22" spans="1:8">
      <c r="A22" s="363"/>
      <c r="B22" s="363"/>
      <c r="C22" s="363"/>
      <c r="D22" s="363"/>
      <c r="E22" s="140"/>
      <c r="F22" s="115"/>
      <c r="G22" s="115"/>
      <c r="H22" s="18"/>
    </row>
    <row r="23" spans="1:8" ht="23.25" customHeight="1">
      <c r="A23" s="360" t="s">
        <v>99</v>
      </c>
      <c r="B23" s="360"/>
      <c r="C23" s="360"/>
      <c r="D23" s="360"/>
      <c r="E23" s="144"/>
      <c r="F23" s="116"/>
      <c r="G23" s="116"/>
      <c r="H23" s="19"/>
    </row>
    <row r="24" spans="1:8" ht="23.25" customHeight="1">
      <c r="A24" s="361" t="s">
        <v>100</v>
      </c>
      <c r="B24" s="361"/>
      <c r="C24" s="361"/>
      <c r="D24" s="361"/>
      <c r="E24" s="112"/>
      <c r="F24" s="112"/>
      <c r="G24" s="112"/>
      <c r="H24" s="8"/>
    </row>
    <row r="25" spans="1:8">
      <c r="A25" s="307" t="s">
        <v>101</v>
      </c>
      <c r="B25" s="307"/>
      <c r="C25" s="307"/>
      <c r="D25" s="307"/>
      <c r="E25" s="112"/>
      <c r="F25" s="113"/>
      <c r="G25" s="113"/>
      <c r="H25" s="104"/>
    </row>
    <row r="26" spans="1:8">
      <c r="A26" s="267"/>
      <c r="B26" s="267"/>
      <c r="C26" s="267"/>
      <c r="D26" s="267"/>
      <c r="E26" s="112"/>
      <c r="F26" s="113"/>
      <c r="G26" s="113"/>
      <c r="H26" s="104"/>
    </row>
    <row r="27" spans="1:8">
      <c r="A27" s="362" t="s">
        <v>92</v>
      </c>
      <c r="B27" s="362"/>
      <c r="C27" s="362"/>
      <c r="D27" s="362"/>
      <c r="E27" s="115">
        <v>0</v>
      </c>
      <c r="F27" s="115">
        <f>SUM(F23:F26)</f>
        <v>0</v>
      </c>
      <c r="G27" s="115">
        <f>SUM(G23:G26)</f>
        <v>0</v>
      </c>
      <c r="H27" s="100">
        <f>SUM(H23:H26)</f>
        <v>0</v>
      </c>
    </row>
    <row r="28" spans="1:8">
      <c r="A28" s="267"/>
      <c r="B28" s="267"/>
      <c r="C28" s="267"/>
      <c r="D28" s="267"/>
      <c r="E28" s="112"/>
      <c r="F28" s="112"/>
      <c r="G28" s="112"/>
      <c r="H28" s="8"/>
    </row>
    <row r="29" spans="1:8" ht="23.25" customHeight="1">
      <c r="A29" s="275" t="s">
        <v>109</v>
      </c>
      <c r="B29" s="276"/>
      <c r="C29" s="276"/>
      <c r="D29" s="277"/>
      <c r="E29" s="115">
        <f>E27+E21+E13</f>
        <v>0</v>
      </c>
      <c r="F29" s="115">
        <f>F27+F21+F13</f>
        <v>21181819</v>
      </c>
      <c r="G29" s="115">
        <f>G27+G21+G13</f>
        <v>8500000</v>
      </c>
      <c r="H29" s="72">
        <f>G29/F29</f>
        <v>0.40128753814769164</v>
      </c>
    </row>
    <row r="30" spans="1:8">
      <c r="A30" s="367"/>
      <c r="B30" s="367"/>
      <c r="C30" s="367"/>
      <c r="D30" s="367"/>
    </row>
    <row r="31" spans="1:8">
      <c r="A31" s="367"/>
      <c r="B31" s="367"/>
      <c r="C31" s="367"/>
      <c r="D31" s="367"/>
    </row>
    <row r="51" spans="1:8">
      <c r="A51" s="331" t="s">
        <v>266</v>
      </c>
      <c r="B51" s="331"/>
      <c r="C51" s="331"/>
      <c r="D51" s="331"/>
      <c r="E51" s="331"/>
      <c r="F51" s="331"/>
      <c r="G51" s="331"/>
      <c r="H51" s="331"/>
    </row>
    <row r="52" spans="1:8">
      <c r="A52" s="331" t="s">
        <v>19</v>
      </c>
      <c r="B52" s="331"/>
      <c r="C52" s="331"/>
      <c r="D52" s="331"/>
      <c r="E52" s="331"/>
      <c r="F52" s="331"/>
      <c r="G52" s="331"/>
      <c r="H52" s="331"/>
    </row>
    <row r="53" spans="1:8">
      <c r="A53" s="332" t="s">
        <v>232</v>
      </c>
      <c r="B53" s="332"/>
      <c r="C53" s="332"/>
      <c r="D53" s="332"/>
      <c r="E53" s="332"/>
      <c r="F53" s="332"/>
      <c r="G53" s="332"/>
      <c r="H53" s="332"/>
    </row>
    <row r="54" spans="1:8" ht="12.75" customHeight="1">
      <c r="A54" s="273" t="s">
        <v>1</v>
      </c>
      <c r="B54" s="273"/>
      <c r="C54" s="273"/>
      <c r="D54" s="273"/>
      <c r="E54" s="338" t="s">
        <v>191</v>
      </c>
      <c r="F54" s="338"/>
      <c r="G54" s="338"/>
      <c r="H54" s="273" t="s">
        <v>204</v>
      </c>
    </row>
    <row r="55" spans="1:8">
      <c r="A55" s="273"/>
      <c r="B55" s="273"/>
      <c r="C55" s="273"/>
      <c r="D55" s="273"/>
      <c r="E55" s="17" t="s">
        <v>201</v>
      </c>
      <c r="F55" s="17" t="s">
        <v>202</v>
      </c>
      <c r="G55" s="17" t="s">
        <v>205</v>
      </c>
      <c r="H55" s="273"/>
    </row>
    <row r="56" spans="1:8">
      <c r="A56" s="307" t="s">
        <v>84</v>
      </c>
      <c r="B56" s="307"/>
      <c r="C56" s="307"/>
      <c r="D56" s="307"/>
      <c r="E56" s="27"/>
      <c r="F56" s="18"/>
      <c r="G56" s="18"/>
      <c r="H56" s="18"/>
    </row>
    <row r="57" spans="1:8" ht="24" customHeight="1">
      <c r="A57" s="360" t="s">
        <v>85</v>
      </c>
      <c r="B57" s="360"/>
      <c r="C57" s="360"/>
      <c r="D57" s="360"/>
      <c r="E57" s="27"/>
      <c r="F57" s="18"/>
      <c r="G57" s="18"/>
      <c r="H57" s="18"/>
    </row>
    <row r="58" spans="1:8" ht="23.25" customHeight="1">
      <c r="A58" s="361" t="s">
        <v>86</v>
      </c>
      <c r="B58" s="361"/>
      <c r="C58" s="361"/>
      <c r="D58" s="361"/>
      <c r="E58" s="27"/>
      <c r="F58" s="18"/>
      <c r="G58" s="18"/>
      <c r="H58" s="18"/>
    </row>
    <row r="59" spans="1:8" ht="24.75" customHeight="1">
      <c r="A59" s="361" t="s">
        <v>87</v>
      </c>
      <c r="B59" s="361"/>
      <c r="C59" s="361"/>
      <c r="D59" s="361"/>
      <c r="E59" s="27"/>
      <c r="F59" s="18"/>
      <c r="G59" s="18"/>
      <c r="H59" s="18"/>
    </row>
    <row r="60" spans="1:8" ht="25.5" customHeight="1">
      <c r="A60" s="357" t="s">
        <v>88</v>
      </c>
      <c r="B60" s="358"/>
      <c r="C60" s="358"/>
      <c r="D60" s="359"/>
      <c r="E60" s="27"/>
      <c r="F60" s="18"/>
      <c r="G60" s="18"/>
      <c r="H60" s="18"/>
    </row>
    <row r="61" spans="1:8" ht="22.5" customHeight="1">
      <c r="A61" s="365" t="s">
        <v>89</v>
      </c>
      <c r="B61" s="365"/>
      <c r="C61" s="365"/>
      <c r="D61" s="365"/>
      <c r="E61" s="27">
        <v>0</v>
      </c>
      <c r="F61" s="18">
        <v>0</v>
      </c>
      <c r="G61" s="18">
        <v>0</v>
      </c>
      <c r="H61" s="18">
        <v>0</v>
      </c>
    </row>
    <row r="62" spans="1:8">
      <c r="A62" s="366"/>
      <c r="B62" s="366"/>
      <c r="C62" s="366"/>
      <c r="D62" s="366"/>
      <c r="E62" s="27"/>
      <c r="F62" s="18"/>
      <c r="G62" s="18"/>
      <c r="H62" s="18"/>
    </row>
    <row r="63" spans="1:8">
      <c r="A63" s="361" t="s">
        <v>93</v>
      </c>
      <c r="B63" s="361"/>
      <c r="C63" s="361"/>
      <c r="D63" s="361"/>
      <c r="E63" s="27"/>
      <c r="F63" s="18"/>
      <c r="G63" s="18"/>
      <c r="H63" s="18"/>
    </row>
    <row r="64" spans="1:8">
      <c r="A64" s="361" t="s">
        <v>94</v>
      </c>
      <c r="B64" s="361"/>
      <c r="C64" s="361"/>
      <c r="D64" s="361"/>
      <c r="E64" s="27"/>
      <c r="F64" s="18"/>
      <c r="G64" s="18"/>
      <c r="H64" s="18">
        <f>SUM(E64:G64)</f>
        <v>0</v>
      </c>
    </row>
    <row r="65" spans="1:8">
      <c r="A65" s="267" t="s">
        <v>95</v>
      </c>
      <c r="B65" s="267"/>
      <c r="C65" s="267"/>
      <c r="D65" s="267"/>
      <c r="E65" s="18"/>
      <c r="F65" s="18"/>
      <c r="G65" s="18"/>
      <c r="H65" s="18"/>
    </row>
    <row r="66" spans="1:8">
      <c r="A66" s="257" t="s">
        <v>96</v>
      </c>
      <c r="B66" s="262"/>
      <c r="C66" s="262"/>
      <c r="D66" s="258"/>
      <c r="E66" s="20"/>
      <c r="F66" s="18"/>
      <c r="G66" s="18"/>
      <c r="H66" s="18"/>
    </row>
    <row r="67" spans="1:8">
      <c r="A67" s="257" t="s">
        <v>97</v>
      </c>
      <c r="B67" s="262"/>
      <c r="C67" s="262"/>
      <c r="D67" s="258"/>
      <c r="E67" s="20"/>
      <c r="F67" s="18"/>
      <c r="G67" s="18"/>
      <c r="H67" s="18"/>
    </row>
    <row r="68" spans="1:8">
      <c r="A68" s="363"/>
      <c r="B68" s="363"/>
      <c r="C68" s="363"/>
      <c r="D68" s="363"/>
      <c r="E68" s="20"/>
      <c r="F68" s="18"/>
      <c r="G68" s="18"/>
      <c r="H68" s="18"/>
    </row>
    <row r="69" spans="1:8">
      <c r="A69" s="364" t="s">
        <v>98</v>
      </c>
      <c r="B69" s="364"/>
      <c r="C69" s="364"/>
      <c r="D69" s="364"/>
      <c r="E69" s="20">
        <f>SUM(E64:E68)</f>
        <v>0</v>
      </c>
      <c r="F69" s="20">
        <f>SUM(F64:F68)</f>
        <v>0</v>
      </c>
      <c r="G69" s="20">
        <f>SUM(G64:G68)</f>
        <v>0</v>
      </c>
      <c r="H69" s="20">
        <f>SUM(H64:H68)</f>
        <v>0</v>
      </c>
    </row>
    <row r="70" spans="1:8">
      <c r="A70" s="363"/>
      <c r="B70" s="363"/>
      <c r="C70" s="363"/>
      <c r="D70" s="363"/>
      <c r="E70" s="20"/>
      <c r="F70" s="18"/>
      <c r="G70" s="18"/>
      <c r="H70" s="18"/>
    </row>
    <row r="71" spans="1:8" ht="24.75" customHeight="1">
      <c r="A71" s="360" t="s">
        <v>99</v>
      </c>
      <c r="B71" s="360"/>
      <c r="C71" s="360"/>
      <c r="D71" s="360"/>
      <c r="E71" s="26"/>
      <c r="F71" s="19"/>
      <c r="G71" s="19"/>
      <c r="H71" s="19"/>
    </row>
    <row r="72" spans="1:8" ht="23.25" customHeight="1">
      <c r="A72" s="361" t="s">
        <v>100</v>
      </c>
      <c r="B72" s="361"/>
      <c r="C72" s="361"/>
      <c r="D72" s="361"/>
      <c r="E72" s="8"/>
      <c r="F72" s="8"/>
      <c r="G72" s="8"/>
      <c r="H72" s="8"/>
    </row>
    <row r="73" spans="1:8">
      <c r="A73" s="307" t="s">
        <v>101</v>
      </c>
      <c r="B73" s="307"/>
      <c r="C73" s="307"/>
      <c r="D73" s="307"/>
      <c r="E73" s="8"/>
      <c r="F73" s="8"/>
      <c r="G73" s="8"/>
      <c r="H73" s="8"/>
    </row>
    <row r="74" spans="1:8">
      <c r="A74" s="267"/>
      <c r="B74" s="267"/>
      <c r="C74" s="267"/>
      <c r="D74" s="267"/>
      <c r="E74" s="8"/>
      <c r="F74" s="8"/>
      <c r="G74" s="8"/>
      <c r="H74" s="8"/>
    </row>
    <row r="75" spans="1:8">
      <c r="A75" s="362" t="s">
        <v>92</v>
      </c>
      <c r="B75" s="362"/>
      <c r="C75" s="362"/>
      <c r="D75" s="362"/>
      <c r="E75" s="8">
        <v>0</v>
      </c>
      <c r="F75" s="8">
        <v>0</v>
      </c>
      <c r="G75" s="8">
        <v>0</v>
      </c>
      <c r="H75" s="8">
        <v>0</v>
      </c>
    </row>
    <row r="76" spans="1:8">
      <c r="A76" s="267"/>
      <c r="B76" s="267"/>
      <c r="C76" s="267"/>
      <c r="D76" s="267"/>
      <c r="E76" s="8"/>
      <c r="F76" s="8"/>
      <c r="G76" s="8"/>
      <c r="H76" s="8"/>
    </row>
    <row r="77" spans="1:8" ht="24.75" customHeight="1">
      <c r="A77" s="275" t="s">
        <v>109</v>
      </c>
      <c r="B77" s="276"/>
      <c r="C77" s="276"/>
      <c r="D77" s="277"/>
      <c r="E77" s="8">
        <f>E75+E69+E61</f>
        <v>0</v>
      </c>
      <c r="F77" s="8">
        <f>F75+F69+F61</f>
        <v>0</v>
      </c>
      <c r="G77" s="8">
        <f>G75+G69+G61</f>
        <v>0</v>
      </c>
      <c r="H77" s="8">
        <f>H75+H69+H61</f>
        <v>0</v>
      </c>
    </row>
    <row r="100" spans="1:8">
      <c r="A100" s="331" t="s">
        <v>266</v>
      </c>
      <c r="B100" s="331"/>
      <c r="C100" s="331"/>
      <c r="D100" s="331"/>
      <c r="E100" s="331"/>
      <c r="F100" s="331"/>
      <c r="G100" s="331"/>
      <c r="H100" s="331"/>
    </row>
    <row r="101" spans="1:8">
      <c r="A101" s="331" t="s">
        <v>19</v>
      </c>
      <c r="B101" s="331"/>
      <c r="C101" s="331"/>
      <c r="D101" s="331"/>
      <c r="E101" s="331"/>
      <c r="F101" s="331"/>
      <c r="G101" s="331"/>
      <c r="H101" s="331"/>
    </row>
    <row r="102" spans="1:8">
      <c r="A102" s="332" t="s">
        <v>232</v>
      </c>
      <c r="B102" s="332"/>
      <c r="C102" s="332"/>
      <c r="D102" s="332"/>
      <c r="E102" s="332"/>
      <c r="F102" s="332"/>
      <c r="G102" s="332"/>
      <c r="H102" s="332"/>
    </row>
    <row r="103" spans="1:8" ht="12.75" customHeight="1">
      <c r="A103" s="273" t="s">
        <v>1</v>
      </c>
      <c r="B103" s="273"/>
      <c r="C103" s="273"/>
      <c r="D103" s="273"/>
      <c r="E103" s="338" t="s">
        <v>21</v>
      </c>
      <c r="F103" s="338"/>
      <c r="G103" s="338"/>
      <c r="H103" s="273" t="s">
        <v>204</v>
      </c>
    </row>
    <row r="104" spans="1:8">
      <c r="A104" s="273"/>
      <c r="B104" s="273"/>
      <c r="C104" s="273"/>
      <c r="D104" s="273"/>
      <c r="E104" s="17" t="s">
        <v>201</v>
      </c>
      <c r="F104" s="17" t="s">
        <v>202</v>
      </c>
      <c r="G104" s="17" t="s">
        <v>205</v>
      </c>
      <c r="H104" s="273"/>
    </row>
    <row r="105" spans="1:8">
      <c r="A105" s="307" t="s">
        <v>84</v>
      </c>
      <c r="B105" s="307"/>
      <c r="C105" s="307"/>
      <c r="D105" s="307"/>
      <c r="E105" s="27"/>
      <c r="F105" s="18"/>
      <c r="G105" s="18"/>
      <c r="H105" s="18"/>
    </row>
    <row r="106" spans="1:8">
      <c r="A106" s="360" t="s">
        <v>85</v>
      </c>
      <c r="B106" s="360"/>
      <c r="C106" s="360"/>
      <c r="D106" s="360"/>
      <c r="E106" s="27"/>
      <c r="F106" s="18"/>
      <c r="G106" s="18"/>
      <c r="H106" s="18"/>
    </row>
    <row r="107" spans="1:8">
      <c r="A107" s="361" t="s">
        <v>86</v>
      </c>
      <c r="B107" s="361"/>
      <c r="C107" s="361"/>
      <c r="D107" s="361"/>
      <c r="E107" s="27"/>
      <c r="F107" s="18"/>
      <c r="G107" s="18"/>
      <c r="H107" s="18"/>
    </row>
    <row r="108" spans="1:8">
      <c r="A108" s="361" t="s">
        <v>87</v>
      </c>
      <c r="B108" s="361"/>
      <c r="C108" s="361"/>
      <c r="D108" s="361"/>
      <c r="E108" s="27"/>
      <c r="F108" s="18"/>
      <c r="G108" s="18"/>
      <c r="H108" s="18"/>
    </row>
    <row r="109" spans="1:8">
      <c r="A109" s="357" t="s">
        <v>88</v>
      </c>
      <c r="B109" s="358"/>
      <c r="C109" s="358"/>
      <c r="D109" s="359"/>
      <c r="E109" s="27"/>
      <c r="F109" s="18"/>
      <c r="G109" s="18"/>
      <c r="H109" s="18"/>
    </row>
    <row r="110" spans="1:8">
      <c r="A110" s="365" t="s">
        <v>89</v>
      </c>
      <c r="B110" s="365"/>
      <c r="C110" s="365"/>
      <c r="D110" s="365"/>
      <c r="E110" s="27">
        <v>0</v>
      </c>
      <c r="F110" s="18">
        <v>0</v>
      </c>
      <c r="G110" s="18">
        <v>0</v>
      </c>
      <c r="H110" s="18">
        <v>0</v>
      </c>
    </row>
    <row r="111" spans="1:8">
      <c r="A111" s="366"/>
      <c r="B111" s="366"/>
      <c r="C111" s="366"/>
      <c r="D111" s="366"/>
      <c r="E111" s="27"/>
      <c r="F111" s="18"/>
      <c r="G111" s="18"/>
      <c r="H111" s="18"/>
    </row>
    <row r="112" spans="1:8">
      <c r="A112" s="361" t="s">
        <v>93</v>
      </c>
      <c r="B112" s="361"/>
      <c r="C112" s="361"/>
      <c r="D112" s="361"/>
      <c r="E112" s="27"/>
      <c r="F112" s="18"/>
      <c r="G112" s="18"/>
      <c r="H112" s="18"/>
    </row>
    <row r="113" spans="1:8">
      <c r="A113" s="361" t="s">
        <v>94</v>
      </c>
      <c r="B113" s="361"/>
      <c r="C113" s="361"/>
      <c r="D113" s="361"/>
      <c r="E113" s="27"/>
      <c r="F113" s="18"/>
      <c r="G113" s="18"/>
      <c r="H113" s="18">
        <f>SUM(E113:G113)</f>
        <v>0</v>
      </c>
    </row>
    <row r="114" spans="1:8">
      <c r="A114" s="267" t="s">
        <v>95</v>
      </c>
      <c r="B114" s="267"/>
      <c r="C114" s="267"/>
      <c r="D114" s="267"/>
      <c r="E114" s="18"/>
      <c r="F114" s="18"/>
      <c r="G114" s="18"/>
      <c r="H114" s="18"/>
    </row>
    <row r="115" spans="1:8">
      <c r="A115" s="257" t="s">
        <v>96</v>
      </c>
      <c r="B115" s="262"/>
      <c r="C115" s="262"/>
      <c r="D115" s="258"/>
      <c r="E115" s="20"/>
      <c r="F115" s="18"/>
      <c r="G115" s="18"/>
      <c r="H115" s="18"/>
    </row>
    <row r="116" spans="1:8">
      <c r="A116" s="257" t="s">
        <v>97</v>
      </c>
      <c r="B116" s="262"/>
      <c r="C116" s="262"/>
      <c r="D116" s="258"/>
      <c r="E116" s="20"/>
      <c r="F116" s="18"/>
      <c r="G116" s="18"/>
      <c r="H116" s="18"/>
    </row>
    <row r="117" spans="1:8">
      <c r="A117" s="363"/>
      <c r="B117" s="363"/>
      <c r="C117" s="363"/>
      <c r="D117" s="363"/>
      <c r="E117" s="20"/>
      <c r="F117" s="18"/>
      <c r="G117" s="18"/>
      <c r="H117" s="18"/>
    </row>
    <row r="118" spans="1:8">
      <c r="A118" s="364" t="s">
        <v>98</v>
      </c>
      <c r="B118" s="364"/>
      <c r="C118" s="364"/>
      <c r="D118" s="364"/>
      <c r="E118" s="20">
        <f>SUM(E113:E117)</f>
        <v>0</v>
      </c>
      <c r="F118" s="20">
        <f>SUM(F113:F117)</f>
        <v>0</v>
      </c>
      <c r="G118" s="20">
        <f>SUM(G113:G117)</f>
        <v>0</v>
      </c>
      <c r="H118" s="20">
        <f>SUM(H113:H117)</f>
        <v>0</v>
      </c>
    </row>
    <row r="119" spans="1:8">
      <c r="A119" s="363"/>
      <c r="B119" s="363"/>
      <c r="C119" s="363"/>
      <c r="D119" s="363"/>
      <c r="E119" s="20"/>
      <c r="F119" s="18"/>
      <c r="G119" s="18"/>
      <c r="H119" s="18"/>
    </row>
    <row r="120" spans="1:8">
      <c r="A120" s="360" t="s">
        <v>99</v>
      </c>
      <c r="B120" s="360"/>
      <c r="C120" s="360"/>
      <c r="D120" s="360"/>
      <c r="E120" s="26"/>
      <c r="F120" s="19"/>
      <c r="G120" s="19"/>
      <c r="H120" s="19"/>
    </row>
    <row r="121" spans="1:8">
      <c r="A121" s="361" t="s">
        <v>100</v>
      </c>
      <c r="B121" s="361"/>
      <c r="C121" s="361"/>
      <c r="D121" s="361"/>
      <c r="E121" s="8"/>
      <c r="F121" s="8"/>
      <c r="G121" s="8"/>
      <c r="H121" s="8"/>
    </row>
    <row r="122" spans="1:8">
      <c r="A122" s="307" t="s">
        <v>101</v>
      </c>
      <c r="B122" s="307"/>
      <c r="C122" s="307"/>
      <c r="D122" s="307"/>
      <c r="E122" s="8"/>
      <c r="F122" s="8"/>
      <c r="G122" s="8"/>
      <c r="H122" s="8"/>
    </row>
    <row r="123" spans="1:8">
      <c r="A123" s="267"/>
      <c r="B123" s="267"/>
      <c r="C123" s="267"/>
      <c r="D123" s="267"/>
      <c r="E123" s="8"/>
      <c r="F123" s="8"/>
      <c r="G123" s="8"/>
      <c r="H123" s="8"/>
    </row>
    <row r="124" spans="1:8">
      <c r="A124" s="362" t="s">
        <v>92</v>
      </c>
      <c r="B124" s="362"/>
      <c r="C124" s="362"/>
      <c r="D124" s="362"/>
      <c r="E124" s="8">
        <v>0</v>
      </c>
      <c r="F124" s="8">
        <v>0</v>
      </c>
      <c r="G124" s="8">
        <v>0</v>
      </c>
      <c r="H124" s="8">
        <v>0</v>
      </c>
    </row>
    <row r="125" spans="1:8">
      <c r="A125" s="267"/>
      <c r="B125" s="267"/>
      <c r="C125" s="267"/>
      <c r="D125" s="267"/>
      <c r="E125" s="8"/>
      <c r="F125" s="8"/>
      <c r="G125" s="8"/>
      <c r="H125" s="8"/>
    </row>
    <row r="126" spans="1:8">
      <c r="A126" s="275" t="s">
        <v>109</v>
      </c>
      <c r="B126" s="276"/>
      <c r="C126" s="276"/>
      <c r="D126" s="277"/>
      <c r="E126" s="8">
        <f>E124+E118+E110</f>
        <v>0</v>
      </c>
      <c r="F126" s="8">
        <f>F124+F118+F110</f>
        <v>0</v>
      </c>
      <c r="G126" s="8">
        <f>G124+G118+G110</f>
        <v>0</v>
      </c>
      <c r="H126" s="8">
        <f>H124+H118+H110</f>
        <v>0</v>
      </c>
    </row>
  </sheetData>
  <mergeCells count="88">
    <mergeCell ref="A1:H1"/>
    <mergeCell ref="A3:H3"/>
    <mergeCell ref="A6:D7"/>
    <mergeCell ref="H6:H7"/>
    <mergeCell ref="A5:H5"/>
    <mergeCell ref="A2:H2"/>
    <mergeCell ref="A4:H4"/>
    <mergeCell ref="E6:G6"/>
    <mergeCell ref="A8:D8"/>
    <mergeCell ref="A9:D9"/>
    <mergeCell ref="A10:D10"/>
    <mergeCell ref="A11:D11"/>
    <mergeCell ref="A13:D13"/>
    <mergeCell ref="A21:D21"/>
    <mergeCell ref="A12:D12"/>
    <mergeCell ref="A14:D14"/>
    <mergeCell ref="A30:D30"/>
    <mergeCell ref="A23:D23"/>
    <mergeCell ref="A29:D29"/>
    <mergeCell ref="A16:D16"/>
    <mergeCell ref="A18:D18"/>
    <mergeCell ref="A19:D19"/>
    <mergeCell ref="A22:D22"/>
    <mergeCell ref="A15:D15"/>
    <mergeCell ref="A20:D20"/>
    <mergeCell ref="A17:D17"/>
    <mergeCell ref="A28:D28"/>
    <mergeCell ref="A27:D27"/>
    <mergeCell ref="A26:D26"/>
    <mergeCell ref="A25:D25"/>
    <mergeCell ref="A24:D24"/>
    <mergeCell ref="A56:D56"/>
    <mergeCell ref="A31:D31"/>
    <mergeCell ref="A52:H52"/>
    <mergeCell ref="A53:H53"/>
    <mergeCell ref="A54:D55"/>
    <mergeCell ref="H54:H55"/>
    <mergeCell ref="E54:G54"/>
    <mergeCell ref="A51:H51"/>
    <mergeCell ref="A68:D68"/>
    <mergeCell ref="A57:D57"/>
    <mergeCell ref="A58:D58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75:D75"/>
    <mergeCell ref="A76:D76"/>
    <mergeCell ref="A77:D77"/>
    <mergeCell ref="A69:D69"/>
    <mergeCell ref="A70:D70"/>
    <mergeCell ref="A71:D71"/>
    <mergeCell ref="A72:D72"/>
    <mergeCell ref="A73:D73"/>
    <mergeCell ref="A74:D74"/>
    <mergeCell ref="A100:H100"/>
    <mergeCell ref="A101:H101"/>
    <mergeCell ref="A102:H102"/>
    <mergeCell ref="H103:H104"/>
    <mergeCell ref="E103:G103"/>
    <mergeCell ref="A103:D104"/>
    <mergeCell ref="A124:D124"/>
    <mergeCell ref="A125:D125"/>
    <mergeCell ref="A126:D126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09:D109"/>
    <mergeCell ref="A115:D115"/>
    <mergeCell ref="A105:D105"/>
    <mergeCell ref="A106:D106"/>
    <mergeCell ref="A107:D107"/>
    <mergeCell ref="A112:D112"/>
    <mergeCell ref="A113:D113"/>
    <mergeCell ref="A114:D114"/>
    <mergeCell ref="A108:D108"/>
    <mergeCell ref="A110:D110"/>
    <mergeCell ref="A111:D111"/>
  </mergeCells>
  <phoneticPr fontId="9" type="noConversion"/>
  <pageMargins left="0.54" right="0.34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F58"/>
  <sheetViews>
    <sheetView topLeftCell="A40" zoomScale="125" workbookViewId="0">
      <selection activeCell="K42" sqref="K42"/>
    </sheetView>
  </sheetViews>
  <sheetFormatPr defaultRowHeight="12.75"/>
  <cols>
    <col min="1" max="1" width="42.28515625" customWidth="1"/>
    <col min="2" max="2" width="13.140625" customWidth="1"/>
    <col min="3" max="3" width="11.7109375" customWidth="1"/>
    <col min="4" max="4" width="11.28515625" customWidth="1"/>
    <col min="5" max="5" width="12.5703125" customWidth="1"/>
  </cols>
  <sheetData>
    <row r="1" spans="1:6" ht="12" customHeight="1">
      <c r="A1" s="13"/>
      <c r="B1" s="51" t="s">
        <v>134</v>
      </c>
      <c r="C1" s="32"/>
      <c r="D1" s="32"/>
      <c r="E1" s="32"/>
      <c r="F1" s="30"/>
    </row>
    <row r="2" spans="1:6">
      <c r="A2" s="341" t="s">
        <v>84</v>
      </c>
      <c r="B2" s="341"/>
    </row>
    <row r="3" spans="1:6">
      <c r="A3" s="317" t="s">
        <v>239</v>
      </c>
      <c r="B3" s="317"/>
    </row>
    <row r="4" spans="1:6">
      <c r="A4" s="12" t="s">
        <v>123</v>
      </c>
      <c r="B4" s="15" t="s">
        <v>2</v>
      </c>
    </row>
    <row r="5" spans="1:6">
      <c r="A5" s="10"/>
      <c r="B5" s="147"/>
    </row>
    <row r="6" spans="1:6">
      <c r="A6" s="10"/>
      <c r="B6" s="147"/>
    </row>
    <row r="7" spans="1:6">
      <c r="A7" s="10"/>
      <c r="B7" s="147"/>
    </row>
    <row r="8" spans="1:6">
      <c r="A8" s="10"/>
      <c r="B8" s="147"/>
    </row>
    <row r="9" spans="1:6">
      <c r="A9" s="10"/>
      <c r="B9" s="147"/>
    </row>
    <row r="10" spans="1:6">
      <c r="A10" s="10"/>
      <c r="B10" s="147"/>
    </row>
    <row r="11" spans="1:6">
      <c r="A11" s="14" t="s">
        <v>6</v>
      </c>
      <c r="B11" s="148">
        <f>SUM(B5:B10)</f>
        <v>0</v>
      </c>
    </row>
    <row r="12" spans="1:6">
      <c r="A12" s="350" t="s">
        <v>135</v>
      </c>
      <c r="B12" s="350"/>
      <c r="C12" s="350"/>
      <c r="D12" s="350"/>
      <c r="E12" s="350"/>
    </row>
    <row r="13" spans="1:6">
      <c r="A13" s="351" t="s">
        <v>136</v>
      </c>
      <c r="B13" s="351"/>
      <c r="C13" s="351"/>
      <c r="D13" s="351"/>
      <c r="E13" s="351"/>
    </row>
    <row r="14" spans="1:6">
      <c r="A14" s="5"/>
      <c r="B14" s="5"/>
      <c r="C14" s="5"/>
      <c r="D14" s="5"/>
      <c r="E14" s="5"/>
    </row>
    <row r="15" spans="1:6" ht="12.75" customHeight="1">
      <c r="A15" s="352" t="s">
        <v>123</v>
      </c>
      <c r="B15" s="344" t="s">
        <v>2</v>
      </c>
      <c r="C15" s="346" t="s">
        <v>191</v>
      </c>
      <c r="D15" s="346" t="s">
        <v>10</v>
      </c>
      <c r="E15" s="348" t="s">
        <v>11</v>
      </c>
    </row>
    <row r="16" spans="1:6">
      <c r="A16" s="353"/>
      <c r="B16" s="345"/>
      <c r="C16" s="347"/>
      <c r="D16" s="347"/>
      <c r="E16" s="349"/>
    </row>
    <row r="17" spans="1:5">
      <c r="A17" s="50"/>
      <c r="B17" s="50"/>
      <c r="C17" s="50"/>
      <c r="D17" s="50"/>
      <c r="E17" s="50"/>
    </row>
    <row r="18" spans="1:5">
      <c r="A18" s="50"/>
      <c r="B18" s="50"/>
      <c r="C18" s="50"/>
      <c r="D18" s="50"/>
      <c r="E18" s="50"/>
    </row>
    <row r="19" spans="1:5">
      <c r="A19" s="14" t="s">
        <v>6</v>
      </c>
      <c r="B19" s="50">
        <v>0</v>
      </c>
      <c r="C19" s="50">
        <v>0</v>
      </c>
      <c r="D19" s="50">
        <v>0</v>
      </c>
      <c r="E19" s="50">
        <v>0</v>
      </c>
    </row>
    <row r="20" spans="1:5">
      <c r="A20" s="48"/>
      <c r="B20" s="48"/>
      <c r="C20" s="48"/>
      <c r="D20" s="48"/>
      <c r="E20" s="48"/>
    </row>
    <row r="21" spans="1:5">
      <c r="A21" s="350" t="s">
        <v>138</v>
      </c>
      <c r="B21" s="350"/>
      <c r="C21" s="350"/>
      <c r="D21" s="350"/>
      <c r="E21" s="350"/>
    </row>
    <row r="22" spans="1:5">
      <c r="A22" s="351" t="s">
        <v>137</v>
      </c>
      <c r="B22" s="351"/>
      <c r="C22" s="351"/>
      <c r="D22" s="351"/>
      <c r="E22" s="351"/>
    </row>
    <row r="23" spans="1:5" ht="12" customHeight="1">
      <c r="A23" s="332" t="s">
        <v>239</v>
      </c>
      <c r="B23" s="332"/>
      <c r="C23" s="332"/>
      <c r="D23" s="332"/>
      <c r="E23" s="332"/>
    </row>
    <row r="24" spans="1:5" ht="12.75" customHeight="1">
      <c r="A24" s="342" t="s">
        <v>127</v>
      </c>
      <c r="B24" s="344" t="s">
        <v>2</v>
      </c>
      <c r="C24" s="346" t="s">
        <v>191</v>
      </c>
      <c r="D24" s="346" t="s">
        <v>10</v>
      </c>
      <c r="E24" s="348" t="s">
        <v>11</v>
      </c>
    </row>
    <row r="25" spans="1:5" ht="14.25" customHeight="1">
      <c r="A25" s="343"/>
      <c r="B25" s="345"/>
      <c r="C25" s="347"/>
      <c r="D25" s="347"/>
      <c r="E25" s="349"/>
    </row>
    <row r="26" spans="1:5">
      <c r="A26" s="10"/>
      <c r="B26" s="11"/>
      <c r="C26" s="7"/>
      <c r="D26" s="7"/>
      <c r="E26" s="7"/>
    </row>
    <row r="27" spans="1:5">
      <c r="A27" s="10"/>
      <c r="B27" s="11"/>
      <c r="C27" s="7"/>
      <c r="D27" s="7"/>
      <c r="E27" s="7"/>
    </row>
    <row r="28" spans="1:5">
      <c r="A28" s="14" t="s">
        <v>6</v>
      </c>
      <c r="B28" s="11">
        <v>0</v>
      </c>
      <c r="C28" s="8">
        <v>0</v>
      </c>
      <c r="D28" s="8">
        <v>0</v>
      </c>
      <c r="E28" s="8">
        <v>0</v>
      </c>
    </row>
    <row r="30" spans="1:5">
      <c r="A30" s="350" t="s">
        <v>139</v>
      </c>
      <c r="B30" s="350"/>
      <c r="C30" s="350"/>
      <c r="D30" s="350"/>
      <c r="E30" s="350"/>
    </row>
    <row r="31" spans="1:5">
      <c r="A31" s="341" t="s">
        <v>88</v>
      </c>
      <c r="B31" s="341"/>
      <c r="C31" s="341"/>
      <c r="D31" s="341"/>
      <c r="E31" s="341"/>
    </row>
    <row r="32" spans="1:5">
      <c r="A32" s="332" t="s">
        <v>240</v>
      </c>
      <c r="B32" s="332"/>
      <c r="C32" s="332"/>
      <c r="D32" s="332"/>
      <c r="E32" s="332"/>
    </row>
    <row r="33" spans="1:5" ht="12.75" customHeight="1">
      <c r="A33" s="342" t="s">
        <v>127</v>
      </c>
      <c r="B33" s="369" t="s">
        <v>2</v>
      </c>
      <c r="C33" s="369"/>
      <c r="D33" s="369"/>
      <c r="E33" s="348" t="s">
        <v>209</v>
      </c>
    </row>
    <row r="34" spans="1:5">
      <c r="A34" s="343"/>
      <c r="B34" s="24" t="s">
        <v>201</v>
      </c>
      <c r="C34" s="17" t="s">
        <v>202</v>
      </c>
      <c r="D34" s="17" t="s">
        <v>205</v>
      </c>
      <c r="E34" s="349"/>
    </row>
    <row r="35" spans="1:5">
      <c r="A35" s="45"/>
      <c r="B35" s="110">
        <v>0</v>
      </c>
      <c r="C35" s="149"/>
      <c r="D35" s="149"/>
      <c r="E35" s="150"/>
    </row>
    <row r="36" spans="1:5">
      <c r="A36" s="45" t="s">
        <v>267</v>
      </c>
      <c r="B36" s="110">
        <v>0</v>
      </c>
      <c r="C36" s="149">
        <v>19681819</v>
      </c>
      <c r="D36" s="149">
        <v>7000000</v>
      </c>
      <c r="E36" s="150">
        <f>D36/C36</f>
        <v>0.35565818382945197</v>
      </c>
    </row>
    <row r="37" spans="1:5">
      <c r="A37" s="45"/>
      <c r="B37" s="110"/>
      <c r="C37" s="22"/>
      <c r="D37" s="22"/>
      <c r="E37" s="150"/>
    </row>
    <row r="38" spans="1:5">
      <c r="A38" s="16" t="s">
        <v>6</v>
      </c>
      <c r="B38" s="34">
        <v>0</v>
      </c>
      <c r="C38" s="151">
        <f>SUM(C35:C37)</f>
        <v>19681819</v>
      </c>
      <c r="D38" s="151">
        <f>SUM(D35:D37)</f>
        <v>7000000</v>
      </c>
      <c r="E38" s="150">
        <f>D38/C38</f>
        <v>0.35565818382945197</v>
      </c>
    </row>
    <row r="39" spans="1:5">
      <c r="C39" s="81"/>
    </row>
    <row r="40" spans="1:5">
      <c r="A40" s="350" t="s">
        <v>141</v>
      </c>
      <c r="B40" s="350"/>
      <c r="C40" s="350"/>
      <c r="D40" s="350"/>
      <c r="E40" s="350"/>
    </row>
    <row r="41" spans="1:5">
      <c r="A41" s="351" t="s">
        <v>140</v>
      </c>
      <c r="B41" s="351"/>
      <c r="C41" s="351"/>
      <c r="D41" s="351"/>
      <c r="E41" s="351"/>
    </row>
    <row r="42" spans="1:5">
      <c r="A42" s="5"/>
      <c r="B42" s="5"/>
      <c r="C42" s="5"/>
      <c r="D42" s="5"/>
      <c r="E42" s="5" t="s">
        <v>233</v>
      </c>
    </row>
    <row r="43" spans="1:5" ht="12.75" customHeight="1">
      <c r="A43" s="352" t="s">
        <v>123</v>
      </c>
      <c r="B43" s="344" t="s">
        <v>2</v>
      </c>
      <c r="C43" s="346" t="s">
        <v>191</v>
      </c>
      <c r="D43" s="346" t="s">
        <v>10</v>
      </c>
      <c r="E43" s="348" t="s">
        <v>11</v>
      </c>
    </row>
    <row r="44" spans="1:5">
      <c r="A44" s="353"/>
      <c r="B44" s="345"/>
      <c r="C44" s="347"/>
      <c r="D44" s="347"/>
      <c r="E44" s="349"/>
    </row>
    <row r="45" spans="1:5">
      <c r="A45" s="50"/>
      <c r="B45" s="50"/>
      <c r="C45" s="50"/>
      <c r="D45" s="50"/>
      <c r="E45" s="50"/>
    </row>
    <row r="46" spans="1:5">
      <c r="A46" s="50"/>
      <c r="B46" s="50"/>
      <c r="C46" s="50"/>
      <c r="D46" s="50"/>
      <c r="E46" s="50"/>
    </row>
    <row r="47" spans="1:5">
      <c r="A47" s="50"/>
      <c r="B47" s="50"/>
      <c r="C47" s="50"/>
      <c r="D47" s="50"/>
      <c r="E47" s="50"/>
    </row>
    <row r="48" spans="1:5">
      <c r="A48" s="14" t="s">
        <v>6</v>
      </c>
      <c r="B48" s="50">
        <v>0</v>
      </c>
      <c r="C48" s="50">
        <v>0</v>
      </c>
      <c r="D48" s="50">
        <v>0</v>
      </c>
      <c r="E48" s="50">
        <v>0</v>
      </c>
    </row>
    <row r="50" spans="1:5">
      <c r="A50" s="350" t="s">
        <v>142</v>
      </c>
      <c r="B50" s="350"/>
      <c r="C50" s="350"/>
      <c r="D50" s="350"/>
      <c r="E50" s="350"/>
    </row>
    <row r="51" spans="1:5">
      <c r="A51" s="351" t="s">
        <v>101</v>
      </c>
      <c r="B51" s="351"/>
      <c r="C51" s="351"/>
      <c r="D51" s="351"/>
      <c r="E51" s="351"/>
    </row>
    <row r="52" spans="1:5">
      <c r="A52" s="5"/>
      <c r="B52" s="5"/>
      <c r="C52" s="5"/>
      <c r="D52" s="5"/>
      <c r="E52" s="5" t="s">
        <v>233</v>
      </c>
    </row>
    <row r="53" spans="1:5" ht="12.75" customHeight="1">
      <c r="A53" s="352" t="s">
        <v>123</v>
      </c>
      <c r="B53" s="344" t="s">
        <v>2</v>
      </c>
      <c r="C53" s="346" t="s">
        <v>191</v>
      </c>
      <c r="D53" s="346" t="s">
        <v>10</v>
      </c>
      <c r="E53" s="348" t="s">
        <v>11</v>
      </c>
    </row>
    <row r="54" spans="1:5">
      <c r="A54" s="353"/>
      <c r="B54" s="345"/>
      <c r="C54" s="347"/>
      <c r="D54" s="347"/>
      <c r="E54" s="349"/>
    </row>
    <row r="55" spans="1:5">
      <c r="A55" s="50"/>
      <c r="B55" s="50"/>
      <c r="C55" s="50"/>
      <c r="D55" s="50"/>
      <c r="E55" s="50"/>
    </row>
    <row r="56" spans="1:5">
      <c r="A56" s="50"/>
      <c r="B56" s="50"/>
      <c r="C56" s="50"/>
      <c r="D56" s="50"/>
      <c r="E56" s="50"/>
    </row>
    <row r="57" spans="1:5">
      <c r="A57" s="50"/>
      <c r="B57" s="50"/>
      <c r="C57" s="50"/>
      <c r="D57" s="50"/>
      <c r="E57" s="50"/>
    </row>
    <row r="58" spans="1:5">
      <c r="A58" s="14" t="s">
        <v>6</v>
      </c>
      <c r="B58" s="50">
        <v>0</v>
      </c>
      <c r="C58" s="50">
        <v>0</v>
      </c>
      <c r="D58" s="50">
        <v>0</v>
      </c>
      <c r="E58" s="50">
        <v>0</v>
      </c>
    </row>
  </sheetData>
  <mergeCells count="37">
    <mergeCell ref="A50:E50"/>
    <mergeCell ref="A51:E51"/>
    <mergeCell ref="A53:A54"/>
    <mergeCell ref="B53:B54"/>
    <mergeCell ref="C53:C54"/>
    <mergeCell ref="D53:D54"/>
    <mergeCell ref="E53:E54"/>
    <mergeCell ref="B24:B25"/>
    <mergeCell ref="A31:E31"/>
    <mergeCell ref="A33:A34"/>
    <mergeCell ref="E24:E25"/>
    <mergeCell ref="A24:A25"/>
    <mergeCell ref="D24:D25"/>
    <mergeCell ref="B33:D33"/>
    <mergeCell ref="C43:C44"/>
    <mergeCell ref="D43:D44"/>
    <mergeCell ref="E43:E44"/>
    <mergeCell ref="A40:E40"/>
    <mergeCell ref="A41:E41"/>
    <mergeCell ref="A43:A44"/>
    <mergeCell ref="B43:B44"/>
    <mergeCell ref="A21:E21"/>
    <mergeCell ref="E33:E34"/>
    <mergeCell ref="A32:E32"/>
    <mergeCell ref="A2:B2"/>
    <mergeCell ref="A3:B3"/>
    <mergeCell ref="A30:E30"/>
    <mergeCell ref="A23:E23"/>
    <mergeCell ref="A22:E22"/>
    <mergeCell ref="A12:E12"/>
    <mergeCell ref="C24:C25"/>
    <mergeCell ref="A13:E13"/>
    <mergeCell ref="B15:B16"/>
    <mergeCell ref="C15:C16"/>
    <mergeCell ref="D15:D16"/>
    <mergeCell ref="E15:E16"/>
    <mergeCell ref="A15:A16"/>
  </mergeCells>
  <phoneticPr fontId="0" type="noConversion"/>
  <pageMargins left="0.75" right="0.35" top="0.36" bottom="0.3" header="0.26" footer="0.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3:N51"/>
  <sheetViews>
    <sheetView topLeftCell="A40" workbookViewId="0">
      <selection activeCell="M44" sqref="M44"/>
    </sheetView>
  </sheetViews>
  <sheetFormatPr defaultRowHeight="12.75"/>
  <cols>
    <col min="4" max="4" width="26.85546875" customWidth="1"/>
    <col min="5" max="5" width="10.42578125" customWidth="1"/>
    <col min="6" max="6" width="10.7109375" customWidth="1"/>
    <col min="7" max="7" width="10.28515625" customWidth="1"/>
    <col min="8" max="9" width="10.42578125" bestFit="1" customWidth="1"/>
    <col min="10" max="10" width="10.42578125" customWidth="1"/>
    <col min="11" max="11" width="10.140625" customWidth="1"/>
    <col min="12" max="12" width="9.85546875" customWidth="1"/>
    <col min="13" max="13" width="10" customWidth="1"/>
    <col min="14" max="14" width="6.5703125" customWidth="1"/>
  </cols>
  <sheetData>
    <row r="3" spans="1:14">
      <c r="A3" s="330" t="s">
        <v>114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>
      <c r="A4" s="331" t="s">
        <v>247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</row>
    <row r="5" spans="1:14">
      <c r="A5" s="331" t="s">
        <v>20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</row>
    <row r="6" spans="1:14" ht="13.5" thickBot="1">
      <c r="A6" s="317" t="s">
        <v>232</v>
      </c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</row>
    <row r="7" spans="1:14" ht="12.75" customHeight="1">
      <c r="A7" s="333" t="s">
        <v>1</v>
      </c>
      <c r="B7" s="334"/>
      <c r="C7" s="334"/>
      <c r="D7" s="334"/>
      <c r="E7" s="309" t="s">
        <v>210</v>
      </c>
      <c r="F7" s="310"/>
      <c r="G7" s="311"/>
      <c r="H7" s="309" t="s">
        <v>212</v>
      </c>
      <c r="I7" s="310"/>
      <c r="J7" s="311"/>
      <c r="K7" s="372" t="s">
        <v>6</v>
      </c>
      <c r="L7" s="373"/>
      <c r="M7" s="374"/>
      <c r="N7" s="376" t="s">
        <v>213</v>
      </c>
    </row>
    <row r="8" spans="1:14" ht="13.5" thickBot="1">
      <c r="A8" s="336"/>
      <c r="B8" s="324"/>
      <c r="C8" s="324"/>
      <c r="D8" s="324"/>
      <c r="E8" s="86" t="s">
        <v>201</v>
      </c>
      <c r="F8" s="87" t="s">
        <v>202</v>
      </c>
      <c r="G8" s="88" t="s">
        <v>211</v>
      </c>
      <c r="H8" s="86" t="s">
        <v>201</v>
      </c>
      <c r="I8" s="87" t="s">
        <v>202</v>
      </c>
      <c r="J8" s="88" t="s">
        <v>205</v>
      </c>
      <c r="K8" s="89" t="s">
        <v>201</v>
      </c>
      <c r="L8" s="90" t="s">
        <v>202</v>
      </c>
      <c r="M8" s="91" t="s">
        <v>205</v>
      </c>
      <c r="N8" s="377"/>
    </row>
    <row r="9" spans="1:14">
      <c r="A9" s="316" t="s">
        <v>51</v>
      </c>
      <c r="B9" s="316"/>
      <c r="C9" s="316"/>
      <c r="D9" s="375"/>
      <c r="E9" s="219">
        <v>112291853</v>
      </c>
      <c r="F9" s="220">
        <v>112291853</v>
      </c>
      <c r="G9" s="221">
        <v>58506793</v>
      </c>
      <c r="H9" s="219"/>
      <c r="I9" s="220"/>
      <c r="J9" s="221"/>
      <c r="K9" s="183">
        <f t="shared" ref="K9:M18" si="0">E9</f>
        <v>112291853</v>
      </c>
      <c r="L9" s="181">
        <f t="shared" si="0"/>
        <v>112291853</v>
      </c>
      <c r="M9" s="182">
        <f t="shared" si="0"/>
        <v>58506793</v>
      </c>
      <c r="N9" s="82">
        <f>M9/L9</f>
        <v>0.52102437921297817</v>
      </c>
    </row>
    <row r="10" spans="1:14">
      <c r="A10" s="267" t="s">
        <v>52</v>
      </c>
      <c r="B10" s="267"/>
      <c r="C10" s="267"/>
      <c r="D10" s="257"/>
      <c r="E10" s="184">
        <v>65710180</v>
      </c>
      <c r="F10" s="190">
        <v>68095990</v>
      </c>
      <c r="G10" s="193">
        <v>37196121</v>
      </c>
      <c r="H10" s="184"/>
      <c r="I10" s="190"/>
      <c r="J10" s="193"/>
      <c r="K10" s="183">
        <f t="shared" si="0"/>
        <v>65710180</v>
      </c>
      <c r="L10" s="181">
        <f t="shared" si="0"/>
        <v>68095990</v>
      </c>
      <c r="M10" s="182">
        <f t="shared" si="0"/>
        <v>37196121</v>
      </c>
      <c r="N10" s="82">
        <f>M10/L10</f>
        <v>0.54623071050145533</v>
      </c>
    </row>
    <row r="11" spans="1:14" ht="23.25" customHeight="1">
      <c r="A11" s="259" t="s">
        <v>53</v>
      </c>
      <c r="B11" s="260"/>
      <c r="C11" s="260"/>
      <c r="D11" s="260"/>
      <c r="E11" s="184">
        <v>75408723</v>
      </c>
      <c r="F11" s="190">
        <v>76442619</v>
      </c>
      <c r="G11" s="193">
        <v>40237382</v>
      </c>
      <c r="H11" s="184"/>
      <c r="I11" s="190"/>
      <c r="J11" s="193"/>
      <c r="K11" s="183">
        <f t="shared" si="0"/>
        <v>75408723</v>
      </c>
      <c r="L11" s="181">
        <f t="shared" si="0"/>
        <v>76442619</v>
      </c>
      <c r="M11" s="182">
        <f t="shared" si="0"/>
        <v>40237382</v>
      </c>
      <c r="N11" s="82">
        <f>M11/L11</f>
        <v>0.52637367121082024</v>
      </c>
    </row>
    <row r="12" spans="1:14">
      <c r="A12" s="257" t="s">
        <v>54</v>
      </c>
      <c r="B12" s="262"/>
      <c r="C12" s="262"/>
      <c r="D12" s="262"/>
      <c r="E12" s="184">
        <v>4451700</v>
      </c>
      <c r="F12" s="190">
        <v>5266494</v>
      </c>
      <c r="G12" s="193">
        <v>3129678</v>
      </c>
      <c r="H12" s="184"/>
      <c r="I12" s="190"/>
      <c r="J12" s="193"/>
      <c r="K12" s="183">
        <f t="shared" si="0"/>
        <v>4451700</v>
      </c>
      <c r="L12" s="181">
        <f t="shared" si="0"/>
        <v>5266494</v>
      </c>
      <c r="M12" s="182">
        <f t="shared" si="0"/>
        <v>3129678</v>
      </c>
      <c r="N12" s="82">
        <f>M12/L12</f>
        <v>0.59426214099930619</v>
      </c>
    </row>
    <row r="13" spans="1:14">
      <c r="A13" s="257" t="s">
        <v>55</v>
      </c>
      <c r="B13" s="262"/>
      <c r="C13" s="262"/>
      <c r="D13" s="262"/>
      <c r="E13" s="184">
        <v>0</v>
      </c>
      <c r="F13" s="190">
        <v>3730530</v>
      </c>
      <c r="G13" s="193">
        <v>3730530</v>
      </c>
      <c r="H13" s="184"/>
      <c r="I13" s="190"/>
      <c r="J13" s="193"/>
      <c r="K13" s="183">
        <f t="shared" si="0"/>
        <v>0</v>
      </c>
      <c r="L13" s="181">
        <f t="shared" si="0"/>
        <v>3730530</v>
      </c>
      <c r="M13" s="182">
        <f t="shared" si="0"/>
        <v>3730530</v>
      </c>
      <c r="N13" s="82">
        <f>M13/L13</f>
        <v>1</v>
      </c>
    </row>
    <row r="14" spans="1:14">
      <c r="A14" s="257" t="s">
        <v>56</v>
      </c>
      <c r="B14" s="262"/>
      <c r="C14" s="262"/>
      <c r="D14" s="262"/>
      <c r="E14" s="184"/>
      <c r="F14" s="190"/>
      <c r="G14" s="193"/>
      <c r="H14" s="184"/>
      <c r="I14" s="190"/>
      <c r="J14" s="193"/>
      <c r="K14" s="183"/>
      <c r="L14" s="181"/>
      <c r="M14" s="182"/>
      <c r="N14" s="82"/>
    </row>
    <row r="15" spans="1:14" ht="23.25" customHeight="1">
      <c r="A15" s="259" t="s">
        <v>57</v>
      </c>
      <c r="B15" s="260"/>
      <c r="C15" s="260"/>
      <c r="D15" s="260"/>
      <c r="E15" s="184"/>
      <c r="F15" s="190"/>
      <c r="G15" s="193"/>
      <c r="H15" s="184"/>
      <c r="I15" s="190"/>
      <c r="J15" s="193"/>
      <c r="K15" s="183"/>
      <c r="L15" s="181"/>
      <c r="M15" s="182"/>
      <c r="N15" s="83"/>
    </row>
    <row r="16" spans="1:14" ht="23.25" customHeight="1">
      <c r="A16" s="259" t="s">
        <v>58</v>
      </c>
      <c r="B16" s="260"/>
      <c r="C16" s="260"/>
      <c r="D16" s="260"/>
      <c r="E16" s="184"/>
      <c r="F16" s="190"/>
      <c r="G16" s="193"/>
      <c r="H16" s="184"/>
      <c r="I16" s="190"/>
      <c r="J16" s="193"/>
      <c r="K16" s="183"/>
      <c r="L16" s="181"/>
      <c r="M16" s="182"/>
      <c r="N16" s="83"/>
    </row>
    <row r="17" spans="1:14" ht="23.25" customHeight="1">
      <c r="A17" s="259" t="s">
        <v>59</v>
      </c>
      <c r="B17" s="260"/>
      <c r="C17" s="260"/>
      <c r="D17" s="260"/>
      <c r="E17" s="184"/>
      <c r="F17" s="190"/>
      <c r="G17" s="193"/>
      <c r="H17" s="184"/>
      <c r="I17" s="190"/>
      <c r="J17" s="193"/>
      <c r="K17" s="183"/>
      <c r="L17" s="181"/>
      <c r="M17" s="182"/>
      <c r="N17" s="83"/>
    </row>
    <row r="18" spans="1:14" ht="12.75" customHeight="1">
      <c r="A18" s="259" t="s">
        <v>60</v>
      </c>
      <c r="B18" s="260"/>
      <c r="C18" s="260"/>
      <c r="D18" s="260"/>
      <c r="E18" s="184">
        <v>8918000</v>
      </c>
      <c r="F18" s="190">
        <v>42377461</v>
      </c>
      <c r="G18" s="193">
        <v>50594680</v>
      </c>
      <c r="H18" s="184"/>
      <c r="I18" s="190"/>
      <c r="J18" s="193"/>
      <c r="K18" s="183">
        <f t="shared" si="0"/>
        <v>8918000</v>
      </c>
      <c r="L18" s="181">
        <f t="shared" si="0"/>
        <v>42377461</v>
      </c>
      <c r="M18" s="182">
        <f t="shared" si="0"/>
        <v>50594680</v>
      </c>
      <c r="N18" s="82">
        <v>1</v>
      </c>
    </row>
    <row r="19" spans="1:14" ht="12.75" customHeight="1">
      <c r="A19" s="275" t="s">
        <v>108</v>
      </c>
      <c r="B19" s="276"/>
      <c r="C19" s="276"/>
      <c r="D19" s="276"/>
      <c r="E19" s="187">
        <f>SUM(E9:E18)</f>
        <v>266780456</v>
      </c>
      <c r="F19" s="189">
        <f>SUM(F9:F18)</f>
        <v>308204947</v>
      </c>
      <c r="G19" s="215">
        <f>SUM(G9:G18)</f>
        <v>193395184</v>
      </c>
      <c r="H19" s="187"/>
      <c r="I19" s="189"/>
      <c r="J19" s="215"/>
      <c r="K19" s="187">
        <f>SUM(K9:K18)</f>
        <v>266780456</v>
      </c>
      <c r="L19" s="189">
        <f>SUM(L9:L18)</f>
        <v>308204947</v>
      </c>
      <c r="M19" s="215">
        <f>SUM(M9:M18)</f>
        <v>193395184</v>
      </c>
      <c r="N19" s="84">
        <f>M19/L19</f>
        <v>0.62748890270083824</v>
      </c>
    </row>
    <row r="20" spans="1:14">
      <c r="A20" s="257"/>
      <c r="B20" s="262"/>
      <c r="C20" s="262"/>
      <c r="D20" s="262"/>
      <c r="E20" s="184"/>
      <c r="F20" s="190"/>
      <c r="G20" s="193"/>
      <c r="H20" s="184"/>
      <c r="I20" s="190"/>
      <c r="J20" s="193"/>
      <c r="K20" s="184"/>
      <c r="L20" s="190"/>
      <c r="M20" s="193"/>
      <c r="N20" s="85"/>
    </row>
    <row r="21" spans="1:14">
      <c r="A21" s="339" t="s">
        <v>70</v>
      </c>
      <c r="B21" s="304"/>
      <c r="C21" s="304"/>
      <c r="D21" s="304"/>
      <c r="E21" s="187">
        <v>59952063</v>
      </c>
      <c r="F21" s="189">
        <v>59952063</v>
      </c>
      <c r="G21" s="215">
        <v>36811879</v>
      </c>
      <c r="H21" s="187"/>
      <c r="I21" s="189"/>
      <c r="J21" s="215"/>
      <c r="K21" s="187">
        <f>E21</f>
        <v>59952063</v>
      </c>
      <c r="L21" s="189">
        <f>F21</f>
        <v>59952063</v>
      </c>
      <c r="M21" s="215">
        <f>G21</f>
        <v>36811879</v>
      </c>
      <c r="N21" s="84">
        <f>M21/L21</f>
        <v>0.61402188945524694</v>
      </c>
    </row>
    <row r="22" spans="1:14">
      <c r="A22" s="268"/>
      <c r="B22" s="268"/>
      <c r="C22" s="268"/>
      <c r="D22" s="263"/>
      <c r="E22" s="187"/>
      <c r="F22" s="189"/>
      <c r="G22" s="215"/>
      <c r="H22" s="184"/>
      <c r="I22" s="190"/>
      <c r="J22" s="193"/>
      <c r="K22" s="184"/>
      <c r="L22" s="190"/>
      <c r="M22" s="193"/>
      <c r="N22" s="84"/>
    </row>
    <row r="23" spans="1:14">
      <c r="A23" s="307" t="s">
        <v>71</v>
      </c>
      <c r="B23" s="307"/>
      <c r="C23" s="307"/>
      <c r="D23" s="371"/>
      <c r="E23" s="184"/>
      <c r="F23" s="190"/>
      <c r="G23" s="193"/>
      <c r="H23" s="184"/>
      <c r="I23" s="190"/>
      <c r="J23" s="193"/>
      <c r="K23" s="184"/>
      <c r="L23" s="190"/>
      <c r="M23" s="193"/>
      <c r="N23" s="84"/>
    </row>
    <row r="24" spans="1:14">
      <c r="A24" s="274" t="s">
        <v>72</v>
      </c>
      <c r="B24" s="274"/>
      <c r="C24" s="274"/>
      <c r="D24" s="259"/>
      <c r="E24" s="184"/>
      <c r="F24" s="190"/>
      <c r="G24" s="193"/>
      <c r="H24" s="184">
        <v>6905000</v>
      </c>
      <c r="I24" s="190">
        <v>6905000</v>
      </c>
      <c r="J24" s="193">
        <v>4097812</v>
      </c>
      <c r="K24" s="184">
        <f>H24+E24</f>
        <v>6905000</v>
      </c>
      <c r="L24" s="190">
        <f>F24+I24</f>
        <v>6905000</v>
      </c>
      <c r="M24" s="193">
        <f>G24+J24</f>
        <v>4097812</v>
      </c>
      <c r="N24" s="84">
        <f>M24/L24</f>
        <v>0.59345575669804485</v>
      </c>
    </row>
    <row r="25" spans="1:14">
      <c r="A25" s="267" t="s">
        <v>73</v>
      </c>
      <c r="B25" s="267"/>
      <c r="C25" s="267"/>
      <c r="D25" s="257"/>
      <c r="E25" s="187"/>
      <c r="F25" s="189"/>
      <c r="G25" s="215"/>
      <c r="H25" s="184">
        <v>1284000</v>
      </c>
      <c r="I25" s="190">
        <v>1284000</v>
      </c>
      <c r="J25" s="193">
        <v>692201</v>
      </c>
      <c r="K25" s="184">
        <f t="shared" ref="K25:K40" si="1">H25+E25</f>
        <v>1284000</v>
      </c>
      <c r="L25" s="190">
        <f t="shared" ref="L25:L40" si="2">F25+I25</f>
        <v>1284000</v>
      </c>
      <c r="M25" s="193">
        <f t="shared" ref="M25:M40" si="3">G25+J25</f>
        <v>692201</v>
      </c>
      <c r="N25" s="84">
        <f>M25/L25</f>
        <v>0.53909735202492215</v>
      </c>
    </row>
    <row r="26" spans="1:14">
      <c r="A26" s="307" t="s">
        <v>190</v>
      </c>
      <c r="B26" s="307"/>
      <c r="C26" s="307"/>
      <c r="D26" s="371"/>
      <c r="E26" s="184"/>
      <c r="F26" s="190"/>
      <c r="G26" s="193"/>
      <c r="H26" s="184"/>
      <c r="I26" s="190"/>
      <c r="J26" s="193"/>
      <c r="K26" s="184">
        <f t="shared" si="1"/>
        <v>0</v>
      </c>
      <c r="L26" s="190">
        <f t="shared" si="2"/>
        <v>0</v>
      </c>
      <c r="M26" s="193">
        <f t="shared" si="3"/>
        <v>0</v>
      </c>
      <c r="N26" s="84"/>
    </row>
    <row r="27" spans="1:14">
      <c r="A27" s="307" t="s">
        <v>189</v>
      </c>
      <c r="B27" s="307"/>
      <c r="C27" s="307"/>
      <c r="D27" s="371"/>
      <c r="E27" s="184">
        <v>0</v>
      </c>
      <c r="F27" s="190">
        <v>0</v>
      </c>
      <c r="G27" s="193">
        <v>0</v>
      </c>
      <c r="H27" s="184"/>
      <c r="I27" s="190"/>
      <c r="J27" s="193"/>
      <c r="K27" s="184">
        <f t="shared" si="1"/>
        <v>0</v>
      </c>
      <c r="L27" s="190">
        <f t="shared" si="2"/>
        <v>0</v>
      </c>
      <c r="M27" s="193">
        <f t="shared" si="3"/>
        <v>0</v>
      </c>
      <c r="N27" s="84" t="e">
        <f>M27/L27</f>
        <v>#DIV/0!</v>
      </c>
    </row>
    <row r="28" spans="1:14">
      <c r="A28" s="267" t="s">
        <v>74</v>
      </c>
      <c r="B28" s="267"/>
      <c r="C28" s="267"/>
      <c r="D28" s="257"/>
      <c r="E28" s="184">
        <v>390000</v>
      </c>
      <c r="F28" s="190">
        <v>795000</v>
      </c>
      <c r="G28" s="193">
        <v>789333</v>
      </c>
      <c r="H28" s="184">
        <v>0</v>
      </c>
      <c r="I28" s="190">
        <v>0</v>
      </c>
      <c r="J28" s="193">
        <v>0</v>
      </c>
      <c r="K28" s="184">
        <f t="shared" si="1"/>
        <v>390000</v>
      </c>
      <c r="L28" s="190">
        <f t="shared" si="2"/>
        <v>795000</v>
      </c>
      <c r="M28" s="193">
        <f t="shared" si="3"/>
        <v>789333</v>
      </c>
      <c r="N28" s="84">
        <f>M28/L28</f>
        <v>0.99287169811320752</v>
      </c>
    </row>
    <row r="29" spans="1:14">
      <c r="A29" s="257" t="s">
        <v>75</v>
      </c>
      <c r="B29" s="262"/>
      <c r="C29" s="262"/>
      <c r="D29" s="262"/>
      <c r="E29" s="184"/>
      <c r="F29" s="190"/>
      <c r="G29" s="193"/>
      <c r="H29" s="184"/>
      <c r="I29" s="190"/>
      <c r="J29" s="193"/>
      <c r="K29" s="184">
        <f t="shared" si="1"/>
        <v>0</v>
      </c>
      <c r="L29" s="190">
        <f t="shared" si="2"/>
        <v>0</v>
      </c>
      <c r="M29" s="193">
        <f t="shared" si="3"/>
        <v>0</v>
      </c>
      <c r="N29" s="84"/>
    </row>
    <row r="30" spans="1:14">
      <c r="A30" s="267" t="s">
        <v>76</v>
      </c>
      <c r="B30" s="267"/>
      <c r="C30" s="267"/>
      <c r="D30" s="257"/>
      <c r="E30" s="184"/>
      <c r="F30" s="190"/>
      <c r="G30" s="193"/>
      <c r="H30" s="184">
        <v>3000000</v>
      </c>
      <c r="I30" s="190">
        <v>3000000</v>
      </c>
      <c r="J30" s="193">
        <v>1330500</v>
      </c>
      <c r="K30" s="184">
        <f t="shared" si="1"/>
        <v>3000000</v>
      </c>
      <c r="L30" s="190">
        <f t="shared" si="2"/>
        <v>3000000</v>
      </c>
      <c r="M30" s="193">
        <f t="shared" si="3"/>
        <v>1330500</v>
      </c>
      <c r="N30" s="84">
        <f>M30/L30</f>
        <v>0.44350000000000001</v>
      </c>
    </row>
    <row r="31" spans="1:14">
      <c r="A31" s="267" t="s">
        <v>77</v>
      </c>
      <c r="B31" s="268"/>
      <c r="C31" s="268"/>
      <c r="D31" s="263"/>
      <c r="E31" s="187"/>
      <c r="F31" s="189"/>
      <c r="G31" s="215"/>
      <c r="H31" s="184"/>
      <c r="I31" s="190"/>
      <c r="J31" s="193"/>
      <c r="K31" s="184">
        <f t="shared" si="1"/>
        <v>0</v>
      </c>
      <c r="L31" s="190">
        <f t="shared" si="2"/>
        <v>0</v>
      </c>
      <c r="M31" s="193">
        <f t="shared" si="3"/>
        <v>0</v>
      </c>
      <c r="N31" s="84"/>
    </row>
    <row r="32" spans="1:14">
      <c r="A32" s="257" t="s">
        <v>78</v>
      </c>
      <c r="B32" s="262"/>
      <c r="C32" s="262"/>
      <c r="D32" s="262"/>
      <c r="E32" s="187"/>
      <c r="F32" s="189"/>
      <c r="G32" s="215"/>
      <c r="H32" s="184">
        <v>0</v>
      </c>
      <c r="I32" s="190">
        <v>0</v>
      </c>
      <c r="J32" s="193">
        <v>1409457</v>
      </c>
      <c r="K32" s="184">
        <f t="shared" si="1"/>
        <v>0</v>
      </c>
      <c r="L32" s="190">
        <f t="shared" si="2"/>
        <v>0</v>
      </c>
      <c r="M32" s="193">
        <f t="shared" si="3"/>
        <v>1409457</v>
      </c>
      <c r="N32" s="84"/>
    </row>
    <row r="33" spans="1:14">
      <c r="A33" s="268" t="s">
        <v>79</v>
      </c>
      <c r="B33" s="268"/>
      <c r="C33" s="268"/>
      <c r="D33" s="263"/>
      <c r="E33" s="214">
        <f t="shared" ref="E33:J33" si="4">SUM(E23:E32)</f>
        <v>390000</v>
      </c>
      <c r="F33" s="189">
        <f t="shared" si="4"/>
        <v>795000</v>
      </c>
      <c r="G33" s="188">
        <f t="shared" si="4"/>
        <v>789333</v>
      </c>
      <c r="H33" s="214">
        <f t="shared" si="4"/>
        <v>11189000</v>
      </c>
      <c r="I33" s="189">
        <f t="shared" si="4"/>
        <v>11189000</v>
      </c>
      <c r="J33" s="188">
        <f t="shared" si="4"/>
        <v>7529970</v>
      </c>
      <c r="K33" s="187">
        <f t="shared" si="1"/>
        <v>11579000</v>
      </c>
      <c r="L33" s="189">
        <f t="shared" si="2"/>
        <v>11984000</v>
      </c>
      <c r="M33" s="215">
        <f t="shared" si="3"/>
        <v>8319303</v>
      </c>
      <c r="N33" s="84">
        <f>M33/L33</f>
        <v>0.69420085113484642</v>
      </c>
    </row>
    <row r="34" spans="1:14">
      <c r="A34" s="293"/>
      <c r="B34" s="293"/>
      <c r="C34" s="293"/>
      <c r="D34" s="370"/>
      <c r="E34" s="184"/>
      <c r="F34" s="190"/>
      <c r="G34" s="193"/>
      <c r="H34" s="184"/>
      <c r="I34" s="190"/>
      <c r="J34" s="193"/>
      <c r="K34" s="187"/>
      <c r="L34" s="189"/>
      <c r="M34" s="215"/>
      <c r="N34" s="84"/>
    </row>
    <row r="35" spans="1:14" ht="23.25" customHeight="1">
      <c r="A35" s="274" t="s">
        <v>80</v>
      </c>
      <c r="B35" s="274"/>
      <c r="C35" s="274"/>
      <c r="D35" s="259"/>
      <c r="E35" s="184"/>
      <c r="F35" s="190"/>
      <c r="G35" s="193"/>
      <c r="H35" s="184"/>
      <c r="I35" s="190"/>
      <c r="J35" s="193"/>
      <c r="K35" s="187"/>
      <c r="L35" s="189"/>
      <c r="M35" s="215"/>
      <c r="N35" s="84"/>
    </row>
    <row r="36" spans="1:14" ht="23.25" customHeight="1">
      <c r="A36" s="274" t="s">
        <v>81</v>
      </c>
      <c r="B36" s="274"/>
      <c r="C36" s="274"/>
      <c r="D36" s="259"/>
      <c r="E36" s="184"/>
      <c r="F36" s="190"/>
      <c r="G36" s="193"/>
      <c r="H36" s="184"/>
      <c r="I36" s="190"/>
      <c r="J36" s="193"/>
      <c r="K36" s="187"/>
      <c r="L36" s="189"/>
      <c r="M36" s="215"/>
      <c r="N36" s="84"/>
    </row>
    <row r="37" spans="1:14">
      <c r="A37" s="267" t="s">
        <v>82</v>
      </c>
      <c r="B37" s="267"/>
      <c r="C37" s="267"/>
      <c r="D37" s="257"/>
      <c r="E37" s="184"/>
      <c r="F37" s="190"/>
      <c r="G37" s="193"/>
      <c r="H37" s="184"/>
      <c r="I37" s="190">
        <v>0</v>
      </c>
      <c r="J37" s="193">
        <v>0</v>
      </c>
      <c r="K37" s="187"/>
      <c r="L37" s="189"/>
      <c r="M37" s="215"/>
      <c r="N37" s="84"/>
    </row>
    <row r="38" spans="1:14">
      <c r="A38" s="268" t="s">
        <v>83</v>
      </c>
      <c r="B38" s="268"/>
      <c r="C38" s="268"/>
      <c r="D38" s="263"/>
      <c r="E38" s="184">
        <v>0</v>
      </c>
      <c r="F38" s="190"/>
      <c r="G38" s="193"/>
      <c r="H38" s="184">
        <v>0</v>
      </c>
      <c r="I38" s="190">
        <v>0</v>
      </c>
      <c r="J38" s="193">
        <v>0</v>
      </c>
      <c r="K38" s="187"/>
      <c r="L38" s="189"/>
      <c r="M38" s="215"/>
      <c r="N38" s="84"/>
    </row>
    <row r="39" spans="1:14">
      <c r="A39" s="270"/>
      <c r="B39" s="271"/>
      <c r="C39" s="271"/>
      <c r="D39" s="299"/>
      <c r="E39" s="184"/>
      <c r="F39" s="190"/>
      <c r="G39" s="193"/>
      <c r="H39" s="184"/>
      <c r="I39" s="217"/>
      <c r="J39" s="218"/>
      <c r="K39" s="187"/>
      <c r="L39" s="189"/>
      <c r="M39" s="215"/>
      <c r="N39" s="84"/>
    </row>
    <row r="40" spans="1:14">
      <c r="A40" s="268" t="s">
        <v>177</v>
      </c>
      <c r="B40" s="268"/>
      <c r="C40" s="268"/>
      <c r="D40" s="263"/>
      <c r="E40" s="214">
        <f t="shared" ref="E40:J40" si="5">E38+E33+E21+E19</f>
        <v>327122519</v>
      </c>
      <c r="F40" s="189">
        <f t="shared" si="5"/>
        <v>368952010</v>
      </c>
      <c r="G40" s="188">
        <f t="shared" si="5"/>
        <v>230996396</v>
      </c>
      <c r="H40" s="214">
        <f t="shared" si="5"/>
        <v>11189000</v>
      </c>
      <c r="I40" s="189">
        <f t="shared" si="5"/>
        <v>11189000</v>
      </c>
      <c r="J40" s="188">
        <f t="shared" si="5"/>
        <v>7529970</v>
      </c>
      <c r="K40" s="187">
        <f t="shared" si="1"/>
        <v>338311519</v>
      </c>
      <c r="L40" s="189">
        <f t="shared" si="2"/>
        <v>380141010</v>
      </c>
      <c r="M40" s="215">
        <f t="shared" si="3"/>
        <v>238526366</v>
      </c>
      <c r="N40" s="84">
        <f>M40/L40</f>
        <v>0.62746812294732424</v>
      </c>
    </row>
    <row r="41" spans="1:14">
      <c r="A41" s="109"/>
      <c r="B41" s="109"/>
      <c r="C41" s="109"/>
      <c r="D41" s="109"/>
      <c r="E41" s="214"/>
      <c r="F41" s="189"/>
      <c r="G41" s="216"/>
      <c r="H41" s="214"/>
      <c r="I41" s="189"/>
      <c r="J41" s="216"/>
      <c r="K41" s="187"/>
      <c r="L41" s="189"/>
      <c r="M41" s="215"/>
      <c r="N41" s="84"/>
    </row>
    <row r="42" spans="1:14">
      <c r="A42" s="290" t="s">
        <v>102</v>
      </c>
      <c r="B42" s="262"/>
      <c r="C42" s="262"/>
      <c r="D42" s="291"/>
      <c r="E42" s="184"/>
      <c r="F42" s="190"/>
      <c r="G42" s="193"/>
      <c r="H42" s="184"/>
      <c r="I42" s="217"/>
      <c r="J42" s="218"/>
      <c r="K42" s="187"/>
      <c r="L42" s="189"/>
      <c r="M42" s="215"/>
      <c r="N42" s="84"/>
    </row>
    <row r="43" spans="1:14">
      <c r="A43" s="290" t="s">
        <v>28</v>
      </c>
      <c r="B43" s="262"/>
      <c r="C43" s="262"/>
      <c r="D43" s="291"/>
      <c r="E43" s="184"/>
      <c r="F43" s="190"/>
      <c r="G43" s="193">
        <v>0</v>
      </c>
      <c r="H43" s="184"/>
      <c r="I43" s="217"/>
      <c r="J43" s="218"/>
      <c r="K43" s="187"/>
      <c r="L43" s="189"/>
      <c r="M43" s="215"/>
      <c r="N43" s="84">
        <v>0</v>
      </c>
    </row>
    <row r="44" spans="1:14">
      <c r="A44" s="290" t="s">
        <v>103</v>
      </c>
      <c r="B44" s="262"/>
      <c r="C44" s="262"/>
      <c r="D44" s="291"/>
      <c r="E44" s="184">
        <v>53002215</v>
      </c>
      <c r="F44" s="190">
        <v>266109318</v>
      </c>
      <c r="G44" s="193">
        <v>266109318</v>
      </c>
      <c r="H44" s="184"/>
      <c r="I44" s="217"/>
      <c r="J44" s="218"/>
      <c r="K44" s="187">
        <v>53002215</v>
      </c>
      <c r="L44" s="189">
        <v>266109318</v>
      </c>
      <c r="M44" s="215">
        <v>266109318</v>
      </c>
      <c r="N44" s="84">
        <f>M44/L44</f>
        <v>1</v>
      </c>
    </row>
    <row r="45" spans="1:14">
      <c r="A45" s="290" t="s">
        <v>104</v>
      </c>
      <c r="B45" s="262"/>
      <c r="C45" s="262"/>
      <c r="D45" s="291"/>
      <c r="E45" s="184"/>
      <c r="F45" s="190"/>
      <c r="G45" s="193">
        <v>0</v>
      </c>
      <c r="H45" s="184"/>
      <c r="I45" s="217"/>
      <c r="J45" s="218"/>
      <c r="K45" s="187"/>
      <c r="L45" s="189"/>
      <c r="M45" s="215"/>
      <c r="N45" s="84">
        <v>0</v>
      </c>
    </row>
    <row r="46" spans="1:14">
      <c r="A46" s="290" t="s">
        <v>105</v>
      </c>
      <c r="B46" s="262"/>
      <c r="C46" s="262"/>
      <c r="D46" s="291"/>
      <c r="E46" s="184"/>
      <c r="F46" s="190"/>
      <c r="G46" s="193"/>
      <c r="H46" s="184"/>
      <c r="I46" s="217"/>
      <c r="J46" s="218"/>
      <c r="K46" s="187"/>
      <c r="L46" s="189"/>
      <c r="M46" s="215"/>
      <c r="N46" s="84"/>
    </row>
    <row r="47" spans="1:14">
      <c r="A47" s="290" t="s">
        <v>184</v>
      </c>
      <c r="B47" s="262"/>
      <c r="C47" s="262"/>
      <c r="D47" s="291"/>
      <c r="E47" s="184"/>
      <c r="F47" s="190"/>
      <c r="G47" s="193"/>
      <c r="H47" s="184"/>
      <c r="I47" s="217"/>
      <c r="J47" s="218"/>
      <c r="K47" s="187"/>
      <c r="L47" s="189"/>
      <c r="M47" s="215"/>
      <c r="N47" s="84"/>
    </row>
    <row r="48" spans="1:14">
      <c r="A48" s="290" t="s">
        <v>185</v>
      </c>
      <c r="B48" s="262"/>
      <c r="C48" s="262"/>
      <c r="D48" s="291"/>
      <c r="E48" s="184"/>
      <c r="F48" s="190">
        <v>210000000</v>
      </c>
      <c r="G48" s="193">
        <v>210000000</v>
      </c>
      <c r="H48" s="184"/>
      <c r="I48" s="217"/>
      <c r="J48" s="218"/>
      <c r="K48" s="187"/>
      <c r="L48" s="189">
        <v>210000000</v>
      </c>
      <c r="M48" s="215">
        <v>210000000</v>
      </c>
      <c r="N48" s="84">
        <v>1</v>
      </c>
    </row>
    <row r="49" spans="1:14">
      <c r="A49" s="295" t="s">
        <v>186</v>
      </c>
      <c r="B49" s="296"/>
      <c r="C49" s="296"/>
      <c r="D49" s="297"/>
      <c r="E49" s="192">
        <f>SUM(E42:E48)</f>
        <v>53002215</v>
      </c>
      <c r="F49" s="190">
        <f>SUM(F42:F48)</f>
        <v>476109318</v>
      </c>
      <c r="G49" s="191">
        <f>SUM(G42:G48)</f>
        <v>476109318</v>
      </c>
      <c r="H49" s="184"/>
      <c r="I49" s="190"/>
      <c r="J49" s="193"/>
      <c r="K49" s="214">
        <f>K48+K47+K46+K45+K44+K43</f>
        <v>53002215</v>
      </c>
      <c r="L49" s="189">
        <f>L48+L47+L46+L45+L44+L43</f>
        <v>476109318</v>
      </c>
      <c r="M49" s="188">
        <f>M48+M47+M46+M45+M44+M43</f>
        <v>476109318</v>
      </c>
      <c r="N49" s="84">
        <f>M49/L49</f>
        <v>1</v>
      </c>
    </row>
    <row r="50" spans="1:14">
      <c r="A50" s="267"/>
      <c r="B50" s="267"/>
      <c r="C50" s="267"/>
      <c r="D50" s="257"/>
      <c r="E50" s="184"/>
      <c r="F50" s="190"/>
      <c r="G50" s="193"/>
      <c r="H50" s="184"/>
      <c r="I50" s="190"/>
      <c r="J50" s="193"/>
      <c r="K50" s="187"/>
      <c r="L50" s="189"/>
      <c r="M50" s="215"/>
      <c r="N50" s="84"/>
    </row>
    <row r="51" spans="1:14" ht="13.5" thickBot="1">
      <c r="A51" s="268" t="s">
        <v>107</v>
      </c>
      <c r="B51" s="268"/>
      <c r="C51" s="268"/>
      <c r="D51" s="263"/>
      <c r="E51" s="196">
        <f>E40+E49</f>
        <v>380124734</v>
      </c>
      <c r="F51" s="194">
        <f t="shared" ref="F51:M51" si="6">F40+F49</f>
        <v>845061328</v>
      </c>
      <c r="G51" s="195">
        <f t="shared" si="6"/>
        <v>707105714</v>
      </c>
      <c r="H51" s="196">
        <f t="shared" si="6"/>
        <v>11189000</v>
      </c>
      <c r="I51" s="194">
        <f t="shared" si="6"/>
        <v>11189000</v>
      </c>
      <c r="J51" s="195">
        <f t="shared" si="6"/>
        <v>7529970</v>
      </c>
      <c r="K51" s="196">
        <f t="shared" si="6"/>
        <v>391313734</v>
      </c>
      <c r="L51" s="194">
        <f t="shared" si="6"/>
        <v>856250328</v>
      </c>
      <c r="M51" s="195">
        <f t="shared" si="6"/>
        <v>714635684</v>
      </c>
      <c r="N51" s="162">
        <f>M51/L51</f>
        <v>0.83461069809949318</v>
      </c>
    </row>
  </sheetData>
  <mergeCells count="51">
    <mergeCell ref="A27:D27"/>
    <mergeCell ref="A12:D12"/>
    <mergeCell ref="A13:D13"/>
    <mergeCell ref="A14:D14"/>
    <mergeCell ref="A32:D32"/>
    <mergeCell ref="A6:N6"/>
    <mergeCell ref="A21:D21"/>
    <mergeCell ref="A51:D51"/>
    <mergeCell ref="A11:D11"/>
    <mergeCell ref="A19:D19"/>
    <mergeCell ref="A29:D29"/>
    <mergeCell ref="A26:D26"/>
    <mergeCell ref="A28:D28"/>
    <mergeCell ref="N7:N8"/>
    <mergeCell ref="A10:D10"/>
    <mergeCell ref="A20:D20"/>
    <mergeCell ref="A30:D30"/>
    <mergeCell ref="A47:D47"/>
    <mergeCell ref="A48:D48"/>
    <mergeCell ref="A3:N3"/>
    <mergeCell ref="A25:D25"/>
    <mergeCell ref="A22:D22"/>
    <mergeCell ref="A23:D23"/>
    <mergeCell ref="A24:D24"/>
    <mergeCell ref="A4:K4"/>
    <mergeCell ref="A5:K5"/>
    <mergeCell ref="A7:D8"/>
    <mergeCell ref="A15:D15"/>
    <mergeCell ref="A17:D17"/>
    <mergeCell ref="A18:D18"/>
    <mergeCell ref="A16:D16"/>
    <mergeCell ref="E7:G7"/>
    <mergeCell ref="H7:J7"/>
    <mergeCell ref="K7:M7"/>
    <mergeCell ref="A9:D9"/>
    <mergeCell ref="A50:D50"/>
    <mergeCell ref="A31:D31"/>
    <mergeCell ref="A49:D49"/>
    <mergeCell ref="A34:D34"/>
    <mergeCell ref="A35:D35"/>
    <mergeCell ref="A36:D36"/>
    <mergeCell ref="A37:D37"/>
    <mergeCell ref="A42:D42"/>
    <mergeCell ref="A43:D43"/>
    <mergeCell ref="A44:D44"/>
    <mergeCell ref="A45:D45"/>
    <mergeCell ref="A46:D46"/>
    <mergeCell ref="A33:D33"/>
    <mergeCell ref="A38:D38"/>
    <mergeCell ref="A40:D40"/>
    <mergeCell ref="A39:D39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N32"/>
  <sheetViews>
    <sheetView workbookViewId="0">
      <pane ySplit="6" topLeftCell="A7" activePane="bottomLeft" state="frozen"/>
      <selection pane="bottomLeft" activeCell="P21" sqref="P21"/>
    </sheetView>
  </sheetViews>
  <sheetFormatPr defaultRowHeight="12.75"/>
  <cols>
    <col min="1" max="2" width="9.28515625" customWidth="1"/>
    <col min="4" max="4" width="16.85546875" customWidth="1"/>
    <col min="5" max="5" width="9.42578125" customWidth="1"/>
    <col min="6" max="6" width="10.42578125" customWidth="1"/>
    <col min="7" max="7" width="10.5703125" customWidth="1"/>
    <col min="8" max="8" width="9.42578125" customWidth="1"/>
    <col min="9" max="10" width="9.85546875" customWidth="1"/>
    <col min="11" max="11" width="9.42578125" customWidth="1"/>
    <col min="12" max="12" width="10.140625" customWidth="1"/>
    <col min="13" max="13" width="9.7109375" customWidth="1"/>
    <col min="14" max="14" width="10.140625" customWidth="1"/>
    <col min="15" max="15" width="9.42578125" customWidth="1"/>
  </cols>
  <sheetData>
    <row r="1" spans="1:14">
      <c r="A1" s="350" t="s">
        <v>115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</row>
    <row r="2" spans="1:14">
      <c r="A2" s="331" t="s">
        <v>248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</row>
    <row r="3" spans="1:14">
      <c r="A3" s="331" t="s">
        <v>20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</row>
    <row r="4" spans="1:14" ht="13.5" thickBot="1">
      <c r="A4" s="317" t="s">
        <v>232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</row>
    <row r="5" spans="1:14" ht="12.75" customHeight="1">
      <c r="A5" s="399" t="s">
        <v>1</v>
      </c>
      <c r="B5" s="400"/>
      <c r="C5" s="400"/>
      <c r="D5" s="401"/>
      <c r="E5" s="309" t="s">
        <v>17</v>
      </c>
      <c r="F5" s="310"/>
      <c r="G5" s="311"/>
      <c r="H5" s="309" t="s">
        <v>18</v>
      </c>
      <c r="I5" s="310"/>
      <c r="J5" s="311"/>
      <c r="K5" s="399" t="s">
        <v>4</v>
      </c>
      <c r="L5" s="400"/>
      <c r="M5" s="401"/>
      <c r="N5" s="397" t="s">
        <v>213</v>
      </c>
    </row>
    <row r="6" spans="1:14" ht="21" customHeight="1" thickBot="1">
      <c r="A6" s="402"/>
      <c r="B6" s="273"/>
      <c r="C6" s="273"/>
      <c r="D6" s="403"/>
      <c r="E6" s="86" t="s">
        <v>201</v>
      </c>
      <c r="F6" s="92" t="s">
        <v>202</v>
      </c>
      <c r="G6" s="88" t="s">
        <v>205</v>
      </c>
      <c r="H6" s="86" t="s">
        <v>201</v>
      </c>
      <c r="I6" s="92" t="s">
        <v>202</v>
      </c>
      <c r="J6" s="88" t="s">
        <v>205</v>
      </c>
      <c r="K6" s="89" t="s">
        <v>201</v>
      </c>
      <c r="L6" s="92" t="s">
        <v>202</v>
      </c>
      <c r="M6" s="88" t="s">
        <v>205</v>
      </c>
      <c r="N6" s="398"/>
    </row>
    <row r="7" spans="1:14">
      <c r="A7" s="306" t="s">
        <v>84</v>
      </c>
      <c r="B7" s="307"/>
      <c r="C7" s="307"/>
      <c r="D7" s="308"/>
      <c r="E7" s="167"/>
      <c r="F7" s="168"/>
      <c r="G7" s="169"/>
      <c r="H7" s="152"/>
      <c r="I7" s="181">
        <v>0</v>
      </c>
      <c r="J7" s="182">
        <v>0</v>
      </c>
      <c r="K7" s="183"/>
      <c r="L7" s="181">
        <f>F7+I7</f>
        <v>0</v>
      </c>
      <c r="M7" s="181">
        <f>G7+J7</f>
        <v>0</v>
      </c>
      <c r="N7" s="82"/>
    </row>
    <row r="8" spans="1:14" ht="23.25" customHeight="1">
      <c r="A8" s="384" t="s">
        <v>85</v>
      </c>
      <c r="B8" s="360"/>
      <c r="C8" s="360"/>
      <c r="D8" s="385"/>
      <c r="E8" s="170"/>
      <c r="F8" s="143"/>
      <c r="G8" s="171"/>
      <c r="H8" s="124"/>
      <c r="I8" s="115"/>
      <c r="J8" s="125"/>
      <c r="K8" s="124"/>
      <c r="L8" s="153"/>
      <c r="M8" s="125"/>
      <c r="N8" s="82"/>
    </row>
    <row r="9" spans="1:14" ht="23.25" customHeight="1">
      <c r="A9" s="378" t="s">
        <v>86</v>
      </c>
      <c r="B9" s="361"/>
      <c r="C9" s="361"/>
      <c r="D9" s="379"/>
      <c r="E9" s="170"/>
      <c r="F9" s="143"/>
      <c r="G9" s="171"/>
      <c r="H9" s="124"/>
      <c r="I9" s="115"/>
      <c r="J9" s="125"/>
      <c r="K9" s="124"/>
      <c r="L9" s="153"/>
      <c r="M9" s="125"/>
      <c r="N9" s="82"/>
    </row>
    <row r="10" spans="1:14" ht="23.25" customHeight="1">
      <c r="A10" s="378" t="s">
        <v>87</v>
      </c>
      <c r="B10" s="361"/>
      <c r="C10" s="361"/>
      <c r="D10" s="379"/>
      <c r="E10" s="170"/>
      <c r="F10" s="143"/>
      <c r="G10" s="171"/>
      <c r="H10" s="124"/>
      <c r="I10" s="115"/>
      <c r="J10" s="125"/>
      <c r="K10" s="124"/>
      <c r="L10" s="153"/>
      <c r="M10" s="125"/>
      <c r="N10" s="82"/>
    </row>
    <row r="11" spans="1:14" ht="23.25" customHeight="1">
      <c r="A11" s="382" t="s">
        <v>88</v>
      </c>
      <c r="B11" s="358"/>
      <c r="C11" s="358"/>
      <c r="D11" s="383"/>
      <c r="E11" s="170"/>
      <c r="F11" s="143">
        <v>19681819</v>
      </c>
      <c r="G11" s="171">
        <v>7000000</v>
      </c>
      <c r="H11" s="124"/>
      <c r="I11" s="115"/>
      <c r="J11" s="125"/>
      <c r="K11" s="124"/>
      <c r="L11" s="153">
        <f>F11+I11</f>
        <v>19681819</v>
      </c>
      <c r="M11" s="153">
        <f>G11+J11</f>
        <v>7000000</v>
      </c>
      <c r="N11" s="82">
        <f>G11/F11</f>
        <v>0.35565818382945197</v>
      </c>
    </row>
    <row r="12" spans="1:14" ht="23.25" customHeight="1">
      <c r="A12" s="386" t="s">
        <v>89</v>
      </c>
      <c r="B12" s="365"/>
      <c r="C12" s="365"/>
      <c r="D12" s="387"/>
      <c r="E12" s="186">
        <v>0</v>
      </c>
      <c r="F12" s="145">
        <f>SUM(F7:F11)</f>
        <v>19681819</v>
      </c>
      <c r="G12" s="145">
        <f>SUM(G7:G11)</f>
        <v>7000000</v>
      </c>
      <c r="H12" s="127">
        <f>H11+H10+H9+H8+H7</f>
        <v>0</v>
      </c>
      <c r="I12" s="189">
        <f>I11+I10+I9+I8+I7</f>
        <v>0</v>
      </c>
      <c r="J12" s="188">
        <f>J11+J10+J9+J8+J7</f>
        <v>0</v>
      </c>
      <c r="K12" s="187">
        <v>0</v>
      </c>
      <c r="L12" s="185">
        <f>F12+I12</f>
        <v>19681819</v>
      </c>
      <c r="M12" s="185">
        <f>G12+J12</f>
        <v>7000000</v>
      </c>
      <c r="N12" s="163">
        <f>G12/F12</f>
        <v>0.35565818382945197</v>
      </c>
    </row>
    <row r="13" spans="1:14" ht="7.5" customHeight="1">
      <c r="A13" s="390"/>
      <c r="B13" s="366"/>
      <c r="C13" s="366"/>
      <c r="D13" s="391"/>
      <c r="E13" s="170"/>
      <c r="F13" s="143"/>
      <c r="G13" s="171"/>
      <c r="H13" s="124"/>
      <c r="I13" s="115"/>
      <c r="J13" s="125"/>
      <c r="K13" s="124"/>
      <c r="L13" s="115"/>
      <c r="M13" s="125"/>
      <c r="N13" s="164"/>
    </row>
    <row r="14" spans="1:14" ht="12.75" customHeight="1">
      <c r="A14" s="378" t="s">
        <v>93</v>
      </c>
      <c r="B14" s="361"/>
      <c r="C14" s="361"/>
      <c r="D14" s="379"/>
      <c r="E14" s="170"/>
      <c r="F14" s="143"/>
      <c r="G14" s="171"/>
      <c r="H14" s="124"/>
      <c r="I14" s="115"/>
      <c r="J14" s="125"/>
      <c r="K14" s="124"/>
      <c r="L14" s="115"/>
      <c r="M14" s="125"/>
      <c r="N14" s="164"/>
    </row>
    <row r="15" spans="1:14" ht="12.75" customHeight="1">
      <c r="A15" s="378" t="s">
        <v>94</v>
      </c>
      <c r="B15" s="361"/>
      <c r="C15" s="361"/>
      <c r="D15" s="379"/>
      <c r="E15" s="170"/>
      <c r="F15" s="143"/>
      <c r="G15" s="171"/>
      <c r="H15" s="124">
        <v>0</v>
      </c>
      <c r="I15" s="115">
        <v>0</v>
      </c>
      <c r="J15" s="125">
        <v>0</v>
      </c>
      <c r="K15" s="124">
        <f>H15</f>
        <v>0</v>
      </c>
      <c r="L15" s="115">
        <f>I15</f>
        <v>0</v>
      </c>
      <c r="M15" s="125">
        <f>J15</f>
        <v>0</v>
      </c>
      <c r="N15" s="84">
        <v>0</v>
      </c>
    </row>
    <row r="16" spans="1:14">
      <c r="A16" s="283" t="s">
        <v>95</v>
      </c>
      <c r="B16" s="267"/>
      <c r="C16" s="267"/>
      <c r="D16" s="284"/>
      <c r="E16" s="124"/>
      <c r="F16" s="115"/>
      <c r="G16" s="125"/>
      <c r="H16" s="124"/>
      <c r="I16" s="115">
        <v>1500000</v>
      </c>
      <c r="J16" s="125">
        <v>1500000</v>
      </c>
      <c r="K16" s="124"/>
      <c r="L16" s="115">
        <v>1500000</v>
      </c>
      <c r="M16" s="125">
        <v>1500000</v>
      </c>
      <c r="N16" s="84">
        <v>1</v>
      </c>
    </row>
    <row r="17" spans="1:14">
      <c r="A17" s="290" t="s">
        <v>96</v>
      </c>
      <c r="B17" s="262"/>
      <c r="C17" s="262"/>
      <c r="D17" s="291"/>
      <c r="E17" s="172"/>
      <c r="F17" s="140"/>
      <c r="G17" s="173"/>
      <c r="H17" s="124"/>
      <c r="I17" s="115"/>
      <c r="J17" s="125"/>
      <c r="K17" s="124"/>
      <c r="L17" s="115"/>
      <c r="M17" s="125"/>
      <c r="N17" s="94"/>
    </row>
    <row r="18" spans="1:14">
      <c r="A18" s="290" t="s">
        <v>97</v>
      </c>
      <c r="B18" s="262"/>
      <c r="C18" s="262"/>
      <c r="D18" s="291"/>
      <c r="E18" s="172"/>
      <c r="F18" s="140"/>
      <c r="G18" s="173"/>
      <c r="H18" s="124"/>
      <c r="I18" s="115"/>
      <c r="J18" s="125"/>
      <c r="K18" s="124"/>
      <c r="L18" s="115"/>
      <c r="M18" s="125"/>
      <c r="N18" s="94"/>
    </row>
    <row r="19" spans="1:14" ht="6.75" customHeight="1">
      <c r="A19" s="380"/>
      <c r="B19" s="363"/>
      <c r="C19" s="363"/>
      <c r="D19" s="381"/>
      <c r="E19" s="172"/>
      <c r="F19" s="140"/>
      <c r="G19" s="173"/>
      <c r="H19" s="124"/>
      <c r="I19" s="115"/>
      <c r="J19" s="125"/>
      <c r="K19" s="124"/>
      <c r="L19" s="115"/>
      <c r="M19" s="125"/>
      <c r="N19" s="94"/>
    </row>
    <row r="20" spans="1:14">
      <c r="A20" s="388" t="s">
        <v>98</v>
      </c>
      <c r="B20" s="364"/>
      <c r="C20" s="364"/>
      <c r="D20" s="389"/>
      <c r="E20" s="174">
        <f>SUM(E14:E19)</f>
        <v>0</v>
      </c>
      <c r="F20" s="146"/>
      <c r="G20" s="175"/>
      <c r="H20" s="176">
        <f t="shared" ref="H20:M20" si="0">SUM(H14:H19)</f>
        <v>0</v>
      </c>
      <c r="I20" s="146">
        <f t="shared" si="0"/>
        <v>1500000</v>
      </c>
      <c r="J20" s="177">
        <f t="shared" si="0"/>
        <v>1500000</v>
      </c>
      <c r="K20" s="177">
        <f t="shared" si="0"/>
        <v>0</v>
      </c>
      <c r="L20" s="177">
        <f t="shared" si="0"/>
        <v>1500000</v>
      </c>
      <c r="M20" s="177">
        <f t="shared" si="0"/>
        <v>1500000</v>
      </c>
      <c r="N20" s="247">
        <v>1</v>
      </c>
    </row>
    <row r="21" spans="1:14" ht="6" customHeight="1">
      <c r="A21" s="380"/>
      <c r="B21" s="363"/>
      <c r="C21" s="363"/>
      <c r="D21" s="381"/>
      <c r="E21" s="172"/>
      <c r="F21" s="140"/>
      <c r="G21" s="173"/>
      <c r="H21" s="124"/>
      <c r="I21" s="115"/>
      <c r="J21" s="125"/>
      <c r="K21" s="124"/>
      <c r="L21" s="115"/>
      <c r="M21" s="125"/>
      <c r="N21" s="164"/>
    </row>
    <row r="22" spans="1:14" ht="23.25" customHeight="1">
      <c r="A22" s="384" t="s">
        <v>99</v>
      </c>
      <c r="B22" s="360"/>
      <c r="C22" s="360"/>
      <c r="D22" s="385"/>
      <c r="E22" s="178"/>
      <c r="F22" s="144"/>
      <c r="G22" s="179"/>
      <c r="H22" s="126"/>
      <c r="I22" s="116"/>
      <c r="J22" s="155"/>
      <c r="K22" s="126"/>
      <c r="L22" s="115"/>
      <c r="M22" s="125"/>
      <c r="N22" s="164"/>
    </row>
    <row r="23" spans="1:14" ht="23.25" customHeight="1">
      <c r="A23" s="378" t="s">
        <v>100</v>
      </c>
      <c r="B23" s="361"/>
      <c r="C23" s="361"/>
      <c r="D23" s="379"/>
      <c r="E23" s="124"/>
      <c r="F23" s="115"/>
      <c r="G23" s="125"/>
      <c r="H23" s="124"/>
      <c r="I23" s="115"/>
      <c r="J23" s="125"/>
      <c r="K23" s="124"/>
      <c r="L23" s="115"/>
      <c r="M23" s="125"/>
      <c r="N23" s="164"/>
    </row>
    <row r="24" spans="1:14">
      <c r="A24" s="306" t="s">
        <v>101</v>
      </c>
      <c r="B24" s="307"/>
      <c r="C24" s="307"/>
      <c r="D24" s="308"/>
      <c r="E24" s="124"/>
      <c r="F24" s="115"/>
      <c r="G24" s="125"/>
      <c r="H24" s="124"/>
      <c r="I24" s="115"/>
      <c r="J24" s="125"/>
      <c r="K24" s="124"/>
      <c r="L24" s="115"/>
      <c r="M24" s="125"/>
      <c r="N24" s="164"/>
    </row>
    <row r="25" spans="1:14" ht="7.5" customHeight="1">
      <c r="A25" s="283"/>
      <c r="B25" s="267"/>
      <c r="C25" s="267"/>
      <c r="D25" s="284"/>
      <c r="E25" s="124"/>
      <c r="F25" s="115"/>
      <c r="G25" s="125"/>
      <c r="H25" s="124"/>
      <c r="I25" s="115"/>
      <c r="J25" s="125"/>
      <c r="K25" s="124"/>
      <c r="L25" s="115"/>
      <c r="M25" s="125"/>
      <c r="N25" s="164"/>
    </row>
    <row r="26" spans="1:14">
      <c r="A26" s="392" t="s">
        <v>92</v>
      </c>
      <c r="B26" s="362"/>
      <c r="C26" s="362"/>
      <c r="D26" s="393"/>
      <c r="E26" s="124">
        <v>0</v>
      </c>
      <c r="F26" s="115"/>
      <c r="G26" s="125"/>
      <c r="H26" s="124">
        <v>0</v>
      </c>
      <c r="I26" s="115"/>
      <c r="J26" s="125"/>
      <c r="K26" s="124">
        <v>0</v>
      </c>
      <c r="L26" s="115"/>
      <c r="M26" s="125"/>
      <c r="N26" s="164"/>
    </row>
    <row r="27" spans="1:14">
      <c r="A27" s="283"/>
      <c r="B27" s="267"/>
      <c r="C27" s="267"/>
      <c r="D27" s="284"/>
      <c r="E27" s="124"/>
      <c r="F27" s="115"/>
      <c r="G27" s="125"/>
      <c r="H27" s="124"/>
      <c r="I27" s="115"/>
      <c r="J27" s="125"/>
      <c r="K27" s="124"/>
      <c r="L27" s="115"/>
      <c r="M27" s="125"/>
      <c r="N27" s="164"/>
    </row>
    <row r="28" spans="1:14" ht="23.25" customHeight="1">
      <c r="A28" s="314" t="s">
        <v>109</v>
      </c>
      <c r="B28" s="276"/>
      <c r="C28" s="276"/>
      <c r="D28" s="315"/>
      <c r="E28" s="123">
        <f>E26+E20+E12</f>
        <v>0</v>
      </c>
      <c r="F28" s="115">
        <f>F26+F20+F12</f>
        <v>19681819</v>
      </c>
      <c r="G28" s="180">
        <f>G26+G20+G12</f>
        <v>7000000</v>
      </c>
      <c r="H28" s="123">
        <f t="shared" ref="H28:M28" si="1">H26+H20+H12</f>
        <v>0</v>
      </c>
      <c r="I28" s="190">
        <f t="shared" si="1"/>
        <v>1500000</v>
      </c>
      <c r="J28" s="191">
        <f t="shared" si="1"/>
        <v>1500000</v>
      </c>
      <c r="K28" s="192">
        <f t="shared" si="1"/>
        <v>0</v>
      </c>
      <c r="L28" s="190">
        <f t="shared" si="1"/>
        <v>21181819</v>
      </c>
      <c r="M28" s="191">
        <f t="shared" si="1"/>
        <v>8500000</v>
      </c>
      <c r="N28" s="165">
        <f>M28/L28</f>
        <v>0.40128753814769164</v>
      </c>
    </row>
    <row r="29" spans="1:14">
      <c r="A29" s="283"/>
      <c r="B29" s="267"/>
      <c r="C29" s="267"/>
      <c r="D29" s="284"/>
      <c r="E29" s="124"/>
      <c r="F29" s="115"/>
      <c r="G29" s="125"/>
      <c r="H29" s="124"/>
      <c r="I29" s="190"/>
      <c r="J29" s="193"/>
      <c r="K29" s="184"/>
      <c r="L29" s="190"/>
      <c r="M29" s="193"/>
      <c r="N29" s="164"/>
    </row>
    <row r="30" spans="1:14" ht="13.5" thickBot="1">
      <c r="A30" s="394" t="s">
        <v>110</v>
      </c>
      <c r="B30" s="395"/>
      <c r="C30" s="395"/>
      <c r="D30" s="396"/>
      <c r="E30" s="161">
        <f>E28</f>
        <v>0</v>
      </c>
      <c r="F30" s="158">
        <f>F28</f>
        <v>19681819</v>
      </c>
      <c r="G30" s="159">
        <f>G28</f>
        <v>7000000</v>
      </c>
      <c r="H30" s="161">
        <f>H28</f>
        <v>0</v>
      </c>
      <c r="I30" s="194">
        <f>SUM(I28:I29)</f>
        <v>1500000</v>
      </c>
      <c r="J30" s="195">
        <f>SUM(J28:J29)</f>
        <v>1500000</v>
      </c>
      <c r="K30" s="196">
        <f>K28</f>
        <v>0</v>
      </c>
      <c r="L30" s="194">
        <f>SUM(L28:L29)</f>
        <v>21181819</v>
      </c>
      <c r="M30" s="195">
        <f>SUM(M28:M29)</f>
        <v>8500000</v>
      </c>
      <c r="N30" s="166">
        <f>M30/L30</f>
        <v>0.40128753814769164</v>
      </c>
    </row>
    <row r="31" spans="1:14">
      <c r="A31" s="367"/>
      <c r="B31" s="367"/>
      <c r="C31" s="367"/>
      <c r="D31" s="367"/>
    </row>
    <row r="32" spans="1:14">
      <c r="A32" s="367"/>
      <c r="B32" s="367"/>
      <c r="C32" s="367"/>
      <c r="D32" s="367"/>
    </row>
  </sheetData>
  <mergeCells count="35">
    <mergeCell ref="N5:N6"/>
    <mergeCell ref="A4:N4"/>
    <mergeCell ref="A1:N1"/>
    <mergeCell ref="A2:N2"/>
    <mergeCell ref="A3:N3"/>
    <mergeCell ref="H5:J5"/>
    <mergeCell ref="K5:M5"/>
    <mergeCell ref="A5:D6"/>
    <mergeCell ref="E5:G5"/>
    <mergeCell ref="A31:D31"/>
    <mergeCell ref="A32:D32"/>
    <mergeCell ref="A23:D23"/>
    <mergeCell ref="A26:D26"/>
    <mergeCell ref="A25:D25"/>
    <mergeCell ref="A24:D24"/>
    <mergeCell ref="A30:D30"/>
    <mergeCell ref="A29:D29"/>
    <mergeCell ref="A22:D22"/>
    <mergeCell ref="A28:D28"/>
    <mergeCell ref="A27:D27"/>
    <mergeCell ref="A12:D12"/>
    <mergeCell ref="A14:D14"/>
    <mergeCell ref="A20:D20"/>
    <mergeCell ref="A13:D13"/>
    <mergeCell ref="A16:D16"/>
    <mergeCell ref="A7:D7"/>
    <mergeCell ref="A8:D8"/>
    <mergeCell ref="A9:D9"/>
    <mergeCell ref="A10:D10"/>
    <mergeCell ref="A21:D21"/>
    <mergeCell ref="A15:D15"/>
    <mergeCell ref="A17:D17"/>
    <mergeCell ref="A18:D18"/>
    <mergeCell ref="A19:D19"/>
    <mergeCell ref="A11:D11"/>
  </mergeCells>
  <phoneticPr fontId="9" type="noConversion"/>
  <pageMargins left="0.23622047244094491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2:H47"/>
  <sheetViews>
    <sheetView topLeftCell="A7" zoomScale="135" workbookViewId="0">
      <selection activeCell="I43" sqref="I43"/>
    </sheetView>
  </sheetViews>
  <sheetFormatPr defaultRowHeight="12.75"/>
  <cols>
    <col min="4" max="4" width="25.140625" customWidth="1"/>
    <col min="5" max="8" width="12" customWidth="1"/>
  </cols>
  <sheetData>
    <row r="2" spans="1:8">
      <c r="H2" s="28" t="s">
        <v>116</v>
      </c>
    </row>
    <row r="3" spans="1:8">
      <c r="A3" s="331" t="s">
        <v>249</v>
      </c>
      <c r="B3" s="331"/>
      <c r="C3" s="331"/>
      <c r="D3" s="331"/>
      <c r="E3" s="331"/>
      <c r="F3" s="331"/>
      <c r="G3" s="331"/>
      <c r="H3" s="331"/>
    </row>
    <row r="5" spans="1:8">
      <c r="A5" s="43"/>
      <c r="B5" s="43"/>
      <c r="C5" s="43"/>
      <c r="D5" s="43"/>
      <c r="E5" s="33"/>
      <c r="F5" s="33"/>
      <c r="G5" s="33"/>
      <c r="H5" s="33"/>
    </row>
    <row r="6" spans="1:8">
      <c r="A6" s="28"/>
      <c r="B6" s="28"/>
      <c r="C6" s="28"/>
      <c r="D6" s="28"/>
      <c r="E6" s="28"/>
      <c r="F6" s="28"/>
      <c r="G6" s="28"/>
      <c r="H6" s="28"/>
    </row>
    <row r="7" spans="1:8">
      <c r="A7" s="404" t="s">
        <v>117</v>
      </c>
      <c r="B7" s="404"/>
      <c r="C7" s="404"/>
      <c r="D7" s="404"/>
      <c r="E7" s="408" t="s">
        <v>191</v>
      </c>
      <c r="F7" s="408"/>
      <c r="G7" s="408"/>
      <c r="H7" s="408"/>
    </row>
    <row r="8" spans="1:8">
      <c r="A8" s="331"/>
      <c r="B8" s="331"/>
      <c r="C8" s="331"/>
      <c r="D8" s="331"/>
      <c r="E8" s="331"/>
      <c r="F8" s="331"/>
      <c r="G8" s="331"/>
      <c r="H8" s="331"/>
    </row>
    <row r="9" spans="1:8">
      <c r="A9" s="332" t="s">
        <v>232</v>
      </c>
      <c r="B9" s="332"/>
      <c r="C9" s="332"/>
      <c r="D9" s="332"/>
      <c r="E9" s="332"/>
      <c r="F9" s="332"/>
      <c r="G9" s="332"/>
      <c r="H9" s="332"/>
    </row>
    <row r="10" spans="1:8" ht="12.75" customHeight="1">
      <c r="A10" s="333" t="s">
        <v>1</v>
      </c>
      <c r="B10" s="334"/>
      <c r="C10" s="334"/>
      <c r="D10" s="335"/>
      <c r="E10" s="405" t="s">
        <v>17</v>
      </c>
      <c r="F10" s="406"/>
      <c r="G10" s="407"/>
      <c r="H10" s="409" t="s">
        <v>204</v>
      </c>
    </row>
    <row r="11" spans="1:8" ht="24.75" customHeight="1">
      <c r="A11" s="336"/>
      <c r="B11" s="324"/>
      <c r="C11" s="324"/>
      <c r="D11" s="337"/>
      <c r="E11" s="57" t="s">
        <v>201</v>
      </c>
      <c r="F11" s="57" t="s">
        <v>202</v>
      </c>
      <c r="G11" s="57" t="s">
        <v>205</v>
      </c>
      <c r="H11" s="409"/>
    </row>
    <row r="12" spans="1:8" ht="23.25" customHeight="1">
      <c r="A12" s="259" t="s">
        <v>57</v>
      </c>
      <c r="B12" s="260"/>
      <c r="C12" s="260"/>
      <c r="D12" s="261"/>
      <c r="E12" s="18"/>
      <c r="F12" s="18"/>
      <c r="G12" s="18"/>
      <c r="H12" s="18"/>
    </row>
    <row r="13" spans="1:8" ht="23.25" customHeight="1">
      <c r="A13" s="259" t="s">
        <v>58</v>
      </c>
      <c r="B13" s="260"/>
      <c r="C13" s="260"/>
      <c r="D13" s="261"/>
      <c r="E13" s="18"/>
      <c r="F13" s="18"/>
      <c r="G13" s="18"/>
      <c r="H13" s="18"/>
    </row>
    <row r="14" spans="1:8" ht="23.25" customHeight="1">
      <c r="A14" s="259" t="s">
        <v>59</v>
      </c>
      <c r="B14" s="260"/>
      <c r="C14" s="260"/>
      <c r="D14" s="261"/>
      <c r="E14" s="18"/>
      <c r="F14" s="18"/>
      <c r="G14" s="18"/>
      <c r="H14" s="18"/>
    </row>
    <row r="15" spans="1:8" ht="12.75" customHeight="1">
      <c r="A15" s="259" t="s">
        <v>60</v>
      </c>
      <c r="B15" s="260"/>
      <c r="C15" s="260"/>
      <c r="D15" s="261"/>
      <c r="E15" s="115">
        <v>5511000</v>
      </c>
      <c r="F15" s="115">
        <v>5511000</v>
      </c>
      <c r="G15" s="115">
        <v>3835063</v>
      </c>
      <c r="H15" s="72">
        <f>G15/F15</f>
        <v>0.69589239702413352</v>
      </c>
    </row>
    <row r="16" spans="1:8" ht="12.75" customHeight="1">
      <c r="A16" s="275" t="s">
        <v>108</v>
      </c>
      <c r="B16" s="276"/>
      <c r="C16" s="276"/>
      <c r="D16" s="277"/>
      <c r="E16" s="116">
        <f>SUM(E12:E15)</f>
        <v>5511000</v>
      </c>
      <c r="F16" s="116">
        <f>SUM(F12:F15)</f>
        <v>5511000</v>
      </c>
      <c r="G16" s="116">
        <f>SUM(G12:G15)</f>
        <v>3835063</v>
      </c>
      <c r="H16" s="75">
        <f>SUM(H12:H15)</f>
        <v>0.69589239702413352</v>
      </c>
    </row>
    <row r="17" spans="1:8">
      <c r="A17" s="267"/>
      <c r="B17" s="267"/>
      <c r="C17" s="267"/>
      <c r="D17" s="267"/>
      <c r="E17" s="115"/>
      <c r="F17" s="115"/>
      <c r="G17" s="115"/>
      <c r="H17" s="18"/>
    </row>
    <row r="18" spans="1:8">
      <c r="A18" s="268"/>
      <c r="B18" s="268"/>
      <c r="C18" s="268"/>
      <c r="D18" s="268"/>
      <c r="E18" s="116"/>
      <c r="F18" s="115"/>
      <c r="G18" s="115"/>
      <c r="H18" s="18"/>
    </row>
    <row r="19" spans="1:8">
      <c r="A19" s="307" t="s">
        <v>71</v>
      </c>
      <c r="B19" s="307"/>
      <c r="C19" s="307"/>
      <c r="D19" s="307"/>
      <c r="E19" s="115"/>
      <c r="F19" s="115"/>
      <c r="G19" s="115"/>
      <c r="H19" s="18"/>
    </row>
    <row r="20" spans="1:8">
      <c r="A20" s="274" t="s">
        <v>72</v>
      </c>
      <c r="B20" s="274"/>
      <c r="C20" s="274"/>
      <c r="D20" s="274"/>
      <c r="E20" s="115"/>
      <c r="F20" s="115"/>
      <c r="G20" s="115"/>
      <c r="H20" s="18"/>
    </row>
    <row r="21" spans="1:8">
      <c r="A21" s="267" t="s">
        <v>73</v>
      </c>
      <c r="B21" s="267"/>
      <c r="C21" s="267"/>
      <c r="D21" s="267"/>
      <c r="E21" s="116"/>
      <c r="F21" s="115"/>
      <c r="G21" s="115"/>
      <c r="H21" s="18"/>
    </row>
    <row r="22" spans="1:8">
      <c r="A22" s="307" t="s">
        <v>190</v>
      </c>
      <c r="B22" s="307"/>
      <c r="C22" s="307"/>
      <c r="D22" s="307"/>
      <c r="E22" s="115"/>
      <c r="F22" s="115"/>
      <c r="G22" s="115"/>
      <c r="H22" s="18"/>
    </row>
    <row r="23" spans="1:8">
      <c r="A23" s="307" t="s">
        <v>189</v>
      </c>
      <c r="B23" s="307"/>
      <c r="C23" s="307"/>
      <c r="D23" s="307"/>
      <c r="E23" s="115"/>
      <c r="F23" s="115"/>
      <c r="G23" s="115"/>
      <c r="H23" s="18"/>
    </row>
    <row r="24" spans="1:8">
      <c r="A24" s="267" t="s">
        <v>74</v>
      </c>
      <c r="B24" s="267"/>
      <c r="C24" s="267"/>
      <c r="D24" s="267"/>
      <c r="E24" s="115"/>
      <c r="F24" s="115"/>
      <c r="G24" s="115"/>
      <c r="H24" s="18"/>
    </row>
    <row r="25" spans="1:8">
      <c r="A25" s="257" t="s">
        <v>75</v>
      </c>
      <c r="B25" s="262"/>
      <c r="C25" s="262"/>
      <c r="D25" s="258"/>
      <c r="E25" s="115"/>
      <c r="F25" s="115"/>
      <c r="G25" s="115"/>
      <c r="H25" s="18"/>
    </row>
    <row r="26" spans="1:8">
      <c r="A26" s="267" t="s">
        <v>76</v>
      </c>
      <c r="B26" s="267"/>
      <c r="C26" s="267"/>
      <c r="D26" s="267"/>
      <c r="E26" s="115">
        <v>0</v>
      </c>
      <c r="F26" s="115">
        <v>0</v>
      </c>
      <c r="G26" s="115">
        <v>0</v>
      </c>
      <c r="H26" s="72">
        <v>0</v>
      </c>
    </row>
    <row r="27" spans="1:8">
      <c r="A27" s="267" t="s">
        <v>77</v>
      </c>
      <c r="B27" s="268"/>
      <c r="C27" s="268"/>
      <c r="D27" s="268"/>
      <c r="E27" s="116"/>
      <c r="F27" s="115"/>
      <c r="G27" s="111"/>
      <c r="H27" s="18"/>
    </row>
    <row r="28" spans="1:8">
      <c r="A28" s="257" t="s">
        <v>78</v>
      </c>
      <c r="B28" s="262"/>
      <c r="C28" s="262"/>
      <c r="D28" s="258"/>
      <c r="E28" s="116"/>
      <c r="F28" s="115"/>
      <c r="G28" s="111"/>
      <c r="H28" s="18"/>
    </row>
    <row r="29" spans="1:8">
      <c r="A29" s="268" t="s">
        <v>79</v>
      </c>
      <c r="B29" s="268"/>
      <c r="C29" s="268"/>
      <c r="D29" s="268"/>
      <c r="E29" s="115">
        <v>0</v>
      </c>
      <c r="F29" s="115">
        <v>0</v>
      </c>
      <c r="G29" s="115">
        <v>0</v>
      </c>
      <c r="H29" s="72">
        <f>SUM(H19:H28)</f>
        <v>0</v>
      </c>
    </row>
    <row r="30" spans="1:8">
      <c r="A30" s="293"/>
      <c r="B30" s="293"/>
      <c r="C30" s="293"/>
      <c r="D30" s="293"/>
      <c r="E30" s="115"/>
      <c r="F30" s="115"/>
      <c r="G30" s="115"/>
      <c r="H30" s="8"/>
    </row>
    <row r="31" spans="1:8" ht="23.25" customHeight="1">
      <c r="A31" s="274" t="s">
        <v>80</v>
      </c>
      <c r="B31" s="274"/>
      <c r="C31" s="274"/>
      <c r="D31" s="274"/>
      <c r="E31" s="115"/>
      <c r="F31" s="115"/>
      <c r="G31" s="115"/>
      <c r="H31" s="8"/>
    </row>
    <row r="32" spans="1:8" ht="23.25" customHeight="1">
      <c r="A32" s="274" t="s">
        <v>81</v>
      </c>
      <c r="B32" s="274"/>
      <c r="C32" s="274"/>
      <c r="D32" s="274"/>
      <c r="E32" s="115"/>
      <c r="F32" s="115"/>
      <c r="G32" s="115"/>
      <c r="H32" s="8"/>
    </row>
    <row r="33" spans="1:8">
      <c r="A33" s="267" t="s">
        <v>82</v>
      </c>
      <c r="B33" s="267"/>
      <c r="C33" s="267"/>
      <c r="D33" s="267"/>
      <c r="E33" s="115"/>
      <c r="F33" s="115"/>
      <c r="G33" s="115"/>
      <c r="H33" s="8"/>
    </row>
    <row r="34" spans="1:8">
      <c r="A34" s="268" t="s">
        <v>83</v>
      </c>
      <c r="B34" s="268"/>
      <c r="C34" s="268"/>
      <c r="D34" s="268"/>
      <c r="E34" s="115">
        <v>0</v>
      </c>
      <c r="F34" s="115">
        <v>0</v>
      </c>
      <c r="G34" s="115">
        <v>0</v>
      </c>
      <c r="H34" s="8">
        <v>0</v>
      </c>
    </row>
    <row r="35" spans="1:8">
      <c r="A35" s="267"/>
      <c r="B35" s="267"/>
      <c r="C35" s="267"/>
      <c r="D35" s="267"/>
      <c r="E35" s="115"/>
      <c r="F35" s="115"/>
      <c r="G35" s="115"/>
      <c r="H35" s="8"/>
    </row>
    <row r="36" spans="1:8">
      <c r="A36" s="268" t="s">
        <v>106</v>
      </c>
      <c r="B36" s="268"/>
      <c r="C36" s="268"/>
      <c r="D36" s="268"/>
      <c r="E36" s="116">
        <f>E34+E29+E16</f>
        <v>5511000</v>
      </c>
      <c r="F36" s="116">
        <f>F34+F29+F16</f>
        <v>5511000</v>
      </c>
      <c r="G36" s="116">
        <f>G34+G29+G16</f>
        <v>3835063</v>
      </c>
      <c r="H36" s="95">
        <f>H34+H29+H16</f>
        <v>0.69589239702413352</v>
      </c>
    </row>
    <row r="37" spans="1:8">
      <c r="A37" s="267"/>
      <c r="B37" s="267"/>
      <c r="C37" s="267"/>
      <c r="D37" s="267"/>
      <c r="E37" s="115"/>
      <c r="F37" s="115"/>
      <c r="G37" s="115"/>
      <c r="H37" s="8"/>
    </row>
    <row r="38" spans="1:8">
      <c r="A38" s="257" t="s">
        <v>102</v>
      </c>
      <c r="B38" s="262"/>
      <c r="C38" s="262"/>
      <c r="D38" s="258"/>
      <c r="E38" s="115"/>
      <c r="F38" s="115"/>
      <c r="G38" s="115"/>
      <c r="H38" s="8"/>
    </row>
    <row r="39" spans="1:8">
      <c r="A39" s="257" t="s">
        <v>28</v>
      </c>
      <c r="B39" s="262"/>
      <c r="C39" s="262"/>
      <c r="D39" s="258"/>
      <c r="E39" s="115"/>
      <c r="F39" s="115"/>
      <c r="G39" s="115"/>
      <c r="H39" s="8"/>
    </row>
    <row r="40" spans="1:8">
      <c r="A40" s="257" t="s">
        <v>103</v>
      </c>
      <c r="B40" s="262"/>
      <c r="C40" s="262"/>
      <c r="D40" s="258"/>
      <c r="E40" s="115">
        <v>429414</v>
      </c>
      <c r="F40" s="115">
        <v>429414</v>
      </c>
      <c r="G40" s="115">
        <v>429414</v>
      </c>
      <c r="H40" s="80">
        <v>1</v>
      </c>
    </row>
    <row r="41" spans="1:8">
      <c r="A41" s="257" t="s">
        <v>104</v>
      </c>
      <c r="B41" s="262"/>
      <c r="C41" s="262"/>
      <c r="D41" s="258"/>
      <c r="E41" s="115"/>
      <c r="F41" s="115"/>
      <c r="G41" s="115"/>
      <c r="H41" s="8"/>
    </row>
    <row r="42" spans="1:8">
      <c r="A42" s="257" t="s">
        <v>105</v>
      </c>
      <c r="B42" s="262"/>
      <c r="C42" s="262"/>
      <c r="D42" s="258"/>
      <c r="E42" s="115"/>
      <c r="F42" s="115"/>
      <c r="G42" s="115"/>
      <c r="H42" s="8"/>
    </row>
    <row r="43" spans="1:8">
      <c r="A43" s="257" t="s">
        <v>184</v>
      </c>
      <c r="B43" s="262"/>
      <c r="C43" s="262"/>
      <c r="D43" s="258"/>
      <c r="E43" s="115">
        <v>69857586</v>
      </c>
      <c r="F43" s="115">
        <v>70897450</v>
      </c>
      <c r="G43" s="115">
        <v>31613970</v>
      </c>
      <c r="H43" s="80">
        <f>G43/F43</f>
        <v>0.44591124222380352</v>
      </c>
    </row>
    <row r="44" spans="1:8">
      <c r="A44" s="257" t="s">
        <v>185</v>
      </c>
      <c r="B44" s="262"/>
      <c r="C44" s="262"/>
      <c r="D44" s="258"/>
      <c r="E44" s="115"/>
      <c r="F44" s="115"/>
      <c r="G44" s="115"/>
      <c r="H44" s="8"/>
    </row>
    <row r="45" spans="1:8">
      <c r="A45" s="263" t="s">
        <v>186</v>
      </c>
      <c r="B45" s="296"/>
      <c r="C45" s="296"/>
      <c r="D45" s="264"/>
      <c r="E45" s="115">
        <f>SUM(E38:E44)</f>
        <v>70287000</v>
      </c>
      <c r="F45" s="115">
        <f>SUM(F38:F44)</f>
        <v>71326864</v>
      </c>
      <c r="G45" s="115">
        <f>SUM(G38:G44)</f>
        <v>32043384</v>
      </c>
      <c r="H45" s="80">
        <f>G45/F45</f>
        <v>0.44924706068670006</v>
      </c>
    </row>
    <row r="46" spans="1:8">
      <c r="A46" s="267"/>
      <c r="B46" s="267"/>
      <c r="C46" s="267"/>
      <c r="D46" s="267"/>
      <c r="E46" s="115"/>
      <c r="F46" s="115"/>
      <c r="G46" s="115"/>
      <c r="H46" s="8"/>
    </row>
    <row r="47" spans="1:8">
      <c r="A47" s="268" t="s">
        <v>107</v>
      </c>
      <c r="B47" s="268"/>
      <c r="C47" s="268"/>
      <c r="D47" s="268"/>
      <c r="E47" s="115">
        <f>E45+E36</f>
        <v>75798000</v>
      </c>
      <c r="F47" s="115">
        <f>F45+F36</f>
        <v>76837864</v>
      </c>
      <c r="G47" s="115">
        <f>G45+G36</f>
        <v>35878447</v>
      </c>
      <c r="H47" s="80">
        <f>G47/F47</f>
        <v>0.46693706894298886</v>
      </c>
    </row>
  </sheetData>
  <mergeCells count="44">
    <mergeCell ref="A35:D35"/>
    <mergeCell ref="A38:D38"/>
    <mergeCell ref="A39:D39"/>
    <mergeCell ref="A33:D33"/>
    <mergeCell ref="A42:D42"/>
    <mergeCell ref="A47:D47"/>
    <mergeCell ref="A45:D45"/>
    <mergeCell ref="A21:D21"/>
    <mergeCell ref="A23:D23"/>
    <mergeCell ref="A28:D28"/>
    <mergeCell ref="A46:D46"/>
    <mergeCell ref="A30:D30"/>
    <mergeCell ref="A31:D31"/>
    <mergeCell ref="A32:D32"/>
    <mergeCell ref="A44:D44"/>
    <mergeCell ref="A36:D36"/>
    <mergeCell ref="A37:D37"/>
    <mergeCell ref="A40:D40"/>
    <mergeCell ref="A41:D41"/>
    <mergeCell ref="A43:D43"/>
    <mergeCell ref="A34:D34"/>
    <mergeCell ref="A14:D14"/>
    <mergeCell ref="A13:D13"/>
    <mergeCell ref="A22:D22"/>
    <mergeCell ref="A24:D24"/>
    <mergeCell ref="A17:D17"/>
    <mergeCell ref="A20:D20"/>
    <mergeCell ref="A15:D15"/>
    <mergeCell ref="A16:D16"/>
    <mergeCell ref="A29:D29"/>
    <mergeCell ref="A18:D18"/>
    <mergeCell ref="A19:D19"/>
    <mergeCell ref="A25:D25"/>
    <mergeCell ref="A26:D26"/>
    <mergeCell ref="A27:D27"/>
    <mergeCell ref="A3:H3"/>
    <mergeCell ref="A8:H8"/>
    <mergeCell ref="A10:D11"/>
    <mergeCell ref="A12:D12"/>
    <mergeCell ref="A7:D7"/>
    <mergeCell ref="E10:G10"/>
    <mergeCell ref="E7:H7"/>
    <mergeCell ref="A9:H9"/>
    <mergeCell ref="H10:H11"/>
  </mergeCells>
  <phoneticPr fontId="9" type="noConversion"/>
  <printOptions horizontalCentered="1"/>
  <pageMargins left="0.27559055118110237" right="0.19685039370078741" top="0.23622047244094491" bottom="0.19685039370078741" header="0.15748031496062992" footer="0.1574803149606299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1. Mérleg</vt:lpstr>
      <vt:lpstr>2. Működ. bev.mindössz. </vt:lpstr>
      <vt:lpstr>2.1.-2.4.</vt:lpstr>
      <vt:lpstr>2.5.-2.7. </vt:lpstr>
      <vt:lpstr>3. Felhalm.bev.mindössz.</vt:lpstr>
      <vt:lpstr>3.1.-3.6. </vt:lpstr>
      <vt:lpstr>4. Önkorm. műk. bev.</vt:lpstr>
      <vt:lpstr>5. Önk.felh.bev.</vt:lpstr>
      <vt:lpstr>6. PH. műk. bev.</vt:lpstr>
      <vt:lpstr>7. PH. felhalm. bev.</vt:lpstr>
      <vt:lpstr>8. Kvtár műk. bev. </vt:lpstr>
      <vt:lpstr>8.1. Eszi műk. bev. </vt:lpstr>
      <vt:lpstr>8.2. Ovi műk. bev. (2)</vt:lpstr>
      <vt:lpstr>8.3.. Konyha műk. bev.</vt:lpstr>
      <vt:lpstr>9. Kiad. mindössz.</vt:lpstr>
      <vt:lpstr>9.1.-9.6. mell.</vt:lpstr>
      <vt:lpstr>10. Kiad. mindössz. köt.-önként</vt:lpstr>
      <vt:lpstr>11. PH. kiad. össz. </vt:lpstr>
      <vt:lpstr>12. KÖNYVTÁR kiad. össz.</vt:lpstr>
      <vt:lpstr>12.1.ESZI kiad. össz. </vt:lpstr>
      <vt:lpstr>12.2.ÓVODA kiad. össz.  (2)</vt:lpstr>
      <vt:lpstr>12.3.KONYHA kiad. 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Cselényiné</dc:creator>
  <cp:lastModifiedBy>Kocsordiné</cp:lastModifiedBy>
  <cp:lastPrinted>2017-09-20T19:02:32Z</cp:lastPrinted>
  <dcterms:created xsi:type="dcterms:W3CDTF">2000-01-09T14:34:55Z</dcterms:created>
  <dcterms:modified xsi:type="dcterms:W3CDTF">2017-10-04T07:11:55Z</dcterms:modified>
</cp:coreProperties>
</file>