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O21" i="1" s="1"/>
  <c r="Q21" i="1" s="1"/>
  <c r="G21" i="1"/>
  <c r="P20" i="1"/>
  <c r="N20" i="1"/>
  <c r="M20" i="1"/>
  <c r="L20" i="1"/>
  <c r="K20" i="1"/>
  <c r="J20" i="1"/>
  <c r="I20" i="1"/>
  <c r="H20" i="1"/>
  <c r="G20" i="1"/>
  <c r="O20" i="1" s="1"/>
  <c r="Q20" i="1" s="1"/>
  <c r="E20" i="1"/>
  <c r="P19" i="1"/>
  <c r="N19" i="1"/>
  <c r="M19" i="1"/>
  <c r="K19" i="1"/>
  <c r="J19" i="1"/>
  <c r="I19" i="1"/>
  <c r="H19" i="1"/>
  <c r="O19" i="1" s="1"/>
  <c r="Q19" i="1" s="1"/>
  <c r="G19" i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O16" i="1" s="1"/>
  <c r="Q16" i="1" s="1"/>
  <c r="Q15" i="1"/>
  <c r="P13" i="1"/>
  <c r="C13" i="1"/>
  <c r="O13" i="1" s="1"/>
  <c r="Q13" i="1" s="1"/>
  <c r="P12" i="1"/>
  <c r="O12" i="1"/>
  <c r="Q12" i="1" s="1"/>
  <c r="P11" i="1"/>
  <c r="M11" i="1"/>
  <c r="K11" i="1"/>
  <c r="I11" i="1"/>
  <c r="E11" i="1"/>
  <c r="O11" i="1" s="1"/>
  <c r="Q11" i="1" s="1"/>
  <c r="P10" i="1"/>
  <c r="J10" i="1"/>
  <c r="O10" i="1" s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H8" i="1"/>
  <c r="O8" i="1" s="1"/>
  <c r="Q8" i="1" s="1"/>
  <c r="P7" i="1"/>
  <c r="N7" i="1"/>
  <c r="N14" i="1" s="1"/>
  <c r="N27" i="1" s="1"/>
  <c r="K7" i="1"/>
  <c r="O7" i="1" s="1"/>
  <c r="Q7" i="1" s="1"/>
  <c r="P6" i="1"/>
  <c r="L6" i="1"/>
  <c r="K6" i="1"/>
  <c r="J6" i="1"/>
  <c r="I6" i="1"/>
  <c r="G6" i="1"/>
  <c r="F6" i="1"/>
  <c r="O6" i="1" s="1"/>
  <c r="Q6" i="1" s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D5" i="1"/>
  <c r="D14" i="1" s="1"/>
  <c r="D27" i="1" s="1"/>
  <c r="C5" i="1"/>
  <c r="C14" i="1" s="1"/>
  <c r="C27" i="1" l="1"/>
  <c r="O14" i="1"/>
  <c r="E26" i="1"/>
  <c r="E27" i="1" s="1"/>
  <c r="O5" i="1"/>
  <c r="Q5" i="1" s="1"/>
  <c r="O26" i="1" l="1"/>
  <c r="Q26" i="1" s="1"/>
  <c r="O27" i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<sst xmlns="http://schemas.openxmlformats.org/spreadsheetml/2006/main" count="65" uniqueCount="65">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</sst>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4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12">
          <cell r="C12">
            <v>367971347</v>
          </cell>
        </row>
        <row r="19">
          <cell r="C19">
            <v>1078131150</v>
          </cell>
        </row>
        <row r="26">
          <cell r="C26">
            <v>482500000</v>
          </cell>
        </row>
        <row r="34">
          <cell r="C34">
            <v>375711514</v>
          </cell>
        </row>
        <row r="46">
          <cell r="C46">
            <v>22232600</v>
          </cell>
        </row>
        <row r="52">
          <cell r="C52">
            <v>2792700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1133167251</v>
          </cell>
        </row>
        <row r="95">
          <cell r="C95">
            <v>231912112</v>
          </cell>
        </row>
        <row r="96">
          <cell r="C96">
            <v>1004878111</v>
          </cell>
        </row>
        <row r="97">
          <cell r="C97">
            <v>51600000</v>
          </cell>
        </row>
        <row r="98">
          <cell r="C98">
            <v>258535762</v>
          </cell>
        </row>
        <row r="111">
          <cell r="C111">
            <v>91661227</v>
          </cell>
        </row>
        <row r="115">
          <cell r="C115">
            <v>870906447</v>
          </cell>
        </row>
        <row r="117">
          <cell r="C117">
            <v>504033126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view="pageLayout" topLeftCell="B1" zoomScaleNormal="100" workbookViewId="0">
      <selection activeCell="G2" sqref="G2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50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120000000+8000000-1000000+1404000-686510</f>
        <v>127717490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116990000+8000000-500000+350000</f>
        <v>124840000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1466902602</v>
      </c>
      <c r="P5" s="20">
        <f>'[1]1.1.sz.mell. '!C5</f>
        <v>1466902602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50000000+2885193-12000000</f>
        <v>40885193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50000000+4266396+10800000+2021904+3997695-11923937</f>
        <v>59162058</v>
      </c>
      <c r="L6" s="24">
        <f>539500+106479</f>
        <v>645979</v>
      </c>
      <c r="M6" s="24">
        <v>25441256</v>
      </c>
      <c r="N6" s="24"/>
      <c r="O6" s="25">
        <f t="shared" si="0"/>
        <v>367971347</v>
      </c>
      <c r="P6" s="26">
        <f>'[1]1.1.sz.mell. '!C12</f>
        <v>367971347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>
        <v>12000000</v>
      </c>
      <c r="E7" s="30"/>
      <c r="F7" s="30"/>
      <c r="G7" s="30">
        <v>30000000</v>
      </c>
      <c r="H7" s="30"/>
      <c r="I7" s="30"/>
      <c r="J7" s="30">
        <v>384485538</v>
      </c>
      <c r="K7" s="30">
        <f>40000000+30000000+500000000-10800000-2021904</f>
        <v>557178096</v>
      </c>
      <c r="L7" s="30"/>
      <c r="M7" s="30">
        <v>30409566</v>
      </c>
      <c r="N7" s="30">
        <f>22875000+41182950</f>
        <v>64057950</v>
      </c>
      <c r="O7" s="19">
        <f t="shared" si="0"/>
        <v>1078131150</v>
      </c>
      <c r="P7" s="26">
        <f>'[1]1.1.sz.mell. '!C19</f>
        <v>1078131150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6">
        <f>'[1]1.1.sz.mell. '!C26</f>
        <v>482500000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27000000+1624450+245015+1090002-144667</f>
        <v>29814800</v>
      </c>
      <c r="K9" s="24">
        <f>25000000+1624450+245015+214500</f>
        <v>27083965</v>
      </c>
      <c r="L9" s="24">
        <f>25000000+1624450+245015+214500</f>
        <v>27083965</v>
      </c>
      <c r="M9" s="24">
        <f>30000000+4594921+245015+214500+15867874+132900</f>
        <v>51055210</v>
      </c>
      <c r="N9" s="24">
        <f>26003657+1625205+245013+214500</f>
        <v>28088375</v>
      </c>
      <c r="O9" s="25">
        <f t="shared" si="0"/>
        <v>375711514</v>
      </c>
      <c r="P9" s="26">
        <f>'[1]1.1.sz.mell. '!C34</f>
        <v>375711514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f>4000000+145100</f>
        <v>4145100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22232600</v>
      </c>
      <c r="P10" s="26">
        <f>'[1]1.1.sz.mell. '!C46</f>
        <v>22232600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f>120000+80000</f>
        <v>200000</v>
      </c>
      <c r="N11" s="24">
        <v>110000</v>
      </c>
      <c r="O11" s="25">
        <f t="shared" si="0"/>
        <v>2792700</v>
      </c>
      <c r="P11" s="26">
        <f>'[1]1.1.sz.mell. '!C52</f>
        <v>2792700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6">
        <f>'[1]1.1.sz.mell. '!C57</f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2">
        <f>374667600+1269106+2600335</f>
        <v>378537041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v>10000000</v>
      </c>
      <c r="O13" s="19">
        <f t="shared" si="0"/>
        <v>536537041</v>
      </c>
      <c r="P13" s="33">
        <f>'[1]1.1.sz.mell. '!C86</f>
        <v>536537041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474657041</v>
      </c>
      <c r="D14" s="36">
        <f t="shared" si="2"/>
        <v>231110000</v>
      </c>
      <c r="E14" s="36">
        <f t="shared" si="2"/>
        <v>397522214</v>
      </c>
      <c r="F14" s="36">
        <f t="shared" si="2"/>
        <v>214749173</v>
      </c>
      <c r="G14" s="36">
        <f t="shared" si="2"/>
        <v>211863129</v>
      </c>
      <c r="H14" s="36">
        <f t="shared" si="2"/>
        <v>199815280</v>
      </c>
      <c r="I14" s="36">
        <f t="shared" si="2"/>
        <v>240585882</v>
      </c>
      <c r="J14" s="36">
        <f t="shared" si="2"/>
        <v>690683527</v>
      </c>
      <c r="K14" s="36">
        <f t="shared" si="2"/>
        <v>985384119</v>
      </c>
      <c r="L14" s="36">
        <f t="shared" si="2"/>
        <v>169269067</v>
      </c>
      <c r="M14" s="36">
        <f t="shared" si="2"/>
        <v>246495697</v>
      </c>
      <c r="N14" s="36">
        <f t="shared" si="2"/>
        <v>270643825</v>
      </c>
      <c r="O14" s="37">
        <f>SUM(C14:N14)</f>
        <v>4332778954</v>
      </c>
      <c r="P14" s="38">
        <f>SUM(P5:P13)</f>
        <v>4332778954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8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88000000+2081772+316325+353650</f>
        <v>90751747</v>
      </c>
      <c r="H16" s="43">
        <f>88000000+316325+353650+715183</f>
        <v>89385158</v>
      </c>
      <c r="I16" s="43">
        <f>88000000+316325+353650+715183+195000+751432</f>
        <v>90331590</v>
      </c>
      <c r="J16" s="43">
        <f>88000000+316325+353650+715183+195000+751432+12466542</f>
        <v>102798132</v>
      </c>
      <c r="K16" s="43">
        <f>88000000+316325+353650+715183+195000+751432+12466542-2000000</f>
        <v>100798132</v>
      </c>
      <c r="L16" s="43">
        <f>88000000+316325+353650+110000+715183+195000+751432+12466541+259427+2832000-2000000</f>
        <v>103999558</v>
      </c>
      <c r="M16" s="43">
        <f>88000000+316325+353650+715183+195000+751432+12466541-2000000+201180</f>
        <v>100999311</v>
      </c>
      <c r="N16" s="43">
        <f>88000000+383890+353621+715186+195000+751433+12466542-605014</f>
        <v>102260658</v>
      </c>
      <c r="O16" s="25">
        <f t="shared" ref="O16:O26" si="3">SUM(C16:N16)</f>
        <v>1133167251</v>
      </c>
      <c r="P16" s="44">
        <f>'[1]1.1.sz.mell. '!C94</f>
        <v>1133167251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</f>
        <v>20623880</v>
      </c>
      <c r="K17" s="24">
        <f>18336560+63000+68950+139461+38025+287075+3107328-1416520-540000</f>
        <v>20083879</v>
      </c>
      <c r="L17" s="24">
        <f>18336560+63000+68950+44781+139461+38025+287075+3107328-1416521+529180+529-540000</f>
        <v>20658368</v>
      </c>
      <c r="M17" s="24">
        <f>18336560+63000+68950+139461+38025+287075+3107329-1416521-540000+365404</f>
        <v>20449283</v>
      </c>
      <c r="N17" s="24">
        <f>18336560+63277+68950+89+139461+38025+287074+3107328-1416521-282306</f>
        <v>20341937</v>
      </c>
      <c r="O17" s="25">
        <f t="shared" si="3"/>
        <v>231912112</v>
      </c>
      <c r="P17" s="26">
        <f>'[1]1.1.sz.mell. '!C95</f>
        <v>231912112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75000000+2000000-3000000+369551+10050868+13353056-6081571+3865141</f>
        <v>95557045</v>
      </c>
      <c r="L18" s="24">
        <f>76000000+1500000+2444319+369551+10050868-6081570+2203586+3865141</f>
        <v>90351895</v>
      </c>
      <c r="M18" s="24">
        <f>77000000+4063544+2000000-1393166+369551+10050868-6081571+3865141+1256258</f>
        <v>91130625</v>
      </c>
      <c r="N18" s="24">
        <f>78000000+1362039+2221560+369551+10050868-6081571+3865141</f>
        <v>89787588</v>
      </c>
      <c r="O18" s="25">
        <f t="shared" si="3"/>
        <v>1004878111</v>
      </c>
      <c r="P18" s="26">
        <f>'[1]1.1.sz.mell. '!C96</f>
        <v>1004878111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f>3400000-2000000</f>
        <v>1400000</v>
      </c>
      <c r="H19" s="24">
        <f>3500000</f>
        <v>3500000</v>
      </c>
      <c r="I19" s="24">
        <f>3500000</f>
        <v>3500000</v>
      </c>
      <c r="J19" s="24">
        <f>12000000+1000000-5000000-5150000</f>
        <v>2850000</v>
      </c>
      <c r="K19" s="24">
        <f>3650000</f>
        <v>3650000</v>
      </c>
      <c r="L19" s="24">
        <v>3400000</v>
      </c>
      <c r="M19" s="24">
        <f>12000000+1200000-2100000</f>
        <v>11100000</v>
      </c>
      <c r="N19" s="24">
        <f>19000000-10000000</f>
        <v>9000000</v>
      </c>
      <c r="O19" s="25">
        <f t="shared" si="3"/>
        <v>51600000</v>
      </c>
      <c r="P19" s="26">
        <f>'[1]1.1.sz.mell. '!C97</f>
        <v>51600000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15000000+1720406+15000000</f>
        <v>31720406</v>
      </c>
      <c r="M20" s="24">
        <f>15000000+1720406+1755621</f>
        <v>18476027</v>
      </c>
      <c r="N20" s="24">
        <f>15000000+1720404+4000000</f>
        <v>20720404</v>
      </c>
      <c r="O20" s="25">
        <f t="shared" si="3"/>
        <v>258535762</v>
      </c>
      <c r="P20" s="26">
        <f>'[1]1.1.sz.mell. '!C98</f>
        <v>258535762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6800000+25000000+364966</f>
        <v>32164966</v>
      </c>
      <c r="N21" s="24">
        <f>6733751+22307980+187441270+113461550+5057620</f>
        <v>335002171</v>
      </c>
      <c r="O21" s="25">
        <f t="shared" si="3"/>
        <v>870906447</v>
      </c>
      <c r="P21" s="26">
        <f>'[1]1.1.sz.mell. '!C115</f>
        <v>870906447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5100000+7941317+88900</f>
        <v>13130217</v>
      </c>
      <c r="N22" s="24">
        <f>7000000+50000000+215941060</f>
        <v>272941060</v>
      </c>
      <c r="O22" s="19">
        <f t="shared" si="3"/>
        <v>504033126</v>
      </c>
      <c r="P22" s="26">
        <f>'[1]1.1.sz.mell. '!C117</f>
        <v>504033126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6">
        <f>'[1]1.1.sz.mell. '!C119</f>
        <v>27228086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8700000+250000-1000000-2000000+12101049-2000000-4000000</f>
        <v>12051049</v>
      </c>
      <c r="L24" s="24">
        <f>8900000+250000-110000-44781-1000000-670064+12101049-2253677-2000000</f>
        <v>15172527</v>
      </c>
      <c r="M24" s="24">
        <f>9200000+500000-2444319+12101049-2000000-2000000</f>
        <v>15356730</v>
      </c>
      <c r="N24" s="24">
        <f>9340965+423731+12101048-432757-6097120</f>
        <v>15335867</v>
      </c>
      <c r="O24" s="25">
        <f t="shared" si="3"/>
        <v>91661227</v>
      </c>
      <c r="P24" s="26">
        <f>'[1]1.1.sz.mell. '!C111</f>
        <v>91661227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3">
        <f>'[1]1.1.sz.mell. '!C153</f>
        <v>158856832</v>
      </c>
      <c r="Q25" s="34">
        <f t="shared" si="1"/>
        <v>0</v>
      </c>
    </row>
    <row r="26" spans="1:17" s="15" customFormat="1" ht="15.95" customHeight="1" thickBot="1" x14ac:dyDescent="0.25">
      <c r="A26" s="45" t="s">
        <v>61</v>
      </c>
      <c r="B26" s="35" t="s">
        <v>62</v>
      </c>
      <c r="C26" s="36">
        <f t="shared" ref="C26:N26" si="4">SUM(C16:C25)</f>
        <v>241286847</v>
      </c>
      <c r="D26" s="36">
        <f t="shared" si="4"/>
        <v>209150061</v>
      </c>
      <c r="E26" s="36">
        <f t="shared" si="4"/>
        <v>280319449</v>
      </c>
      <c r="F26" s="36">
        <f t="shared" si="4"/>
        <v>268345451</v>
      </c>
      <c r="G26" s="36">
        <f t="shared" si="4"/>
        <v>259970757</v>
      </c>
      <c r="H26" s="36">
        <f t="shared" si="4"/>
        <v>262518953</v>
      </c>
      <c r="I26" s="36">
        <f t="shared" si="4"/>
        <v>463714893</v>
      </c>
      <c r="J26" s="36">
        <f t="shared" si="4"/>
        <v>273246136</v>
      </c>
      <c r="K26" s="36">
        <f t="shared" si="4"/>
        <v>338163887</v>
      </c>
      <c r="L26" s="36">
        <f t="shared" si="4"/>
        <v>540144070</v>
      </c>
      <c r="M26" s="36">
        <f t="shared" si="4"/>
        <v>307076265</v>
      </c>
      <c r="N26" s="36">
        <f t="shared" si="4"/>
        <v>888842185</v>
      </c>
      <c r="O26" s="37">
        <f t="shared" si="3"/>
        <v>4332778954</v>
      </c>
      <c r="P26" s="38">
        <f>SUM(P16:P25)</f>
        <v>4332778954</v>
      </c>
      <c r="Q26" s="39">
        <f t="shared" si="1"/>
        <v>0</v>
      </c>
    </row>
    <row r="27" spans="1:17" ht="16.5" thickBot="1" x14ac:dyDescent="0.3">
      <c r="A27" s="45" t="s">
        <v>63</v>
      </c>
      <c r="B27" s="46" t="s">
        <v>64</v>
      </c>
      <c r="C27" s="47">
        <f t="shared" ref="C27:O27" si="5">C14-C26</f>
        <v>233370194</v>
      </c>
      <c r="D27" s="47">
        <f t="shared" si="5"/>
        <v>21959939</v>
      </c>
      <c r="E27" s="47">
        <f t="shared" si="5"/>
        <v>117202765</v>
      </c>
      <c r="F27" s="47">
        <f t="shared" si="5"/>
        <v>-53596278</v>
      </c>
      <c r="G27" s="47">
        <f t="shared" si="5"/>
        <v>-48107628</v>
      </c>
      <c r="H27" s="47">
        <f t="shared" si="5"/>
        <v>-62703673</v>
      </c>
      <c r="I27" s="47">
        <f t="shared" si="5"/>
        <v>-223129011</v>
      </c>
      <c r="J27" s="47">
        <f t="shared" si="5"/>
        <v>417437391</v>
      </c>
      <c r="K27" s="47">
        <f t="shared" si="5"/>
        <v>647220232</v>
      </c>
      <c r="L27" s="47">
        <f t="shared" si="5"/>
        <v>-370875003</v>
      </c>
      <c r="M27" s="47">
        <f t="shared" si="5"/>
        <v>-60580568</v>
      </c>
      <c r="N27" s="47">
        <f t="shared" si="5"/>
        <v>-618198360</v>
      </c>
      <c r="O27" s="48">
        <f t="shared" si="5"/>
        <v>0</v>
      </c>
    </row>
    <row r="28" spans="1:17" x14ac:dyDescent="0.25">
      <c r="A28" s="49"/>
    </row>
    <row r="29" spans="1:17" x14ac:dyDescent="0.25">
      <c r="B29" s="51"/>
      <c r="C29" s="52"/>
      <c r="D29" s="52"/>
      <c r="O29" s="53"/>
    </row>
    <row r="30" spans="1:17" x14ac:dyDescent="0.25">
      <c r="O30" s="53"/>
    </row>
    <row r="31" spans="1:17" x14ac:dyDescent="0.25">
      <c r="O31" s="53"/>
    </row>
    <row r="32" spans="1:17" x14ac:dyDescent="0.25">
      <c r="O32" s="53"/>
    </row>
    <row r="33" spans="15:15" x14ac:dyDescent="0.25">
      <c r="O33" s="53"/>
    </row>
    <row r="34" spans="15:15" x14ac:dyDescent="0.25">
      <c r="O34" s="53"/>
    </row>
    <row r="35" spans="15:15" x14ac:dyDescent="0.25">
      <c r="O35" s="53"/>
    </row>
    <row r="36" spans="15:15" x14ac:dyDescent="0.25">
      <c r="O36" s="53"/>
    </row>
    <row r="37" spans="15:15" x14ac:dyDescent="0.25">
      <c r="O37" s="53"/>
    </row>
    <row r="38" spans="15:15" x14ac:dyDescent="0.25">
      <c r="O38" s="53"/>
    </row>
    <row r="39" spans="15:15" x14ac:dyDescent="0.25">
      <c r="O39" s="53"/>
    </row>
    <row r="40" spans="15:15" x14ac:dyDescent="0.25">
      <c r="O40" s="53"/>
    </row>
    <row r="41" spans="15:15" x14ac:dyDescent="0.25">
      <c r="O41" s="53"/>
    </row>
    <row r="42" spans="15:15" x14ac:dyDescent="0.25">
      <c r="O42" s="53"/>
    </row>
    <row r="43" spans="15:15" x14ac:dyDescent="0.25">
      <c r="O43" s="53"/>
    </row>
    <row r="44" spans="15:15" x14ac:dyDescent="0.25">
      <c r="O44" s="53"/>
    </row>
    <row r="45" spans="15:15" x14ac:dyDescent="0.25">
      <c r="O45" s="53"/>
    </row>
    <row r="46" spans="15:15" x14ac:dyDescent="0.25">
      <c r="O46" s="53"/>
    </row>
    <row r="47" spans="15:15" x14ac:dyDescent="0.25">
      <c r="O47" s="53"/>
    </row>
    <row r="48" spans="15:15" x14ac:dyDescent="0.25">
      <c r="O48" s="53"/>
    </row>
    <row r="49" spans="15:15" x14ac:dyDescent="0.25">
      <c r="O49" s="53"/>
    </row>
    <row r="50" spans="15:15" x14ac:dyDescent="0.25">
      <c r="O50" s="53"/>
    </row>
    <row r="51" spans="15:15" x14ac:dyDescent="0.25">
      <c r="O51" s="53"/>
    </row>
    <row r="52" spans="15:15" x14ac:dyDescent="0.25">
      <c r="O52" s="53"/>
    </row>
    <row r="53" spans="15:15" x14ac:dyDescent="0.25">
      <c r="O53" s="53"/>
    </row>
    <row r="54" spans="15:15" x14ac:dyDescent="0.25">
      <c r="O54" s="53"/>
    </row>
    <row r="55" spans="15:15" x14ac:dyDescent="0.25">
      <c r="O55" s="53"/>
    </row>
    <row r="56" spans="15:15" x14ac:dyDescent="0.25">
      <c r="O56" s="53"/>
    </row>
    <row r="57" spans="15:15" x14ac:dyDescent="0.25">
      <c r="O57" s="53"/>
    </row>
    <row r="58" spans="15:15" x14ac:dyDescent="0.25">
      <c r="O58" s="53"/>
    </row>
    <row r="59" spans="15:15" x14ac:dyDescent="0.25">
      <c r="O59" s="53"/>
    </row>
    <row r="60" spans="15:15" x14ac:dyDescent="0.25">
      <c r="O60" s="53"/>
    </row>
    <row r="61" spans="15:15" x14ac:dyDescent="0.25">
      <c r="O61" s="53"/>
    </row>
    <row r="62" spans="15:15" x14ac:dyDescent="0.25">
      <c r="O62" s="53"/>
    </row>
    <row r="63" spans="15:15" x14ac:dyDescent="0.25">
      <c r="O63" s="53"/>
    </row>
    <row r="64" spans="15:15" x14ac:dyDescent="0.25">
      <c r="O64" s="53"/>
    </row>
    <row r="65" spans="15:15" x14ac:dyDescent="0.25">
      <c r="O65" s="53"/>
    </row>
    <row r="66" spans="15:15" x14ac:dyDescent="0.25">
      <c r="O66" s="53"/>
    </row>
    <row r="67" spans="15:15" x14ac:dyDescent="0.25">
      <c r="O67" s="53"/>
    </row>
    <row r="68" spans="15:15" x14ac:dyDescent="0.25">
      <c r="O68" s="53"/>
    </row>
    <row r="69" spans="15:15" x14ac:dyDescent="0.25">
      <c r="O69" s="53"/>
    </row>
    <row r="70" spans="15:15" x14ac:dyDescent="0.25">
      <c r="O70" s="53"/>
    </row>
    <row r="71" spans="15:15" x14ac:dyDescent="0.25">
      <c r="O71" s="53"/>
    </row>
    <row r="72" spans="15:15" x14ac:dyDescent="0.25">
      <c r="O72" s="53"/>
    </row>
    <row r="73" spans="15:15" x14ac:dyDescent="0.25">
      <c r="O73" s="53"/>
    </row>
    <row r="74" spans="15:15" x14ac:dyDescent="0.25">
      <c r="O74" s="53"/>
    </row>
    <row r="75" spans="15:15" x14ac:dyDescent="0.25">
      <c r="O75" s="53"/>
    </row>
    <row r="76" spans="15:15" x14ac:dyDescent="0.25">
      <c r="O76" s="53"/>
    </row>
    <row r="77" spans="15:15" x14ac:dyDescent="0.25">
      <c r="O77" s="53"/>
    </row>
    <row r="78" spans="15:15" x14ac:dyDescent="0.25">
      <c r="O78" s="53"/>
    </row>
    <row r="79" spans="15:15" x14ac:dyDescent="0.25">
      <c r="O79" s="53"/>
    </row>
    <row r="80" spans="15:15" x14ac:dyDescent="0.25">
      <c r="O80" s="53"/>
    </row>
    <row r="81" spans="15:15" x14ac:dyDescent="0.25">
      <c r="O81" s="53"/>
    </row>
    <row r="82" spans="15:15" x14ac:dyDescent="0.25">
      <c r="O82" s="5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23. számú melléklet a 35/2019.(XI.28.)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2019-12-02T09:45:05Z</dcterms:created>
  <dcterms:modified xsi:type="dcterms:W3CDTF">2019-12-02T09:45:06Z</dcterms:modified>
</cp:coreProperties>
</file>