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2.sz.m." sheetId="2" r:id="rId1"/>
  </sheets>
  <calcPr calcId="152511"/>
</workbook>
</file>

<file path=xl/calcChain.xml><?xml version="1.0" encoding="utf-8"?>
<calcChain xmlns="http://schemas.openxmlformats.org/spreadsheetml/2006/main">
  <c r="AP1" i="2" l="1"/>
  <c r="AK19" i="2" l="1"/>
  <c r="AC19" i="2"/>
  <c r="AB19" i="2"/>
  <c r="AC18" i="2"/>
  <c r="AB18" i="2"/>
  <c r="F17" i="2"/>
  <c r="F20" i="2" s="1"/>
  <c r="Y3" i="2"/>
  <c r="Y7" i="2"/>
  <c r="AN7" i="2"/>
  <c r="A8" i="2"/>
  <c r="Y8" i="2" s="1"/>
  <c r="Z11" i="2"/>
  <c r="AM11" i="2"/>
  <c r="AN11" i="2"/>
  <c r="AO11" i="2"/>
  <c r="Z12" i="2"/>
  <c r="AM12" i="2"/>
  <c r="AN12" i="2"/>
  <c r="AO12" i="2"/>
  <c r="Z13" i="2"/>
  <c r="AM13" i="2"/>
  <c r="AN13" i="2"/>
  <c r="AO13" i="2"/>
  <c r="AP13" i="2" s="1"/>
  <c r="Z14" i="2"/>
  <c r="AM14" i="2"/>
  <c r="AN14" i="2"/>
  <c r="AO14" i="2"/>
  <c r="Z15" i="2"/>
  <c r="AM15" i="2"/>
  <c r="AN15" i="2"/>
  <c r="AO15" i="2"/>
  <c r="AP15" i="2"/>
  <c r="AM16" i="2"/>
  <c r="AN16" i="2"/>
  <c r="AO16" i="2"/>
  <c r="C17" i="2"/>
  <c r="C20" i="2" s="1"/>
  <c r="D17" i="2"/>
  <c r="D20" i="2" s="1"/>
  <c r="E17" i="2"/>
  <c r="G17" i="2"/>
  <c r="G20" i="2" s="1"/>
  <c r="H17" i="2"/>
  <c r="AO17" i="2" s="1"/>
  <c r="I17" i="2"/>
  <c r="I20" i="2"/>
  <c r="J17" i="2"/>
  <c r="J20" i="2"/>
  <c r="K17" i="2"/>
  <c r="K20" i="2"/>
  <c r="L17" i="2"/>
  <c r="L20" i="2" s="1"/>
  <c r="M17" i="2"/>
  <c r="N17" i="2"/>
  <c r="O17" i="2"/>
  <c r="O20" i="2" s="1"/>
  <c r="P17" i="2"/>
  <c r="Q17" i="2"/>
  <c r="Q20" i="2"/>
  <c r="R17" i="2"/>
  <c r="R20" i="2"/>
  <c r="S17" i="2"/>
  <c r="S20" i="2"/>
  <c r="W17" i="2"/>
  <c r="W20" i="2"/>
  <c r="Z17" i="2"/>
  <c r="AA17" i="2"/>
  <c r="AA20" i="2" s="1"/>
  <c r="AB17" i="2"/>
  <c r="AB20" i="2" s="1"/>
  <c r="AC17" i="2"/>
  <c r="AC20" i="2" s="1"/>
  <c r="AD17" i="2"/>
  <c r="AD20" i="2"/>
  <c r="AE17" i="2"/>
  <c r="AE20" i="2"/>
  <c r="AF17" i="2"/>
  <c r="AF20" i="2"/>
  <c r="AG17" i="2"/>
  <c r="AG20" i="2"/>
  <c r="AH17" i="2"/>
  <c r="AH20" i="2"/>
  <c r="AI17" i="2"/>
  <c r="AI20" i="2"/>
  <c r="AJ17" i="2"/>
  <c r="AJ20" i="2" s="1"/>
  <c r="AK17" i="2"/>
  <c r="AK20" i="2"/>
  <c r="AL17" i="2"/>
  <c r="AL20" i="2"/>
  <c r="Z18" i="2"/>
  <c r="AM18" i="2"/>
  <c r="AO18" i="2"/>
  <c r="Z19" i="2"/>
  <c r="AM19" i="2"/>
  <c r="M20" i="2"/>
  <c r="N20" i="2"/>
  <c r="V20" i="2"/>
  <c r="Z20" i="2"/>
  <c r="A9" i="2"/>
  <c r="A10" i="2" s="1"/>
  <c r="E20" i="2"/>
  <c r="H20" i="2"/>
  <c r="AP12" i="2"/>
  <c r="AP14" i="2"/>
  <c r="P19" i="2"/>
  <c r="AM17" i="2"/>
  <c r="AO19" i="2"/>
  <c r="AN17" i="2"/>
  <c r="P20" i="2"/>
  <c r="AN20" i="2" s="1"/>
  <c r="AO20" i="2"/>
  <c r="AP16" i="2"/>
  <c r="AP11" i="2"/>
  <c r="AN18" i="2"/>
  <c r="AP18" i="2"/>
  <c r="AM20" i="2"/>
  <c r="AN19" i="2"/>
  <c r="AP19" i="2"/>
  <c r="AP20" i="2" l="1"/>
  <c r="Y10" i="2"/>
  <c r="A11" i="2"/>
  <c r="AP17" i="2"/>
  <c r="X20" i="2"/>
  <c r="Y9" i="2"/>
  <c r="A12" i="2" l="1"/>
  <c r="Y11" i="2"/>
  <c r="Y12" i="2" l="1"/>
  <c r="A13" i="2"/>
  <c r="A14" i="2" l="1"/>
  <c r="Y13" i="2"/>
  <c r="Y14" i="2" l="1"/>
  <c r="A15" i="2"/>
  <c r="A16" i="2" l="1"/>
  <c r="Y15" i="2"/>
  <c r="A17" i="2" l="1"/>
  <c r="Y16" i="2"/>
  <c r="A18" i="2" l="1"/>
  <c r="Y17" i="2"/>
  <c r="A19" i="2" l="1"/>
  <c r="Y18" i="2"/>
  <c r="A20" i="2" l="1"/>
  <c r="Y20" i="2" s="1"/>
  <c r="Y19" i="2"/>
</calcChain>
</file>

<file path=xl/sharedStrings.xml><?xml version="1.0" encoding="utf-8"?>
<sst xmlns="http://schemas.openxmlformats.org/spreadsheetml/2006/main" count="108" uniqueCount="74">
  <si>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</si>
  <si>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</si>
  <si>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</si>
  <si>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</si>
  <si>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</si>
  <si>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</si>
  <si>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</si>
  <si>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</si>
  <si>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</si>
  <si>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</si>
  <si>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</si>
  <si>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</si>
  <si>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</si>
  <si>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</si>
  <si>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</si>
  <si>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</si>
  <si>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</si>
  <si>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</si>
  <si>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</si>
  <si>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</si>
  <si>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</si>
  <si>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</si>
  <si>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</si>
  <si>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</si>
  <si>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</si>
  <si>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</si>
  <si>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</si>
  <si>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</si>
  <si>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</si>
  <si>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</si>
  <si>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</si>
  <si>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</si>
  <si>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</si>
  <si>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</si>
  <si>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</si>
  <si>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</si>
  <si>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</si>
  <si>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Megnevezés</t>
  </si>
  <si>
    <t>Eredeti előirányzat</t>
  </si>
  <si>
    <t>Módosított előirányzat</t>
  </si>
  <si>
    <t>Teljesítés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</si>
  <si>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</si>
  <si>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</si>
  <si>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</si>
  <si>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</si>
  <si>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</si>
  <si>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Városgondnokság</t>
  </si>
  <si>
    <t>Békési Költségvetési Iroda</t>
  </si>
  <si>
    <t>Költségvetési szervek összesen:</t>
  </si>
  <si>
    <t>Polgármesteri Hivatal</t>
  </si>
  <si>
    <t>Békés Város mindösszesen:</t>
  </si>
  <si>
    <t>W</t>
  </si>
  <si>
    <t>AL</t>
  </si>
  <si>
    <t>AM</t>
  </si>
  <si>
    <t>Működési kiadások</t>
  </si>
  <si>
    <t>Felhalmozási kiadások</t>
  </si>
  <si>
    <t>Kiadások összesen</t>
  </si>
  <si>
    <t>Személyi juttatások</t>
  </si>
  <si>
    <t>Munkaadókat terhelő járulékok és szociális hozzájárulási adó</t>
  </si>
  <si>
    <t>Dologi kiadások</t>
  </si>
  <si>
    <t>Ellátottak pénzbeni juttatásai</t>
  </si>
  <si>
    <t>Egyéb működési célú kiadások</t>
  </si>
  <si>
    <t>Működési célú tartalékok</t>
  </si>
  <si>
    <t>Finanszírozási kiadások</t>
  </si>
  <si>
    <t>Beruházások, felújítások</t>
  </si>
  <si>
    <t>Egyéb felhalmozási célú kiadások</t>
  </si>
  <si>
    <t>Hitel, kölcsön törlesztése</t>
  </si>
  <si>
    <t>Fejlesztési célú tartalékok</t>
  </si>
  <si>
    <t>Eredeti előírányzat</t>
  </si>
  <si>
    <t>Módosított előírányzat</t>
  </si>
  <si>
    <t xml:space="preserve"> Önkormányzat </t>
  </si>
  <si>
    <t xml:space="preserve"> </t>
  </si>
  <si>
    <t>Békés Város Önkormányzata és intézményei 2017. évi  költségvetése előirányzatainak teljesítése</t>
  </si>
  <si>
    <t>2.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</si>
</sst>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</numFmts>
  <fonts count="28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2" fillId="0" borderId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1" fillId="24" borderId="0" xfId="41" applyFont="1" applyFill="1" applyBorder="1" applyAlignment="1"/>
    <xf numFmtId="0" fontId="21" fillId="0" borderId="0" xfId="41" applyFont="1"/>
    <xf numFmtId="0" fontId="21" fillId="0" borderId="0" xfId="41" applyFont="1" applyBorder="1" applyAlignment="1">
      <alignment horizontal="right"/>
    </xf>
    <xf numFmtId="0" fontId="21" fillId="25" borderId="10" xfId="41" applyFont="1" applyFill="1" applyBorder="1" applyAlignment="1">
      <alignment horizontal="center" vertical="center"/>
    </xf>
    <xf numFmtId="0" fontId="21" fillId="25" borderId="10" xfId="41" applyFont="1" applyFill="1" applyBorder="1" applyAlignment="1">
      <alignment horizontal="center" vertical="center" wrapText="1"/>
    </xf>
    <xf numFmtId="0" fontId="25" fillId="25" borderId="10" xfId="41" applyFont="1" applyFill="1" applyBorder="1" applyAlignment="1">
      <alignment horizontal="center" vertical="center"/>
    </xf>
    <xf numFmtId="0" fontId="24" fillId="0" borderId="10" xfId="41" applyFont="1" applyBorder="1" applyAlignment="1">
      <alignment horizontal="center" vertical="center" textRotation="90" wrapText="1"/>
    </xf>
    <xf numFmtId="0" fontId="25" fillId="0" borderId="10" xfId="40" applyFont="1" applyBorder="1" applyAlignment="1">
      <alignment vertical="center" wrapText="1"/>
    </xf>
    <xf numFmtId="0" fontId="25" fillId="0" borderId="10" xfId="40" applyFont="1" applyBorder="1" applyAlignment="1">
      <alignment vertical="center"/>
    </xf>
    <xf numFmtId="164" fontId="25" fillId="0" borderId="11" xfId="32" applyNumberFormat="1" applyFont="1" applyBorder="1" applyAlignment="1">
      <alignment vertical="center" wrapText="1"/>
    </xf>
    <xf numFmtId="164" fontId="25" fillId="0" borderId="10" xfId="32" applyNumberFormat="1" applyFont="1" applyBorder="1" applyAlignment="1">
      <alignment vertical="center"/>
    </xf>
    <xf numFmtId="0" fontId="24" fillId="0" borderId="10" xfId="40" applyFont="1" applyBorder="1" applyAlignment="1">
      <alignment vertical="center" wrapText="1"/>
    </xf>
    <xf numFmtId="0" fontId="25" fillId="0" borderId="10" xfId="40" applyFont="1" applyFill="1" applyBorder="1" applyAlignment="1">
      <alignment vertical="center" wrapText="1"/>
    </xf>
    <xf numFmtId="164" fontId="21" fillId="0" borderId="0" xfId="41" applyNumberFormat="1" applyFont="1"/>
    <xf numFmtId="0" fontId="21" fillId="24" borderId="0" xfId="41" applyFont="1" applyFill="1" applyBorder="1" applyAlignment="1">
      <alignment horizontal="center"/>
    </xf>
    <xf numFmtId="0" fontId="22" fillId="24" borderId="0" xfId="41" applyFont="1" applyFill="1" applyBorder="1" applyAlignment="1"/>
    <xf numFmtId="0" fontId="22" fillId="24" borderId="0" xfId="41" applyFont="1" applyFill="1" applyBorder="1" applyAlignment="1">
      <alignment horizontal="right" vertical="center"/>
    </xf>
    <xf numFmtId="0" fontId="21" fillId="0" borderId="0" xfId="41" applyFont="1" applyAlignment="1"/>
    <xf numFmtId="0" fontId="21" fillId="24" borderId="0" xfId="41" applyFont="1" applyFill="1" applyBorder="1"/>
    <xf numFmtId="0" fontId="26" fillId="0" borderId="0" xfId="41" applyFont="1" applyAlignment="1">
      <alignment horizontal="center"/>
    </xf>
    <xf numFmtId="0" fontId="26" fillId="0" borderId="0" xfId="41" applyFont="1" applyAlignment="1"/>
    <xf numFmtId="0" fontId="21" fillId="25" borderId="10" xfId="41" applyFont="1" applyFill="1" applyBorder="1"/>
    <xf numFmtId="0" fontId="22" fillId="25" borderId="10" xfId="41" applyFont="1" applyFill="1" applyBorder="1" applyAlignment="1">
      <alignment horizontal="center"/>
    </xf>
    <xf numFmtId="0" fontId="21" fillId="25" borderId="12" xfId="41" applyFont="1" applyFill="1" applyBorder="1" applyAlignment="1">
      <alignment horizontal="center" vertical="center"/>
    </xf>
    <xf numFmtId="0" fontId="22" fillId="25" borderId="12" xfId="41" applyFont="1" applyFill="1" applyBorder="1" applyAlignment="1">
      <alignment horizontal="center"/>
    </xf>
    <xf numFmtId="0" fontId="25" fillId="0" borderId="13" xfId="41" applyFont="1" applyBorder="1" applyAlignment="1"/>
    <xf numFmtId="0" fontId="25" fillId="0" borderId="0" xfId="41" applyFont="1"/>
    <xf numFmtId="0" fontId="25" fillId="25" borderId="14" xfId="41" applyFont="1" applyFill="1" applyBorder="1" applyAlignment="1">
      <alignment horizontal="center" vertical="center"/>
    </xf>
    <xf numFmtId="0" fontId="25" fillId="0" borderId="14" xfId="41" applyFont="1" applyBorder="1"/>
    <xf numFmtId="0" fontId="25" fillId="0" borderId="13" xfId="41" applyFont="1" applyBorder="1"/>
    <xf numFmtId="0" fontId="25" fillId="0" borderId="11" xfId="41" applyFont="1" applyBorder="1"/>
    <xf numFmtId="3" fontId="25" fillId="0" borderId="10" xfId="32" applyNumberFormat="1" applyFont="1" applyBorder="1" applyAlignment="1">
      <alignment vertical="center"/>
    </xf>
    <xf numFmtId="3" fontId="24" fillId="0" borderId="10" xfId="32" applyNumberFormat="1" applyFont="1" applyBorder="1" applyAlignment="1">
      <alignment vertical="center"/>
    </xf>
    <xf numFmtId="165" fontId="25" fillId="0" borderId="10" xfId="32" applyNumberFormat="1" applyFont="1" applyBorder="1" applyAlignment="1">
      <alignment vertical="center"/>
    </xf>
    <xf numFmtId="0" fontId="22" fillId="0" borderId="0" xfId="41" applyFont="1" applyAlignment="1">
      <alignment vertical="center"/>
    </xf>
    <xf numFmtId="3" fontId="22" fillId="0" borderId="0" xfId="41" applyNumberFormat="1" applyFont="1" applyAlignment="1">
      <alignment vertical="center"/>
    </xf>
    <xf numFmtId="9" fontId="24" fillId="0" borderId="10" xfId="46" applyFont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24" fillId="0" borderId="10" xfId="41" applyFont="1" applyBorder="1" applyAlignment="1">
      <alignment horizontal="center" vertical="center" wrapText="1"/>
    </xf>
    <xf numFmtId="0" fontId="24" fillId="0" borderId="11" xfId="41" applyFont="1" applyBorder="1" applyAlignment="1">
      <alignment horizontal="center" vertical="center" wrapText="1"/>
    </xf>
    <xf numFmtId="0" fontId="21" fillId="0" borderId="0" xfId="41" applyFont="1" applyBorder="1" applyAlignment="1">
      <alignment horizontal="center" vertical="center"/>
    </xf>
    <xf numFmtId="0" fontId="24" fillId="0" borderId="10" xfId="41" applyFont="1" applyBorder="1" applyAlignment="1">
      <alignment horizontal="center" vertical="center" wrapText="1"/>
    </xf>
    <xf numFmtId="0" fontId="23" fillId="0" borderId="0" xfId="4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13" xfId="41" applyFont="1" applyBorder="1" applyAlignment="1">
      <alignment horizontal="right"/>
    </xf>
    <xf numFmtId="0" fontId="24" fillId="0" borderId="15" xfId="40" applyFont="1" applyBorder="1" applyAlignment="1">
      <alignment horizontal="center" vertical="center" wrapText="1"/>
    </xf>
    <xf numFmtId="0" fontId="24" fillId="0" borderId="10" xfId="40" applyFont="1" applyBorder="1" applyAlignment="1">
      <alignment horizontal="center" vertical="center" wrapText="1"/>
    </xf>
    <xf numFmtId="0" fontId="24" fillId="0" borderId="15" xfId="41" applyFont="1" applyBorder="1" applyAlignment="1">
      <alignment horizontal="center" vertical="center" wrapText="1"/>
    </xf>
    <xf numFmtId="0" fontId="22" fillId="0" borderId="0" xfId="41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3" fillId="0" borderId="0" xfId="41" applyFont="1" applyBorder="1" applyAlignment="1">
      <alignment horizontal="center" vertical="center"/>
    </xf>
    <xf numFmtId="0" fontId="21" fillId="0" borderId="0" xfId="41" applyFont="1" applyBorder="1" applyAlignment="1">
      <alignment horizontal="center" vertical="center"/>
    </xf>
    <xf numFmtId="0" fontId="24" fillId="0" borderId="14" xfId="41" applyFont="1" applyBorder="1" applyAlignment="1">
      <alignment horizontal="center" vertical="center" wrapText="1"/>
    </xf>
    <xf numFmtId="0" fontId="24" fillId="0" borderId="13" xfId="41" applyFont="1" applyBorder="1" applyAlignment="1">
      <alignment horizontal="center" vertical="center" wrapText="1"/>
    </xf>
    <xf numFmtId="0" fontId="24" fillId="0" borderId="11" xfId="41" applyFont="1" applyBorder="1" applyAlignment="1">
      <alignment horizontal="center" vertical="center" wrapText="1"/>
    </xf>
  </cellXfs>
  <cellStyles count="47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Ezres 2" xfId="33"/>
    <cellStyle name="Figyelmeztetés" xfId="34" builtinId="11" customBuiltin="1"/>
    <cellStyle name="Hivatkozott cella" xfId="35" builtinId="24" customBuiltin="1"/>
    <cellStyle name="Jegyzet" xfId="36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2001 költségvetés" xfId="40"/>
    <cellStyle name="Normál_2013 I. félévi kv táblázatok végleges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"/>
  <sheetViews>
    <sheetView showZeros="0" tabSelected="1" view="pageBreakPreview" topLeftCell="S1" zoomScale="60" zoomScaleNormal="100" workbookViewId="0">
      <selection activeCell="T4" sqref="T4"/>
    </sheetView>
  </sheetViews>
  <sheetFormatPr defaultRowHeight="12.75" x14ac:dyDescent="0.2"/>
  <cols>
    <col min="1" max="1" width="3.28515625" style="2" customWidth="1"/>
    <col min="2" max="2" width="28.140625" style="2" customWidth="1"/>
    <col min="3" max="3" width="14.85546875" style="2" customWidth="1"/>
    <col min="4" max="4" width="14.7109375" style="2" customWidth="1"/>
    <col min="5" max="5" width="14.140625" style="2" customWidth="1"/>
    <col min="6" max="6" width="13.7109375" style="2" customWidth="1"/>
    <col min="7" max="7" width="13" style="2" customWidth="1"/>
    <col min="8" max="8" width="13.7109375" style="2" customWidth="1"/>
    <col min="9" max="9" width="15.42578125" style="2" customWidth="1"/>
    <col min="10" max="10" width="15.140625" style="2" customWidth="1"/>
    <col min="11" max="11" width="15.140625" style="2" bestFit="1" customWidth="1"/>
    <col min="12" max="12" width="13" style="2" customWidth="1"/>
    <col min="13" max="13" width="13.42578125" style="2" customWidth="1"/>
    <col min="14" max="14" width="13.42578125" style="2" bestFit="1" customWidth="1"/>
    <col min="15" max="15" width="13.28515625" style="2" customWidth="1"/>
    <col min="16" max="16" width="14.42578125" style="2" customWidth="1"/>
    <col min="17" max="17" width="13.85546875" style="2" customWidth="1"/>
    <col min="18" max="18" width="12.140625" style="2" customWidth="1"/>
    <col min="19" max="19" width="13.42578125" style="2" bestFit="1" customWidth="1"/>
    <col min="20" max="20" width="9.5703125" style="2" customWidth="1"/>
    <col min="21" max="21" width="11.7109375" style="2" customWidth="1"/>
    <col min="22" max="22" width="15.85546875" style="2" bestFit="1" customWidth="1"/>
    <col min="23" max="23" width="11.5703125" style="2" customWidth="1"/>
    <col min="24" max="24" width="15.85546875" style="2" bestFit="1" customWidth="1"/>
    <col min="25" max="25" width="4.5703125" style="2" customWidth="1"/>
    <col min="26" max="26" width="26" style="2" customWidth="1"/>
    <col min="27" max="27" width="13.5703125" style="2" customWidth="1"/>
    <col min="28" max="28" width="13.7109375" style="2" customWidth="1"/>
    <col min="29" max="30" width="14" style="2" bestFit="1" customWidth="1"/>
    <col min="31" max="31" width="12.5703125" style="2" customWidth="1"/>
    <col min="32" max="32" width="12.140625" style="2" customWidth="1"/>
    <col min="33" max="33" width="9.85546875" style="2" customWidth="1"/>
    <col min="34" max="34" width="13" style="2" customWidth="1"/>
    <col min="35" max="35" width="13.28515625" style="2" customWidth="1"/>
    <col min="36" max="36" width="14" style="2" bestFit="1" customWidth="1"/>
    <col min="37" max="37" width="15.85546875" style="2" bestFit="1" customWidth="1"/>
    <col min="38" max="38" width="11.140625" style="2" customWidth="1"/>
    <col min="39" max="39" width="15.42578125" style="2" customWidth="1"/>
    <col min="40" max="40" width="15.85546875" style="2" bestFit="1" customWidth="1"/>
    <col min="41" max="41" width="15.5703125" style="2" customWidth="1"/>
    <col min="42" max="42" width="12.85546875" style="2" customWidth="1"/>
    <col min="43" max="16384" width="9.140625" style="2"/>
  </cols>
  <sheetData>
    <row r="1" spans="1:42" s="1" customFormat="1" ht="23.2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49" t="s">
        <v>73</v>
      </c>
      <c r="O1" s="50"/>
      <c r="P1" s="50"/>
      <c r="Q1" s="50"/>
      <c r="R1" s="50"/>
      <c r="S1" s="50"/>
      <c r="T1" s="50"/>
      <c r="U1" s="50"/>
      <c r="V1" s="50"/>
      <c r="W1" s="51"/>
      <c r="X1" s="38"/>
      <c r="Y1" s="15"/>
      <c r="Z1" s="15"/>
      <c r="AA1" s="15"/>
      <c r="AB1" s="15"/>
      <c r="AC1" s="15"/>
      <c r="AD1" s="15"/>
      <c r="AE1" s="15"/>
      <c r="AF1" s="15"/>
      <c r="AG1" s="15"/>
      <c r="AI1" s="15"/>
      <c r="AK1" s="16"/>
      <c r="AL1" s="17"/>
      <c r="AM1" s="17"/>
      <c r="AN1" s="17"/>
      <c r="AO1" s="16"/>
      <c r="AP1" s="17" t="str">
        <f>N1</f>
        <v>2. sz. melléklet a 13/2018. (IV. 27.) önkormányzati rendelethez</v>
      </c>
    </row>
    <row r="2" spans="1:42" s="18" customFormat="1" ht="28.5" customHeight="1" x14ac:dyDescent="0.2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2" ht="20.25" x14ac:dyDescent="0.2">
      <c r="A3" s="52" t="s">
        <v>72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41"/>
      <c r="Y3" s="43" t="str">
        <f>A3</f>
        <v>Békés Város Önkormányzata és intézményei 2017. évi  költségvetése előirányzatainak teljesítése</v>
      </c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42" ht="23.25" customHeight="1" x14ac:dyDescent="0.3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1"/>
      <c r="AO4" s="21"/>
      <c r="AP4" s="21"/>
    </row>
    <row r="5" spans="1:42" ht="25.5" customHeight="1" x14ac:dyDescent="0.3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1"/>
      <c r="AO5" s="21"/>
      <c r="AP5" s="21"/>
    </row>
    <row r="6" spans="1:42" ht="17.25" customHeight="1" x14ac:dyDescent="0.25">
      <c r="A6" s="22"/>
      <c r="B6" s="23" t="s">
        <v>0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  <c r="O6" s="23" t="s">
        <v>13</v>
      </c>
      <c r="P6" s="23" t="s">
        <v>14</v>
      </c>
      <c r="Q6" s="23" t="s">
        <v>15</v>
      </c>
      <c r="R6" s="23" t="s">
        <v>16</v>
      </c>
      <c r="S6" s="23" t="s">
        <v>17</v>
      </c>
      <c r="T6" s="23" t="s">
        <v>18</v>
      </c>
      <c r="U6" s="23" t="s">
        <v>19</v>
      </c>
      <c r="V6" s="23" t="s">
        <v>20</v>
      </c>
      <c r="W6" s="23" t="s">
        <v>21</v>
      </c>
      <c r="X6" s="23"/>
      <c r="Y6" s="22"/>
      <c r="Z6" s="24" t="s">
        <v>51</v>
      </c>
      <c r="AA6" s="25" t="s">
        <v>22</v>
      </c>
      <c r="AB6" s="25" t="s">
        <v>23</v>
      </c>
      <c r="AC6" s="25" t="s">
        <v>24</v>
      </c>
      <c r="AD6" s="25" t="s">
        <v>25</v>
      </c>
      <c r="AE6" s="25" t="s">
        <v>26</v>
      </c>
      <c r="AF6" s="25" t="s">
        <v>27</v>
      </c>
      <c r="AG6" s="25" t="s">
        <v>28</v>
      </c>
      <c r="AH6" s="25" t="s">
        <v>29</v>
      </c>
      <c r="AI6" s="25" t="s">
        <v>30</v>
      </c>
      <c r="AJ6" s="25" t="s">
        <v>31</v>
      </c>
      <c r="AK6" s="25" t="s">
        <v>32</v>
      </c>
      <c r="AL6" s="25" t="s">
        <v>33</v>
      </c>
      <c r="AM6" s="25" t="s">
        <v>34</v>
      </c>
      <c r="AN6" s="25" t="s">
        <v>35</v>
      </c>
      <c r="AO6" s="25" t="s">
        <v>52</v>
      </c>
      <c r="AP6" s="25" t="s">
        <v>53</v>
      </c>
    </row>
    <row r="7" spans="1:42" ht="21" customHeight="1" x14ac:dyDescent="0.25">
      <c r="A7" s="4">
        <v>1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 t="s">
        <v>36</v>
      </c>
      <c r="X7" s="27"/>
      <c r="Y7" s="28">
        <f t="shared" ref="Y7:Y20" si="0">A7</f>
        <v>1</v>
      </c>
      <c r="Z7" s="29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45" t="str">
        <f>W7</f>
        <v xml:space="preserve"> Ft-ban</v>
      </c>
      <c r="AO7" s="45"/>
      <c r="AP7" s="31"/>
    </row>
    <row r="8" spans="1:42" ht="24.75" customHeight="1" x14ac:dyDescent="0.2">
      <c r="A8" s="5">
        <f t="shared" ref="A8:A20" si="1">A7+1</f>
        <v>2</v>
      </c>
      <c r="B8" s="47" t="s">
        <v>37</v>
      </c>
      <c r="C8" s="42" t="s">
        <v>54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39"/>
      <c r="Y8" s="6">
        <f t="shared" si="0"/>
        <v>2</v>
      </c>
      <c r="Z8" s="46" t="s">
        <v>37</v>
      </c>
      <c r="AA8" s="48" t="s">
        <v>55</v>
      </c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 t="s">
        <v>56</v>
      </c>
      <c r="AN8" s="48"/>
      <c r="AO8" s="48"/>
      <c r="AP8" s="48"/>
    </row>
    <row r="9" spans="1:42" ht="39.75" customHeight="1" x14ac:dyDescent="0.2">
      <c r="A9" s="5">
        <f t="shared" si="1"/>
        <v>3</v>
      </c>
      <c r="B9" s="47"/>
      <c r="C9" s="42" t="s">
        <v>57</v>
      </c>
      <c r="D9" s="42"/>
      <c r="E9" s="42"/>
      <c r="F9" s="42" t="s">
        <v>58</v>
      </c>
      <c r="G9" s="42"/>
      <c r="H9" s="42"/>
      <c r="I9" s="42" t="s">
        <v>59</v>
      </c>
      <c r="J9" s="42"/>
      <c r="K9" s="42"/>
      <c r="L9" s="42" t="s">
        <v>60</v>
      </c>
      <c r="M9" s="42"/>
      <c r="N9" s="42"/>
      <c r="O9" s="42" t="s">
        <v>61</v>
      </c>
      <c r="P9" s="42"/>
      <c r="Q9" s="42"/>
      <c r="R9" s="54" t="s">
        <v>62</v>
      </c>
      <c r="S9" s="55"/>
      <c r="T9" s="56"/>
      <c r="U9" s="54" t="s">
        <v>63</v>
      </c>
      <c r="V9" s="55"/>
      <c r="W9" s="56"/>
      <c r="X9" s="40"/>
      <c r="Y9" s="6">
        <f t="shared" si="0"/>
        <v>3</v>
      </c>
      <c r="Z9" s="47"/>
      <c r="AA9" s="42" t="s">
        <v>64</v>
      </c>
      <c r="AB9" s="42"/>
      <c r="AC9" s="42"/>
      <c r="AD9" s="42" t="s">
        <v>65</v>
      </c>
      <c r="AE9" s="42"/>
      <c r="AF9" s="42"/>
      <c r="AG9" s="42" t="s">
        <v>66</v>
      </c>
      <c r="AH9" s="42"/>
      <c r="AI9" s="42"/>
      <c r="AJ9" s="42" t="s">
        <v>67</v>
      </c>
      <c r="AK9" s="42"/>
      <c r="AL9" s="42"/>
      <c r="AM9" s="42"/>
      <c r="AN9" s="42"/>
      <c r="AO9" s="42"/>
      <c r="AP9" s="42"/>
    </row>
    <row r="10" spans="1:42" ht="67.5" customHeight="1" x14ac:dyDescent="0.2">
      <c r="A10" s="5">
        <f t="shared" si="1"/>
        <v>4</v>
      </c>
      <c r="B10" s="47"/>
      <c r="C10" s="7" t="s">
        <v>68</v>
      </c>
      <c r="D10" s="7" t="s">
        <v>69</v>
      </c>
      <c r="E10" s="7" t="s">
        <v>40</v>
      </c>
      <c r="F10" s="7" t="s">
        <v>68</v>
      </c>
      <c r="G10" s="7" t="s">
        <v>69</v>
      </c>
      <c r="H10" s="7" t="s">
        <v>40</v>
      </c>
      <c r="I10" s="7" t="s">
        <v>68</v>
      </c>
      <c r="J10" s="7" t="s">
        <v>69</v>
      </c>
      <c r="K10" s="7" t="s">
        <v>40</v>
      </c>
      <c r="L10" s="7" t="s">
        <v>68</v>
      </c>
      <c r="M10" s="7" t="s">
        <v>69</v>
      </c>
      <c r="N10" s="7" t="s">
        <v>40</v>
      </c>
      <c r="O10" s="7" t="s">
        <v>68</v>
      </c>
      <c r="P10" s="7" t="s">
        <v>69</v>
      </c>
      <c r="Q10" s="7" t="s">
        <v>40</v>
      </c>
      <c r="R10" s="7" t="s">
        <v>68</v>
      </c>
      <c r="S10" s="7" t="s">
        <v>69</v>
      </c>
      <c r="T10" s="7" t="s">
        <v>40</v>
      </c>
      <c r="U10" s="7" t="s">
        <v>38</v>
      </c>
      <c r="V10" s="7" t="s">
        <v>39</v>
      </c>
      <c r="W10" s="7" t="s">
        <v>40</v>
      </c>
      <c r="X10" s="7"/>
      <c r="Y10" s="6">
        <f t="shared" si="0"/>
        <v>4</v>
      </c>
      <c r="Z10" s="47"/>
      <c r="AA10" s="7" t="s">
        <v>68</v>
      </c>
      <c r="AB10" s="7" t="s">
        <v>69</v>
      </c>
      <c r="AC10" s="7" t="s">
        <v>40</v>
      </c>
      <c r="AD10" s="7" t="s">
        <v>68</v>
      </c>
      <c r="AE10" s="7" t="s">
        <v>69</v>
      </c>
      <c r="AF10" s="7" t="s">
        <v>40</v>
      </c>
      <c r="AG10" s="7" t="s">
        <v>68</v>
      </c>
      <c r="AH10" s="7" t="s">
        <v>69</v>
      </c>
      <c r="AI10" s="7" t="s">
        <v>40</v>
      </c>
      <c r="AJ10" s="7" t="s">
        <v>68</v>
      </c>
      <c r="AK10" s="7" t="s">
        <v>69</v>
      </c>
      <c r="AL10" s="7" t="s">
        <v>40</v>
      </c>
      <c r="AM10" s="7" t="s">
        <v>68</v>
      </c>
      <c r="AN10" s="7" t="s">
        <v>69</v>
      </c>
      <c r="AO10" s="7" t="s">
        <v>40</v>
      </c>
      <c r="AP10" s="7" t="s">
        <v>41</v>
      </c>
    </row>
    <row r="11" spans="1:42" ht="45" customHeight="1" x14ac:dyDescent="0.2">
      <c r="A11" s="5">
        <f t="shared" si="1"/>
        <v>5</v>
      </c>
      <c r="B11" s="10" t="s">
        <v>42</v>
      </c>
      <c r="C11" s="32">
        <v>264022000</v>
      </c>
      <c r="D11" s="32">
        <v>316933322</v>
      </c>
      <c r="E11" s="32">
        <v>279501781</v>
      </c>
      <c r="F11" s="32">
        <v>58587000</v>
      </c>
      <c r="G11" s="32">
        <v>73678867</v>
      </c>
      <c r="H11" s="32">
        <v>66406263</v>
      </c>
      <c r="I11" s="32">
        <v>194161000</v>
      </c>
      <c r="J11" s="32">
        <v>253687915</v>
      </c>
      <c r="K11" s="32">
        <v>224282053</v>
      </c>
      <c r="L11" s="32"/>
      <c r="M11" s="32"/>
      <c r="N11" s="32"/>
      <c r="O11" s="32">
        <v>3500000</v>
      </c>
      <c r="P11" s="32">
        <v>4800000</v>
      </c>
      <c r="Q11" s="32">
        <v>4737884</v>
      </c>
      <c r="R11" s="32"/>
      <c r="S11" s="32"/>
      <c r="T11" s="32"/>
      <c r="U11" s="32"/>
      <c r="V11" s="32"/>
      <c r="W11" s="32"/>
      <c r="X11" s="32"/>
      <c r="Y11" s="6">
        <f t="shared" si="0"/>
        <v>5</v>
      </c>
      <c r="Z11" s="8" t="str">
        <f>B11</f>
        <v>Gyógyászati Központ és Gyógyfürdő</v>
      </c>
      <c r="AA11" s="32"/>
      <c r="AB11" s="32">
        <v>23992689</v>
      </c>
      <c r="AC11" s="32">
        <v>23795214</v>
      </c>
      <c r="AD11" s="32"/>
      <c r="AE11" s="32"/>
      <c r="AF11" s="32"/>
      <c r="AG11" s="32"/>
      <c r="AH11" s="32"/>
      <c r="AI11" s="32"/>
      <c r="AJ11" s="32"/>
      <c r="AK11" s="32"/>
      <c r="AL11" s="32"/>
      <c r="AM11" s="33">
        <f t="shared" ref="AM11:AN18" si="2">SUM(C11+F11+I11+L11+O11+R11+AA11+AD11+AG11+AJ11)</f>
        <v>520270000</v>
      </c>
      <c r="AN11" s="33">
        <f t="shared" si="2"/>
        <v>673092793</v>
      </c>
      <c r="AO11" s="33">
        <f t="shared" ref="AO11:AO20" si="3">SUM(E11+H11+K11+N11+Q11+W11+AC11+AF11+AI11+AL11)</f>
        <v>598723195</v>
      </c>
      <c r="AP11" s="37">
        <f>AO11/AN11</f>
        <v>0.88951063096585559</v>
      </c>
    </row>
    <row r="12" spans="1:42" ht="45" customHeight="1" x14ac:dyDescent="0.2">
      <c r="A12" s="5">
        <f t="shared" si="1"/>
        <v>6</v>
      </c>
      <c r="B12" s="8" t="s">
        <v>43</v>
      </c>
      <c r="C12" s="32">
        <v>45523000</v>
      </c>
      <c r="D12" s="32">
        <v>48337601</v>
      </c>
      <c r="E12" s="32">
        <v>48337601</v>
      </c>
      <c r="F12" s="32">
        <v>10200000</v>
      </c>
      <c r="G12" s="32">
        <v>10424061</v>
      </c>
      <c r="H12" s="32">
        <v>10424061</v>
      </c>
      <c r="I12" s="32">
        <v>54592000</v>
      </c>
      <c r="J12" s="32">
        <v>76993428</v>
      </c>
      <c r="K12" s="32">
        <v>59391134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6">
        <f t="shared" si="0"/>
        <v>6</v>
      </c>
      <c r="Z12" s="8" t="str">
        <f>B12</f>
        <v>Kecskeméti Gábor Kulturális Központ</v>
      </c>
      <c r="AA12" s="32"/>
      <c r="AB12" s="32">
        <v>15558518</v>
      </c>
      <c r="AC12" s="32">
        <v>15558518</v>
      </c>
      <c r="AD12" s="32"/>
      <c r="AE12" s="32"/>
      <c r="AF12" s="32"/>
      <c r="AG12" s="32"/>
      <c r="AH12" s="32"/>
      <c r="AI12" s="32"/>
      <c r="AJ12" s="32"/>
      <c r="AK12" s="32"/>
      <c r="AL12" s="32"/>
      <c r="AM12" s="33">
        <f t="shared" si="2"/>
        <v>110315000</v>
      </c>
      <c r="AN12" s="33">
        <f t="shared" si="2"/>
        <v>151313608</v>
      </c>
      <c r="AO12" s="33">
        <f t="shared" si="3"/>
        <v>133711314</v>
      </c>
      <c r="AP12" s="37">
        <f t="shared" ref="AP12:AP20" si="4">AO12/AN12</f>
        <v>0.88367011908142457</v>
      </c>
    </row>
    <row r="13" spans="1:42" ht="35.1" customHeight="1" x14ac:dyDescent="0.2">
      <c r="A13" s="5">
        <f t="shared" si="1"/>
        <v>7</v>
      </c>
      <c r="B13" s="8" t="s">
        <v>44</v>
      </c>
      <c r="C13" s="32">
        <v>11377000</v>
      </c>
      <c r="D13" s="32">
        <v>14752480</v>
      </c>
      <c r="E13" s="32">
        <v>14752480</v>
      </c>
      <c r="F13" s="32">
        <v>2551000</v>
      </c>
      <c r="G13" s="32">
        <v>3321675</v>
      </c>
      <c r="H13" s="32">
        <v>3321675</v>
      </c>
      <c r="I13" s="32">
        <v>5707000</v>
      </c>
      <c r="J13" s="32">
        <v>12730800</v>
      </c>
      <c r="K13" s="32">
        <v>7768915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6">
        <f t="shared" si="0"/>
        <v>7</v>
      </c>
      <c r="Z13" s="8" t="str">
        <f>B13</f>
        <v>Jantyik Mátyás Múzeum</v>
      </c>
      <c r="AA13" s="32"/>
      <c r="AB13" s="32">
        <v>382808</v>
      </c>
      <c r="AC13" s="32">
        <v>382808</v>
      </c>
      <c r="AD13" s="32"/>
      <c r="AE13" s="32"/>
      <c r="AF13" s="32"/>
      <c r="AG13" s="32"/>
      <c r="AH13" s="32"/>
      <c r="AI13" s="32"/>
      <c r="AJ13" s="32"/>
      <c r="AK13" s="32"/>
      <c r="AL13" s="32"/>
      <c r="AM13" s="33">
        <f t="shared" si="2"/>
        <v>19635000</v>
      </c>
      <c r="AN13" s="33">
        <f t="shared" si="2"/>
        <v>31187763</v>
      </c>
      <c r="AO13" s="33">
        <f t="shared" si="3"/>
        <v>26225878</v>
      </c>
      <c r="AP13" s="37">
        <f t="shared" si="4"/>
        <v>0.84090282461105015</v>
      </c>
    </row>
    <row r="14" spans="1:42" ht="35.1" customHeight="1" x14ac:dyDescent="0.2">
      <c r="A14" s="5">
        <f t="shared" si="1"/>
        <v>8</v>
      </c>
      <c r="B14" s="9" t="s">
        <v>45</v>
      </c>
      <c r="C14" s="32">
        <v>22840000</v>
      </c>
      <c r="D14" s="32">
        <v>26025419</v>
      </c>
      <c r="E14" s="32">
        <v>26025419</v>
      </c>
      <c r="F14" s="32">
        <v>4983000</v>
      </c>
      <c r="G14" s="32">
        <v>5682215</v>
      </c>
      <c r="H14" s="32">
        <v>5682215</v>
      </c>
      <c r="I14" s="32">
        <v>6700000</v>
      </c>
      <c r="J14" s="32">
        <v>10489213</v>
      </c>
      <c r="K14" s="32">
        <v>8725429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6">
        <f t="shared" si="0"/>
        <v>8</v>
      </c>
      <c r="Z14" s="8" t="str">
        <f>B14</f>
        <v>Püski Sándor Könyvtár</v>
      </c>
      <c r="AA14" s="32"/>
      <c r="AB14" s="32">
        <v>24858</v>
      </c>
      <c r="AC14" s="32">
        <v>24858</v>
      </c>
      <c r="AD14" s="32"/>
      <c r="AE14" s="32"/>
      <c r="AF14" s="32"/>
      <c r="AG14" s="32"/>
      <c r="AH14" s="32"/>
      <c r="AI14" s="32"/>
      <c r="AJ14" s="32"/>
      <c r="AK14" s="32"/>
      <c r="AL14" s="32"/>
      <c r="AM14" s="33">
        <f t="shared" si="2"/>
        <v>34523000</v>
      </c>
      <c r="AN14" s="33">
        <f t="shared" si="2"/>
        <v>42221705</v>
      </c>
      <c r="AO14" s="33">
        <f t="shared" si="3"/>
        <v>40457921</v>
      </c>
      <c r="AP14" s="37">
        <f t="shared" si="4"/>
        <v>0.95822565668534698</v>
      </c>
    </row>
    <row r="15" spans="1:42" ht="35.1" customHeight="1" x14ac:dyDescent="0.2">
      <c r="A15" s="5">
        <f t="shared" si="1"/>
        <v>9</v>
      </c>
      <c r="B15" s="8" t="s">
        <v>46</v>
      </c>
      <c r="C15" s="32">
        <v>32133000</v>
      </c>
      <c r="D15" s="32">
        <v>20705178</v>
      </c>
      <c r="E15" s="32">
        <v>20705178</v>
      </c>
      <c r="F15" s="32">
        <v>7245000</v>
      </c>
      <c r="G15" s="32">
        <v>4903003</v>
      </c>
      <c r="H15" s="32">
        <v>4903003</v>
      </c>
      <c r="I15" s="32">
        <v>265711000</v>
      </c>
      <c r="J15" s="32">
        <v>118346858</v>
      </c>
      <c r="K15" s="32">
        <v>118212990</v>
      </c>
      <c r="L15" s="32"/>
      <c r="M15" s="32"/>
      <c r="N15" s="32"/>
      <c r="O15" s="32">
        <v>2808000</v>
      </c>
      <c r="P15" s="32">
        <v>1190505</v>
      </c>
      <c r="Q15" s="32">
        <v>1190505</v>
      </c>
      <c r="R15" s="32"/>
      <c r="S15" s="32"/>
      <c r="T15" s="32"/>
      <c r="U15" s="32"/>
      <c r="V15" s="32"/>
      <c r="W15" s="32"/>
      <c r="X15" s="32"/>
      <c r="Y15" s="6">
        <f t="shared" si="0"/>
        <v>9</v>
      </c>
      <c r="Z15" s="8" t="str">
        <f>B15</f>
        <v>Városgondnokság</v>
      </c>
      <c r="AA15" s="32"/>
      <c r="AB15" s="32"/>
      <c r="AC15" s="32"/>
      <c r="AD15" s="32">
        <v>480000</v>
      </c>
      <c r="AE15" s="32">
        <v>201403</v>
      </c>
      <c r="AF15" s="32">
        <v>201403</v>
      </c>
      <c r="AG15" s="32"/>
      <c r="AH15" s="32"/>
      <c r="AI15" s="32"/>
      <c r="AJ15" s="32"/>
      <c r="AK15" s="32"/>
      <c r="AL15" s="32"/>
      <c r="AM15" s="33">
        <f t="shared" si="2"/>
        <v>308377000</v>
      </c>
      <c r="AN15" s="33">
        <f t="shared" si="2"/>
        <v>145346947</v>
      </c>
      <c r="AO15" s="33">
        <f t="shared" si="3"/>
        <v>145213079</v>
      </c>
      <c r="AP15" s="37">
        <f t="shared" si="4"/>
        <v>0.99907897618241681</v>
      </c>
    </row>
    <row r="16" spans="1:42" ht="35.1" customHeight="1" x14ac:dyDescent="0.2">
      <c r="A16" s="5">
        <f t="shared" si="1"/>
        <v>10</v>
      </c>
      <c r="B16" s="8" t="s">
        <v>47</v>
      </c>
      <c r="C16" s="32">
        <v>6075000</v>
      </c>
      <c r="D16" s="32">
        <v>4412831</v>
      </c>
      <c r="E16" s="32">
        <v>4412831</v>
      </c>
      <c r="F16" s="32">
        <v>1310000</v>
      </c>
      <c r="G16" s="32">
        <v>1021603</v>
      </c>
      <c r="H16" s="32">
        <v>1021603</v>
      </c>
      <c r="I16" s="32">
        <v>508000</v>
      </c>
      <c r="J16" s="32">
        <v>336971</v>
      </c>
      <c r="K16" s="32">
        <v>336971</v>
      </c>
      <c r="L16" s="32"/>
      <c r="M16" s="32"/>
      <c r="N16" s="32"/>
      <c r="O16" s="32"/>
      <c r="P16" s="32"/>
      <c r="Q16" s="11"/>
      <c r="R16" s="11"/>
      <c r="S16" s="11"/>
      <c r="T16" s="11"/>
      <c r="U16" s="11"/>
      <c r="V16" s="11"/>
      <c r="W16" s="34"/>
      <c r="X16" s="34"/>
      <c r="Y16" s="6">
        <f t="shared" si="0"/>
        <v>10</v>
      </c>
      <c r="Z16" s="8" t="s">
        <v>47</v>
      </c>
      <c r="AA16" s="11"/>
      <c r="AB16" s="32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33">
        <f t="shared" si="2"/>
        <v>7893000</v>
      </c>
      <c r="AN16" s="33">
        <f t="shared" si="2"/>
        <v>5771405</v>
      </c>
      <c r="AO16" s="33">
        <f t="shared" si="3"/>
        <v>5771405</v>
      </c>
      <c r="AP16" s="37">
        <f t="shared" si="4"/>
        <v>1</v>
      </c>
    </row>
    <row r="17" spans="1:42" ht="35.1" customHeight="1" x14ac:dyDescent="0.2">
      <c r="A17" s="5">
        <f t="shared" si="1"/>
        <v>11</v>
      </c>
      <c r="B17" s="12" t="s">
        <v>48</v>
      </c>
      <c r="C17" s="33">
        <f t="shared" ref="C17:K17" si="5">SUM(C11:C16)</f>
        <v>381970000</v>
      </c>
      <c r="D17" s="33">
        <f t="shared" si="5"/>
        <v>431166831</v>
      </c>
      <c r="E17" s="33">
        <f t="shared" si="5"/>
        <v>393735290</v>
      </c>
      <c r="F17" s="33">
        <f t="shared" si="5"/>
        <v>84876000</v>
      </c>
      <c r="G17" s="33">
        <f t="shared" si="5"/>
        <v>99031424</v>
      </c>
      <c r="H17" s="33">
        <f t="shared" si="5"/>
        <v>91758820</v>
      </c>
      <c r="I17" s="33">
        <f t="shared" si="5"/>
        <v>527379000</v>
      </c>
      <c r="J17" s="33">
        <f t="shared" si="5"/>
        <v>472585185</v>
      </c>
      <c r="K17" s="33">
        <f t="shared" si="5"/>
        <v>418717492</v>
      </c>
      <c r="L17" s="33">
        <f t="shared" ref="L17:S17" si="6">SUM(L11:L15)</f>
        <v>0</v>
      </c>
      <c r="M17" s="33">
        <f t="shared" si="6"/>
        <v>0</v>
      </c>
      <c r="N17" s="33">
        <f t="shared" si="6"/>
        <v>0</v>
      </c>
      <c r="O17" s="33">
        <f t="shared" si="6"/>
        <v>6308000</v>
      </c>
      <c r="P17" s="33">
        <f t="shared" si="6"/>
        <v>5990505</v>
      </c>
      <c r="Q17" s="33">
        <f t="shared" si="6"/>
        <v>5928389</v>
      </c>
      <c r="R17" s="33">
        <f t="shared" si="6"/>
        <v>0</v>
      </c>
      <c r="S17" s="33">
        <f t="shared" si="6"/>
        <v>0</v>
      </c>
      <c r="T17" s="33"/>
      <c r="U17" s="33"/>
      <c r="V17" s="33"/>
      <c r="W17" s="33">
        <f>SUM(W11:W15)</f>
        <v>0</v>
      </c>
      <c r="X17" s="33"/>
      <c r="Y17" s="6">
        <f t="shared" si="0"/>
        <v>11</v>
      </c>
      <c r="Z17" s="12" t="str">
        <f>B17</f>
        <v>Költségvetési szervek összesen:</v>
      </c>
      <c r="AA17" s="33">
        <f t="shared" ref="AA17:AL17" si="7">SUM(AA11:AA16)</f>
        <v>0</v>
      </c>
      <c r="AB17" s="33">
        <f t="shared" si="7"/>
        <v>39958873</v>
      </c>
      <c r="AC17" s="33">
        <f t="shared" si="7"/>
        <v>39761398</v>
      </c>
      <c r="AD17" s="33">
        <f t="shared" si="7"/>
        <v>480000</v>
      </c>
      <c r="AE17" s="33">
        <f t="shared" si="7"/>
        <v>201403</v>
      </c>
      <c r="AF17" s="33">
        <f t="shared" si="7"/>
        <v>201403</v>
      </c>
      <c r="AG17" s="33">
        <f t="shared" si="7"/>
        <v>0</v>
      </c>
      <c r="AH17" s="33">
        <f t="shared" si="7"/>
        <v>0</v>
      </c>
      <c r="AI17" s="33">
        <f t="shared" si="7"/>
        <v>0</v>
      </c>
      <c r="AJ17" s="33">
        <f t="shared" si="7"/>
        <v>0</v>
      </c>
      <c r="AK17" s="33">
        <f t="shared" si="7"/>
        <v>0</v>
      </c>
      <c r="AL17" s="33">
        <f t="shared" si="7"/>
        <v>0</v>
      </c>
      <c r="AM17" s="33">
        <f t="shared" si="2"/>
        <v>1001013000</v>
      </c>
      <c r="AN17" s="33">
        <f t="shared" si="2"/>
        <v>1048934221</v>
      </c>
      <c r="AO17" s="33">
        <f t="shared" si="3"/>
        <v>950102792</v>
      </c>
      <c r="AP17" s="37">
        <f t="shared" si="4"/>
        <v>0.90577919280221486</v>
      </c>
    </row>
    <row r="18" spans="1:42" ht="35.1" customHeight="1" x14ac:dyDescent="0.2">
      <c r="A18" s="5">
        <f t="shared" si="1"/>
        <v>12</v>
      </c>
      <c r="B18" s="13" t="s">
        <v>49</v>
      </c>
      <c r="C18" s="32">
        <v>202086000</v>
      </c>
      <c r="D18" s="32">
        <v>232612175</v>
      </c>
      <c r="E18" s="32">
        <v>210659081</v>
      </c>
      <c r="F18" s="32">
        <v>47090000</v>
      </c>
      <c r="G18" s="32">
        <v>54148170</v>
      </c>
      <c r="H18" s="32">
        <v>49105456</v>
      </c>
      <c r="I18" s="32">
        <v>100712000</v>
      </c>
      <c r="J18" s="32">
        <v>167319639</v>
      </c>
      <c r="K18" s="32">
        <v>159272389</v>
      </c>
      <c r="L18" s="32"/>
      <c r="M18" s="32"/>
      <c r="N18" s="32"/>
      <c r="O18" s="32"/>
      <c r="P18" s="32">
        <v>687810</v>
      </c>
      <c r="Q18" s="32">
        <v>687810</v>
      </c>
      <c r="R18" s="32"/>
      <c r="S18" s="32"/>
      <c r="T18" s="32"/>
      <c r="U18" s="32"/>
      <c r="V18" s="32"/>
      <c r="W18" s="32"/>
      <c r="X18" s="32"/>
      <c r="Y18" s="6">
        <f t="shared" si="0"/>
        <v>12</v>
      </c>
      <c r="Z18" s="8" t="str">
        <f>B18</f>
        <v>Polgármesteri Hivatal</v>
      </c>
      <c r="AA18" s="32"/>
      <c r="AB18" s="32">
        <f>4292545+619253</f>
        <v>4911798</v>
      </c>
      <c r="AC18" s="32">
        <f>2251425+619253</f>
        <v>2870678</v>
      </c>
      <c r="AD18" s="32"/>
      <c r="AE18" s="32">
        <v>1600000</v>
      </c>
      <c r="AF18" s="32">
        <v>1600000</v>
      </c>
      <c r="AG18" s="32"/>
      <c r="AH18" s="32"/>
      <c r="AI18" s="32"/>
      <c r="AJ18" s="32"/>
      <c r="AK18" s="32"/>
      <c r="AL18" s="32"/>
      <c r="AM18" s="33">
        <f t="shared" si="2"/>
        <v>349888000</v>
      </c>
      <c r="AN18" s="33">
        <f t="shared" si="2"/>
        <v>461279592</v>
      </c>
      <c r="AO18" s="33">
        <f t="shared" si="3"/>
        <v>424195414</v>
      </c>
      <c r="AP18" s="37">
        <f t="shared" si="4"/>
        <v>0.91960585587753463</v>
      </c>
    </row>
    <row r="19" spans="1:42" ht="35.1" customHeight="1" x14ac:dyDescent="0.2">
      <c r="A19" s="5">
        <f t="shared" si="1"/>
        <v>13</v>
      </c>
      <c r="B19" s="13" t="s">
        <v>70</v>
      </c>
      <c r="C19" s="32">
        <v>455085000</v>
      </c>
      <c r="D19" s="32">
        <v>467780135</v>
      </c>
      <c r="E19" s="32">
        <v>350807322</v>
      </c>
      <c r="F19" s="32">
        <v>59591706</v>
      </c>
      <c r="G19" s="32">
        <v>61805619</v>
      </c>
      <c r="H19" s="32">
        <v>51601158</v>
      </c>
      <c r="I19" s="32">
        <v>446764000</v>
      </c>
      <c r="J19" s="32">
        <v>572464641</v>
      </c>
      <c r="K19" s="32">
        <v>485127874</v>
      </c>
      <c r="L19" s="32">
        <v>114750000</v>
      </c>
      <c r="M19" s="32">
        <v>118319900</v>
      </c>
      <c r="N19" s="32">
        <v>109862566</v>
      </c>
      <c r="O19" s="32">
        <v>799068000</v>
      </c>
      <c r="P19" s="32">
        <f>1282758547-S19-AK19</f>
        <v>958451423</v>
      </c>
      <c r="Q19" s="32">
        <v>940286796</v>
      </c>
      <c r="R19" s="32">
        <v>31079000</v>
      </c>
      <c r="S19" s="32">
        <v>154022285</v>
      </c>
      <c r="T19" s="32"/>
      <c r="U19" s="32">
        <v>41617000</v>
      </c>
      <c r="V19" s="32">
        <v>41616596</v>
      </c>
      <c r="W19" s="32">
        <v>41616596</v>
      </c>
      <c r="X19" s="32"/>
      <c r="Y19" s="6">
        <f t="shared" si="0"/>
        <v>13</v>
      </c>
      <c r="Z19" s="8" t="str">
        <f>B19</f>
        <v xml:space="preserve"> Önkormányzat </v>
      </c>
      <c r="AA19" s="32">
        <v>158068000</v>
      </c>
      <c r="AB19" s="32">
        <f>132540640+242998531</f>
        <v>375539171</v>
      </c>
      <c r="AC19" s="32">
        <f>107957786+210820708</f>
        <v>318778494</v>
      </c>
      <c r="AD19" s="32">
        <v>39433000</v>
      </c>
      <c r="AE19" s="32">
        <v>43706560</v>
      </c>
      <c r="AF19" s="32">
        <v>41337970</v>
      </c>
      <c r="AG19" s="32"/>
      <c r="AH19" s="32">
        <v>302258328</v>
      </c>
      <c r="AI19" s="32">
        <v>302258328</v>
      </c>
      <c r="AJ19" s="32">
        <v>90540000</v>
      </c>
      <c r="AK19" s="32">
        <f>324307124-S19</f>
        <v>170284839</v>
      </c>
      <c r="AL19" s="32"/>
      <c r="AM19" s="33">
        <f>SUM(C19+F19+I19+L19+O19+R19+U19+AA19+AD19+AG19+AJ19)</f>
        <v>2235995706</v>
      </c>
      <c r="AN19" s="33">
        <f>SUM(D19+G19+J19+M19+P19+S19+V19+AB19+AE19+AH19+AK19)</f>
        <v>3266249497</v>
      </c>
      <c r="AO19" s="33">
        <f t="shared" si="3"/>
        <v>2641677104</v>
      </c>
      <c r="AP19" s="37">
        <f t="shared" si="4"/>
        <v>0.8087799497332766</v>
      </c>
    </row>
    <row r="20" spans="1:42" ht="35.1" customHeight="1" x14ac:dyDescent="0.2">
      <c r="A20" s="5">
        <f t="shared" si="1"/>
        <v>14</v>
      </c>
      <c r="B20" s="12" t="s">
        <v>50</v>
      </c>
      <c r="C20" s="33">
        <f t="shared" ref="C20:S20" si="8">SUM(C17:C19)</f>
        <v>1039141000</v>
      </c>
      <c r="D20" s="33">
        <f t="shared" si="8"/>
        <v>1131559141</v>
      </c>
      <c r="E20" s="33">
        <f t="shared" si="8"/>
        <v>955201693</v>
      </c>
      <c r="F20" s="33">
        <f t="shared" si="8"/>
        <v>191557706</v>
      </c>
      <c r="G20" s="33">
        <f t="shared" si="8"/>
        <v>214985213</v>
      </c>
      <c r="H20" s="33">
        <f t="shared" si="8"/>
        <v>192465434</v>
      </c>
      <c r="I20" s="33">
        <f t="shared" si="8"/>
        <v>1074855000</v>
      </c>
      <c r="J20" s="33">
        <f t="shared" si="8"/>
        <v>1212369465</v>
      </c>
      <c r="K20" s="33">
        <f t="shared" si="8"/>
        <v>1063117755</v>
      </c>
      <c r="L20" s="33">
        <f t="shared" si="8"/>
        <v>114750000</v>
      </c>
      <c r="M20" s="33">
        <f t="shared" si="8"/>
        <v>118319900</v>
      </c>
      <c r="N20" s="33">
        <f t="shared" si="8"/>
        <v>109862566</v>
      </c>
      <c r="O20" s="33">
        <f t="shared" si="8"/>
        <v>805376000</v>
      </c>
      <c r="P20" s="33">
        <f t="shared" si="8"/>
        <v>965129738</v>
      </c>
      <c r="Q20" s="33">
        <f t="shared" si="8"/>
        <v>946902995</v>
      </c>
      <c r="R20" s="33">
        <f t="shared" si="8"/>
        <v>31079000</v>
      </c>
      <c r="S20" s="33">
        <f t="shared" si="8"/>
        <v>154022285</v>
      </c>
      <c r="T20" s="33"/>
      <c r="U20" s="33"/>
      <c r="V20" s="33">
        <f>SUM(V17:V19)</f>
        <v>41616596</v>
      </c>
      <c r="W20" s="33">
        <f>SUM(W17:W19)</f>
        <v>41616596</v>
      </c>
      <c r="X20" s="33">
        <f>SUM(+T20+Q20+N20+K20+H20+E20)</f>
        <v>3267550443</v>
      </c>
      <c r="Y20" s="6">
        <f t="shared" si="0"/>
        <v>14</v>
      </c>
      <c r="Z20" s="12" t="str">
        <f>B20</f>
        <v>Békés Város mindösszesen:</v>
      </c>
      <c r="AA20" s="33">
        <f t="shared" ref="AA20:AL20" si="9">SUM(AA17:AA19)</f>
        <v>158068000</v>
      </c>
      <c r="AB20" s="33">
        <f t="shared" si="9"/>
        <v>420409842</v>
      </c>
      <c r="AC20" s="33">
        <f t="shared" si="9"/>
        <v>361410570</v>
      </c>
      <c r="AD20" s="33">
        <f t="shared" si="9"/>
        <v>39913000</v>
      </c>
      <c r="AE20" s="33">
        <f t="shared" si="9"/>
        <v>45507963</v>
      </c>
      <c r="AF20" s="33">
        <f t="shared" si="9"/>
        <v>43139373</v>
      </c>
      <c r="AG20" s="33">
        <f t="shared" si="9"/>
        <v>0</v>
      </c>
      <c r="AH20" s="33">
        <f t="shared" si="9"/>
        <v>302258328</v>
      </c>
      <c r="AI20" s="33">
        <f t="shared" si="9"/>
        <v>302258328</v>
      </c>
      <c r="AJ20" s="33">
        <f t="shared" si="9"/>
        <v>90540000</v>
      </c>
      <c r="AK20" s="33">
        <f t="shared" si="9"/>
        <v>170284839</v>
      </c>
      <c r="AL20" s="33">
        <f t="shared" si="9"/>
        <v>0</v>
      </c>
      <c r="AM20" s="33">
        <f>SUM(C20+F20+I20+L20+O20+R20+U20+AA20+AD20+AG20+AJ20)</f>
        <v>3545279706</v>
      </c>
      <c r="AN20" s="33">
        <f>SUM(D20+G20+J20+M20+P20+S20+V20+AB20+AE20+AH20+AK20)</f>
        <v>4776463310</v>
      </c>
      <c r="AO20" s="33">
        <f t="shared" si="3"/>
        <v>4015975310</v>
      </c>
      <c r="AP20" s="37">
        <f t="shared" si="4"/>
        <v>0.84078428941182426</v>
      </c>
    </row>
    <row r="21" spans="1:42" s="35" customFormat="1" ht="60" customHeight="1" x14ac:dyDescent="0.2">
      <c r="V21" s="36"/>
      <c r="X21" s="36"/>
      <c r="AB21" s="36"/>
      <c r="AC21" s="36" t="s">
        <v>71</v>
      </c>
      <c r="AD21" s="36" t="s">
        <v>71</v>
      </c>
      <c r="AJ21" s="36"/>
      <c r="AK21" s="36"/>
      <c r="AL21" s="36"/>
      <c r="AN21" s="36"/>
    </row>
    <row r="22" spans="1:42" x14ac:dyDescent="0.2"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AD22" s="14"/>
      <c r="AE22" s="14"/>
      <c r="AF22" s="14"/>
      <c r="AJ22" s="14"/>
      <c r="AK22" s="14"/>
      <c r="AL22" s="14"/>
    </row>
  </sheetData>
  <mergeCells count="20">
    <mergeCell ref="N1:W1"/>
    <mergeCell ref="A3:W3"/>
    <mergeCell ref="R9:T9"/>
    <mergeCell ref="U9:W9"/>
    <mergeCell ref="B8:B10"/>
    <mergeCell ref="C8:W8"/>
    <mergeCell ref="C9:E9"/>
    <mergeCell ref="O9:Q9"/>
    <mergeCell ref="I9:K9"/>
    <mergeCell ref="F9:H9"/>
    <mergeCell ref="L9:N9"/>
    <mergeCell ref="AA9:AC9"/>
    <mergeCell ref="AG9:AI9"/>
    <mergeCell ref="AJ9:AL9"/>
    <mergeCell ref="Y3:AP3"/>
    <mergeCell ref="AN7:AO7"/>
    <mergeCell ref="Z8:Z10"/>
    <mergeCell ref="AA8:AL8"/>
    <mergeCell ref="AM8:AP9"/>
    <mergeCell ref="AD9:AF9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43" orientation="landscape" r:id="rId1"/>
  <headerFooter alignWithMargins="0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2018-04-27T08:20:48Z</dcterms:modified>
</cp:coreProperties>
</file>