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.sz.mell. " sheetId="1" r:id="rId1"/>
  </sheets>
  <externalReferences>
    <externalReference r:id="rId4"/>
  </externalReferences>
  <definedNames>
    <definedName name="_xlnm.Print_Area" localSheetId="0">'2.sz.mell. '!$A$1:$E$128</definedName>
  </definedNames>
  <calcPr fullCalcOnLoad="1"/>
</workbook>
</file>

<file path=xl/sharedStrings.xml><?xml version="1.0" encoding="utf-8"?>
<sst xmlns="http://schemas.openxmlformats.org/spreadsheetml/2006/main" count="248" uniqueCount="209">
  <si>
    <t>B E V É T E L E K</t>
  </si>
  <si>
    <t>1. sz. táblázat</t>
  </si>
  <si>
    <t>Ezer forintban</t>
  </si>
  <si>
    <t>Sor-
szám</t>
  </si>
  <si>
    <t>Bevételi jogcím</t>
  </si>
  <si>
    <t xml:space="preserve">2013. évi </t>
  </si>
  <si>
    <t>Eredeti előirányzat</t>
  </si>
  <si>
    <t>Módosított előirányzat</t>
  </si>
  <si>
    <t>2013. XII. 31. teljesítés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</si>
  <si>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</si>
  <si>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</si>
  <si>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</si>
  <si>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</si>
  <si>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</si>
  <si>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</si>
  <si>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</si>
  <si>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</si>
  <si>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</si>
  <si>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</si>
  <si>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</si>
  <si>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</si>
  <si>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</si>
  <si>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</si>
  <si>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</si>
  <si>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</si>
  <si>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</si>
  <si>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</si>
  <si>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</si>
  <si>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</si>
  <si>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</si>
  <si>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</si>
  <si>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</si>
  <si>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</si>
  <si>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</si>
  <si>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</si>
  <si>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</si>
  <si>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</si>
  <si>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</si>
  <si>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</si>
  <si>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</si>
  <si>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</si>
  <si>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</si>
  <si>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</si>
  <si>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</si>
  <si>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</si>
  <si>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</si>
  <si>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</si>
  <si>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</si>
  <si>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</si>
  <si>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</si>
  <si>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</si>
  <si>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</si>
  <si>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</si>
  <si>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</si>
  <si>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</si>
  <si>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</si>
  <si>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</si>
  <si>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</si>
  <si>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</si>
  <si>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</si>
  <si>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</si>
  <si>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</si>
  <si>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</si>
  <si>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</si>
  <si>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</si>
  <si>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</si>
  <si>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</si>
  <si>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</si>
  <si>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</si>
  <si>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</si>
  <si>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</si>
  <si>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</si>
  <si>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</si>
  <si>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</si>
  <si>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</si>
  <si>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</si>
  <si>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Önkormmányzatok felhalmozási költségvetési támogatása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</si>
  <si>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</si>
  <si>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</si>
  <si>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</si>
  <si>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</si>
  <si>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</si>
  <si>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</si>
  <si>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</si>
  <si>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</si>
  <si>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</si>
  <si>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</si>
  <si>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</si>
  <si>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</si>
  <si>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</si>
  <si>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</si>
  <si>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</si>
  <si>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</si>
  <si>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</si>
  <si>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</si>
  <si>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</si>
  <si>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</si>
  <si>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</si>
  <si>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</si>
  <si>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</si>
  <si>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</si>
  <si>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</si>
  <si>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</si>
  <si>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</si>
  <si>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</si>
  <si>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</si>
  <si>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</si>
  <si>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</si>
  <si>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</si>
  <si>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</si>
  <si>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</si>
  <si>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</si>
  <si>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</si>
  <si>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</si>
  <si>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</si>
  <si>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</si>
  <si>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</si>
  <si>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</si>
  <si>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</si>
  <si>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</si>
  <si>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</si>
  <si>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</si>
  <si>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</si>
  <si>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</si>
  <si>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</si>
  <si>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</si>
  <si>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</si>
  <si>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</si>
  <si>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</si>
  <si>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</si>
  <si>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</si>
  <si>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</si>
  <si>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Kiadási jogcím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</si>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</sst>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64" fontId="23" fillId="0" borderId="0" xfId="57" applyNumberFormat="1" applyFont="1" applyFill="1" applyBorder="1" applyAlignment="1" applyProtection="1">
      <alignment horizontal="center" vertical="center"/>
      <protection/>
    </xf>
    <xf numFmtId="0" fontId="18" fillId="0" borderId="0" xfId="57" applyFill="1">
      <alignment/>
      <protection/>
    </xf>
    <xf numFmtId="164" fontId="24" fillId="0" borderId="10" xfId="57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57" applyFont="1" applyFill="1" applyBorder="1" applyAlignment="1" applyProtection="1">
      <alignment horizontal="center" vertical="center" wrapText="1"/>
      <protection/>
    </xf>
    <xf numFmtId="0" fontId="26" fillId="0" borderId="12" xfId="57" applyFont="1" applyFill="1" applyBorder="1" applyAlignment="1" applyProtection="1">
      <alignment horizontal="center" vertical="center" wrapText="1"/>
      <protection/>
    </xf>
    <xf numFmtId="164" fontId="26" fillId="0" borderId="12" xfId="57" applyNumberFormat="1" applyFont="1" applyFill="1" applyBorder="1" applyAlignment="1" applyProtection="1">
      <alignment horizontal="center" vertical="center"/>
      <protection/>
    </xf>
    <xf numFmtId="164" fontId="26" fillId="0" borderId="13" xfId="57" applyNumberFormat="1" applyFont="1" applyFill="1" applyBorder="1" applyAlignment="1" applyProtection="1">
      <alignment horizontal="center" vertical="center"/>
      <protection/>
    </xf>
    <xf numFmtId="0" fontId="26" fillId="0" borderId="14" xfId="57" applyFont="1" applyFill="1" applyBorder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/>
      <protection/>
    </xf>
    <xf numFmtId="0" fontId="26" fillId="0" borderId="16" xfId="57" applyFont="1" applyFill="1" applyBorder="1" applyAlignment="1" applyProtection="1">
      <alignment horizontal="center" vertical="center" wrapText="1"/>
      <protection/>
    </xf>
    <xf numFmtId="0" fontId="27" fillId="0" borderId="0" xfId="57" applyFont="1" applyFill="1">
      <alignment/>
      <protection/>
    </xf>
    <xf numFmtId="0" fontId="28" fillId="0" borderId="17" xfId="57" applyFont="1" applyFill="1" applyBorder="1" applyAlignment="1" applyProtection="1">
      <alignment horizontal="center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/>
    </xf>
    <xf numFmtId="0" fontId="28" fillId="0" borderId="19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>
      <alignment/>
      <protection/>
    </xf>
    <xf numFmtId="0" fontId="28" fillId="0" borderId="20" xfId="57" applyFont="1" applyFill="1" applyBorder="1" applyAlignment="1" applyProtection="1">
      <alignment horizontal="left" vertical="center" wrapText="1" indent="1"/>
      <protection/>
    </xf>
    <xf numFmtId="0" fontId="28" fillId="0" borderId="18" xfId="57" applyFont="1" applyFill="1" applyBorder="1" applyAlignment="1" applyProtection="1">
      <alignment horizontal="left" vertical="center" wrapText="1" indent="1"/>
      <protection/>
    </xf>
    <xf numFmtId="164" fontId="28" fillId="0" borderId="21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28" fillId="0" borderId="17" xfId="57" applyFont="1" applyFill="1" applyBorder="1" applyAlignment="1" applyProtection="1">
      <alignment horizontal="left" vertical="center" wrapText="1" indent="1"/>
      <protection/>
    </xf>
    <xf numFmtId="0" fontId="29" fillId="0" borderId="18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/>
    </xf>
    <xf numFmtId="49" fontId="27" fillId="0" borderId="23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7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6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49" fontId="27" fillId="0" borderId="11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57" applyFont="1" applyFill="1" applyBorder="1" applyAlignment="1" applyProtection="1">
      <alignment horizontal="left" vertical="center" wrapText="1" indent="1"/>
      <protection/>
    </xf>
    <xf numFmtId="164" fontId="27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57" applyFont="1" applyFill="1" applyBorder="1" applyAlignment="1" applyProtection="1">
      <alignment horizontal="left" vertical="center" wrapText="1" indent="1"/>
      <protection/>
    </xf>
    <xf numFmtId="164" fontId="27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30" xfId="57" applyFont="1" applyFill="1" applyBorder="1" applyAlignment="1" applyProtection="1">
      <alignment horizontal="left" vertical="center" wrapText="1" indent="1"/>
      <protection/>
    </xf>
    <xf numFmtId="164" fontId="27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2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27" xfId="57" applyFont="1" applyFill="1" applyBorder="1" applyAlignment="1" applyProtection="1">
      <alignment horizontal="left" vertical="center" wrapText="1" indent="1"/>
      <protection/>
    </xf>
    <xf numFmtId="164" fontId="27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57" applyFont="1" applyFill="1" applyBorder="1" applyAlignment="1" applyProtection="1">
      <alignment horizontal="left" vertical="center" wrapText="1" indent="1"/>
      <protection/>
    </xf>
    <xf numFmtId="164" fontId="27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6" xfId="57" applyNumberFormat="1" applyFont="1" applyFill="1" applyBorder="1" applyAlignment="1" applyProtection="1">
      <alignment horizontal="left" vertical="center" wrapText="1" indent="1"/>
      <protection/>
    </xf>
    <xf numFmtId="164" fontId="27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7" xfId="57" applyFont="1" applyFill="1" applyBorder="1" applyAlignment="1" applyProtection="1">
      <alignment horizontal="left" vertical="center" wrapText="1" indent="1"/>
      <protection/>
    </xf>
    <xf numFmtId="164" fontId="27" fillId="0" borderId="35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0" xfId="57" applyFont="1" applyFill="1" applyBorder="1" applyAlignment="1" applyProtection="1">
      <alignment horizontal="left" vertical="center" wrapText="1" indent="1"/>
      <protection/>
    </xf>
    <xf numFmtId="49" fontId="27" fillId="0" borderId="4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6" xfId="0" applyFont="1" applyBorder="1" applyAlignment="1" applyProtection="1">
      <alignment horizontal="left" vertical="center" wrapText="1" indent="1"/>
      <protection/>
    </xf>
    <xf numFmtId="164" fontId="32" fillId="0" borderId="26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31" xfId="57" applyNumberFormat="1" applyFont="1" applyFill="1" applyBorder="1" applyAlignment="1" applyProtection="1">
      <alignment horizontal="right" vertical="center" wrapText="1" indent="1"/>
      <protection/>
    </xf>
    <xf numFmtId="49" fontId="27" fillId="0" borderId="42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32" fillId="0" borderId="24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35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24" xfId="0" applyFont="1" applyBorder="1" applyAlignment="1" applyProtection="1">
      <alignment horizontal="left" vertical="center" indent="1"/>
      <protection/>
    </xf>
    <xf numFmtId="49" fontId="27" fillId="0" borderId="43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5" xfId="0" applyFont="1" applyBorder="1" applyAlignment="1" applyProtection="1">
      <alignment horizontal="left" vertical="center" indent="1"/>
      <protection/>
    </xf>
    <xf numFmtId="164" fontId="27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5" xfId="0" applyFont="1" applyBorder="1" applyAlignment="1" applyProtection="1">
      <alignment horizontal="left" vertical="center" wrapText="1" indent="1"/>
      <protection/>
    </xf>
    <xf numFmtId="164" fontId="27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5" xfId="0" applyFont="1" applyBorder="1" applyAlignment="1" applyProtection="1">
      <alignment horizontal="left" vertical="center" wrapText="1" indent="1"/>
      <protection/>
    </xf>
    <xf numFmtId="164" fontId="27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8" xfId="57" applyFont="1" applyFill="1" applyBorder="1" applyAlignment="1" applyProtection="1">
      <alignment horizontal="left" vertical="center" wrapText="1" indent="1"/>
      <protection/>
    </xf>
    <xf numFmtId="164" fontId="33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33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29" fillId="0" borderId="17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4" xfId="0" applyNumberFormat="1" applyFont="1" applyBorder="1" applyAlignment="1" applyProtection="1">
      <alignment horizontal="left" vertical="center" wrapText="1" indent="1"/>
      <protection/>
    </xf>
    <xf numFmtId="49" fontId="30" fillId="0" borderId="23" xfId="0" applyNumberFormat="1" applyFont="1" applyBorder="1" applyAlignment="1" applyProtection="1">
      <alignment horizontal="left" vertical="center" wrapText="1" indent="2"/>
      <protection/>
    </xf>
    <xf numFmtId="49" fontId="29" fillId="0" borderId="23" xfId="0" applyNumberFormat="1" applyFont="1" applyBorder="1" applyAlignment="1" applyProtection="1">
      <alignment horizontal="left" vertical="center" wrapText="1" indent="1"/>
      <protection/>
    </xf>
    <xf numFmtId="49" fontId="30" fillId="0" borderId="14" xfId="0" applyNumberFormat="1" applyFont="1" applyBorder="1" applyAlignment="1" applyProtection="1">
      <alignment horizontal="left" vertical="center" wrapText="1" indent="2"/>
      <protection/>
    </xf>
    <xf numFmtId="164" fontId="27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7" xfId="0" applyFont="1" applyBorder="1" applyAlignment="1" applyProtection="1">
      <alignment horizontal="left" vertical="center" wrapText="1" indent="1"/>
      <protection/>
    </xf>
    <xf numFmtId="0" fontId="34" fillId="0" borderId="18" xfId="0" applyFont="1" applyBorder="1" applyAlignment="1" applyProtection="1">
      <alignment horizontal="left" vertical="center" wrapText="1" indent="1"/>
      <protection/>
    </xf>
    <xf numFmtId="0" fontId="35" fillId="0" borderId="32" xfId="0" applyFont="1" applyBorder="1" applyAlignment="1" applyProtection="1">
      <alignment horizontal="left" vertical="center" wrapText="1" indent="1"/>
      <protection/>
    </xf>
    <xf numFmtId="0" fontId="34" fillId="0" borderId="27" xfId="0" applyFont="1" applyBorder="1" applyAlignment="1" applyProtection="1">
      <alignment horizontal="left" vertical="center" wrapText="1" indent="1"/>
      <protection/>
    </xf>
    <xf numFmtId="164" fontId="28" fillId="0" borderId="27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8" fillId="0" borderId="33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6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57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 applyBorder="1" applyAlignment="1" applyProtection="1">
      <alignment vertical="center" wrapText="1"/>
      <protection/>
    </xf>
    <xf numFmtId="164" fontId="23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7" applyFill="1" applyAlignment="1">
      <alignment/>
      <protection/>
    </xf>
    <xf numFmtId="164" fontId="24" fillId="0" borderId="10" xfId="57" applyNumberFormat="1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8" fillId="0" borderId="21" xfId="57" applyFont="1" applyFill="1" applyBorder="1" applyAlignment="1" applyProtection="1">
      <alignment vertical="center" wrapText="1"/>
      <protection/>
    </xf>
    <xf numFmtId="3" fontId="27" fillId="0" borderId="45" xfId="57" applyNumberFormat="1" applyFont="1" applyFill="1" applyBorder="1" applyAlignment="1">
      <alignment horizontal="right" vertical="center" indent="1"/>
      <protection/>
    </xf>
    <xf numFmtId="0" fontId="27" fillId="0" borderId="25" xfId="57" applyFont="1" applyFill="1" applyBorder="1" applyAlignment="1">
      <alignment horizontal="right" vertical="center" indent="1"/>
      <protection/>
    </xf>
    <xf numFmtId="3" fontId="27" fillId="0" borderId="35" xfId="57" applyNumberFormat="1" applyFont="1" applyFill="1" applyBorder="1" applyAlignment="1">
      <alignment horizontal="right" vertical="center" indent="1"/>
      <protection/>
    </xf>
    <xf numFmtId="0" fontId="27" fillId="0" borderId="46" xfId="57" applyFont="1" applyFill="1" applyBorder="1" applyAlignment="1" applyProtection="1">
      <alignment horizontal="left" vertical="center" wrapText="1" indent="1"/>
      <protection/>
    </xf>
    <xf numFmtId="0" fontId="27" fillId="0" borderId="0" xfId="57" applyFont="1" applyFill="1" applyBorder="1" applyAlignment="1" applyProtection="1">
      <alignment horizontal="left" vertical="center" wrapText="1" indent="1"/>
      <protection/>
    </xf>
    <xf numFmtId="3" fontId="27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57" applyFont="1" applyFill="1" applyBorder="1" applyAlignment="1" applyProtection="1">
      <alignment horizontal="left" indent="6"/>
      <protection/>
    </xf>
    <xf numFmtId="0" fontId="27" fillId="0" borderId="24" xfId="57" applyFont="1" applyFill="1" applyBorder="1" applyAlignment="1" applyProtection="1">
      <alignment horizontal="left" vertical="center" wrapText="1" indent="6"/>
      <protection/>
    </xf>
    <xf numFmtId="0" fontId="27" fillId="0" borderId="37" xfId="57" applyFont="1" applyFill="1" applyBorder="1" applyAlignment="1" applyProtection="1">
      <alignment horizontal="left" vertical="center" wrapText="1" indent="6"/>
      <protection/>
    </xf>
    <xf numFmtId="49" fontId="27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15" xfId="57" applyFont="1" applyFill="1" applyBorder="1" applyAlignment="1" applyProtection="1">
      <alignment horizontal="left" vertical="center" wrapText="1" indent="6"/>
      <protection/>
    </xf>
    <xf numFmtId="164" fontId="27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57" applyFont="1" applyFill="1" applyBorder="1" applyAlignment="1" applyProtection="1">
      <alignment vertical="center" wrapText="1"/>
      <protection/>
    </xf>
    <xf numFmtId="0" fontId="30" fillId="0" borderId="24" xfId="0" applyFont="1" applyBorder="1" applyAlignment="1" applyProtection="1" quotePrefix="1">
      <alignment horizontal="left" vertical="center" wrapText="1" indent="6"/>
      <protection/>
    </xf>
    <xf numFmtId="0" fontId="30" fillId="0" borderId="15" xfId="0" applyFont="1" applyBorder="1" applyAlignment="1" applyProtection="1" quotePrefix="1">
      <alignment horizontal="left" vertical="center" wrapText="1" indent="6"/>
      <protection/>
    </xf>
    <xf numFmtId="0" fontId="28" fillId="0" borderId="18" xfId="57" applyFont="1" applyFill="1" applyBorder="1" applyAlignment="1" applyProtection="1">
      <alignment horizontal="left" vertical="center" wrapText="1" indent="1"/>
      <protection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57" applyFill="1" applyAlignment="1">
      <alignment horizontal="left" vertical="center" indent="1"/>
      <protection/>
    </xf>
    <xf numFmtId="164" fontId="27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57" applyFont="1" applyFill="1" applyBorder="1" applyAlignment="1" applyProtection="1">
      <alignment horizontal="left" vertical="center" wrapText="1" indent="1"/>
      <protection/>
    </xf>
    <xf numFmtId="0" fontId="33" fillId="0" borderId="30" xfId="57" applyFont="1" applyFill="1" applyBorder="1" applyAlignment="1" applyProtection="1">
      <alignment horizontal="left" vertical="center" wrapText="1" indent="1"/>
      <protection/>
    </xf>
    <xf numFmtId="49" fontId="29" fillId="0" borderId="17" xfId="0" applyNumberFormat="1" applyFont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49" fontId="30" fillId="0" borderId="34" xfId="0" applyNumberFormat="1" applyFont="1" applyBorder="1" applyAlignment="1" applyProtection="1">
      <alignment horizontal="left" vertical="center" wrapText="1" indent="2"/>
      <protection/>
    </xf>
    <xf numFmtId="0" fontId="30" fillId="0" borderId="26" xfId="0" applyFont="1" applyBorder="1" applyAlignment="1" applyProtection="1">
      <alignment horizontal="right" vertical="center" wrapText="1" indent="1"/>
      <protection locked="0"/>
    </xf>
    <xf numFmtId="0" fontId="30" fillId="0" borderId="28" xfId="0" applyFont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right" vertical="center" wrapText="1" indent="1"/>
      <protection locked="0"/>
    </xf>
    <xf numFmtId="0" fontId="30" fillId="0" borderId="35" xfId="0" applyFont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right" vertical="center" wrapText="1" indent="1"/>
      <protection locked="0"/>
    </xf>
    <xf numFmtId="0" fontId="30" fillId="0" borderId="31" xfId="0" applyFont="1" applyBorder="1" applyAlignment="1" applyProtection="1">
      <alignment horizontal="right" vertical="center" wrapText="1" indent="1"/>
      <protection locked="0"/>
    </xf>
    <xf numFmtId="0" fontId="30" fillId="0" borderId="25" xfId="0" applyFont="1" applyBorder="1" applyAlignment="1" applyProtection="1">
      <alignment horizontal="right" vertical="center" wrapText="1" indent="1"/>
      <protection locked="0"/>
    </xf>
    <xf numFmtId="49" fontId="30" fillId="0" borderId="36" xfId="0" applyNumberFormat="1" applyFont="1" applyBorder="1" applyAlignment="1" applyProtection="1">
      <alignment horizontal="left" vertical="center" wrapText="1" indent="2"/>
      <protection/>
    </xf>
    <xf numFmtId="0" fontId="30" fillId="0" borderId="37" xfId="0" applyFont="1" applyBorder="1" applyAlignment="1" applyProtection="1">
      <alignment horizontal="left" vertical="center" wrapText="1" indent="1"/>
      <protection/>
    </xf>
    <xf numFmtId="0" fontId="30" fillId="0" borderId="37" xfId="0" applyFont="1" applyBorder="1" applyAlignment="1" applyProtection="1">
      <alignment horizontal="right" vertical="center" wrapText="1" indent="1"/>
      <protection locked="0"/>
    </xf>
    <xf numFmtId="0" fontId="30" fillId="0" borderId="39" xfId="0" applyFont="1" applyBorder="1" applyAlignment="1" applyProtection="1">
      <alignment horizontal="right" vertical="center" wrapText="1" indent="1"/>
      <protection locked="0"/>
    </xf>
    <xf numFmtId="0" fontId="36" fillId="0" borderId="0" xfId="57" applyFont="1" applyFill="1">
      <alignment/>
      <protection/>
    </xf>
    <xf numFmtId="0" fontId="23" fillId="0" borderId="0" xfId="57" applyFont="1" applyFill="1">
      <alignment/>
      <protection/>
    </xf>
    <xf numFmtId="164" fontId="29" fillId="0" borderId="18" xfId="0" applyNumberFormat="1" applyFont="1" applyBorder="1" applyAlignment="1" applyProtection="1">
      <alignment horizontal="right" vertical="center" wrapText="1" indent="1"/>
      <protection/>
    </xf>
    <xf numFmtId="164" fontId="29" fillId="0" borderId="19" xfId="0" applyNumberFormat="1" applyFont="1" applyBorder="1" applyAlignment="1" applyProtection="1">
      <alignment horizontal="right" vertical="center" wrapText="1" indent="1"/>
      <protection/>
    </xf>
    <xf numFmtId="0" fontId="34" fillId="0" borderId="18" xfId="0" applyFont="1" applyBorder="1" applyAlignment="1" applyProtection="1" quotePrefix="1">
      <alignment horizontal="right" vertical="center" wrapText="1" indent="1"/>
      <protection locked="0"/>
    </xf>
    <xf numFmtId="0" fontId="34" fillId="0" borderId="19" xfId="0" applyFont="1" applyBorder="1" applyAlignment="1" applyProtection="1" quotePrefix="1">
      <alignment horizontal="right" vertical="center" wrapText="1" indent="1"/>
      <protection locked="0"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18" fillId="0" borderId="0" xfId="57" applyFont="1" applyFill="1" applyProtection="1">
      <alignment/>
      <protection/>
    </xf>
    <xf numFmtId="0" fontId="18" fillId="0" borderId="0" xfId="57" applyFont="1" applyFill="1" applyAlignment="1" applyProtection="1">
      <alignment horizontal="right" vertical="center" indent="1"/>
      <protection/>
    </xf>
    <xf numFmtId="0" fontId="23" fillId="0" borderId="0" xfId="57" applyFont="1" applyFill="1" applyAlignment="1" applyProtection="1">
      <alignment/>
      <protection/>
    </xf>
    <xf numFmtId="164" fontId="28" fillId="0" borderId="47" xfId="57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7" applyFont="1" applyFill="1">
      <alignment/>
      <protection/>
    </xf>
    <xf numFmtId="0" fontId="18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.%20DOKUMENTUMOK\TEST&#220;LETI%20JKV.RENDELETEK\2014\2013.%20&#233;vi%20z&#225;rsz&#225;mad&#225;s\z&#225;rsz&#225;mad&#225;s%20t&#225;bl&#225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sz.mell. "/>
      <sheetName val="3.sz.mell."/>
      <sheetName val="4.sz.me."/>
      <sheetName val="5.sz.mell  "/>
      <sheetName val="6.sz.mell  "/>
      <sheetName val="7.mell."/>
      <sheetName val="8.mell."/>
      <sheetName val="9. mell"/>
      <sheetName val="10.mell"/>
      <sheetName val="11.mell"/>
      <sheetName val="12. mell"/>
      <sheetName val="13. mell"/>
      <sheetName val="14. mell"/>
      <sheetName val="15.mell"/>
      <sheetName val="16. mell"/>
      <sheetName val="17.mell"/>
      <sheetName val="18.mell"/>
      <sheetName val="19. mell"/>
      <sheetName val="20. mell"/>
      <sheetName val="21.mell"/>
      <sheetName val="22. mell."/>
      <sheetName val="23.mell"/>
      <sheetName val="24.mell"/>
      <sheetName val="25.mell"/>
      <sheetName val="26.mell"/>
      <sheetName val="27.mell"/>
      <sheetName val="28.mell"/>
      <sheetName val="29.mell"/>
      <sheetName val="30.mell"/>
      <sheetName val="31.mell"/>
      <sheetName val="32. mell"/>
    </sheetNames>
    <sheetDataSet>
      <sheetData sheetId="10">
        <row r="10">
          <cell r="E10">
            <v>171927</v>
          </cell>
          <cell r="F10">
            <v>179348</v>
          </cell>
        </row>
        <row r="12">
          <cell r="E12">
            <v>1500</v>
          </cell>
          <cell r="F12">
            <v>1826</v>
          </cell>
        </row>
        <row r="16">
          <cell r="E16">
            <v>1473</v>
          </cell>
          <cell r="F16">
            <v>1793</v>
          </cell>
        </row>
        <row r="20">
          <cell r="E20">
            <v>1718</v>
          </cell>
          <cell r="F20">
            <v>2023</v>
          </cell>
        </row>
        <row r="21">
          <cell r="F21">
            <v>904</v>
          </cell>
        </row>
        <row r="22">
          <cell r="E22">
            <v>1906</v>
          </cell>
          <cell r="F22">
            <v>2812</v>
          </cell>
        </row>
        <row r="23">
          <cell r="E23">
            <v>11000</v>
          </cell>
          <cell r="F23">
            <v>11089</v>
          </cell>
        </row>
        <row r="25">
          <cell r="E25">
            <v>435945</v>
          </cell>
          <cell r="F25">
            <v>435945</v>
          </cell>
        </row>
        <row r="26">
          <cell r="E26">
            <v>12550</v>
          </cell>
          <cell r="F26">
            <v>12550</v>
          </cell>
        </row>
        <row r="27">
          <cell r="E27">
            <v>68651</v>
          </cell>
          <cell r="F27">
            <v>68651</v>
          </cell>
        </row>
        <row r="32">
          <cell r="E32">
            <v>168701</v>
          </cell>
          <cell r="F32">
            <v>168701</v>
          </cell>
        </row>
        <row r="35">
          <cell r="E35">
            <v>12292</v>
          </cell>
          <cell r="F35">
            <v>12799</v>
          </cell>
        </row>
        <row r="36">
          <cell r="E36">
            <v>30047</v>
          </cell>
          <cell r="F36">
            <v>13956</v>
          </cell>
        </row>
        <row r="38">
          <cell r="E38">
            <v>44128</v>
          </cell>
          <cell r="F38">
            <v>44127</v>
          </cell>
        </row>
        <row r="39">
          <cell r="E39">
            <v>144762</v>
          </cell>
          <cell r="F39">
            <v>162794</v>
          </cell>
        </row>
        <row r="45">
          <cell r="E45">
            <v>44715</v>
          </cell>
          <cell r="F45">
            <v>34956</v>
          </cell>
        </row>
        <row r="47">
          <cell r="E47">
            <v>190</v>
          </cell>
          <cell r="F47">
            <v>190</v>
          </cell>
        </row>
        <row r="48">
          <cell r="E48">
            <v>8000</v>
          </cell>
          <cell r="F48">
            <v>7986</v>
          </cell>
        </row>
        <row r="51">
          <cell r="E51">
            <v>5040</v>
          </cell>
          <cell r="F51">
            <v>5496</v>
          </cell>
        </row>
        <row r="52">
          <cell r="F52">
            <v>200</v>
          </cell>
        </row>
        <row r="58">
          <cell r="E58">
            <v>8761</v>
          </cell>
          <cell r="F58">
            <v>12950</v>
          </cell>
        </row>
        <row r="59">
          <cell r="F59">
            <v>985</v>
          </cell>
        </row>
        <row r="65">
          <cell r="E65">
            <v>126079</v>
          </cell>
          <cell r="F65">
            <v>122948</v>
          </cell>
        </row>
        <row r="66">
          <cell r="E66">
            <v>17677</v>
          </cell>
          <cell r="F66">
            <v>17983</v>
          </cell>
        </row>
        <row r="67">
          <cell r="E67">
            <v>80089</v>
          </cell>
          <cell r="F67">
            <v>72257</v>
          </cell>
        </row>
        <row r="68">
          <cell r="E68">
            <v>0</v>
          </cell>
        </row>
        <row r="69">
          <cell r="E69">
            <v>111142</v>
          </cell>
          <cell r="F69">
            <v>112988</v>
          </cell>
        </row>
        <row r="70">
          <cell r="E70">
            <v>0</v>
          </cell>
        </row>
        <row r="71">
          <cell r="E71">
            <v>7738</v>
          </cell>
          <cell r="F71">
            <v>7065</v>
          </cell>
        </row>
        <row r="72">
          <cell r="E72">
            <v>48333</v>
          </cell>
          <cell r="F72">
            <v>46760</v>
          </cell>
        </row>
        <row r="73">
          <cell r="E73">
            <v>44647</v>
          </cell>
          <cell r="F73">
            <v>44575</v>
          </cell>
        </row>
        <row r="75">
          <cell r="E75">
            <v>0</v>
          </cell>
        </row>
        <row r="76">
          <cell r="E76">
            <v>9824</v>
          </cell>
          <cell r="F76">
            <v>8078</v>
          </cell>
        </row>
        <row r="79">
          <cell r="E79">
            <v>14697</v>
          </cell>
          <cell r="F79">
            <v>13435</v>
          </cell>
        </row>
        <row r="80">
          <cell r="E80">
            <v>42495</v>
          </cell>
          <cell r="F80">
            <v>41970</v>
          </cell>
        </row>
        <row r="81">
          <cell r="E81">
            <v>43679</v>
          </cell>
          <cell r="F81">
            <v>43693</v>
          </cell>
        </row>
        <row r="82">
          <cell r="E82">
            <v>8399</v>
          </cell>
          <cell r="F82">
            <v>8399</v>
          </cell>
        </row>
        <row r="83">
          <cell r="E83">
            <v>300</v>
          </cell>
          <cell r="F83">
            <v>314</v>
          </cell>
        </row>
        <row r="87">
          <cell r="E87">
            <v>34980</v>
          </cell>
          <cell r="F87">
            <v>34980</v>
          </cell>
        </row>
        <row r="90">
          <cell r="E90">
            <v>0</v>
          </cell>
        </row>
        <row r="96">
          <cell r="E96">
            <v>21393</v>
          </cell>
          <cell r="F96">
            <v>21319</v>
          </cell>
        </row>
        <row r="97">
          <cell r="E97">
            <v>149455</v>
          </cell>
          <cell r="F97">
            <v>145954</v>
          </cell>
        </row>
        <row r="98">
          <cell r="F98">
            <v>-9264</v>
          </cell>
        </row>
      </sheetData>
      <sheetData sheetId="13">
        <row r="10">
          <cell r="E10">
            <v>1000</v>
          </cell>
          <cell r="F10">
            <v>337</v>
          </cell>
        </row>
        <row r="13">
          <cell r="E13">
            <v>200</v>
          </cell>
        </row>
        <row r="14">
          <cell r="E14">
            <v>54</v>
          </cell>
          <cell r="F14">
            <v>76</v>
          </cell>
        </row>
        <row r="16">
          <cell r="F16">
            <v>2</v>
          </cell>
        </row>
        <row r="29">
          <cell r="E29">
            <v>4908</v>
          </cell>
          <cell r="F29">
            <v>4908</v>
          </cell>
        </row>
        <row r="37">
          <cell r="E37">
            <v>76029</v>
          </cell>
          <cell r="F37">
            <v>72692</v>
          </cell>
        </row>
        <row r="38">
          <cell r="E38">
            <v>19845</v>
          </cell>
          <cell r="F38">
            <v>19194</v>
          </cell>
        </row>
        <row r="39">
          <cell r="E39">
            <v>33414</v>
          </cell>
          <cell r="F39">
            <v>13844</v>
          </cell>
        </row>
        <row r="40">
          <cell r="E40">
            <v>137900</v>
          </cell>
          <cell r="F40">
            <v>138377</v>
          </cell>
        </row>
        <row r="41">
          <cell r="E41">
            <v>2131</v>
          </cell>
          <cell r="F41">
            <v>1784</v>
          </cell>
        </row>
        <row r="43">
          <cell r="E43">
            <v>1000</v>
          </cell>
          <cell r="F43">
            <v>719</v>
          </cell>
        </row>
        <row r="48">
          <cell r="F48">
            <v>-3657</v>
          </cell>
        </row>
      </sheetData>
      <sheetData sheetId="16">
        <row r="18">
          <cell r="E18">
            <v>720</v>
          </cell>
        </row>
        <row r="29">
          <cell r="E29">
            <v>5360</v>
          </cell>
          <cell r="F29">
            <v>5362</v>
          </cell>
        </row>
      </sheetData>
      <sheetData sheetId="17">
        <row r="10">
          <cell r="E10">
            <v>17066</v>
          </cell>
          <cell r="F10">
            <v>16388</v>
          </cell>
        </row>
        <row r="12">
          <cell r="E12">
            <v>7918</v>
          </cell>
          <cell r="F12">
            <v>10887</v>
          </cell>
        </row>
        <row r="13">
          <cell r="E13">
            <v>1045</v>
          </cell>
          <cell r="F13">
            <v>1639</v>
          </cell>
        </row>
        <row r="14">
          <cell r="E14">
            <v>29459</v>
          </cell>
          <cell r="F14">
            <v>31149</v>
          </cell>
        </row>
        <row r="16">
          <cell r="E16">
            <v>3</v>
          </cell>
          <cell r="F16">
            <v>6</v>
          </cell>
        </row>
        <row r="25">
          <cell r="E25">
            <v>1962</v>
          </cell>
        </row>
        <row r="31">
          <cell r="F31">
            <v>-4</v>
          </cell>
        </row>
        <row r="37">
          <cell r="E37">
            <v>45081</v>
          </cell>
          <cell r="F37">
            <v>43491</v>
          </cell>
        </row>
        <row r="38">
          <cell r="E38">
            <v>11946</v>
          </cell>
          <cell r="F38">
            <v>11576</v>
          </cell>
        </row>
        <row r="39">
          <cell r="E39">
            <v>86593</v>
          </cell>
          <cell r="F39">
            <v>80867</v>
          </cell>
        </row>
        <row r="43">
          <cell r="E43">
            <v>9996</v>
          </cell>
          <cell r="F43">
            <v>8327</v>
          </cell>
        </row>
        <row r="44">
          <cell r="E44">
            <v>410</v>
          </cell>
          <cell r="F44">
            <v>411</v>
          </cell>
        </row>
        <row r="48">
          <cell r="F48">
            <v>-2767</v>
          </cell>
        </row>
      </sheetData>
      <sheetData sheetId="19">
        <row r="37">
          <cell r="E37">
            <v>84517</v>
          </cell>
          <cell r="F37">
            <v>80635</v>
          </cell>
        </row>
        <row r="38">
          <cell r="E38">
            <v>22671</v>
          </cell>
          <cell r="F38">
            <v>21370</v>
          </cell>
        </row>
        <row r="39">
          <cell r="E39">
            <v>15712</v>
          </cell>
          <cell r="F39">
            <v>8364</v>
          </cell>
        </row>
        <row r="48">
          <cell r="F48">
            <v>-1678</v>
          </cell>
        </row>
      </sheetData>
      <sheetData sheetId="20">
        <row r="10">
          <cell r="E10">
            <v>415</v>
          </cell>
          <cell r="F10">
            <v>610</v>
          </cell>
        </row>
        <row r="14">
          <cell r="E14">
            <v>241</v>
          </cell>
          <cell r="F14">
            <v>116</v>
          </cell>
        </row>
        <row r="18">
          <cell r="F18">
            <v>720</v>
          </cell>
        </row>
        <row r="23">
          <cell r="F23">
            <v>0</v>
          </cell>
        </row>
        <row r="25">
          <cell r="E25">
            <v>1688</v>
          </cell>
        </row>
        <row r="37">
          <cell r="E37">
            <v>11299</v>
          </cell>
          <cell r="F37">
            <v>11041</v>
          </cell>
        </row>
        <row r="38">
          <cell r="E38">
            <v>2993</v>
          </cell>
          <cell r="F38">
            <v>2843</v>
          </cell>
        </row>
        <row r="39">
          <cell r="E39">
            <v>9530</v>
          </cell>
          <cell r="F39">
            <v>5836</v>
          </cell>
        </row>
        <row r="43">
          <cell r="E43">
            <v>277</v>
          </cell>
          <cell r="F43">
            <v>227</v>
          </cell>
        </row>
        <row r="48">
          <cell r="F48">
            <v>-308</v>
          </cell>
        </row>
      </sheetData>
      <sheetData sheetId="21">
        <row r="9">
          <cell r="F9">
            <v>131</v>
          </cell>
        </row>
        <row r="14">
          <cell r="F14">
            <v>34</v>
          </cell>
        </row>
        <row r="36">
          <cell r="E36">
            <v>2838</v>
          </cell>
          <cell r="F36">
            <v>3342</v>
          </cell>
        </row>
        <row r="37">
          <cell r="E37">
            <v>707</v>
          </cell>
          <cell r="F37">
            <v>524</v>
          </cell>
        </row>
        <row r="38">
          <cell r="E38">
            <v>100</v>
          </cell>
          <cell r="F38">
            <v>165</v>
          </cell>
        </row>
        <row r="47">
          <cell r="F47">
            <v>-1185</v>
          </cell>
        </row>
      </sheetData>
      <sheetData sheetId="22">
        <row r="36">
          <cell r="E36">
            <v>12817</v>
          </cell>
          <cell r="F36">
            <v>12190</v>
          </cell>
        </row>
        <row r="37">
          <cell r="E37">
            <v>3425</v>
          </cell>
          <cell r="F37">
            <v>3256</v>
          </cell>
        </row>
        <row r="38">
          <cell r="E38">
            <v>1113</v>
          </cell>
          <cell r="F38">
            <v>1081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120" zoomScaleNormal="120" zoomScaleSheetLayoutView="130" workbookViewId="0" topLeftCell="A1">
      <selection activeCell="B29" sqref="B29"/>
    </sheetView>
  </sheetViews>
  <sheetFormatPr defaultColWidth="9.00390625" defaultRowHeight="12.75"/>
  <cols>
    <col min="1" max="1" width="9.50390625" style="161" customWidth="1"/>
    <col min="2" max="2" width="60.875" style="161" customWidth="1"/>
    <col min="3" max="5" width="15.875" style="162" customWidth="1"/>
    <col min="6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5" ht="37.5" customHeight="1">
      <c r="A3" s="5" t="s">
        <v>3</v>
      </c>
      <c r="B3" s="6" t="s">
        <v>4</v>
      </c>
      <c r="C3" s="7" t="s">
        <v>5</v>
      </c>
      <c r="D3" s="7"/>
      <c r="E3" s="8"/>
    </row>
    <row r="4" spans="1:5" s="13" customFormat="1" ht="12" customHeight="1" thickBot="1">
      <c r="A4" s="9"/>
      <c r="B4" s="10"/>
      <c r="C4" s="11" t="s">
        <v>6</v>
      </c>
      <c r="D4" s="11" t="s">
        <v>7</v>
      </c>
      <c r="E4" s="12" t="s">
        <v>8</v>
      </c>
    </row>
    <row r="5" spans="1:5" s="17" customFormat="1" ht="12" customHeight="1" thickBot="1">
      <c r="A5" s="14">
        <v>1</v>
      </c>
      <c r="B5" s="15">
        <v>2</v>
      </c>
      <c r="C5" s="15">
        <v>3</v>
      </c>
      <c r="D5" s="15">
        <v>4</v>
      </c>
      <c r="E5" s="16">
        <v>5</v>
      </c>
    </row>
    <row r="6" spans="1:5" s="17" customFormat="1" ht="12" customHeight="1" thickBot="1">
      <c r="A6" s="18" t="s">
        <v>9</v>
      </c>
      <c r="B6" s="19" t="s">
        <v>10</v>
      </c>
      <c r="C6" s="20">
        <f>+C7+C12+C21</f>
        <v>230005</v>
      </c>
      <c r="D6" s="20">
        <f>D7+D12+D21</f>
        <v>246925</v>
      </c>
      <c r="E6" s="21">
        <f>+E7+E12+E21</f>
        <v>261170</v>
      </c>
    </row>
    <row r="7" spans="1:5" s="17" customFormat="1" ht="12" customHeight="1" thickBot="1">
      <c r="A7" s="22" t="s">
        <v>11</v>
      </c>
      <c r="B7" s="23" t="s">
        <v>12</v>
      </c>
      <c r="C7" s="24">
        <f>+C8+C9+C10+C11</f>
        <v>168000</v>
      </c>
      <c r="D7" s="24">
        <f>+D8+D9+D10+D11</f>
        <v>173427</v>
      </c>
      <c r="E7" s="25">
        <f>+E8+E9+E10+E11</f>
        <v>181174</v>
      </c>
    </row>
    <row r="8" spans="1:5" s="17" customFormat="1" ht="12" customHeight="1">
      <c r="A8" s="26" t="s">
        <v>13</v>
      </c>
      <c r="B8" s="27" t="s">
        <v>14</v>
      </c>
      <c r="C8" s="28">
        <v>166500</v>
      </c>
      <c r="D8" s="28">
        <f>+'[1]10.mell'!E10</f>
        <v>171927</v>
      </c>
      <c r="E8" s="29">
        <f>+'[1]10.mell'!F10</f>
        <v>179348</v>
      </c>
    </row>
    <row r="9" spans="1:5" s="17" customFormat="1" ht="12" customHeight="1">
      <c r="A9" s="26" t="s">
        <v>15</v>
      </c>
      <c r="B9" s="30" t="s">
        <v>16</v>
      </c>
      <c r="C9" s="28"/>
      <c r="D9" s="28">
        <f>+'[1]10.mell'!E11</f>
        <v>0</v>
      </c>
      <c r="E9" s="29">
        <f>+'[1]10.mell'!F11</f>
        <v>0</v>
      </c>
    </row>
    <row r="10" spans="1:5" s="17" customFormat="1" ht="12" customHeight="1">
      <c r="A10" s="26" t="s">
        <v>17</v>
      </c>
      <c r="B10" s="30" t="s">
        <v>18</v>
      </c>
      <c r="C10" s="28">
        <v>1500</v>
      </c>
      <c r="D10" s="28">
        <f>+'[1]10.mell'!E12</f>
        <v>1500</v>
      </c>
      <c r="E10" s="29">
        <f>+'[1]10.mell'!F12</f>
        <v>1826</v>
      </c>
    </row>
    <row r="11" spans="1:5" s="17" customFormat="1" ht="12" customHeight="1" thickBot="1">
      <c r="A11" s="26" t="s">
        <v>19</v>
      </c>
      <c r="B11" s="31" t="s">
        <v>20</v>
      </c>
      <c r="C11" s="28"/>
      <c r="D11" s="28">
        <f>+'[1]10.mell'!E13+'[1]13. mell'!E25</f>
        <v>0</v>
      </c>
      <c r="E11" s="29">
        <f>+'[1]10.mell'!F13+'[1]13. mell'!F25</f>
        <v>0</v>
      </c>
    </row>
    <row r="12" spans="1:5" s="17" customFormat="1" ht="12" customHeight="1" thickBot="1">
      <c r="A12" s="22" t="s">
        <v>21</v>
      </c>
      <c r="B12" s="19" t="s">
        <v>22</v>
      </c>
      <c r="C12" s="24">
        <f>+C13+C14+C15+C16+C17+C18+C19+C20</f>
        <v>51005</v>
      </c>
      <c r="D12" s="24">
        <f>+D13+D14+D15+D16+D17+D18+D19+D20</f>
        <v>62498</v>
      </c>
      <c r="E12" s="25">
        <f>+E13+E14+E15+E16+E17+E18+E19+E20</f>
        <v>68907</v>
      </c>
    </row>
    <row r="13" spans="1:5" s="17" customFormat="1" ht="12" customHeight="1">
      <c r="A13" s="32" t="s">
        <v>23</v>
      </c>
      <c r="B13" s="33" t="s">
        <v>24</v>
      </c>
      <c r="C13" s="34"/>
      <c r="D13" s="34">
        <f>+'[1]10.mell'!E15+'[1]13. mell'!E9+'[1]17.mell'!E9+'[1]19. mell'!E9+'[1]20. mell'!E9+'[1]21.mell'!E9+'[1]22. mell.'!E9</f>
        <v>0</v>
      </c>
      <c r="E13" s="35">
        <f>+'[1]10.mell'!F15+'[1]13. mell'!F9+'[1]17.mell'!F9+'[1]19. mell'!F9+'[1]20. mell'!F9+'[1]21.mell'!F9+'[1]22. mell.'!F9</f>
        <v>131</v>
      </c>
    </row>
    <row r="14" spans="1:5" s="17" customFormat="1" ht="12" customHeight="1">
      <c r="A14" s="26" t="s">
        <v>25</v>
      </c>
      <c r="B14" s="36" t="s">
        <v>26</v>
      </c>
      <c r="C14" s="28">
        <v>15894</v>
      </c>
      <c r="D14" s="28">
        <f>+'[1]10.mell'!E16+'[1]13. mell'!E10+'[1]17.mell'!E10+'[1]19. mell'!E10+'[1]20. mell'!E10+'[1]21.mell'!E10+'[1]22. mell.'!E10</f>
        <v>19954</v>
      </c>
      <c r="E14" s="29">
        <f>+'[1]10.mell'!F16+'[1]13. mell'!F10+'[1]17.mell'!F10+'[1]19. mell'!F10+'[1]20. mell'!F10+'[1]21.mell'!F10+'[1]22. mell.'!F10</f>
        <v>19128</v>
      </c>
    </row>
    <row r="15" spans="1:5" s="17" customFormat="1" ht="12" customHeight="1">
      <c r="A15" s="26" t="s">
        <v>27</v>
      </c>
      <c r="B15" s="36" t="s">
        <v>28</v>
      </c>
      <c r="C15" s="28"/>
      <c r="D15" s="28">
        <f>+'[1]10.mell'!E17+'[1]13. mell'!E11+'[1]17.mell'!E11+'[1]19. mell'!E11+'[1]20. mell'!E11+'[1]21.mell'!E11+'[1]22. mell.'!E11</f>
        <v>0</v>
      </c>
      <c r="E15" s="37">
        <f>+'[1]10.mell'!F17+'[1]13. mell'!F11+'[1]17.mell'!F11+'[1]19. mell'!F11+'[1]20. mell'!F11+'[1]21.mell'!F11+'[1]22. mell.'!F11</f>
        <v>0</v>
      </c>
    </row>
    <row r="16" spans="1:5" s="17" customFormat="1" ht="12" customHeight="1">
      <c r="A16" s="26" t="s">
        <v>29</v>
      </c>
      <c r="B16" s="36" t="s">
        <v>30</v>
      </c>
      <c r="C16" s="28">
        <v>7918</v>
      </c>
      <c r="D16" s="28">
        <f>+'[1]10.mell'!E18+'[1]13. mell'!E12+'[1]17.mell'!E12+'[1]19. mell'!E12+'[1]20. mell'!E12+'[1]21.mell'!E12+'[1]22. mell.'!E12</f>
        <v>7918</v>
      </c>
      <c r="E16" s="29">
        <f>+'[1]10.mell'!F18+'[1]13. mell'!F12+'[1]17.mell'!F12+'[1]19. mell'!F12+'[1]20. mell'!F12+'[1]21.mell'!F12+'[1]22. mell.'!F12</f>
        <v>10887</v>
      </c>
    </row>
    <row r="17" spans="1:5" s="17" customFormat="1" ht="12" customHeight="1">
      <c r="A17" s="38" t="s">
        <v>31</v>
      </c>
      <c r="B17" s="39" t="s">
        <v>32</v>
      </c>
      <c r="C17" s="40">
        <v>1245</v>
      </c>
      <c r="D17" s="40">
        <f>+'[1]10.mell'!E19+'[1]13. mell'!E13+'[1]17.mell'!E13+'[1]19. mell'!E13+'[1]20. mell'!E13+'[1]21.mell'!E13+'[1]22. mell.'!E13</f>
        <v>1245</v>
      </c>
      <c r="E17" s="41">
        <f>+'[1]10.mell'!F19+'[1]13. mell'!F13+'[1]17.mell'!F13+'[1]19. mell'!F13+'[1]20. mell'!F13+'[1]21.mell'!F13+'[1]22. mell.'!F13</f>
        <v>1639</v>
      </c>
    </row>
    <row r="18" spans="1:5" s="17" customFormat="1" ht="12" customHeight="1">
      <c r="A18" s="26" t="s">
        <v>33</v>
      </c>
      <c r="B18" s="36" t="s">
        <v>34</v>
      </c>
      <c r="C18" s="28">
        <v>25945</v>
      </c>
      <c r="D18" s="28">
        <f>+'[1]10.mell'!E20+'[1]13. mell'!E14+'[1]17.mell'!E14+'[1]19. mell'!E14+'[1]20. mell'!E14+'[1]21.mell'!E14+'[1]22. mell.'!E14</f>
        <v>31472</v>
      </c>
      <c r="E18" s="41">
        <f>+'[1]10.mell'!F20+'[1]13. mell'!F14+'[1]17.mell'!F14+'[1]19. mell'!F14+'[1]20. mell'!F14+'[1]21.mell'!F14+'[1]22. mell.'!F14</f>
        <v>33398</v>
      </c>
    </row>
    <row r="19" spans="1:5" s="17" customFormat="1" ht="12" customHeight="1">
      <c r="A19" s="26" t="s">
        <v>35</v>
      </c>
      <c r="B19" s="36" t="s">
        <v>36</v>
      </c>
      <c r="C19" s="28">
        <v>3</v>
      </c>
      <c r="D19" s="28">
        <f>+'[1]10.mell'!E21+'[1]13. mell'!E15+'[1]13. mell'!E16+'[1]17.mell'!E15+'[1]17.mell'!E16+'[1]19. mell'!E15+'[1]19. mell'!E16+'[1]20. mell'!E15+'[1]20. mell'!E16+'[1]21.mell'!E15+'[1]21.mell'!E16+'[1]22. mell.'!E15+'[1]22. mell.'!E16</f>
        <v>3</v>
      </c>
      <c r="E19" s="29">
        <f>+'[1]10.mell'!F21+'[1]13. mell'!F15+'[1]13. mell'!F16+'[1]17.mell'!F15+'[1]17.mell'!F16+'[1]19. mell'!F15+'[1]19. mell'!F16+'[1]20. mell'!F15+'[1]20. mell'!F16+'[1]21.mell'!F15+'[1]21.mell'!F16+'[1]22. mell.'!F15+'[1]22. mell.'!F16</f>
        <v>912</v>
      </c>
    </row>
    <row r="20" spans="1:5" s="17" customFormat="1" ht="12" customHeight="1" thickBot="1">
      <c r="A20" s="42" t="s">
        <v>37</v>
      </c>
      <c r="B20" s="43" t="s">
        <v>38</v>
      </c>
      <c r="C20" s="44"/>
      <c r="D20" s="44">
        <f>+'[1]10.mell'!E22</f>
        <v>1906</v>
      </c>
      <c r="E20" s="45">
        <f>+'[1]10.mell'!F22</f>
        <v>2812</v>
      </c>
    </row>
    <row r="21" spans="1:5" s="17" customFormat="1" ht="12" customHeight="1" thickBot="1">
      <c r="A21" s="22" t="s">
        <v>39</v>
      </c>
      <c r="B21" s="19" t="s">
        <v>40</v>
      </c>
      <c r="C21" s="46">
        <v>11000</v>
      </c>
      <c r="D21" s="46">
        <f>+'[1]10.mell'!E23</f>
        <v>11000</v>
      </c>
      <c r="E21" s="47">
        <f>+'[1]10.mell'!F23</f>
        <v>11089</v>
      </c>
    </row>
    <row r="22" spans="1:5" s="17" customFormat="1" ht="12" customHeight="1" thickBot="1">
      <c r="A22" s="22" t="s">
        <v>41</v>
      </c>
      <c r="B22" s="19" t="s">
        <v>205</v>
      </c>
      <c r="C22" s="24">
        <f>+C23+C24+C25+C26+C27+C28+C29+C30</f>
        <v>460413</v>
      </c>
      <c r="D22" s="24">
        <f>+D23+D24+D25+D26+D27+D28+D29+D30</f>
        <v>685847</v>
      </c>
      <c r="E22" s="25">
        <f>+E23+E24+E25+E26+E27+E28+E29+E30</f>
        <v>685847</v>
      </c>
    </row>
    <row r="23" spans="1:5" s="17" customFormat="1" ht="12" customHeight="1">
      <c r="A23" s="48" t="s">
        <v>42</v>
      </c>
      <c r="B23" s="49" t="s">
        <v>43</v>
      </c>
      <c r="C23" s="50">
        <v>460413</v>
      </c>
      <c r="D23" s="41">
        <f>+'[1]10.mell'!E25</f>
        <v>435945</v>
      </c>
      <c r="E23" s="41">
        <f>+'[1]10.mell'!F25</f>
        <v>435945</v>
      </c>
    </row>
    <row r="24" spans="1:5" s="17" customFormat="1" ht="12" customHeight="1">
      <c r="A24" s="26" t="s">
        <v>44</v>
      </c>
      <c r="B24" s="36" t="s">
        <v>45</v>
      </c>
      <c r="C24" s="28"/>
      <c r="D24" s="28"/>
      <c r="E24" s="29"/>
    </row>
    <row r="25" spans="1:5" s="17" customFormat="1" ht="12" customHeight="1">
      <c r="A25" s="26" t="s">
        <v>46</v>
      </c>
      <c r="B25" s="36" t="s">
        <v>47</v>
      </c>
      <c r="C25" s="28"/>
      <c r="D25" s="51">
        <f>+'[1]10.mell'!E26</f>
        <v>12550</v>
      </c>
      <c r="E25" s="29">
        <f>+'[1]10.mell'!F26</f>
        <v>12550</v>
      </c>
    </row>
    <row r="26" spans="1:5" s="17" customFormat="1" ht="12" customHeight="1">
      <c r="A26" s="52" t="s">
        <v>48</v>
      </c>
      <c r="B26" s="36" t="s">
        <v>49</v>
      </c>
      <c r="C26" s="53"/>
      <c r="D26" s="54">
        <f>+'[1]10.mell'!E27</f>
        <v>68651</v>
      </c>
      <c r="E26" s="29">
        <f>+'[1]10.mell'!F27</f>
        <v>68651</v>
      </c>
    </row>
    <row r="27" spans="1:5" s="17" customFormat="1" ht="12" customHeight="1">
      <c r="A27" s="52" t="s">
        <v>50</v>
      </c>
      <c r="B27" s="36" t="s">
        <v>51</v>
      </c>
      <c r="C27" s="53"/>
      <c r="D27" s="53"/>
      <c r="E27" s="55"/>
    </row>
    <row r="28" spans="1:5" s="17" customFormat="1" ht="12" customHeight="1">
      <c r="A28" s="26" t="s">
        <v>52</v>
      </c>
      <c r="B28" s="36" t="s">
        <v>53</v>
      </c>
      <c r="C28" s="28"/>
      <c r="D28" s="28"/>
      <c r="E28" s="29"/>
    </row>
    <row r="29" spans="1:5" s="17" customFormat="1" ht="12" customHeight="1">
      <c r="A29" s="26" t="s">
        <v>54</v>
      </c>
      <c r="B29" s="36" t="s">
        <v>55</v>
      </c>
      <c r="C29" s="56"/>
      <c r="D29" s="56"/>
      <c r="E29" s="57"/>
    </row>
    <row r="30" spans="1:5" s="17" customFormat="1" ht="12" customHeight="1" thickBot="1">
      <c r="A30" s="26" t="s">
        <v>56</v>
      </c>
      <c r="B30" s="58" t="s">
        <v>57</v>
      </c>
      <c r="C30" s="56"/>
      <c r="D30" s="59">
        <f>+'[1]10.mell'!E32</f>
        <v>168701</v>
      </c>
      <c r="E30" s="60">
        <f>+'[1]10.mell'!F32</f>
        <v>168701</v>
      </c>
    </row>
    <row r="31" spans="1:5" s="17" customFormat="1" ht="12" customHeight="1" thickBot="1">
      <c r="A31" s="61" t="s">
        <v>58</v>
      </c>
      <c r="B31" s="19" t="s">
        <v>206</v>
      </c>
      <c r="C31" s="24">
        <f>+C32+C38</f>
        <v>126829</v>
      </c>
      <c r="D31" s="24">
        <f>+D32+D38</f>
        <v>276664</v>
      </c>
      <c r="E31" s="25">
        <f>+E32+E38</f>
        <v>270072</v>
      </c>
    </row>
    <row r="32" spans="1:5" s="17" customFormat="1" ht="12" customHeight="1">
      <c r="A32" s="62" t="s">
        <v>59</v>
      </c>
      <c r="B32" s="63" t="s">
        <v>60</v>
      </c>
      <c r="C32" s="64">
        <f>+C33+C34+C35+C36+C37</f>
        <v>91849</v>
      </c>
      <c r="D32" s="64">
        <f>+D33+D34+D35+D36+D37</f>
        <v>231949</v>
      </c>
      <c r="E32" s="65">
        <f>+E33+E34+E35+E36+E37+'[1]13. mell'!F18+'[1]17.mell'!F18+'[1]19. mell'!F18+'[1]20. mell'!F18+'[1]21.mell'!F18+'[1]22. mell.'!F18</f>
        <v>235116</v>
      </c>
    </row>
    <row r="33" spans="1:5" s="17" customFormat="1" ht="12" customHeight="1">
      <c r="A33" s="66" t="s">
        <v>61</v>
      </c>
      <c r="B33" s="67" t="s">
        <v>62</v>
      </c>
      <c r="C33" s="56">
        <v>12292</v>
      </c>
      <c r="D33" s="59">
        <f>+'[1]10.mell'!E35</f>
        <v>12292</v>
      </c>
      <c r="E33" s="57">
        <f>+'[1]10.mell'!F35</f>
        <v>12799</v>
      </c>
    </row>
    <row r="34" spans="1:5" s="17" customFormat="1" ht="12" customHeight="1">
      <c r="A34" s="66" t="s">
        <v>63</v>
      </c>
      <c r="B34" s="67" t="s">
        <v>64</v>
      </c>
      <c r="C34" s="56">
        <v>30047</v>
      </c>
      <c r="D34" s="59">
        <f>+'[1]10.mell'!E36</f>
        <v>30047</v>
      </c>
      <c r="E34" s="57">
        <f>+'[1]10.mell'!F36</f>
        <v>13956</v>
      </c>
    </row>
    <row r="35" spans="1:5" s="17" customFormat="1" ht="12" customHeight="1">
      <c r="A35" s="66" t="s">
        <v>65</v>
      </c>
      <c r="B35" s="67" t="s">
        <v>66</v>
      </c>
      <c r="C35" s="56"/>
      <c r="D35" s="59">
        <f>+'[1]10.mell'!E37</f>
        <v>0</v>
      </c>
      <c r="E35" s="57">
        <f>+'[1]10.mell'!F37</f>
        <v>0</v>
      </c>
    </row>
    <row r="36" spans="1:5" s="17" customFormat="1" ht="12" customHeight="1">
      <c r="A36" s="66" t="s">
        <v>67</v>
      </c>
      <c r="B36" s="67" t="s">
        <v>68</v>
      </c>
      <c r="C36" s="56"/>
      <c r="D36" s="59">
        <f>+'[1]10.mell'!E38</f>
        <v>44128</v>
      </c>
      <c r="E36" s="57">
        <f>+'[1]10.mell'!F38</f>
        <v>44127</v>
      </c>
    </row>
    <row r="37" spans="1:5" s="17" customFormat="1" ht="12" customHeight="1">
      <c r="A37" s="66" t="s">
        <v>69</v>
      </c>
      <c r="B37" s="67" t="s">
        <v>70</v>
      </c>
      <c r="C37" s="56">
        <v>49510</v>
      </c>
      <c r="D37" s="59">
        <f>+'[1]10.mell'!E39+'[1]16. mell'!E18</f>
        <v>145482</v>
      </c>
      <c r="E37" s="57">
        <f>+'[1]10.mell'!F39+'[1]20. mell'!F18</f>
        <v>163514</v>
      </c>
    </row>
    <row r="38" spans="1:5" s="17" customFormat="1" ht="12" customHeight="1">
      <c r="A38" s="66" t="s">
        <v>71</v>
      </c>
      <c r="B38" s="68" t="s">
        <v>72</v>
      </c>
      <c r="C38" s="69">
        <f>+C39+C40+C41+C42+C43</f>
        <v>34980</v>
      </c>
      <c r="D38" s="70">
        <f>+D39+D40+D41+D42+D43</f>
        <v>44715</v>
      </c>
      <c r="E38" s="71">
        <f>+E39+E40+E41+E42+E43+'[1]13. mell'!F20+'[1]17.mell'!F20+'[1]19. mell'!F20+'[1]20. mell'!F20+'[1]21.mell'!F20+'[1]22. mell.'!F20</f>
        <v>34956</v>
      </c>
    </row>
    <row r="39" spans="1:5" s="17" customFormat="1" ht="12" customHeight="1">
      <c r="A39" s="66" t="s">
        <v>73</v>
      </c>
      <c r="B39" s="67" t="s">
        <v>62</v>
      </c>
      <c r="C39" s="56"/>
      <c r="D39" s="56"/>
      <c r="E39" s="57">
        <f>+'[1]10.mell'!F41</f>
        <v>0</v>
      </c>
    </row>
    <row r="40" spans="1:5" s="17" customFormat="1" ht="12" customHeight="1">
      <c r="A40" s="66" t="s">
        <v>74</v>
      </c>
      <c r="B40" s="67" t="s">
        <v>64</v>
      </c>
      <c r="C40" s="56"/>
      <c r="D40" s="56"/>
      <c r="E40" s="57">
        <f>+'[1]10.mell'!F42</f>
        <v>0</v>
      </c>
    </row>
    <row r="41" spans="1:5" s="17" customFormat="1" ht="12" customHeight="1">
      <c r="A41" s="66" t="s">
        <v>75</v>
      </c>
      <c r="B41" s="67" t="s">
        <v>76</v>
      </c>
      <c r="C41" s="56"/>
      <c r="D41" s="56"/>
      <c r="E41" s="57">
        <f>+'[1]10.mell'!F43</f>
        <v>0</v>
      </c>
    </row>
    <row r="42" spans="1:5" s="17" customFormat="1" ht="12" customHeight="1">
      <c r="A42" s="66" t="s">
        <v>77</v>
      </c>
      <c r="B42" s="72" t="s">
        <v>68</v>
      </c>
      <c r="C42" s="56"/>
      <c r="D42" s="56"/>
      <c r="E42" s="57">
        <f>+'[1]10.mell'!F44</f>
        <v>0</v>
      </c>
    </row>
    <row r="43" spans="1:5" s="17" customFormat="1" ht="12" customHeight="1" thickBot="1">
      <c r="A43" s="73" t="s">
        <v>78</v>
      </c>
      <c r="B43" s="74" t="s">
        <v>79</v>
      </c>
      <c r="C43" s="75">
        <v>34980</v>
      </c>
      <c r="D43" s="59">
        <f>+'[1]10.mell'!E45</f>
        <v>44715</v>
      </c>
      <c r="E43" s="60">
        <f>+'[1]10.mell'!F45</f>
        <v>34956</v>
      </c>
    </row>
    <row r="44" spans="1:5" s="17" customFormat="1" ht="12" customHeight="1" thickBot="1">
      <c r="A44" s="22" t="s">
        <v>80</v>
      </c>
      <c r="B44" s="76" t="s">
        <v>81</v>
      </c>
      <c r="C44" s="24">
        <f>+C45+C46</f>
        <v>0</v>
      </c>
      <c r="D44" s="24">
        <f>+D45+D46</f>
        <v>8190</v>
      </c>
      <c r="E44" s="21">
        <f>+E45+E46</f>
        <v>8176</v>
      </c>
    </row>
    <row r="45" spans="1:5" s="17" customFormat="1" ht="12" customHeight="1">
      <c r="A45" s="48" t="s">
        <v>82</v>
      </c>
      <c r="B45" s="30" t="s">
        <v>83</v>
      </c>
      <c r="C45" s="50"/>
      <c r="D45" s="77">
        <f>+'[1]10.mell'!E47+'[1]13. mell'!E23+'[1]17.mell'!E23+'[1]19. mell'!E23+'[1]20. mell'!E23+'[1]21.mell'!E23+'[1]22. mell.'!E23</f>
        <v>190</v>
      </c>
      <c r="E45" s="29">
        <f>+'[1]10.mell'!F47+'[1]13. mell'!F23+'[1]17.mell'!F23+'[1]19. mell'!F23+'[1]20. mell'!F23+'[1]21.mell'!F23+'[1]22. mell.'!F23</f>
        <v>190</v>
      </c>
    </row>
    <row r="46" spans="1:5" s="17" customFormat="1" ht="12" customHeight="1" thickBot="1">
      <c r="A46" s="38" t="s">
        <v>84</v>
      </c>
      <c r="B46" s="78" t="s">
        <v>85</v>
      </c>
      <c r="C46" s="40"/>
      <c r="D46" s="77">
        <f>+'[1]10.mell'!E48+'[1]13. mell'!E24+'[1]17.mell'!E24+'[1]19. mell'!E24+'[1]20. mell'!E24+'[1]21.mell'!E24+'[1]22. mell.'!E24</f>
        <v>8000</v>
      </c>
      <c r="E46" s="45">
        <f>+'[1]10.mell'!F48+'[1]13. mell'!F24+'[1]17.mell'!F24+'[1]19. mell'!F24+'[1]20. mell'!F24+'[1]21.mell'!F24+'[1]22. mell.'!F24</f>
        <v>7986</v>
      </c>
    </row>
    <row r="47" spans="1:5" s="17" customFormat="1" ht="12" customHeight="1" thickBot="1">
      <c r="A47" s="22" t="s">
        <v>86</v>
      </c>
      <c r="B47" s="76" t="s">
        <v>87</v>
      </c>
      <c r="C47" s="24">
        <f>+C48+C49+C50</f>
        <v>8690</v>
      </c>
      <c r="D47" s="24">
        <f>+D48+D49+D50</f>
        <v>8690</v>
      </c>
      <c r="E47" s="25">
        <f>+E48+E49+E50</f>
        <v>5696</v>
      </c>
    </row>
    <row r="48" spans="1:5" s="17" customFormat="1" ht="12" customHeight="1">
      <c r="A48" s="48" t="s">
        <v>88</v>
      </c>
      <c r="B48" s="30" t="s">
        <v>89</v>
      </c>
      <c r="C48" s="79"/>
      <c r="D48" s="79"/>
      <c r="E48" s="80">
        <f>+'[1]10.mell'!F50</f>
        <v>0</v>
      </c>
    </row>
    <row r="49" spans="1:5" s="17" customFormat="1" ht="12" customHeight="1">
      <c r="A49" s="26" t="s">
        <v>90</v>
      </c>
      <c r="B49" s="67" t="s">
        <v>91</v>
      </c>
      <c r="C49" s="56">
        <v>8690</v>
      </c>
      <c r="D49" s="81">
        <f>+'[1]10.mell'!E51+'[1]17.mell'!E25+'[1]20. mell'!E25</f>
        <v>8690</v>
      </c>
      <c r="E49" s="57">
        <f>+'[1]10.mell'!F51</f>
        <v>5496</v>
      </c>
    </row>
    <row r="50" spans="1:5" s="17" customFormat="1" ht="17.25" customHeight="1" thickBot="1">
      <c r="A50" s="38" t="s">
        <v>92</v>
      </c>
      <c r="B50" s="78" t="s">
        <v>93</v>
      </c>
      <c r="C50" s="82"/>
      <c r="D50" s="81">
        <f>+'[1]10.mell'!E52</f>
        <v>0</v>
      </c>
      <c r="E50" s="83">
        <f>+'[1]10.mell'!F52</f>
        <v>200</v>
      </c>
    </row>
    <row r="51" spans="1:5" s="17" customFormat="1" ht="12" customHeight="1" thickBot="1">
      <c r="A51" s="22" t="s">
        <v>94</v>
      </c>
      <c r="B51" s="84" t="s">
        <v>95</v>
      </c>
      <c r="C51" s="85"/>
      <c r="D51" s="85"/>
      <c r="E51" s="86">
        <f>+'[1]10.mell'!F53</f>
        <v>0</v>
      </c>
    </row>
    <row r="52" spans="1:5" s="17" customFormat="1" ht="12" customHeight="1" thickBot="1">
      <c r="A52" s="22" t="s">
        <v>96</v>
      </c>
      <c r="B52" s="87" t="s">
        <v>97</v>
      </c>
      <c r="C52" s="88">
        <f>+C7+C12+C21+C22+C31+C44+C47+C51</f>
        <v>825937</v>
      </c>
      <c r="D52" s="88">
        <f>+D7+D12+D21+D22+D31+D44+D47+D51</f>
        <v>1226316</v>
      </c>
      <c r="E52" s="89">
        <f>+E7+E12+E21+E22+E31+E44+E47+E51</f>
        <v>1230961</v>
      </c>
    </row>
    <row r="53" spans="1:5" s="17" customFormat="1" ht="12" customHeight="1" thickBot="1">
      <c r="A53" s="90" t="s">
        <v>98</v>
      </c>
      <c r="B53" s="23" t="s">
        <v>99</v>
      </c>
      <c r="C53" s="91">
        <f>+C54+C60</f>
        <v>14097</v>
      </c>
      <c r="D53" s="91">
        <f>+D54+D60</f>
        <v>36373</v>
      </c>
      <c r="E53" s="92">
        <f>+E54+E60</f>
        <v>33178</v>
      </c>
    </row>
    <row r="54" spans="1:5" s="17" customFormat="1" ht="12" customHeight="1">
      <c r="A54" s="93" t="s">
        <v>100</v>
      </c>
      <c r="B54" s="63" t="s">
        <v>101</v>
      </c>
      <c r="C54" s="64">
        <f>+C55+C56+C57+C58+C59</f>
        <v>14097</v>
      </c>
      <c r="D54" s="64">
        <f>+D55+D56+D57+D58+D59</f>
        <v>19029</v>
      </c>
      <c r="E54" s="65">
        <f>+E55+E56+E57+E58+E59</f>
        <v>23220</v>
      </c>
    </row>
    <row r="55" spans="1:5" s="17" customFormat="1" ht="12" customHeight="1">
      <c r="A55" s="94" t="s">
        <v>102</v>
      </c>
      <c r="B55" s="67" t="s">
        <v>103</v>
      </c>
      <c r="C55" s="56">
        <v>14097</v>
      </c>
      <c r="D55" s="56">
        <f>+'[1]10.mell'!E58+'[1]13. mell'!E29+'[1]16. mell'!E29</f>
        <v>19029</v>
      </c>
      <c r="E55" s="56">
        <f>+'[1]10.mell'!F58+'[1]13. mell'!F29+'[1]16. mell'!F29</f>
        <v>23220</v>
      </c>
    </row>
    <row r="56" spans="1:5" s="17" customFormat="1" ht="12" customHeight="1">
      <c r="A56" s="94" t="s">
        <v>104</v>
      </c>
      <c r="B56" s="67" t="s">
        <v>105</v>
      </c>
      <c r="C56" s="56"/>
      <c r="D56" s="56"/>
      <c r="E56" s="57"/>
    </row>
    <row r="57" spans="1:5" s="17" customFormat="1" ht="12" customHeight="1">
      <c r="A57" s="94" t="s">
        <v>106</v>
      </c>
      <c r="B57" s="67" t="s">
        <v>107</v>
      </c>
      <c r="C57" s="56"/>
      <c r="D57" s="56"/>
      <c r="E57" s="57"/>
    </row>
    <row r="58" spans="1:5" s="17" customFormat="1" ht="12" customHeight="1">
      <c r="A58" s="94" t="s">
        <v>108</v>
      </c>
      <c r="B58" s="67" t="s">
        <v>109</v>
      </c>
      <c r="C58" s="56"/>
      <c r="D58" s="56"/>
      <c r="E58" s="57"/>
    </row>
    <row r="59" spans="1:5" s="17" customFormat="1" ht="12" customHeight="1">
      <c r="A59" s="94" t="s">
        <v>110</v>
      </c>
      <c r="B59" s="67" t="s">
        <v>111</v>
      </c>
      <c r="C59" s="56"/>
      <c r="D59" s="56"/>
      <c r="E59" s="57"/>
    </row>
    <row r="60" spans="1:5" s="17" customFormat="1" ht="12" customHeight="1">
      <c r="A60" s="95" t="s">
        <v>112</v>
      </c>
      <c r="B60" s="68" t="s">
        <v>113</v>
      </c>
      <c r="C60" s="69">
        <f>+C61+C62+C63+C64+C65</f>
        <v>0</v>
      </c>
      <c r="D60" s="69">
        <f>+D61+D62+D63+D64+D65</f>
        <v>17344</v>
      </c>
      <c r="E60" s="71">
        <f>+E61+E62+E63+E64+E65</f>
        <v>9958</v>
      </c>
    </row>
    <row r="61" spans="1:5" s="17" customFormat="1" ht="12" customHeight="1">
      <c r="A61" s="94" t="s">
        <v>114</v>
      </c>
      <c r="B61" s="67" t="s">
        <v>115</v>
      </c>
      <c r="C61" s="56"/>
      <c r="D61" s="56">
        <v>9958</v>
      </c>
      <c r="E61" s="57">
        <v>9958</v>
      </c>
    </row>
    <row r="62" spans="1:5" s="17" customFormat="1" ht="12" customHeight="1">
      <c r="A62" s="94" t="s">
        <v>116</v>
      </c>
      <c r="B62" s="67" t="s">
        <v>117</v>
      </c>
      <c r="C62" s="56"/>
      <c r="D62" s="56">
        <v>7386</v>
      </c>
      <c r="E62" s="57"/>
    </row>
    <row r="63" spans="1:5" s="17" customFormat="1" ht="12" customHeight="1">
      <c r="A63" s="94" t="s">
        <v>118</v>
      </c>
      <c r="B63" s="67" t="s">
        <v>119</v>
      </c>
      <c r="C63" s="56"/>
      <c r="D63" s="56"/>
      <c r="E63" s="57"/>
    </row>
    <row r="64" spans="1:5" s="17" customFormat="1" ht="12" customHeight="1">
      <c r="A64" s="94" t="s">
        <v>120</v>
      </c>
      <c r="B64" s="67" t="s">
        <v>121</v>
      </c>
      <c r="C64" s="56"/>
      <c r="D64" s="56"/>
      <c r="E64" s="57"/>
    </row>
    <row r="65" spans="1:5" s="17" customFormat="1" ht="12" customHeight="1" thickBot="1">
      <c r="A65" s="96" t="s">
        <v>122</v>
      </c>
      <c r="B65" s="78" t="s">
        <v>123</v>
      </c>
      <c r="C65" s="97"/>
      <c r="D65" s="97"/>
      <c r="E65" s="60"/>
    </row>
    <row r="66" spans="1:5" s="17" customFormat="1" ht="13.5" customHeight="1" thickBot="1">
      <c r="A66" s="98" t="s">
        <v>124</v>
      </c>
      <c r="B66" s="99" t="s">
        <v>125</v>
      </c>
      <c r="C66" s="91">
        <f>+C52+C53</f>
        <v>840034</v>
      </c>
      <c r="D66" s="91">
        <f>+D52+D53</f>
        <v>1262689</v>
      </c>
      <c r="E66" s="92">
        <f>+E52+E53</f>
        <v>1264139</v>
      </c>
    </row>
    <row r="67" spans="1:5" s="17" customFormat="1" ht="12" customHeight="1" thickBot="1">
      <c r="A67" s="100" t="s">
        <v>126</v>
      </c>
      <c r="B67" s="101" t="s">
        <v>127</v>
      </c>
      <c r="C67" s="102"/>
      <c r="D67" s="102"/>
      <c r="E67" s="103">
        <f>+'[1]13. mell'!F48+'[1]17.mell'!F31+'[1]19. mell'!F31+'[1]20. mell'!F31+'[1]21.mell'!F30+'[1]22. mell.'!F30+'[1]10.mell'!F59</f>
        <v>-2676</v>
      </c>
    </row>
    <row r="68" spans="1:5" s="17" customFormat="1" ht="12.75" customHeight="1" thickBot="1">
      <c r="A68" s="98" t="s">
        <v>128</v>
      </c>
      <c r="B68" s="99" t="s">
        <v>129</v>
      </c>
      <c r="C68" s="104">
        <f>+C66+C67</f>
        <v>840034</v>
      </c>
      <c r="D68" s="104">
        <f>+D66+D67</f>
        <v>1262689</v>
      </c>
      <c r="E68" s="105">
        <f>+E66+E67</f>
        <v>1261463</v>
      </c>
    </row>
    <row r="69" spans="1:5" ht="16.5" customHeight="1">
      <c r="A69" s="106"/>
      <c r="B69" s="107"/>
      <c r="C69" s="108"/>
      <c r="D69" s="108"/>
      <c r="E69" s="108"/>
    </row>
    <row r="70" spans="1:5" s="109" customFormat="1" ht="16.5" customHeight="1">
      <c r="A70" s="1" t="s">
        <v>130</v>
      </c>
      <c r="B70" s="1"/>
      <c r="C70" s="1"/>
      <c r="D70" s="1"/>
      <c r="E70" s="1"/>
    </row>
    <row r="71" spans="1:5" ht="37.5" customHeight="1" thickBot="1">
      <c r="A71" s="110" t="s">
        <v>131</v>
      </c>
      <c r="B71" s="110"/>
      <c r="C71" s="111"/>
      <c r="D71" s="111"/>
      <c r="E71" s="111" t="s">
        <v>2</v>
      </c>
    </row>
    <row r="72" spans="1:5" s="13" customFormat="1" ht="12" customHeight="1">
      <c r="A72" s="5" t="s">
        <v>3</v>
      </c>
      <c r="B72" s="6" t="s">
        <v>132</v>
      </c>
      <c r="C72" s="7" t="s">
        <v>5</v>
      </c>
      <c r="D72" s="7"/>
      <c r="E72" s="8"/>
    </row>
    <row r="73" spans="1:5" ht="12" customHeight="1" thickBot="1">
      <c r="A73" s="9"/>
      <c r="B73" s="10"/>
      <c r="C73" s="11" t="s">
        <v>6</v>
      </c>
      <c r="D73" s="11" t="s">
        <v>7</v>
      </c>
      <c r="E73" s="12" t="s">
        <v>8</v>
      </c>
    </row>
    <row r="74" spans="1:5" ht="12" customHeight="1" thickBot="1">
      <c r="A74" s="14">
        <v>1</v>
      </c>
      <c r="B74" s="15">
        <v>2</v>
      </c>
      <c r="C74" s="15">
        <v>3</v>
      </c>
      <c r="D74" s="15">
        <v>4</v>
      </c>
      <c r="E74" s="16">
        <v>5</v>
      </c>
    </row>
    <row r="75" spans="1:5" ht="12" customHeight="1" thickBot="1">
      <c r="A75" s="18" t="s">
        <v>9</v>
      </c>
      <c r="B75" s="112" t="s">
        <v>207</v>
      </c>
      <c r="C75" s="20">
        <f>+C76+C77+C78+C79+C80</f>
        <v>712534</v>
      </c>
      <c r="D75" s="20">
        <f>+D76+D77+D78+D79+D80</f>
        <v>915648</v>
      </c>
      <c r="E75" s="21">
        <f>+E79+E77+E78+E76+E80</f>
        <v>858648</v>
      </c>
    </row>
    <row r="76" spans="1:5" ht="12" customHeight="1">
      <c r="A76" s="32" t="s">
        <v>133</v>
      </c>
      <c r="B76" s="33" t="s">
        <v>134</v>
      </c>
      <c r="C76" s="34">
        <v>292777</v>
      </c>
      <c r="D76" s="113">
        <f>+'[1]10.mell'!E65+'[1]13. mell'!E37+'[1]17.mell'!E37+'[1]19. mell'!E37+'[1]20. mell'!E37+'[1]21.mell'!E36+'[1]22. mell.'!E36</f>
        <v>358660</v>
      </c>
      <c r="E76" s="114">
        <f>+'[1]10.mell'!F65+'[1]13. mell'!F37+'[1]17.mell'!F37+'[1]19. mell'!F37+'[1]20. mell'!F37+'[1]21.mell'!F36+'[1]22. mell.'!F36</f>
        <v>346339</v>
      </c>
    </row>
    <row r="77" spans="1:5" ht="12" customHeight="1">
      <c r="A77" s="26" t="s">
        <v>135</v>
      </c>
      <c r="B77" s="36" t="s">
        <v>136</v>
      </c>
      <c r="C77" s="28">
        <v>71315</v>
      </c>
      <c r="D77" s="115">
        <f>+'[1]10.mell'!E66+'[1]13. mell'!E38+'[1]17.mell'!E38+'[1]19. mell'!E38+'[1]20. mell'!E38+'[1]21.mell'!E37+'[1]22. mell.'!E37</f>
        <v>79264</v>
      </c>
      <c r="E77" s="114">
        <f>+'[1]10.mell'!F66+'[1]13. mell'!F38+'[1]17.mell'!F38+'[1]19. mell'!F38+'[1]20. mell'!F38+'[1]21.mell'!F37+'[1]22. mell.'!F37</f>
        <v>76746</v>
      </c>
    </row>
    <row r="78" spans="1:5" ht="12" customHeight="1">
      <c r="A78" s="26" t="s">
        <v>137</v>
      </c>
      <c r="B78" s="36" t="s">
        <v>138</v>
      </c>
      <c r="C78" s="53">
        <v>163645</v>
      </c>
      <c r="D78" s="115">
        <f>+'[1]10.mell'!E67+'[1]13. mell'!E39+'[1]17.mell'!E39+'[1]19. mell'!E39+'[1]20. mell'!E39+'[1]21.mell'!E38+'[1]22. mell.'!E38</f>
        <v>226551</v>
      </c>
      <c r="E78" s="114">
        <f>+'[1]10.mell'!F67+'[1]13. mell'!F39+'[1]17.mell'!F39+'[1]19. mell'!F39+'[1]20. mell'!F39+'[1]21.mell'!F38+'[1]22. mell.'!F38</f>
        <v>182414</v>
      </c>
    </row>
    <row r="79" spans="1:5" ht="12" customHeight="1">
      <c r="A79" s="26" t="s">
        <v>139</v>
      </c>
      <c r="B79" s="116" t="s">
        <v>140</v>
      </c>
      <c r="C79" s="53"/>
      <c r="D79" s="115">
        <f>+'[1]10.mell'!E68+'[1]17.mell'!E40+'[1]19. mell'!E40+'[1]20. mell'!E40+'[1]21.mell'!E39+'[1]22. mell.'!E39+404</f>
        <v>404</v>
      </c>
      <c r="E79" s="114">
        <f>+'[1]10.mell'!F68+'[1]17.mell'!F40+'[1]19. mell'!F40+'[1]20. mell'!F40+'[1]21.mell'!F39+'[1]22. mell.'!F39+404</f>
        <v>404</v>
      </c>
    </row>
    <row r="80" spans="1:5" ht="12" customHeight="1">
      <c r="A80" s="26" t="s">
        <v>141</v>
      </c>
      <c r="B80" s="117" t="s">
        <v>142</v>
      </c>
      <c r="C80" s="53">
        <v>184797</v>
      </c>
      <c r="D80" s="115">
        <f>+'[1]10.mell'!E69+'[1]13. mell'!E41+'[1]17.mell'!E41+'[1]19. mell'!E41+'[1]20. mell'!E41+'[1]21.mell'!E40+'[1]22. mell.'!E40+'[1]13. mell'!E40-404</f>
        <v>250769</v>
      </c>
      <c r="E80" s="114">
        <f>+'[1]10.mell'!F69+'[1]13. mell'!F41+'[1]17.mell'!F41+'[1]19. mell'!F41+'[1]20. mell'!F41+'[1]21.mell'!F40+'[1]22. mell.'!F40+'[1]13. mell'!F40-404</f>
        <v>252745</v>
      </c>
    </row>
    <row r="81" spans="1:5" ht="12" customHeight="1">
      <c r="A81" s="26" t="s">
        <v>143</v>
      </c>
      <c r="B81" s="36" t="s">
        <v>144</v>
      </c>
      <c r="C81" s="53"/>
      <c r="D81" s="118">
        <f>+'[1]10.mell'!E70</f>
        <v>0</v>
      </c>
      <c r="E81" s="55">
        <f>+'[1]10.mell'!F70</f>
        <v>0</v>
      </c>
    </row>
    <row r="82" spans="1:5" ht="12" customHeight="1">
      <c r="A82" s="26" t="s">
        <v>145</v>
      </c>
      <c r="B82" s="119" t="s">
        <v>146</v>
      </c>
      <c r="C82" s="53">
        <v>154725</v>
      </c>
      <c r="D82" s="118">
        <f>+'[1]10.mell'!E71+'[1]13. mell'!E40-404</f>
        <v>145234</v>
      </c>
      <c r="E82" s="55">
        <f>+'[1]10.mell'!F71+'[1]13. mell'!F40-404</f>
        <v>145038</v>
      </c>
    </row>
    <row r="83" spans="1:5" ht="12" customHeight="1">
      <c r="A83" s="26" t="s">
        <v>147</v>
      </c>
      <c r="B83" s="119" t="s">
        <v>148</v>
      </c>
      <c r="C83" s="53">
        <v>6554</v>
      </c>
      <c r="D83" s="118">
        <f>+'[1]10.mell'!E72</f>
        <v>48333</v>
      </c>
      <c r="E83" s="55">
        <f>+'[1]10.mell'!F72</f>
        <v>46760</v>
      </c>
    </row>
    <row r="84" spans="1:5" ht="12" customHeight="1">
      <c r="A84" s="26" t="s">
        <v>149</v>
      </c>
      <c r="B84" s="120" t="s">
        <v>150</v>
      </c>
      <c r="C84" s="53">
        <v>5037</v>
      </c>
      <c r="D84" s="118">
        <f>+'[1]10.mell'!E73</f>
        <v>44647</v>
      </c>
      <c r="E84" s="55">
        <f>+'[1]10.mell'!F73</f>
        <v>44575</v>
      </c>
    </row>
    <row r="85" spans="1:5" ht="12" customHeight="1">
      <c r="A85" s="38" t="s">
        <v>151</v>
      </c>
      <c r="B85" s="121" t="s">
        <v>152</v>
      </c>
      <c r="C85" s="53"/>
      <c r="D85" s="118">
        <f>+'[1]10.mell'!E75</f>
        <v>0</v>
      </c>
      <c r="E85" s="55">
        <f>+'[1]10.mell'!F75</f>
        <v>0</v>
      </c>
    </row>
    <row r="86" spans="1:5" ht="12" customHeight="1">
      <c r="A86" s="26" t="s">
        <v>153</v>
      </c>
      <c r="B86" s="121" t="s">
        <v>154</v>
      </c>
      <c r="C86" s="53">
        <v>15750</v>
      </c>
      <c r="D86" s="118">
        <f>+'[1]10.mell'!E76</f>
        <v>9824</v>
      </c>
      <c r="E86" s="55">
        <f>+'[1]10.mell'!F76</f>
        <v>8078</v>
      </c>
    </row>
    <row r="87" spans="1:5" ht="12" customHeight="1" thickBot="1">
      <c r="A87" s="122" t="s">
        <v>155</v>
      </c>
      <c r="B87" s="123" t="s">
        <v>156</v>
      </c>
      <c r="C87" s="124"/>
      <c r="D87" s="54">
        <f>+'[1]10.mell'!E77</f>
        <v>0</v>
      </c>
      <c r="E87" s="125">
        <f>+'[1]10.mell'!F77</f>
        <v>0</v>
      </c>
    </row>
    <row r="88" spans="1:5" ht="12" customHeight="1" thickBot="1">
      <c r="A88" s="22" t="s">
        <v>11</v>
      </c>
      <c r="B88" s="126" t="s">
        <v>208</v>
      </c>
      <c r="C88" s="24">
        <f>+C89+C90+C91</f>
        <v>36757</v>
      </c>
      <c r="D88" s="24">
        <f>+D89+D90+D91</f>
        <v>112554</v>
      </c>
      <c r="E88" s="21">
        <f>+E89+E90+E91</f>
        <v>108782</v>
      </c>
    </row>
    <row r="89" spans="1:5" ht="12" customHeight="1">
      <c r="A89" s="48" t="s">
        <v>13</v>
      </c>
      <c r="B89" s="36" t="s">
        <v>157</v>
      </c>
      <c r="C89" s="50">
        <v>1627</v>
      </c>
      <c r="D89" s="77">
        <f>+'[1]10.mell'!E79+'[1]13. mell'!E43+'[1]17.mell'!E43+'[1]19. mell'!E43+'[1]20. mell'!E43+'[1]21.mell'!E42+'[1]22. mell.'!E42</f>
        <v>25970</v>
      </c>
      <c r="E89" s="29">
        <f>+'[1]10.mell'!F79+'[1]13. mell'!F43+'[1]17.mell'!F43+'[1]19. mell'!F43+'[1]20. mell'!F43+'[1]21.mell'!F42+'[1]22. mell.'!F42</f>
        <v>22708</v>
      </c>
    </row>
    <row r="90" spans="1:5" ht="12" customHeight="1">
      <c r="A90" s="48" t="s">
        <v>15</v>
      </c>
      <c r="B90" s="58" t="s">
        <v>158</v>
      </c>
      <c r="C90" s="28">
        <v>150</v>
      </c>
      <c r="D90" s="77">
        <f>+'[1]10.mell'!E80+'[1]13. mell'!E44+'[1]17.mell'!E44+'[1]19. mell'!E44+'[1]20. mell'!E44+'[1]21.mell'!E43+'[1]22. mell.'!E43</f>
        <v>42905</v>
      </c>
      <c r="E90" s="41">
        <f>+'[1]10.mell'!F80+'[1]13. mell'!F44+'[1]17.mell'!F44+'[1]19. mell'!F44+'[1]20. mell'!F44+'[1]21.mell'!F43+'[1]22. mell.'!F43</f>
        <v>42381</v>
      </c>
    </row>
    <row r="91" spans="1:5" ht="12" customHeight="1">
      <c r="A91" s="48" t="s">
        <v>17</v>
      </c>
      <c r="B91" s="67" t="s">
        <v>159</v>
      </c>
      <c r="C91" s="28">
        <v>34980</v>
      </c>
      <c r="D91" s="77">
        <f>+'[1]10.mell'!E81+'[1]13. mell'!E45+'[1]17.mell'!E45+'[1]19. mell'!E45+'[1]20. mell'!E45+'[1]21.mell'!E44+'[1]22. mell.'!E44</f>
        <v>43679</v>
      </c>
      <c r="E91" s="41">
        <f>+'[1]10.mell'!F81+'[1]13. mell'!F45+'[1]17.mell'!F45+'[1]19. mell'!F45+'[1]20. mell'!F45+'[1]21.mell'!F44+'[1]22. mell.'!F44</f>
        <v>43693</v>
      </c>
    </row>
    <row r="92" spans="1:5" ht="22.5">
      <c r="A92" s="48" t="s">
        <v>19</v>
      </c>
      <c r="B92" s="67" t="s">
        <v>160</v>
      </c>
      <c r="C92" s="28"/>
      <c r="D92" s="51">
        <f>+'[1]10.mell'!E82</f>
        <v>8399</v>
      </c>
      <c r="E92" s="29">
        <f>+'[1]10.mell'!F82</f>
        <v>8399</v>
      </c>
    </row>
    <row r="93" spans="1:5" ht="12" customHeight="1">
      <c r="A93" s="48" t="s">
        <v>161</v>
      </c>
      <c r="B93" s="67" t="s">
        <v>162</v>
      </c>
      <c r="C93" s="28"/>
      <c r="D93" s="28">
        <f>+'[1]10.mell'!E83</f>
        <v>300</v>
      </c>
      <c r="E93" s="41">
        <f>+'[1]10.mell'!F83</f>
        <v>314</v>
      </c>
    </row>
    <row r="94" spans="1:5" ht="12" customHeight="1">
      <c r="A94" s="48" t="s">
        <v>163</v>
      </c>
      <c r="B94" s="67" t="s">
        <v>164</v>
      </c>
      <c r="C94" s="28"/>
      <c r="D94" s="28"/>
      <c r="E94" s="29">
        <f>+'[1]10.mell'!F84</f>
        <v>0</v>
      </c>
    </row>
    <row r="95" spans="1:5" ht="12" customHeight="1">
      <c r="A95" s="48" t="s">
        <v>165</v>
      </c>
      <c r="B95" s="127" t="s">
        <v>166</v>
      </c>
      <c r="C95" s="28"/>
      <c r="D95" s="28"/>
      <c r="E95" s="29">
        <f>+'[1]10.mell'!F85</f>
        <v>0</v>
      </c>
    </row>
    <row r="96" spans="1:5" ht="24" customHeight="1">
      <c r="A96" s="48" t="s">
        <v>167</v>
      </c>
      <c r="B96" s="127" t="s">
        <v>168</v>
      </c>
      <c r="C96" s="28"/>
      <c r="D96" s="28"/>
      <c r="E96" s="29">
        <f>+'[1]10.mell'!F86</f>
        <v>0</v>
      </c>
    </row>
    <row r="97" spans="1:5" ht="21.75" customHeight="1">
      <c r="A97" s="48" t="s">
        <v>169</v>
      </c>
      <c r="B97" s="127" t="s">
        <v>170</v>
      </c>
      <c r="C97" s="28">
        <v>34980</v>
      </c>
      <c r="D97" s="29">
        <f>+'[1]10.mell'!E87</f>
        <v>34980</v>
      </c>
      <c r="E97" s="29">
        <f>+'[1]10.mell'!F87</f>
        <v>34980</v>
      </c>
    </row>
    <row r="98" spans="1:5" ht="12" customHeight="1" thickBot="1">
      <c r="A98" s="38" t="s">
        <v>171</v>
      </c>
      <c r="B98" s="128" t="s">
        <v>172</v>
      </c>
      <c r="C98" s="53"/>
      <c r="D98" s="53"/>
      <c r="E98" s="29">
        <f>+'[1]10.mell'!F88</f>
        <v>0</v>
      </c>
    </row>
    <row r="99" spans="1:5" ht="12" customHeight="1" thickBot="1">
      <c r="A99" s="22" t="s">
        <v>21</v>
      </c>
      <c r="B99" s="129" t="s">
        <v>173</v>
      </c>
      <c r="C99" s="24">
        <f>+C100+C101</f>
        <v>3676</v>
      </c>
      <c r="D99" s="24">
        <f>+D100+D101</f>
        <v>0</v>
      </c>
      <c r="E99" s="25">
        <f>+E100+E101</f>
        <v>0</v>
      </c>
    </row>
    <row r="100" spans="1:5" s="131" customFormat="1" ht="12" customHeight="1">
      <c r="A100" s="48" t="s">
        <v>23</v>
      </c>
      <c r="B100" s="49" t="s">
        <v>174</v>
      </c>
      <c r="C100" s="50">
        <v>3676</v>
      </c>
      <c r="D100" s="77">
        <f>+'[1]10.mell'!E90</f>
        <v>0</v>
      </c>
      <c r="E100" s="130">
        <f>+'[1]10.mell'!F90</f>
        <v>0</v>
      </c>
    </row>
    <row r="101" spans="1:5" ht="12" customHeight="1" thickBot="1">
      <c r="A101" s="52" t="s">
        <v>25</v>
      </c>
      <c r="B101" s="58" t="s">
        <v>175</v>
      </c>
      <c r="C101" s="53"/>
      <c r="D101" s="77">
        <f>+'[1]10.mell'!E91</f>
        <v>0</v>
      </c>
      <c r="E101" s="45">
        <f>+'[1]10.mell'!F91</f>
        <v>0</v>
      </c>
    </row>
    <row r="102" spans="1:5" ht="12" customHeight="1" thickBot="1">
      <c r="A102" s="90" t="s">
        <v>176</v>
      </c>
      <c r="B102" s="23" t="s">
        <v>177</v>
      </c>
      <c r="C102" s="132"/>
      <c r="D102" s="132"/>
      <c r="E102" s="133">
        <f>+'[1]10.mell'!F92+'[1]13. mell'!F47+'[1]17.mell'!F47+'[1]19. mell'!F47+'[1]20. mell'!F47+'[1]21.mell'!F46+'[1]22. mell.'!F46</f>
        <v>0</v>
      </c>
    </row>
    <row r="103" spans="1:5" ht="12" customHeight="1" thickBot="1">
      <c r="A103" s="134" t="s">
        <v>41</v>
      </c>
      <c r="B103" s="135" t="s">
        <v>178</v>
      </c>
      <c r="C103" s="20">
        <f>+C75+C88+C99+C102</f>
        <v>752967</v>
      </c>
      <c r="D103" s="20">
        <f>+D75+D88+D99+D102</f>
        <v>1028202</v>
      </c>
      <c r="E103" s="21">
        <f>+E75+E88+E99+E102</f>
        <v>967430</v>
      </c>
    </row>
    <row r="104" spans="1:5" ht="12" customHeight="1" thickBot="1">
      <c r="A104" s="90" t="s">
        <v>58</v>
      </c>
      <c r="B104" s="23" t="s">
        <v>179</v>
      </c>
      <c r="C104" s="24">
        <f>+C105+C113</f>
        <v>20301</v>
      </c>
      <c r="D104" s="24">
        <f>+D105+D113</f>
        <v>170848</v>
      </c>
      <c r="E104" s="25">
        <f>+E105+E113</f>
        <v>167273</v>
      </c>
    </row>
    <row r="105" spans="1:5" ht="12" customHeight="1" thickBot="1">
      <c r="A105" s="136" t="s">
        <v>59</v>
      </c>
      <c r="B105" s="137" t="s">
        <v>180</v>
      </c>
      <c r="C105" s="24">
        <f>+C106+C107+C108+C109+C110+C111+C112</f>
        <v>0</v>
      </c>
      <c r="D105" s="24">
        <f>+D106+D107+D108+D109+D110+D111+D112</f>
        <v>21393</v>
      </c>
      <c r="E105" s="25">
        <f>+E106+E107+E108+E109+E110+E111+E112</f>
        <v>21319</v>
      </c>
    </row>
    <row r="106" spans="1:5" ht="12" customHeight="1" thickBot="1">
      <c r="A106" s="138" t="s">
        <v>61</v>
      </c>
      <c r="B106" s="30" t="s">
        <v>181</v>
      </c>
      <c r="C106" s="139"/>
      <c r="D106" s="139"/>
      <c r="E106" s="140"/>
    </row>
    <row r="107" spans="1:5" ht="12" customHeight="1" thickBot="1">
      <c r="A107" s="94" t="s">
        <v>63</v>
      </c>
      <c r="B107" s="67" t="s">
        <v>182</v>
      </c>
      <c r="C107" s="141"/>
      <c r="D107" s="142">
        <f>+'[1]10.mell'!E96</f>
        <v>21393</v>
      </c>
      <c r="E107" s="143">
        <f>+'[1]10.mell'!F96</f>
        <v>21319</v>
      </c>
    </row>
    <row r="108" spans="1:5" ht="12" customHeight="1">
      <c r="A108" s="94" t="s">
        <v>65</v>
      </c>
      <c r="B108" s="67" t="s">
        <v>183</v>
      </c>
      <c r="C108" s="141"/>
      <c r="D108" s="141"/>
      <c r="E108" s="144"/>
    </row>
    <row r="109" spans="1:5" ht="12" customHeight="1">
      <c r="A109" s="94" t="s">
        <v>67</v>
      </c>
      <c r="B109" s="67" t="s">
        <v>184</v>
      </c>
      <c r="C109" s="141"/>
      <c r="D109" s="141"/>
      <c r="E109" s="145"/>
    </row>
    <row r="110" spans="1:5" ht="12" customHeight="1">
      <c r="A110" s="94" t="s">
        <v>69</v>
      </c>
      <c r="B110" s="67" t="s">
        <v>185</v>
      </c>
      <c r="C110" s="141"/>
      <c r="D110" s="141"/>
      <c r="E110" s="145"/>
    </row>
    <row r="111" spans="1:5" ht="12" customHeight="1">
      <c r="A111" s="94" t="s">
        <v>186</v>
      </c>
      <c r="B111" s="67" t="s">
        <v>187</v>
      </c>
      <c r="C111" s="141"/>
      <c r="D111" s="141"/>
      <c r="E111" s="145"/>
    </row>
    <row r="112" spans="1:5" ht="12" customHeight="1" thickBot="1">
      <c r="A112" s="146" t="s">
        <v>188</v>
      </c>
      <c r="B112" s="147" t="s">
        <v>189</v>
      </c>
      <c r="C112" s="148"/>
      <c r="D112" s="148"/>
      <c r="E112" s="149"/>
    </row>
    <row r="113" spans="1:5" ht="12" customHeight="1" thickBot="1">
      <c r="A113" s="136" t="s">
        <v>71</v>
      </c>
      <c r="B113" s="137" t="s">
        <v>190</v>
      </c>
      <c r="C113" s="24">
        <f>+C114+C115+C116+C117+C118+C119+C120+C121</f>
        <v>20301</v>
      </c>
      <c r="D113" s="24">
        <f>+D114+D115+D116+D117+D118+D119+D120+D121</f>
        <v>149455</v>
      </c>
      <c r="E113" s="25">
        <f>+E114+E115+E116+E117+E118+E119+E120+E121</f>
        <v>145954</v>
      </c>
    </row>
    <row r="114" spans="1:5" ht="12" customHeight="1">
      <c r="A114" s="138" t="s">
        <v>73</v>
      </c>
      <c r="B114" s="30" t="s">
        <v>181</v>
      </c>
      <c r="C114" s="139"/>
      <c r="D114" s="139"/>
      <c r="E114" s="144"/>
    </row>
    <row r="115" spans="1:5" ht="12" customHeight="1">
      <c r="A115" s="94" t="s">
        <v>74</v>
      </c>
      <c r="B115" s="67" t="s">
        <v>191</v>
      </c>
      <c r="C115" s="141"/>
      <c r="D115" s="141"/>
      <c r="E115" s="145"/>
    </row>
    <row r="116" spans="1:5" ht="12" customHeight="1" thickBot="1">
      <c r="A116" s="94" t="s">
        <v>75</v>
      </c>
      <c r="B116" s="67" t="s">
        <v>183</v>
      </c>
      <c r="C116" s="141"/>
      <c r="D116" s="141"/>
      <c r="E116" s="149"/>
    </row>
    <row r="117" spans="1:5" ht="12" customHeight="1" thickBot="1">
      <c r="A117" s="94" t="s">
        <v>77</v>
      </c>
      <c r="B117" s="67" t="s">
        <v>184</v>
      </c>
      <c r="C117" s="141">
        <v>20301</v>
      </c>
      <c r="D117" s="142">
        <f>+'[1]10.mell'!E97</f>
        <v>149455</v>
      </c>
      <c r="E117" s="143">
        <f>+'[1]10.mell'!F97</f>
        <v>145954</v>
      </c>
    </row>
    <row r="118" spans="1:5" ht="12" customHeight="1">
      <c r="A118" s="94" t="s">
        <v>78</v>
      </c>
      <c r="B118" s="67" t="s">
        <v>185</v>
      </c>
      <c r="C118" s="141"/>
      <c r="D118" s="141"/>
      <c r="E118" s="144"/>
    </row>
    <row r="119" spans="1:5" ht="12" customHeight="1">
      <c r="A119" s="94" t="s">
        <v>192</v>
      </c>
      <c r="B119" s="67" t="s">
        <v>193</v>
      </c>
      <c r="C119" s="141"/>
      <c r="D119" s="141"/>
      <c r="E119" s="145"/>
    </row>
    <row r="120" spans="1:5" ht="12" customHeight="1">
      <c r="A120" s="94" t="s">
        <v>194</v>
      </c>
      <c r="B120" s="67" t="s">
        <v>189</v>
      </c>
      <c r="C120" s="141"/>
      <c r="D120" s="141"/>
      <c r="E120" s="145"/>
    </row>
    <row r="121" spans="1:9" ht="15" customHeight="1" thickBot="1">
      <c r="A121" s="146" t="s">
        <v>195</v>
      </c>
      <c r="B121" s="147" t="s">
        <v>196</v>
      </c>
      <c r="C121" s="148"/>
      <c r="D121" s="148"/>
      <c r="E121" s="149"/>
      <c r="F121" s="150"/>
      <c r="G121" s="151"/>
      <c r="H121" s="151"/>
      <c r="I121" s="151"/>
    </row>
    <row r="122" spans="1:5" s="17" customFormat="1" ht="12.75" customHeight="1" thickBot="1">
      <c r="A122" s="90" t="s">
        <v>197</v>
      </c>
      <c r="B122" s="99" t="s">
        <v>198</v>
      </c>
      <c r="C122" s="152">
        <f>+C103+C104</f>
        <v>773268</v>
      </c>
      <c r="D122" s="152">
        <f>+D103+D104</f>
        <v>1199050</v>
      </c>
      <c r="E122" s="153">
        <f>+E103+E104</f>
        <v>1134703</v>
      </c>
    </row>
    <row r="123" spans="1:5" ht="7.5" customHeight="1" thickBot="1">
      <c r="A123" s="90" t="s">
        <v>86</v>
      </c>
      <c r="B123" s="99" t="s">
        <v>199</v>
      </c>
      <c r="C123" s="154"/>
      <c r="D123" s="154"/>
      <c r="E123" s="155">
        <f>+'[1]13. mell'!F48+'[1]17.mell'!F48+'[1]19. mell'!F48+'[1]20. mell'!F48+'[1]21.mell'!F47+'[1]22. mell.'!F47+'[1]10.mell'!F98</f>
        <v>-18859</v>
      </c>
    </row>
    <row r="124" spans="1:5" ht="16.5" thickBot="1">
      <c r="A124" s="156" t="s">
        <v>200</v>
      </c>
      <c r="B124" s="101" t="s">
        <v>201</v>
      </c>
      <c r="C124" s="91">
        <f>+C122+C123</f>
        <v>773268</v>
      </c>
      <c r="D124" s="91">
        <f>+D122+D123</f>
        <v>1199050</v>
      </c>
      <c r="E124" s="92">
        <f>+E122+E123</f>
        <v>1115844</v>
      </c>
    </row>
    <row r="125" spans="1:5" ht="15" customHeight="1">
      <c r="A125" s="157"/>
      <c r="B125" s="157"/>
      <c r="C125" s="158"/>
      <c r="D125" s="158"/>
      <c r="E125" s="158"/>
    </row>
    <row r="126" spans="1:5" ht="13.5" customHeight="1">
      <c r="A126" s="159" t="s">
        <v>202</v>
      </c>
      <c r="B126" s="159"/>
      <c r="C126" s="159"/>
      <c r="D126" s="159"/>
      <c r="E126" s="159"/>
    </row>
    <row r="127" spans="1:5" ht="7.5" customHeight="1" thickBot="1">
      <c r="A127" s="3" t="s">
        <v>203</v>
      </c>
      <c r="B127" s="3"/>
      <c r="C127" s="4"/>
      <c r="D127" s="4"/>
      <c r="E127" s="4" t="s">
        <v>2</v>
      </c>
    </row>
    <row r="128" spans="1:5" ht="21.75" thickBot="1">
      <c r="A128" s="22">
        <v>1</v>
      </c>
      <c r="B128" s="126" t="s">
        <v>204</v>
      </c>
      <c r="C128" s="160">
        <f>+C52-C103</f>
        <v>72970</v>
      </c>
      <c r="D128" s="160">
        <f>+D52-D103</f>
        <v>198114</v>
      </c>
      <c r="E128" s="25">
        <f>+E52-E103</f>
        <v>263531</v>
      </c>
    </row>
    <row r="129" spans="1:5" ht="15.75">
      <c r="A129" s="2"/>
      <c r="B129" s="2"/>
      <c r="C129" s="2"/>
      <c r="D129" s="2"/>
      <c r="E129" s="2"/>
    </row>
    <row r="130" spans="1:5" ht="15.75">
      <c r="A130" s="2"/>
      <c r="B130" s="2"/>
      <c r="C130" s="2"/>
      <c r="D130" s="2"/>
      <c r="E130" s="2"/>
    </row>
    <row r="131" spans="1:5" ht="15.75">
      <c r="A131" s="2"/>
      <c r="B131" s="2"/>
      <c r="C131" s="2"/>
      <c r="D131" s="2"/>
      <c r="E131" s="2"/>
    </row>
    <row r="132" spans="1:5" ht="15.75">
      <c r="A132" s="2"/>
      <c r="B132" s="2"/>
      <c r="C132" s="2"/>
      <c r="D132" s="2"/>
      <c r="E132" s="2"/>
    </row>
    <row r="133" spans="1:5" ht="15.75">
      <c r="A133" s="2"/>
      <c r="B133" s="2"/>
      <c r="C133" s="2"/>
      <c r="D133" s="2"/>
      <c r="E133" s="2"/>
    </row>
    <row r="134" spans="1:5" ht="15.75">
      <c r="A134" s="2"/>
      <c r="B134" s="2"/>
      <c r="C134" s="2"/>
      <c r="D134" s="2"/>
      <c r="E134" s="2"/>
    </row>
    <row r="135" spans="1:5" ht="15.75">
      <c r="A135" s="2"/>
      <c r="B135" s="2"/>
      <c r="C135" s="2"/>
      <c r="D135" s="2"/>
      <c r="E135" s="2"/>
    </row>
    <row r="136" spans="1:5" ht="15.75">
      <c r="A136" s="2"/>
      <c r="B136" s="2"/>
      <c r="C136" s="2"/>
      <c r="D136" s="2"/>
      <c r="E136" s="2"/>
    </row>
    <row r="137" spans="1:5" ht="15.75">
      <c r="A137" s="2"/>
      <c r="B137" s="2"/>
      <c r="C137" s="2"/>
      <c r="D137" s="2"/>
      <c r="E137" s="2"/>
    </row>
    <row r="138" spans="1:5" ht="15.75">
      <c r="A138" s="2"/>
      <c r="B138" s="2"/>
      <c r="C138" s="2"/>
      <c r="D138" s="2"/>
      <c r="E138" s="2"/>
    </row>
    <row r="139" spans="1:5" ht="15.75">
      <c r="A139" s="2"/>
      <c r="B139" s="2"/>
      <c r="C139" s="2"/>
      <c r="D139" s="2"/>
      <c r="E139" s="2"/>
    </row>
    <row r="140" spans="1:5" ht="15.75">
      <c r="A140" s="2"/>
      <c r="B140" s="2"/>
      <c r="C140" s="2"/>
      <c r="D140" s="2"/>
      <c r="E140" s="2"/>
    </row>
    <row r="141" spans="1:5" ht="15.75">
      <c r="A141" s="2"/>
      <c r="B141" s="2"/>
      <c r="C141" s="2"/>
      <c r="D141" s="2"/>
      <c r="E141" s="2"/>
    </row>
    <row r="142" spans="1:5" ht="15.75">
      <c r="A142" s="2"/>
      <c r="B142" s="2"/>
      <c r="C142" s="2"/>
      <c r="D142" s="2"/>
      <c r="E142" s="2"/>
    </row>
    <row r="143" spans="1:5" ht="15.75">
      <c r="A143" s="2"/>
      <c r="B143" s="2"/>
      <c r="C143" s="2"/>
      <c r="D143" s="2"/>
      <c r="E143" s="2"/>
    </row>
    <row r="144" spans="1:5" ht="15.75">
      <c r="A144" s="2"/>
      <c r="B144" s="2"/>
      <c r="C144" s="2"/>
      <c r="D144" s="2"/>
      <c r="E144" s="2"/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Téglás Város Önkormányzat
2013. ÉVI KÖLTSÉGVETÉS
KÖTELEZŐ FELADATAINAK MÉRLEGE &amp;10
&amp;R&amp;"Times New Roman CE,Félkövér dőlt"&amp;11 2. melléklet a 9/2014.(IV.25.) önkormányzati rendelethez</oddHeader>
  </headerFooter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2014-04-24T13:05:12Z</dcterms:created>
  <dcterms:modified xsi:type="dcterms:W3CDTF">2014-04-24T13:05:35Z</dcterms:modified>
  <cp:category/>
  <cp:version/>
  <cp:contentType/>
  <cp:contentStatus/>
</cp:coreProperties>
</file>