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8" activeTab="8"/>
  </bookViews>
  <sheets>
    <sheet name="10 kedvezmények" sheetId="1" r:id="rId1"/>
    <sheet name="11 gordülő" sheetId="2" r:id="rId2"/>
    <sheet name="Többéves kih." sheetId="3" r:id="rId3"/>
    <sheet name="7.2" sheetId="4" r:id="rId4"/>
    <sheet name="7.1" sheetId="5" r:id="rId5"/>
    <sheet name="8.mell.előir.felh.ütemterv" sheetId="6" r:id="rId6"/>
    <sheet name="6.sz.mell" sheetId="7" r:id="rId7"/>
    <sheet name="5.mell.szakfeladatok" sheetId="8" r:id="rId8"/>
    <sheet name="4.mell.önálló int.kiad." sheetId="9" r:id="rId9"/>
    <sheet name="3.sz.mell.önálló int.bev." sheetId="10" r:id="rId10"/>
    <sheet name="2.mell.kiad." sheetId="11" r:id="rId11"/>
    <sheet name="1.a.mell" sheetId="12" r:id="rId12"/>
    <sheet name="1.mell.bev.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<sst xmlns="http://schemas.openxmlformats.org/spreadsheetml/2006/main" count="577" uniqueCount="323">
  <si>
    <t>Megnevezés</t>
  </si>
  <si>
    <t>1.</t>
  </si>
  <si>
    <t>2.</t>
  </si>
  <si>
    <t>Összesen:</t>
  </si>
  <si>
    <t>Dologi kiadások</t>
  </si>
  <si>
    <t xml:space="preserve">1. </t>
  </si>
  <si>
    <t>4.</t>
  </si>
  <si>
    <t>5.</t>
  </si>
  <si>
    <t>3.</t>
  </si>
  <si>
    <t>Támogatások összesen:</t>
  </si>
  <si>
    <t>6.</t>
  </si>
  <si>
    <t>Ezer forintban!</t>
  </si>
  <si>
    <t>Sor
szám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</si>
  <si>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</si>
  <si>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</si>
  <si>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</si>
  <si>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</si>
  <si>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</si>
  <si>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</si>
  <si>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</si>
  <si>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</si>
  <si>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</si>
  <si>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</si>
  <si>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</si>
  <si>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</si>
  <si>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Bevételi előirányzatok</t>
  </si>
  <si>
    <t>Kiadási előirányzatok</t>
  </si>
  <si>
    <t>Személyi juttatások</t>
  </si>
  <si>
    <t>Kiadási előirányzat összesen:</t>
  </si>
  <si>
    <t>Ellátottak pénzbeli juttatása</t>
  </si>
  <si>
    <t>1/a. sz. melléklet</t>
  </si>
  <si>
    <t>Szuhogy Községi Önkormányzat</t>
  </si>
  <si>
    <t>Ö s s z e s e n :</t>
  </si>
  <si>
    <t>Költségvetési kapcsolatokból  származó bevételek:</t>
  </si>
  <si>
    <t>Többéves kihatással járó döntésekből származó kötelezettségek</t>
  </si>
  <si>
    <t>célok szerint, évenkénti bontásban</t>
  </si>
  <si>
    <t>Sor-</t>
  </si>
  <si>
    <t>szám</t>
  </si>
  <si>
    <t>Összesen</t>
  </si>
  <si>
    <t>kifizetés</t>
  </si>
  <si>
    <t>Köt.váll.</t>
  </si>
  <si>
    <t>éve</t>
  </si>
  <si>
    <t>K ö t e l e z e t t s é g    j o g c i m e</t>
  </si>
  <si>
    <t>K i a d á s    v o n z a t a    é v e n k é n t</t>
  </si>
  <si>
    <t xml:space="preserve">B e v é t e l i     j o g c i m </t>
  </si>
  <si>
    <t>Kedvezmény nélkül</t>
  </si>
  <si>
    <t>Kedvezmények összege</t>
  </si>
  <si>
    <t>Kommunális adó</t>
  </si>
  <si>
    <t>Adatok ezer Ft-ban</t>
  </si>
  <si>
    <t>Adatok: ezer Ft-ban</t>
  </si>
  <si>
    <t>2014.</t>
  </si>
  <si>
    <t>10. sz. melléklet</t>
  </si>
  <si>
    <t>Ezer forintban</t>
  </si>
  <si>
    <t xml:space="preserve"> Szuhogy Község Önkormányzata nevében végzett beruházások, felújitások</t>
  </si>
  <si>
    <t>Nyitnikék Napközi Otthonos Óvoda</t>
  </si>
  <si>
    <t>Ebből:</t>
  </si>
  <si>
    <t>Közvilágitás fenntartásának támogatása</t>
  </si>
  <si>
    <t>Közutak fenntartásának támogatása</t>
  </si>
  <si>
    <t>Beszámitás összege</t>
  </si>
  <si>
    <t>Egyéb kötelező önkormányzati feladatok</t>
  </si>
  <si>
    <t>Gyermekek teljes idejü óvodai nevelésre szervezett csoport  támogatása</t>
  </si>
  <si>
    <t>Hozzájárulás a pénzbeli szociális ellátáshoz</t>
  </si>
  <si>
    <t>2015.</t>
  </si>
  <si>
    <t>N   e    m    l    e    g    e    s</t>
  </si>
  <si>
    <t>után</t>
  </si>
  <si>
    <t>9. sz. melléklet</t>
  </si>
  <si>
    <t>Szuhogy Községi Önkormányzat 2014.évi bevételi előirányzatairól</t>
  </si>
  <si>
    <t>Rovat</t>
  </si>
  <si>
    <t>Müködési célu támogatások államháztartáson belül</t>
  </si>
  <si>
    <t>Felhalmozási célu támogatások államháztartáson belülről</t>
  </si>
  <si>
    <t>Közhatalmi bevételek</t>
  </si>
  <si>
    <t>Müködési bevételek</t>
  </si>
  <si>
    <t>Felhalmozási bevételek</t>
  </si>
  <si>
    <t>Müködési célu átvett pénzeszközök</t>
  </si>
  <si>
    <t>Felhalmozási célu átvett pénzeszközök</t>
  </si>
  <si>
    <t>Finanszirozási bevételel</t>
  </si>
  <si>
    <t>B1</t>
  </si>
  <si>
    <t>B2</t>
  </si>
  <si>
    <t>B3</t>
  </si>
  <si>
    <t>B4</t>
  </si>
  <si>
    <t>B5</t>
  </si>
  <si>
    <t>B6</t>
  </si>
  <si>
    <t>B7</t>
  </si>
  <si>
    <t>B8</t>
  </si>
  <si>
    <t>Költségvetési bevételek összesen:</t>
  </si>
  <si>
    <t>B1-7</t>
  </si>
  <si>
    <t>K1</t>
  </si>
  <si>
    <t>Munkaadókat terhelő járulékok és szociális hozzájárulási adó</t>
  </si>
  <si>
    <t>K2</t>
  </si>
  <si>
    <t>K3</t>
  </si>
  <si>
    <t>K4</t>
  </si>
  <si>
    <t>Ellátottak pénzbeli juttatásai</t>
  </si>
  <si>
    <t>K5</t>
  </si>
  <si>
    <t>Egyéb müködési célu kiadások</t>
  </si>
  <si>
    <t>K6</t>
  </si>
  <si>
    <t>Beruházások</t>
  </si>
  <si>
    <t>K7</t>
  </si>
  <si>
    <t>Felujitások</t>
  </si>
  <si>
    <t>K8</t>
  </si>
  <si>
    <t>Egyéb felhalmozási célu kiadások</t>
  </si>
  <si>
    <t>K9</t>
  </si>
  <si>
    <t>Finanszirozási kiadások</t>
  </si>
  <si>
    <t>K1-8</t>
  </si>
  <si>
    <t>Költségvetési kiadások összesen:</t>
  </si>
  <si>
    <t>Létszám</t>
  </si>
  <si>
    <t>Ebből: közfoglalkoztatott létszám</t>
  </si>
  <si>
    <t>K1-9</t>
  </si>
  <si>
    <t>B1-8</t>
  </si>
  <si>
    <t xml:space="preserve">2014. évi támogatások előirányzatairól </t>
  </si>
  <si>
    <t>Településüzemeltetéshez kapcsolódó feladatellátás</t>
  </si>
  <si>
    <t>támogatása összesen:</t>
  </si>
  <si>
    <t>Zöldterület-gazdálkodással kapcsolatos</t>
  </si>
  <si>
    <t>feladatok ellátásának támogatása</t>
  </si>
  <si>
    <t>Kistelepülések szoc. Feladatinak támogatása</t>
  </si>
  <si>
    <t>Óvodapedagógusok bértámogatása 4,3 fő</t>
  </si>
  <si>
    <t>B11 Önkormányzatok müködési támogatásai</t>
  </si>
  <si>
    <t>B16 Egyéb müködési célu támogatások bevételei államháztartáson belül</t>
  </si>
  <si>
    <t>Müködési költségvetési bevételek összesen</t>
  </si>
  <si>
    <t>Felhalmozási célu költségvetési bevételek összesen</t>
  </si>
  <si>
    <t>BEVÉTELEK MINDÖSSZESEN</t>
  </si>
  <si>
    <t>Müködési célu költségvetési kiadások összesen</t>
  </si>
  <si>
    <t>Felhalmozási célu költségvetési kiadások összesen</t>
  </si>
  <si>
    <t>KIADÁSOK MINDÖSSZESEN</t>
  </si>
  <si>
    <t>k1-k5</t>
  </si>
  <si>
    <t>Kormányzati funkció száma</t>
  </si>
  <si>
    <t>Nem veszélyes hulladék kezelése, ártalmatlanítása</t>
  </si>
  <si>
    <t>Közutak, hidak, alagutak üzemeltetése, fenntartása</t>
  </si>
  <si>
    <t>Közvilágítás</t>
  </si>
  <si>
    <t>Város-, községgazdálkodási egyéb szolgáltatások</t>
  </si>
  <si>
    <t>Háziorvosi alapellátás</t>
  </si>
  <si>
    <t>Munkanélküli aktív korúak ellátásai</t>
  </si>
  <si>
    <t>Lakásfenntartással, lakhatással összefüggő ellátások</t>
  </si>
  <si>
    <t>Egyéb szociális pénzbeli ellátások, támogatások</t>
  </si>
  <si>
    <t>Elhunyt személyek hátramaradottainak pénzbeli ellátása</t>
  </si>
  <si>
    <t>Start-munka program – Téli közfoglalkoztatás</t>
  </si>
  <si>
    <t>Könyvtári szolgáltatások</t>
  </si>
  <si>
    <t>Közművelődés – hagyományos közösségi kulturális értékek gondozása</t>
  </si>
  <si>
    <t>Köztemető-fenntartás és -működtetés</t>
  </si>
  <si>
    <t>Kormányzati funkció elnevezése</t>
  </si>
  <si>
    <t>Önkormányzatok és önkormányzati hivatalok jogalkotó és ált.ig.tev.</t>
  </si>
  <si>
    <t>Szennyvíz gyűjtése, tisztítása, elhelyezése</t>
  </si>
  <si>
    <t>és egyéb felhalmozási célu kiadások</t>
  </si>
  <si>
    <t>Kormányzati funkciók összesen:</t>
  </si>
  <si>
    <t>Müfüves pálya kialakitása önerő</t>
  </si>
  <si>
    <t>Járdák felujitása /start/</t>
  </si>
  <si>
    <t>Nyilászárók cseréje</t>
  </si>
  <si>
    <t>Ingyenes és kedvezményes gyermekétkeztetés támogatása /elism.létszám/</t>
  </si>
  <si>
    <t>Ingyenes és kedvezményes gyermekétkeztetés támogatása /dologi/</t>
  </si>
  <si>
    <t>KÖLTSÉGVETÉSI KIADÁSOK MINDÖSSZESEN</t>
  </si>
  <si>
    <t>FELHALMOZÁSI CÉLU KÖLTSÉGVETÉSI KIADÁSOK ÖSSZESEN</t>
  </si>
  <si>
    <t>MÜKÖDÉSI CÉLU KÖLTSÉGVETÉSI KIADÁSOK ÖSSZESEN</t>
  </si>
  <si>
    <t>MŰKÖDÉSI CÉLÚ KÖLTSÉGVETÉSI BEVÉTELEK  ÖSSZESEN</t>
  </si>
  <si>
    <t>FELHALMOZÁSI CÉLÚ KÖLTSÉGVETÉSI BEVÉTELEK ÖSSZESEN</t>
  </si>
  <si>
    <t>KÖLTSÉGVETÉSI BEVÉTELEK MINDÖSSZESEN</t>
  </si>
  <si>
    <t>Egyes jövedelempótló támogatások visszaigénylése</t>
  </si>
  <si>
    <t>2014. előtti</t>
  </si>
  <si>
    <t>25016.</t>
  </si>
  <si>
    <t>2016.</t>
  </si>
  <si>
    <t>Előirányzat-felhasználási ütemterv
2014 évre</t>
  </si>
  <si>
    <t>Összes
előirányzat</t>
  </si>
  <si>
    <t>Kötelező
feladat</t>
  </si>
  <si>
    <t>Önként
vállalt
feladat</t>
  </si>
  <si>
    <t>Állami
/államigazgatási/
feladat</t>
  </si>
  <si>
    <t>Felhalmozási célu költségvetési
 kiadások összesen</t>
  </si>
  <si>
    <t>Kötelező feladat összesen:</t>
  </si>
  <si>
    <t xml:space="preserve">Állami /államigazgatási feladat összesen:  </t>
  </si>
  <si>
    <t>Országos és helyi nemzetiségi önkormányzatok igazgatási tev.</t>
  </si>
  <si>
    <t>Ebből
köz-
fogl.</t>
  </si>
  <si>
    <t xml:space="preserve">Önként vállalt feladat </t>
  </si>
  <si>
    <t>Állami
/államig./
feladat</t>
  </si>
  <si>
    <t>8. sz. melléklet</t>
  </si>
  <si>
    <t xml:space="preserve">Az önkormányzat által nyujtott közvetett támogatások </t>
  </si>
  <si>
    <t>,</t>
  </si>
  <si>
    <t>Állami 
/államigazgatási/
feladatokhoz</t>
  </si>
  <si>
    <t>B16 Egyéb müködési célu támogatások bevételei
 államháztartáson belül</t>
  </si>
  <si>
    <t>Kötelező 
feladatok</t>
  </si>
  <si>
    <t>Önként
vállalt
feladatok</t>
  </si>
  <si>
    <t>Állami 
/államigazgatási/
feladatok</t>
  </si>
  <si>
    <t>Kötelező
feladatok</t>
  </si>
  <si>
    <t>Óvodapedagógusok munkáját közvetlenül segitők bértámogatása 2 fő</t>
  </si>
  <si>
    <t>Közmüvelődési, könyvtári és muzeumi feladatok támogatása</t>
  </si>
  <si>
    <t>Óvoda energetikai  felujitása</t>
  </si>
  <si>
    <t>Munkaadókat terh jár
 és szoc hozzájár. adó</t>
  </si>
  <si>
    <t>Felújítások</t>
  </si>
  <si>
    <t>Egyéb felhalm.célú kiadások</t>
  </si>
  <si>
    <t>Müködési célu támogatások
 államháztartáson belül</t>
  </si>
  <si>
    <t>Felhalmozási célu támogatások
 államháztartáson belülről</t>
  </si>
  <si>
    <t>Bevételek összesen:</t>
  </si>
  <si>
    <t>Költségvetési egyenleg</t>
  </si>
  <si>
    <t>2014. évben</t>
  </si>
  <si>
    <t xml:space="preserve"> </t>
  </si>
  <si>
    <t xml:space="preserve">Dologi kiadások </t>
  </si>
  <si>
    <t>Egyéb működési célú kiadások</t>
  </si>
  <si>
    <t>Tartalékok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</si>
  <si>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</si>
  <si>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</si>
  <si>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</si>
  <si>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</si>
  <si>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</si>
  <si>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</si>
  <si>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</si>
  <si>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</si>
  <si>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</si>
  <si>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</si>
  <si>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</si>
  <si>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</si>
  <si>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</si>
  <si>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</si>
  <si>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</si>
  <si>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</si>
  <si>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Értékpapír vásárlása, 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</si>
  <si>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</si>
  <si>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</si>
  <si>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</si>
  <si>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</si>
  <si>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belföldi, külföldi értékpapírok vásárlása</t>
  </si>
  <si>
    <t>Betét elhelyezése</t>
  </si>
  <si>
    <t>I. Működési célú bevételek és kiadások mérlege
(Önkormányzati szinten)</t>
  </si>
  <si>
    <t xml:space="preserve">2.1. melléklet a ………../2014. (……….) önkormányzati rendelethez     </t>
  </si>
  <si>
    <t xml:space="preserve"> Ezer forintban !</t>
  </si>
  <si>
    <t>Sor-
szám</t>
  </si>
  <si>
    <t>Bevételek</t>
  </si>
  <si>
    <t>Kiadások</t>
  </si>
  <si>
    <t>2014. évi előirányzat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</si>
  <si>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</si>
  <si>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</si>
  <si>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</si>
  <si>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</si>
  <si>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</si>
  <si>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</si>
  <si>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</si>
  <si>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</si>
  <si>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</si>
  <si>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</si>
  <si>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</si>
  <si>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</si>
  <si>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</si>
  <si>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</si>
  <si>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</si>
  <si>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</si>
  <si>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</si>
  <si>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</si>
  <si>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</si>
  <si>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</si>
  <si>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</si>
  <si>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</si>
  <si>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</si>
  <si>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</si>
  <si>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</si>
  <si>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</si>
  <si>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</si>
  <si>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7/1. sz. melléklet</t>
  </si>
  <si>
    <t>II. Felhalmozási célú bevételek és kiadások mérlege
(Önkormányzati szinten)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</si>
  <si>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</si>
  <si>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</si>
  <si>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</si>
  <si>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</si>
  <si>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</si>
  <si>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</si>
  <si>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</si>
  <si>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</si>
  <si>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</si>
  <si>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</si>
  <si>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</si>
  <si>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</si>
  <si>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</si>
  <si>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</si>
  <si>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</si>
  <si>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</si>
  <si>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</si>
  <si>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</si>
  <si>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</si>
  <si>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</si>
  <si>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</si>
  <si>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</si>
  <si>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</si>
  <si>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</si>
  <si>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</si>
  <si>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</si>
  <si>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</si>
  <si>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</si>
  <si>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</si>
  <si>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</si>
  <si>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</si>
  <si>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</si>
  <si>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</si>
  <si>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7/2. sz. melléklet</t>
  </si>
  <si>
    <t>Ebből:Müködésképtelen önkormányzatok kiegészitő tám./forráshiány/</t>
  </si>
  <si>
    <t>A költségvetési évet követő 3 év tervezett előirányzatainak keretszámairól</t>
  </si>
  <si>
    <t>11.sz.melléklet</t>
  </si>
  <si>
    <t>Gépjármüadó</t>
  </si>
  <si>
    <t>Köztemető fenntartással kapcsolatos feladatok támogatása</t>
  </si>
  <si>
    <t>eredeti előirányzat</t>
  </si>
  <si>
    <t>módosított előirányzat</t>
  </si>
  <si>
    <t>B12</t>
  </si>
  <si>
    <t>Elvonások és befizetések bevételei</t>
  </si>
  <si>
    <t>Szuhogy Községi Önkormányzat önállóan müködő intézményének   
    2014. évi bevételi előirányzatainak módositásáról</t>
  </si>
  <si>
    <t>Szuhogy Községi Önkormányzat önállóan müködő intézményének      
 2014. évi kiadási előirányzatainak módositásáról</t>
  </si>
  <si>
    <r>
      <t xml:space="preserve">                                                                              Nyitnikék Napközi Otthonos Óvoda                                                                                                       </t>
    </r>
    <r>
      <rPr>
        <b/>
        <sz val="8"/>
        <rFont val="Arial"/>
        <family val="2"/>
      </rPr>
      <t xml:space="preserve"> Ezer forintban!</t>
    </r>
  </si>
  <si>
    <t>módositott előirányzat</t>
  </si>
  <si>
    <t>Szuhogy Község Önkormányzata költségvetési szerveihez nem kapcsolódó kormányzati funkciók müködési kiadási előirányzatainal módositásáról</t>
  </si>
  <si>
    <t>ezen belül a lakosságnak juttatott támogatások, szociális, rászorultsági jellegü ellátások előirányzatainak módositásáról</t>
  </si>
  <si>
    <t>eredeti</t>
  </si>
  <si>
    <t>módos.</t>
  </si>
  <si>
    <t>ered.</t>
  </si>
  <si>
    <t>mód.</t>
  </si>
  <si>
    <t>e      l      ő      i      r      á      n      y      z      a      t</t>
  </si>
  <si>
    <t>Óvodáztatási támogatás</t>
  </si>
  <si>
    <t>Rendkívüli gyermekvédelmi támogatás</t>
  </si>
  <si>
    <t>2014. évi kiadási előirányzatainak módositásáról</t>
  </si>
  <si>
    <r>
      <t xml:space="preserve"> </t>
    </r>
    <r>
      <rPr>
        <vertAlign val="superscript"/>
        <sz val="10"/>
        <rFont val="Arial"/>
        <family val="2"/>
      </rPr>
      <t xml:space="preserve"> 1 </t>
    </r>
    <r>
      <rPr>
        <sz val="10"/>
        <rFont val="Arial"/>
        <family val="2"/>
      </rPr>
      <t>Módosította a 10/2014.(VII.30.) önkormányzati rendelet. Hatályos 2014. augusztus 1-jétől. Rendelkezéseit 2014. január 1-jétől kelle alkalmazni.</t>
    </r>
  </si>
  <si>
    <r>
      <t>2.sz.melléklet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</si>
  <si>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Módosította a 10/2014.(VII.30.) önkormányzati rendelet. Hatályos 2014. augusztus 1-jétől. Rendelkezéseit 2014. január 1-jétől kelle alkalmazni.</t>
    </r>
  </si>
  <si>
    <r>
      <t>Szuhogy Községi Önkormányzat 2014.évi kiadási előirányzatairól</t>
    </r>
    <r>
      <rPr>
        <b/>
        <u val="single"/>
        <vertAlign val="superscript"/>
        <sz val="10"/>
        <rFont val="Arial"/>
        <family val="2"/>
      </rPr>
      <t xml:space="preserve"> 2 </t>
    </r>
  </si>
  <si>
    <r>
      <t xml:space="preserve">1.sz.melléklet </t>
    </r>
    <r>
      <rPr>
        <b/>
        <vertAlign val="superscript"/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1 </t>
    </r>
  </si>
  <si>
    <r>
      <t>3.sz.melléklet</t>
    </r>
    <r>
      <rPr>
        <b/>
        <vertAlign val="superscript"/>
        <sz val="10"/>
        <rFont val="Arial"/>
        <family val="2"/>
      </rPr>
      <t xml:space="preserve"> 3 </t>
    </r>
  </si>
  <si>
    <r>
      <rPr>
        <vertAlign val="superscript"/>
        <sz val="10"/>
        <rFont val="Arial"/>
        <family val="2"/>
      </rPr>
      <t xml:space="preserve"> 3 </t>
    </r>
    <r>
      <rPr>
        <sz val="10"/>
        <rFont val="Arial"/>
        <family val="2"/>
      </rPr>
      <t xml:space="preserve"> Módosította a 10/2014.(VII.30.) önkormányzati rendelet. Hatályos 2014. augusztus 1-jétől. Rendelkezéseit 2014. január 1-jétől kelle alkalmazni.</t>
    </r>
  </si>
  <si>
    <t>4. sz. melléklet 4</t>
  </si>
  <si>
    <r>
      <rPr>
        <vertAlign val="superscript"/>
        <sz val="10"/>
        <rFont val="Arial"/>
        <family val="2"/>
      </rPr>
      <t xml:space="preserve">  4 </t>
    </r>
    <r>
      <rPr>
        <sz val="10"/>
        <rFont val="Arial"/>
        <family val="2"/>
      </rPr>
      <t>Módosította a 10/2014.(VII.30.) önkormányzati rendelet. Hatályos 2014. augusztus 1-jétől. Rendelkezéseit 2014. január 1-jétől kelle alkalmazni.</t>
    </r>
  </si>
  <si>
    <r>
      <t>5.sz.melléklet</t>
    </r>
    <r>
      <rPr>
        <vertAlign val="superscript"/>
        <sz val="10"/>
        <rFont val="Arial"/>
        <family val="2"/>
      </rPr>
      <t xml:space="preserve"> 5 </t>
    </r>
  </si>
  <si>
    <r>
      <rPr>
        <vertAlign val="superscript"/>
        <sz val="10"/>
        <rFont val="Arial"/>
        <family val="2"/>
      </rPr>
      <t xml:space="preserve"> 5  </t>
    </r>
    <r>
      <rPr>
        <sz val="10"/>
        <rFont val="Arial"/>
        <family val="2"/>
      </rPr>
      <t>Módosította a 10/2014.(VII.30.) önkormányzati rendelet. Hatályos 2014. augusztus 1-jétől. Rendelkezéseit 2014. január 1-jétől kelle alkalmazni.</t>
    </r>
  </si>
  <si>
    <r>
      <t>6. sz. melléklet</t>
    </r>
    <r>
      <rPr>
        <vertAlign val="superscript"/>
        <sz val="10"/>
        <rFont val="Arial"/>
        <family val="2"/>
      </rPr>
      <t xml:space="preserve"> 6 </t>
    </r>
  </si>
  <si>
    <r>
      <rPr>
        <vertAlign val="superscript"/>
        <sz val="10"/>
        <rFont val="Arial"/>
        <family val="2"/>
      </rPr>
      <t xml:space="preserve"> 6  </t>
    </r>
    <r>
      <rPr>
        <sz val="10"/>
        <rFont val="Arial"/>
        <family val="2"/>
      </rPr>
      <t>Módosította a 10/2014.(VII.30.) önkormányzati rendelet. Hatályos 2014. augusztus 1-jétől. Rendelkezéseit 2014. január 1-jétől kelle alkalmazni.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</si>
</sst>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#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i/>
      <sz val="10"/>
      <name val="Arial"/>
      <family val="2"/>
    </font>
    <font>
      <b/>
      <i/>
      <u val="single"/>
      <sz val="10"/>
      <name val="Arial CE"/>
      <family val="2"/>
    </font>
    <font>
      <b/>
      <i/>
      <u val="single"/>
      <sz val="10"/>
      <name val="Arial"/>
      <family val="2"/>
    </font>
    <font>
      <sz val="9"/>
      <name val="Arial"/>
      <family val="0"/>
    </font>
    <font>
      <b/>
      <i/>
      <sz val="12"/>
      <name val="Arial CE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u val="single"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7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5" fontId="9" fillId="0" borderId="0" xfId="40" applyNumberFormat="1" applyFont="1" applyAlignment="1">
      <alignment horizontal="center"/>
    </xf>
    <xf numFmtId="0" fontId="5" fillId="0" borderId="18" xfId="0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165" fontId="0" fillId="0" borderId="10" xfId="4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>
      <alignment/>
    </xf>
    <xf numFmtId="165" fontId="0" fillId="0" borderId="0" xfId="40" applyNumberFormat="1" applyFont="1" applyAlignment="1">
      <alignment/>
    </xf>
    <xf numFmtId="165" fontId="10" fillId="0" borderId="0" xfId="40" applyNumberFormat="1" applyFont="1" applyAlignment="1">
      <alignment/>
    </xf>
    <xf numFmtId="0" fontId="11" fillId="0" borderId="0" xfId="0" applyFont="1" applyAlignment="1">
      <alignment/>
    </xf>
    <xf numFmtId="165" fontId="1" fillId="0" borderId="0" xfId="4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40" applyNumberFormat="1" applyFont="1" applyAlignment="1">
      <alignment/>
    </xf>
    <xf numFmtId="165" fontId="7" fillId="0" borderId="0" xfId="40" applyNumberFormat="1" applyFont="1" applyAlignment="1">
      <alignment/>
    </xf>
    <xf numFmtId="165" fontId="7" fillId="0" borderId="10" xfId="4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2" fillId="0" borderId="0" xfId="40" applyNumberFormat="1" applyFont="1" applyAlignment="1">
      <alignment horizontal="center"/>
    </xf>
    <xf numFmtId="0" fontId="1" fillId="0" borderId="24" xfId="0" applyFont="1" applyBorder="1" applyAlignment="1">
      <alignment/>
    </xf>
    <xf numFmtId="165" fontId="1" fillId="0" borderId="0" xfId="40" applyNumberFormat="1" applyFont="1" applyAlignment="1">
      <alignment/>
    </xf>
    <xf numFmtId="165" fontId="11" fillId="0" borderId="0" xfId="40" applyNumberFormat="1" applyFont="1" applyAlignment="1">
      <alignment/>
    </xf>
    <xf numFmtId="0" fontId="4" fillId="0" borderId="27" xfId="0" applyFont="1" applyBorder="1" applyAlignment="1">
      <alignment/>
    </xf>
    <xf numFmtId="165" fontId="4" fillId="0" borderId="28" xfId="40" applyNumberFormat="1" applyFont="1" applyBorder="1" applyAlignment="1">
      <alignment/>
    </xf>
    <xf numFmtId="0" fontId="5" fillId="0" borderId="27" xfId="0" applyFont="1" applyBorder="1" applyAlignment="1">
      <alignment/>
    </xf>
    <xf numFmtId="165" fontId="7" fillId="0" borderId="28" xfId="4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54" applyFont="1">
      <alignment/>
      <protection/>
    </xf>
    <xf numFmtId="164" fontId="7" fillId="0" borderId="0" xfId="40" applyNumberFormat="1" applyFont="1" applyAlignment="1">
      <alignment/>
    </xf>
    <xf numFmtId="165" fontId="16" fillId="0" borderId="0" xfId="40" applyNumberFormat="1" applyFont="1" applyAlignment="1">
      <alignment/>
    </xf>
    <xf numFmtId="0" fontId="1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 wrapText="1"/>
    </xf>
    <xf numFmtId="165" fontId="0" fillId="0" borderId="28" xfId="4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28" xfId="40" applyNumberFormat="1" applyFont="1" applyBorder="1" applyAlignment="1">
      <alignment horizontal="center" wrapText="1"/>
    </xf>
    <xf numFmtId="165" fontId="9" fillId="0" borderId="0" xfId="4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65" fontId="1" fillId="0" borderId="10" xfId="4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1" fillId="0" borderId="10" xfId="4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165" fontId="0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165" fontId="9" fillId="0" borderId="0" xfId="4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40" applyNumberFormat="1" applyFont="1" applyBorder="1" applyAlignment="1">
      <alignment wrapText="1"/>
    </xf>
    <xf numFmtId="165" fontId="0" fillId="0" borderId="10" xfId="4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5" fontId="0" fillId="0" borderId="10" xfId="40" applyNumberFormat="1" applyFont="1" applyBorder="1" applyAlignment="1">
      <alignment horizontal="right"/>
    </xf>
    <xf numFmtId="165" fontId="7" fillId="0" borderId="10" xfId="40" applyNumberFormat="1" applyFont="1" applyBorder="1" applyAlignment="1">
      <alignment horizontal="right"/>
    </xf>
    <xf numFmtId="165" fontId="0" fillId="0" borderId="1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0" xfId="4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/>
    </xf>
    <xf numFmtId="165" fontId="1" fillId="0" borderId="10" xfId="40" applyNumberFormat="1" applyFont="1" applyBorder="1" applyAlignment="1">
      <alignment wrapText="1"/>
    </xf>
    <xf numFmtId="165" fontId="0" fillId="0" borderId="0" xfId="40" applyNumberFormat="1" applyFont="1" applyBorder="1" applyAlignment="1">
      <alignment/>
    </xf>
    <xf numFmtId="165" fontId="0" fillId="0" borderId="0" xfId="4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24" xfId="0" applyFill="1" applyBorder="1" applyAlignment="1">
      <alignment/>
    </xf>
    <xf numFmtId="0" fontId="5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1" fillId="0" borderId="2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1" fillId="0" borderId="23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0" fontId="5" fillId="0" borderId="36" xfId="0" applyFont="1" applyBorder="1" applyAlignment="1">
      <alignment/>
    </xf>
    <xf numFmtId="165" fontId="7" fillId="0" borderId="33" xfId="40" applyNumberFormat="1" applyFont="1" applyBorder="1" applyAlignment="1">
      <alignment/>
    </xf>
    <xf numFmtId="165" fontId="5" fillId="0" borderId="33" xfId="4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165" fontId="7" fillId="0" borderId="35" xfId="40" applyNumberFormat="1" applyFont="1" applyBorder="1" applyAlignment="1">
      <alignment/>
    </xf>
    <xf numFmtId="166" fontId="19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3" fillId="0" borderId="0" xfId="0" applyNumberFormat="1" applyFont="1" applyFill="1" applyAlignment="1" applyProtection="1">
      <alignment horizontal="right" vertical="center"/>
      <protection/>
    </xf>
    <xf numFmtId="166" fontId="24" fillId="0" borderId="40" xfId="0" applyNumberFormat="1" applyFont="1" applyFill="1" applyBorder="1" applyAlignment="1" applyProtection="1">
      <alignment horizontal="centerContinuous" vertical="center" wrapText="1"/>
      <protection/>
    </xf>
    <xf numFmtId="166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6" fontId="24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24" fillId="0" borderId="40" xfId="0" applyNumberFormat="1" applyFont="1" applyFill="1" applyBorder="1" applyAlignment="1" applyProtection="1">
      <alignment horizontal="center" vertical="center" wrapText="1"/>
      <protection/>
    </xf>
    <xf numFmtId="166" fontId="24" fillId="0" borderId="12" xfId="0" applyNumberFormat="1" applyFont="1" applyFill="1" applyBorder="1" applyAlignment="1" applyProtection="1">
      <alignment horizontal="center" vertical="center" wrapText="1"/>
      <protection/>
    </xf>
    <xf numFmtId="166" fontId="24" fillId="0" borderId="42" xfId="0" applyNumberFormat="1" applyFont="1" applyFill="1" applyBorder="1" applyAlignment="1" applyProtection="1">
      <alignment horizontal="center" vertical="center" wrapText="1"/>
      <protection/>
    </xf>
    <xf numFmtId="166" fontId="25" fillId="0" borderId="0" xfId="0" applyNumberFormat="1" applyFont="1" applyFill="1" applyAlignment="1" applyProtection="1">
      <alignment horizontal="center" vertical="center" wrapText="1"/>
      <protection/>
    </xf>
    <xf numFmtId="166" fontId="20" fillId="0" borderId="28" xfId="0" applyNumberFormat="1" applyFont="1" applyFill="1" applyBorder="1" applyAlignment="1" applyProtection="1">
      <alignment horizontal="center" vertical="center" wrapText="1"/>
      <protection/>
    </xf>
    <xf numFmtId="166" fontId="20" fillId="0" borderId="40" xfId="0" applyNumberFormat="1" applyFont="1" applyFill="1" applyBorder="1" applyAlignment="1" applyProtection="1">
      <alignment horizontal="center" vertical="center" wrapText="1"/>
      <protection/>
    </xf>
    <xf numFmtId="166" fontId="20" fillId="0" borderId="12" xfId="0" applyNumberFormat="1" applyFont="1" applyFill="1" applyBorder="1" applyAlignment="1" applyProtection="1">
      <alignment horizontal="center" vertical="center" wrapText="1"/>
      <protection/>
    </xf>
    <xf numFmtId="166" fontId="20" fillId="0" borderId="42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20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26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25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25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9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8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27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37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0" fillId="0" borderId="0" xfId="0" applyNumberFormat="1" applyFill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0" xfId="0" applyFont="1" applyBorder="1" applyAlignment="1">
      <alignment/>
    </xf>
    <xf numFmtId="165" fontId="7" fillId="0" borderId="50" xfId="40" applyNumberFormat="1" applyFont="1" applyBorder="1" applyAlignment="1">
      <alignment/>
    </xf>
    <xf numFmtId="165" fontId="7" fillId="0" borderId="51" xfId="4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66" fontId="22" fillId="0" borderId="0" xfId="0" applyNumberFormat="1" applyFont="1" applyFill="1" applyAlignment="1" applyProtection="1">
      <alignment horizontal="center" textRotation="180" wrapText="1"/>
      <protection/>
    </xf>
    <xf numFmtId="166" fontId="24" fillId="0" borderId="50" xfId="0" applyNumberFormat="1" applyFont="1" applyFill="1" applyBorder="1" applyAlignment="1" applyProtection="1">
      <alignment horizontal="center" vertical="center" wrapText="1"/>
      <protection/>
    </xf>
    <xf numFmtId="166" fontId="24" fillId="0" borderId="52" xfId="0" applyNumberFormat="1" applyFont="1" applyFill="1" applyBorder="1" applyAlignment="1" applyProtection="1">
      <alignment horizontal="center" vertical="center" wrapText="1"/>
      <protection/>
    </xf>
    <xf numFmtId="166" fontId="25" fillId="0" borderId="0" xfId="0" applyNumberFormat="1" applyFont="1" applyFill="1" applyAlignment="1" applyProtection="1">
      <alignment horizontal="center" vertical="center" wrapText="1"/>
      <protection/>
    </xf>
    <xf numFmtId="166" fontId="24" fillId="0" borderId="36" xfId="0" applyNumberFormat="1" applyFont="1" applyFill="1" applyBorder="1" applyAlignment="1" applyProtection="1">
      <alignment horizontal="center" vertical="center" wrapText="1"/>
      <protection/>
    </xf>
    <xf numFmtId="166" fontId="24" fillId="0" borderId="51" xfId="0" applyNumberFormat="1" applyFont="1" applyFill="1" applyBorder="1" applyAlignment="1" applyProtection="1">
      <alignment horizontal="center" vertical="center" wrapText="1"/>
      <protection/>
    </xf>
    <xf numFmtId="166" fontId="2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1" fillId="0" borderId="0" xfId="40" applyNumberFormat="1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165" fontId="1" fillId="0" borderId="11" xfId="40" applyNumberFormat="1" applyFont="1" applyBorder="1" applyAlignment="1">
      <alignment horizontal="center" wrapText="1"/>
    </xf>
    <xf numFmtId="165" fontId="1" fillId="0" borderId="13" xfId="40" applyNumberFormat="1" applyFont="1" applyBorder="1" applyAlignment="1">
      <alignment horizontal="center" wrapText="1"/>
    </xf>
    <xf numFmtId="165" fontId="1" fillId="0" borderId="14" xfId="40" applyNumberFormat="1" applyFont="1" applyBorder="1" applyAlignment="1">
      <alignment horizontal="center" wrapText="1"/>
    </xf>
    <xf numFmtId="165" fontId="0" fillId="0" borderId="0" xfId="40" applyNumberFormat="1" applyFont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8" xfId="40" applyNumberFormat="1" applyFont="1" applyBorder="1" applyAlignment="1">
      <alignment horizontal="center"/>
    </xf>
    <xf numFmtId="165" fontId="2" fillId="0" borderId="28" xfId="4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165" fontId="0" fillId="0" borderId="28" xfId="40" applyNumberFormat="1" applyFont="1" applyBorder="1" applyAlignment="1">
      <alignment horizontal="center" wrapText="1"/>
    </xf>
    <xf numFmtId="0" fontId="2" fillId="0" borderId="28" xfId="0" applyFont="1" applyBorder="1" applyAlignment="1">
      <alignment/>
    </xf>
    <xf numFmtId="1" fontId="7" fillId="0" borderId="28" xfId="40" applyNumberFormat="1" applyFont="1" applyBorder="1" applyAlignment="1">
      <alignment/>
    </xf>
    <xf numFmtId="0" fontId="0" fillId="0" borderId="28" xfId="0" applyFill="1" applyBorder="1" applyAlignment="1">
      <alignment/>
    </xf>
    <xf numFmtId="0" fontId="46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7" fillId="0" borderId="28" xfId="0" applyFont="1" applyFill="1" applyBorder="1" applyAlignment="1">
      <alignment/>
    </xf>
    <xf numFmtId="1" fontId="1" fillId="0" borderId="28" xfId="40" applyNumberFormat="1" applyFont="1" applyBorder="1" applyAlignment="1">
      <alignment/>
    </xf>
    <xf numFmtId="1" fontId="1" fillId="0" borderId="28" xfId="40" applyNumberFormat="1" applyFont="1" applyBorder="1" applyAlignment="1">
      <alignment/>
    </xf>
    <xf numFmtId="0" fontId="17" fillId="0" borderId="28" xfId="0" applyFont="1" applyBorder="1" applyAlignment="1">
      <alignment/>
    </xf>
    <xf numFmtId="1" fontId="1" fillId="0" borderId="2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165" fontId="1" fillId="0" borderId="25" xfId="40" applyNumberFormat="1" applyFont="1" applyBorder="1" applyAlignment="1">
      <alignment horizontal="center" wrapText="1"/>
    </xf>
    <xf numFmtId="165" fontId="1" fillId="0" borderId="21" xfId="40" applyNumberFormat="1" applyFont="1" applyBorder="1" applyAlignment="1">
      <alignment horizontal="center" wrapText="1"/>
    </xf>
    <xf numFmtId="165" fontId="1" fillId="0" borderId="26" xfId="40" applyNumberFormat="1" applyFont="1" applyBorder="1" applyAlignment="1">
      <alignment horizontal="center" wrapText="1"/>
    </xf>
    <xf numFmtId="165" fontId="1" fillId="0" borderId="0" xfId="4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1" fillId="0" borderId="0" xfId="4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165" fontId="0" fillId="0" borderId="0" xfId="40" applyNumberFormat="1" applyFont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1" fontId="0" fillId="0" borderId="28" xfId="40" applyNumberFormat="1" applyFont="1" applyBorder="1" applyAlignment="1">
      <alignment/>
    </xf>
    <xf numFmtId="1" fontId="0" fillId="0" borderId="28" xfId="40" applyNumberFormat="1" applyFont="1" applyBorder="1" applyAlignment="1">
      <alignment/>
    </xf>
    <xf numFmtId="1" fontId="0" fillId="0" borderId="28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.a.mell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da1015\Desktop\El&#337;ir&#225;nyzat-m&#243;dosit&#225;s%202014.I.%20f&#233;l&#233;vk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sz.mell"/>
      <sheetName val="5.mell.szakfeladatok"/>
      <sheetName val="4.mell.önálló int.kiad."/>
      <sheetName val="3.sz.mell.önálló int.bev."/>
      <sheetName val="2.mell.kiad."/>
      <sheetName val="1.mell.bev."/>
    </sheetNames>
    <sheetDataSet>
      <sheetData sheetId="0">
        <row r="9">
          <cell r="C9">
            <v>1400</v>
          </cell>
          <cell r="G9">
            <v>1616</v>
          </cell>
        </row>
        <row r="11">
          <cell r="C11">
            <v>8348</v>
          </cell>
          <cell r="G11">
            <v>8348</v>
          </cell>
        </row>
      </sheetData>
      <sheetData sheetId="1">
        <row r="25">
          <cell r="C25">
            <v>48340</v>
          </cell>
          <cell r="E25">
            <v>8406</v>
          </cell>
          <cell r="G25">
            <v>28256</v>
          </cell>
        </row>
        <row r="30">
          <cell r="D30">
            <v>48420</v>
          </cell>
          <cell r="F30">
            <v>8417</v>
          </cell>
          <cell r="H30">
            <v>28122</v>
          </cell>
          <cell r="L30">
            <v>7364</v>
          </cell>
        </row>
      </sheetData>
      <sheetData sheetId="2">
        <row r="6">
          <cell r="D6">
            <v>23269</v>
          </cell>
          <cell r="H6">
            <v>23356</v>
          </cell>
        </row>
        <row r="7">
          <cell r="D7">
            <v>6208</v>
          </cell>
          <cell r="H7">
            <v>6231</v>
          </cell>
        </row>
        <row r="8">
          <cell r="D8">
            <v>14070</v>
          </cell>
          <cell r="H8">
            <v>14070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31" sqref="G31"/>
    </sheetView>
  </sheetViews>
  <sheetFormatPr defaultColWidth="9.140625" defaultRowHeight="12.75"/>
  <cols>
    <col min="7" max="7" width="8.00390625" style="0" customWidth="1"/>
    <col min="9" max="9" width="10.421875" style="0" customWidth="1"/>
  </cols>
  <sheetData>
    <row r="1" spans="1:9" ht="12.75">
      <c r="A1" s="218" t="s">
        <v>51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218" t="s">
        <v>171</v>
      </c>
      <c r="B3" s="218"/>
      <c r="C3" s="218"/>
      <c r="D3" s="218"/>
      <c r="E3" s="218"/>
      <c r="F3" s="218"/>
      <c r="G3" s="218"/>
      <c r="H3" s="218"/>
      <c r="I3" s="218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42"/>
      <c r="B5" s="42"/>
      <c r="C5" s="42"/>
      <c r="D5" s="42"/>
      <c r="E5" s="42" t="s">
        <v>189</v>
      </c>
      <c r="F5" s="42"/>
      <c r="G5" s="42"/>
      <c r="H5" s="42"/>
      <c r="I5" s="42"/>
    </row>
    <row r="6" spans="1:9" ht="12.75">
      <c r="A6" s="42"/>
      <c r="B6" s="42"/>
      <c r="C6" s="42"/>
      <c r="D6" s="42"/>
      <c r="E6" s="42"/>
      <c r="F6" s="42"/>
      <c r="G6" s="42"/>
      <c r="H6" s="42" t="s">
        <v>48</v>
      </c>
      <c r="I6" s="42"/>
    </row>
    <row r="8" spans="1:9" ht="12.75">
      <c r="A8" s="18"/>
      <c r="B8" s="26"/>
      <c r="C8" s="12"/>
      <c r="D8" s="12"/>
      <c r="E8" s="27"/>
      <c r="F8" s="26"/>
      <c r="G8" s="27"/>
      <c r="H8" s="26"/>
      <c r="I8" s="27"/>
    </row>
    <row r="9" spans="1:9" ht="12.75">
      <c r="A9" s="29" t="s">
        <v>36</v>
      </c>
      <c r="B9" s="37" t="s">
        <v>44</v>
      </c>
      <c r="C9" s="13"/>
      <c r="D9" s="13"/>
      <c r="E9" s="38"/>
      <c r="F9" s="219" t="s">
        <v>45</v>
      </c>
      <c r="G9" s="220"/>
      <c r="H9" s="219" t="s">
        <v>46</v>
      </c>
      <c r="I9" s="220"/>
    </row>
    <row r="10" spans="1:9" ht="12.75">
      <c r="A10" s="17" t="s">
        <v>37</v>
      </c>
      <c r="B10" s="39"/>
      <c r="C10" s="28"/>
      <c r="D10" s="28"/>
      <c r="E10" s="40"/>
      <c r="F10" s="39"/>
      <c r="G10" s="40"/>
      <c r="H10" s="39"/>
      <c r="I10" s="40"/>
    </row>
    <row r="11" spans="1:9" ht="12.75">
      <c r="A11" s="18"/>
      <c r="B11" s="12"/>
      <c r="C11" s="12"/>
      <c r="D11" s="12"/>
      <c r="E11" s="12"/>
      <c r="F11" s="26"/>
      <c r="G11" s="27"/>
      <c r="H11" s="26"/>
      <c r="I11" s="18"/>
    </row>
    <row r="12" spans="1:9" ht="12.75">
      <c r="A12" s="17" t="s">
        <v>5</v>
      </c>
      <c r="B12" s="28" t="s">
        <v>47</v>
      </c>
      <c r="C12" s="28"/>
      <c r="D12" s="28"/>
      <c r="E12" s="28"/>
      <c r="F12" s="39"/>
      <c r="G12" s="40">
        <v>7710</v>
      </c>
      <c r="H12" s="39"/>
      <c r="I12" s="17">
        <v>676</v>
      </c>
    </row>
    <row r="13" spans="1:9" ht="12.75">
      <c r="A13" s="29"/>
      <c r="B13" s="13"/>
      <c r="C13" s="13"/>
      <c r="D13" s="13"/>
      <c r="E13" s="13"/>
      <c r="F13" s="37"/>
      <c r="G13" s="38"/>
      <c r="H13" s="37"/>
      <c r="I13" s="18"/>
    </row>
    <row r="14" spans="1:9" ht="12.75">
      <c r="A14" s="29" t="s">
        <v>2</v>
      </c>
      <c r="B14" s="13" t="s">
        <v>290</v>
      </c>
      <c r="C14" s="13"/>
      <c r="D14" s="13"/>
      <c r="E14" s="13"/>
      <c r="F14" s="37"/>
      <c r="G14" s="38">
        <v>4259</v>
      </c>
      <c r="H14" s="37"/>
      <c r="I14" s="17">
        <v>172</v>
      </c>
    </row>
    <row r="15" spans="1:9" ht="12.75">
      <c r="A15" s="18"/>
      <c r="B15" s="12"/>
      <c r="C15" s="12"/>
      <c r="D15" s="12"/>
      <c r="E15" s="12"/>
      <c r="F15" s="26"/>
      <c r="G15" s="27"/>
      <c r="H15" s="26"/>
      <c r="I15" s="29"/>
    </row>
    <row r="16" spans="1:9" ht="12.75">
      <c r="A16" s="17"/>
      <c r="B16" s="28" t="s">
        <v>32</v>
      </c>
      <c r="C16" s="28"/>
      <c r="D16" s="28"/>
      <c r="E16" s="28"/>
      <c r="F16" s="39"/>
      <c r="G16" s="40">
        <f>SUM(G12:G15)</f>
        <v>11969</v>
      </c>
      <c r="H16" s="39"/>
      <c r="I16" s="17">
        <f>SUM(I12:I15)</f>
        <v>848</v>
      </c>
    </row>
  </sheetData>
  <sheetProtection/>
  <mergeCells count="4">
    <mergeCell ref="A1:I1"/>
    <mergeCell ref="F9:G9"/>
    <mergeCell ref="H9:I9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5.7109375" style="2" customWidth="1"/>
    <col min="2" max="2" width="31.140625" style="0" customWidth="1"/>
    <col min="3" max="3" width="12.421875" style="3" customWidth="1"/>
    <col min="4" max="4" width="17.00390625" style="3" customWidth="1"/>
    <col min="5" max="5" width="15.7109375" style="3" customWidth="1"/>
    <col min="6" max="8" width="15.7109375" style="0" customWidth="1"/>
    <col min="9" max="9" width="11.57421875" style="0" customWidth="1"/>
    <col min="12" max="12" width="10.140625" style="0" customWidth="1"/>
  </cols>
  <sheetData>
    <row r="1" spans="1:12" ht="14.25">
      <c r="A1" s="262" t="s">
        <v>315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s="1" customFormat="1" ht="33.75" customHeight="1">
      <c r="A2" s="246" t="s">
        <v>296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1" customFormat="1" ht="24.75" customHeight="1">
      <c r="A3" s="247" t="s">
        <v>54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8:12" ht="17.25" customHeight="1">
      <c r="H4" s="19"/>
      <c r="L4" s="19" t="s">
        <v>11</v>
      </c>
    </row>
    <row r="5" spans="1:12" s="1" customFormat="1" ht="54" customHeight="1">
      <c r="A5" s="74" t="s">
        <v>67</v>
      </c>
      <c r="B5" s="228" t="s">
        <v>0</v>
      </c>
      <c r="C5" s="228"/>
      <c r="D5" s="228"/>
      <c r="E5" s="76" t="s">
        <v>178</v>
      </c>
      <c r="F5" s="76" t="s">
        <v>176</v>
      </c>
      <c r="G5" s="81" t="s">
        <v>177</v>
      </c>
      <c r="H5" s="75" t="s">
        <v>159</v>
      </c>
      <c r="I5" s="76" t="s">
        <v>178</v>
      </c>
      <c r="J5" s="76" t="s">
        <v>176</v>
      </c>
      <c r="K5" s="81" t="s">
        <v>177</v>
      </c>
      <c r="L5" s="75" t="s">
        <v>159</v>
      </c>
    </row>
    <row r="6" spans="1:12" s="1" customFormat="1" ht="19.5" customHeight="1">
      <c r="A6" s="74"/>
      <c r="B6" s="215"/>
      <c r="C6" s="216"/>
      <c r="D6" s="217"/>
      <c r="E6" s="263" t="s">
        <v>292</v>
      </c>
      <c r="F6" s="264"/>
      <c r="G6" s="264"/>
      <c r="H6" s="265"/>
      <c r="I6" s="263" t="s">
        <v>293</v>
      </c>
      <c r="J6" s="264"/>
      <c r="K6" s="264"/>
      <c r="L6" s="265"/>
    </row>
    <row r="7" spans="1:12" s="1" customFormat="1" ht="19.5" customHeight="1">
      <c r="A7" s="90" t="s">
        <v>76</v>
      </c>
      <c r="B7" s="250" t="s">
        <v>68</v>
      </c>
      <c r="C7" s="251"/>
      <c r="D7" s="252"/>
      <c r="E7" s="103" t="s">
        <v>172</v>
      </c>
      <c r="F7" s="71"/>
      <c r="G7" s="71"/>
      <c r="H7" s="71"/>
      <c r="I7" s="103" t="s">
        <v>172</v>
      </c>
      <c r="J7" s="71"/>
      <c r="K7" s="71"/>
      <c r="L7" s="71"/>
    </row>
    <row r="8" spans="1:12" s="1" customFormat="1" ht="19.5" customHeight="1">
      <c r="A8" s="58"/>
      <c r="B8" s="250" t="s">
        <v>115</v>
      </c>
      <c r="C8" s="251"/>
      <c r="D8" s="252"/>
      <c r="E8" s="93"/>
      <c r="F8" s="71"/>
      <c r="G8" s="71"/>
      <c r="H8" s="71"/>
      <c r="I8" s="93"/>
      <c r="J8" s="71"/>
      <c r="K8" s="71"/>
      <c r="L8" s="71"/>
    </row>
    <row r="9" spans="1:12" s="1" customFormat="1" ht="19.5" customHeight="1">
      <c r="A9" s="58"/>
      <c r="B9" s="79" t="s">
        <v>116</v>
      </c>
      <c r="C9" s="79"/>
      <c r="D9" s="79"/>
      <c r="E9" s="93"/>
      <c r="F9" s="71"/>
      <c r="G9" s="71"/>
      <c r="H9" s="71"/>
      <c r="I9" s="93"/>
      <c r="J9" s="71"/>
      <c r="K9" s="71"/>
      <c r="L9" s="71"/>
    </row>
    <row r="10" spans="1:12" s="57" customFormat="1" ht="19.5" customHeight="1">
      <c r="A10" s="58" t="s">
        <v>78</v>
      </c>
      <c r="B10" s="221" t="s">
        <v>70</v>
      </c>
      <c r="C10" s="221"/>
      <c r="D10" s="221"/>
      <c r="E10" s="93"/>
      <c r="F10" s="71"/>
      <c r="G10" s="71"/>
      <c r="H10" s="71"/>
      <c r="I10" s="93"/>
      <c r="J10" s="71"/>
      <c r="K10" s="71"/>
      <c r="L10" s="71"/>
    </row>
    <row r="11" spans="1:12" s="1" customFormat="1" ht="19.5" customHeight="1">
      <c r="A11" s="58" t="s">
        <v>79</v>
      </c>
      <c r="B11" s="230" t="s">
        <v>71</v>
      </c>
      <c r="C11" s="230"/>
      <c r="D11" s="230"/>
      <c r="E11" s="45">
        <v>4307</v>
      </c>
      <c r="F11" s="99"/>
      <c r="G11" s="99"/>
      <c r="H11" s="104">
        <f>SUM(E11:G11)</f>
        <v>4307</v>
      </c>
      <c r="I11" s="45">
        <v>4307</v>
      </c>
      <c r="J11" s="99"/>
      <c r="K11" s="99"/>
      <c r="L11" s="104">
        <f>SUM(I11:K11)</f>
        <v>4307</v>
      </c>
    </row>
    <row r="12" spans="1:12" s="1" customFormat="1" ht="19.5" customHeight="1">
      <c r="A12" s="58" t="s">
        <v>81</v>
      </c>
      <c r="B12" s="100" t="s">
        <v>73</v>
      </c>
      <c r="C12" s="86"/>
      <c r="D12" s="101"/>
      <c r="E12" s="93"/>
      <c r="F12" s="71"/>
      <c r="G12" s="71"/>
      <c r="H12" s="71"/>
      <c r="I12" s="93"/>
      <c r="J12" s="71"/>
      <c r="K12" s="71"/>
      <c r="L12" s="71"/>
    </row>
    <row r="13" spans="1:12" s="1" customFormat="1" ht="19.5" customHeight="1">
      <c r="A13" s="74"/>
      <c r="B13" s="253" t="s">
        <v>117</v>
      </c>
      <c r="C13" s="254"/>
      <c r="D13" s="255"/>
      <c r="E13" s="84"/>
      <c r="F13" s="71"/>
      <c r="G13" s="71"/>
      <c r="H13" s="71"/>
      <c r="I13" s="84"/>
      <c r="J13" s="71"/>
      <c r="K13" s="71"/>
      <c r="L13" s="71"/>
    </row>
    <row r="14" spans="1:12" s="1" customFormat="1" ht="19.5" customHeight="1">
      <c r="A14" s="58" t="s">
        <v>77</v>
      </c>
      <c r="B14" s="79" t="s">
        <v>69</v>
      </c>
      <c r="C14" s="79"/>
      <c r="D14" s="79"/>
      <c r="E14" s="93"/>
      <c r="F14" s="71"/>
      <c r="G14" s="71"/>
      <c r="H14" s="71"/>
      <c r="I14" s="93"/>
      <c r="J14" s="71"/>
      <c r="K14" s="71"/>
      <c r="L14" s="71"/>
    </row>
    <row r="15" spans="1:12" s="1" customFormat="1" ht="19.5" customHeight="1">
      <c r="A15" s="58" t="s">
        <v>80</v>
      </c>
      <c r="B15" s="250" t="s">
        <v>72</v>
      </c>
      <c r="C15" s="251"/>
      <c r="D15" s="252"/>
      <c r="E15" s="93"/>
      <c r="F15" s="71"/>
      <c r="G15" s="71"/>
      <c r="H15" s="71"/>
      <c r="I15" s="93"/>
      <c r="J15" s="71"/>
      <c r="K15" s="71"/>
      <c r="L15" s="71"/>
    </row>
    <row r="16" spans="1:12" s="1" customFormat="1" ht="19.5" customHeight="1">
      <c r="A16" s="58" t="s">
        <v>82</v>
      </c>
      <c r="B16" s="250" t="s">
        <v>74</v>
      </c>
      <c r="C16" s="251"/>
      <c r="D16" s="252"/>
      <c r="E16" s="93"/>
      <c r="F16" s="71"/>
      <c r="G16" s="71"/>
      <c r="H16" s="71"/>
      <c r="I16" s="93"/>
      <c r="J16" s="71"/>
      <c r="K16" s="71"/>
      <c r="L16" s="71"/>
    </row>
    <row r="17" spans="1:12" s="1" customFormat="1" ht="19.5" customHeight="1">
      <c r="A17" s="74"/>
      <c r="B17" s="71" t="s">
        <v>118</v>
      </c>
      <c r="C17" s="71"/>
      <c r="D17" s="71"/>
      <c r="E17" s="84"/>
      <c r="F17" s="71"/>
      <c r="G17" s="71"/>
      <c r="H17" s="71"/>
      <c r="I17" s="84"/>
      <c r="J17" s="71"/>
      <c r="K17" s="71"/>
      <c r="L17" s="71"/>
    </row>
    <row r="18" spans="1:12" s="1" customFormat="1" ht="19.5" customHeight="1">
      <c r="A18" s="74" t="s">
        <v>85</v>
      </c>
      <c r="B18" s="253" t="s">
        <v>84</v>
      </c>
      <c r="C18" s="254"/>
      <c r="D18" s="255"/>
      <c r="E18" s="84">
        <f>SUM(E13+E17)</f>
        <v>0</v>
      </c>
      <c r="F18" s="71"/>
      <c r="G18" s="71"/>
      <c r="H18" s="71"/>
      <c r="I18" s="84">
        <f>SUM(I13+I17)</f>
        <v>0</v>
      </c>
      <c r="J18" s="71"/>
      <c r="K18" s="71"/>
      <c r="L18" s="71"/>
    </row>
    <row r="19" spans="1:12" s="1" customFormat="1" ht="19.5" customHeight="1">
      <c r="A19" s="58" t="s">
        <v>83</v>
      </c>
      <c r="B19" s="256" t="s">
        <v>75</v>
      </c>
      <c r="C19" s="257"/>
      <c r="D19" s="258"/>
      <c r="E19" s="93">
        <v>39240</v>
      </c>
      <c r="F19" s="71"/>
      <c r="G19" s="71"/>
      <c r="H19" s="102">
        <v>39240</v>
      </c>
      <c r="I19" s="93">
        <v>39350</v>
      </c>
      <c r="J19" s="71"/>
      <c r="K19" s="71"/>
      <c r="L19" s="102">
        <f>SUM(I19:K19)</f>
        <v>39350</v>
      </c>
    </row>
    <row r="20" spans="1:12" ht="12.75">
      <c r="A20" s="74" t="s">
        <v>107</v>
      </c>
      <c r="B20" s="229" t="s">
        <v>119</v>
      </c>
      <c r="C20" s="229"/>
      <c r="D20" s="229"/>
      <c r="E20" s="84">
        <f>SUM(E11:E19)</f>
        <v>43547</v>
      </c>
      <c r="F20" s="71"/>
      <c r="G20" s="71"/>
      <c r="H20" s="78">
        <f>SUM(E20:G20)</f>
        <v>43547</v>
      </c>
      <c r="I20" s="84">
        <f>SUM(I11:I19)</f>
        <v>43657</v>
      </c>
      <c r="J20" s="71"/>
      <c r="K20" s="71"/>
      <c r="L20" s="78">
        <f>SUM(I20:K20)</f>
        <v>43657</v>
      </c>
    </row>
    <row r="21" spans="1:12" ht="14.25">
      <c r="A21" s="301" t="s">
        <v>316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</row>
  </sheetData>
  <sheetProtection/>
  <mergeCells count="17">
    <mergeCell ref="B13:D13"/>
    <mergeCell ref="B16:D16"/>
    <mergeCell ref="B20:D20"/>
    <mergeCell ref="A21:L21"/>
    <mergeCell ref="B18:D18"/>
    <mergeCell ref="B10:D10"/>
    <mergeCell ref="A1:L1"/>
    <mergeCell ref="A2:L2"/>
    <mergeCell ref="A3:L3"/>
    <mergeCell ref="E6:H6"/>
    <mergeCell ref="I6:L6"/>
    <mergeCell ref="B8:D8"/>
    <mergeCell ref="B11:D11"/>
    <mergeCell ref="B7:D7"/>
    <mergeCell ref="B19:D19"/>
    <mergeCell ref="B5:D5"/>
    <mergeCell ref="B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D4">
      <selection activeCell="G21" sqref="G21"/>
    </sheetView>
  </sheetViews>
  <sheetFormatPr defaultColWidth="9.140625" defaultRowHeight="12.75"/>
  <cols>
    <col min="1" max="1" width="9.140625" style="2" customWidth="1"/>
    <col min="2" max="2" width="37.57421875" style="0" customWidth="1"/>
    <col min="3" max="3" width="11.140625" style="0" customWidth="1"/>
    <col min="4" max="4" width="9.28125" style="0" customWidth="1"/>
    <col min="5" max="5" width="15.7109375" style="3" customWidth="1"/>
    <col min="6" max="7" width="15.7109375" style="0" customWidth="1"/>
    <col min="8" max="8" width="13.28125" style="0" customWidth="1"/>
    <col min="9" max="9" width="11.140625" style="0" customWidth="1"/>
    <col min="11" max="11" width="10.00390625" style="0" customWidth="1"/>
    <col min="12" max="12" width="11.8515625" style="0" customWidth="1"/>
  </cols>
  <sheetData>
    <row r="1" spans="1:12" ht="17.25" customHeight="1">
      <c r="A1" s="262" t="s">
        <v>311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ht="12.75">
      <c r="E2" s="31"/>
    </row>
    <row r="3" ht="12.75">
      <c r="E3" s="31"/>
    </row>
    <row r="4" spans="1:8" ht="21.75" customHeight="1">
      <c r="A4" s="245" t="s">
        <v>313</v>
      </c>
      <c r="B4" s="245"/>
      <c r="C4" s="245"/>
      <c r="D4" s="245"/>
      <c r="E4" s="245"/>
      <c r="F4" s="245"/>
      <c r="G4" s="245"/>
      <c r="H4" s="245"/>
    </row>
    <row r="5" ht="27" customHeight="1">
      <c r="H5" s="19" t="s">
        <v>11</v>
      </c>
    </row>
    <row r="6" spans="1:12" ht="57.75" customHeight="1">
      <c r="A6" s="74" t="s">
        <v>67</v>
      </c>
      <c r="B6" s="259" t="s">
        <v>0</v>
      </c>
      <c r="C6" s="259"/>
      <c r="D6" s="259"/>
      <c r="E6" s="75" t="s">
        <v>178</v>
      </c>
      <c r="F6" s="76" t="s">
        <v>176</v>
      </c>
      <c r="G6" s="81" t="s">
        <v>177</v>
      </c>
      <c r="H6" s="75" t="s">
        <v>159</v>
      </c>
      <c r="I6" s="75" t="s">
        <v>178</v>
      </c>
      <c r="J6" s="76" t="s">
        <v>176</v>
      </c>
      <c r="K6" s="81" t="s">
        <v>177</v>
      </c>
      <c r="L6" s="75" t="s">
        <v>159</v>
      </c>
    </row>
    <row r="7" spans="1:12" ht="19.5" customHeight="1">
      <c r="A7" s="58" t="s">
        <v>86</v>
      </c>
      <c r="B7" s="221" t="s">
        <v>27</v>
      </c>
      <c r="C7" s="221"/>
      <c r="D7" s="221"/>
      <c r="E7" s="83">
        <f>SUM('[1]4.mell.önálló int.kiad.'!D6+'[1]5.mell.szakfeladatok'!C25)</f>
        <v>71609</v>
      </c>
      <c r="F7" s="24"/>
      <c r="G7" s="24"/>
      <c r="H7" s="24">
        <f>SUM(E7:G7)</f>
        <v>71609</v>
      </c>
      <c r="I7" s="83">
        <f>SUM('[1]4.mell.önálló int.kiad.'!H6+'[1]5.mell.szakfeladatok'!D30)</f>
        <v>71776</v>
      </c>
      <c r="J7" s="24"/>
      <c r="K7" s="24"/>
      <c r="L7" s="24">
        <f>SUM(I7:K7)</f>
        <v>71776</v>
      </c>
    </row>
    <row r="8" spans="1:12" ht="19.5" customHeight="1">
      <c r="A8" s="58" t="s">
        <v>88</v>
      </c>
      <c r="B8" s="79" t="s">
        <v>87</v>
      </c>
      <c r="C8" s="5"/>
      <c r="D8" s="5"/>
      <c r="E8" s="83">
        <f>SUM('[1]4.mell.önálló int.kiad.'!D7+'[1]5.mell.szakfeladatok'!E25)</f>
        <v>14614</v>
      </c>
      <c r="F8" s="24"/>
      <c r="G8" s="24"/>
      <c r="H8" s="24">
        <f aca="true" t="shared" si="0" ref="H8:H20">SUM(E8:G8)</f>
        <v>14614</v>
      </c>
      <c r="I8" s="83">
        <f>SUM('[1]4.mell.önálló int.kiad.'!H7+'[1]5.mell.szakfeladatok'!F30)</f>
        <v>14648</v>
      </c>
      <c r="J8" s="24"/>
      <c r="K8" s="24"/>
      <c r="L8" s="24">
        <f aca="true" t="shared" si="1" ref="L8:L21">SUM(I8:K8)</f>
        <v>14648</v>
      </c>
    </row>
    <row r="9" spans="1:12" ht="19.5" customHeight="1">
      <c r="A9" s="58" t="s">
        <v>89</v>
      </c>
      <c r="B9" s="221" t="s">
        <v>4</v>
      </c>
      <c r="C9" s="221"/>
      <c r="D9" s="221"/>
      <c r="E9" s="83">
        <f>SUM('[1]4.mell.önálló int.kiad.'!D8+'[1]5.mell.szakfeladatok'!G25)</f>
        <v>42326</v>
      </c>
      <c r="F9" s="24"/>
      <c r="G9" s="24"/>
      <c r="H9" s="24">
        <f t="shared" si="0"/>
        <v>42326</v>
      </c>
      <c r="I9" s="83">
        <f>SUM('[1]4.mell.önálló int.kiad.'!H8+'[1]5.mell.szakfeladatok'!H30)</f>
        <v>42192</v>
      </c>
      <c r="J9" s="24"/>
      <c r="K9" s="24"/>
      <c r="L9" s="24">
        <f t="shared" si="1"/>
        <v>42192</v>
      </c>
    </row>
    <row r="10" spans="1:12" ht="19.5" customHeight="1">
      <c r="A10" s="58" t="s">
        <v>90</v>
      </c>
      <c r="B10" s="221" t="s">
        <v>91</v>
      </c>
      <c r="C10" s="221"/>
      <c r="D10" s="221"/>
      <c r="E10" s="83"/>
      <c r="F10" s="24"/>
      <c r="G10" s="24">
        <v>31382</v>
      </c>
      <c r="H10" s="24">
        <f t="shared" si="0"/>
        <v>31382</v>
      </c>
      <c r="I10" s="83">
        <v>2323</v>
      </c>
      <c r="J10" s="24"/>
      <c r="K10" s="24">
        <v>31622</v>
      </c>
      <c r="L10" s="24">
        <f>SUM(I10:K10)</f>
        <v>33945</v>
      </c>
    </row>
    <row r="11" spans="1:12" ht="19.5" customHeight="1">
      <c r="A11" s="58" t="s">
        <v>92</v>
      </c>
      <c r="B11" s="221" t="s">
        <v>93</v>
      </c>
      <c r="C11" s="221"/>
      <c r="D11" s="221"/>
      <c r="E11" s="83">
        <v>5100</v>
      </c>
      <c r="F11" s="24"/>
      <c r="G11" s="24"/>
      <c r="H11" s="24">
        <f t="shared" si="0"/>
        <v>5100</v>
      </c>
      <c r="I11" s="83">
        <f>SUM('[1]5.mell.szakfeladatok'!L30)</f>
        <v>7364</v>
      </c>
      <c r="J11" s="24"/>
      <c r="K11" s="24"/>
      <c r="L11" s="24">
        <f t="shared" si="1"/>
        <v>7364</v>
      </c>
    </row>
    <row r="12" spans="1:12" ht="19.5" customHeight="1">
      <c r="A12" s="58"/>
      <c r="B12" s="88" t="s">
        <v>150</v>
      </c>
      <c r="C12" s="82"/>
      <c r="D12" s="82"/>
      <c r="E12" s="77">
        <f>SUM(E7:E11)</f>
        <v>133649</v>
      </c>
      <c r="F12" s="77">
        <f>SUM(F7:F11)</f>
        <v>0</v>
      </c>
      <c r="G12" s="77">
        <f>SUM(G7:G11)</f>
        <v>31382</v>
      </c>
      <c r="H12" s="77">
        <f t="shared" si="0"/>
        <v>165031</v>
      </c>
      <c r="I12" s="77">
        <f>SUM(I7:I11)</f>
        <v>138303</v>
      </c>
      <c r="J12" s="77"/>
      <c r="K12" s="77">
        <f>SUM(K10:K11)</f>
        <v>31622</v>
      </c>
      <c r="L12" s="24">
        <f t="shared" si="1"/>
        <v>169925</v>
      </c>
    </row>
    <row r="13" spans="1:12" ht="19.5" customHeight="1">
      <c r="A13" s="58" t="s">
        <v>94</v>
      </c>
      <c r="B13" s="221" t="s">
        <v>95</v>
      </c>
      <c r="C13" s="221"/>
      <c r="D13" s="221"/>
      <c r="E13" s="83">
        <f>SUM('[1]6.sz.mell'!C9)</f>
        <v>1400</v>
      </c>
      <c r="F13" s="24"/>
      <c r="G13" s="24"/>
      <c r="H13" s="24">
        <f t="shared" si="0"/>
        <v>1400</v>
      </c>
      <c r="I13" s="83">
        <f>SUM('[1]6.sz.mell'!G9)</f>
        <v>1616</v>
      </c>
      <c r="J13" s="24"/>
      <c r="K13" s="24"/>
      <c r="L13" s="24">
        <f t="shared" si="1"/>
        <v>1616</v>
      </c>
    </row>
    <row r="14" spans="1:12" ht="19.5" customHeight="1">
      <c r="A14" s="58" t="s">
        <v>96</v>
      </c>
      <c r="B14" s="221" t="s">
        <v>97</v>
      </c>
      <c r="C14" s="221"/>
      <c r="D14" s="221"/>
      <c r="E14" s="83">
        <f>SUM('[1]6.sz.mell'!C11)</f>
        <v>8348</v>
      </c>
      <c r="F14" s="24"/>
      <c r="G14" s="24"/>
      <c r="H14" s="24">
        <f t="shared" si="0"/>
        <v>8348</v>
      </c>
      <c r="I14" s="83">
        <f>SUM('[1]6.sz.mell'!G11)</f>
        <v>8348</v>
      </c>
      <c r="J14" s="24"/>
      <c r="K14" s="24"/>
      <c r="L14" s="24">
        <f t="shared" si="1"/>
        <v>8348</v>
      </c>
    </row>
    <row r="15" spans="1:12" ht="19.5" customHeight="1">
      <c r="A15" s="58" t="s">
        <v>98</v>
      </c>
      <c r="B15" s="221" t="s">
        <v>99</v>
      </c>
      <c r="C15" s="221"/>
      <c r="D15" s="221"/>
      <c r="E15" s="83"/>
      <c r="F15" s="24"/>
      <c r="G15" s="24"/>
      <c r="H15" s="24">
        <f t="shared" si="0"/>
        <v>0</v>
      </c>
      <c r="I15" s="83"/>
      <c r="J15" s="24"/>
      <c r="K15" s="24"/>
      <c r="L15" s="24">
        <f t="shared" si="1"/>
        <v>0</v>
      </c>
    </row>
    <row r="16" spans="1:12" ht="19.5" customHeight="1">
      <c r="A16" s="58"/>
      <c r="B16" s="88" t="s">
        <v>149</v>
      </c>
      <c r="C16" s="82"/>
      <c r="D16" s="82"/>
      <c r="E16" s="83">
        <f>SUM(E13:E15)</f>
        <v>9748</v>
      </c>
      <c r="F16" s="83">
        <f>SUM(F13:F15)</f>
        <v>0</v>
      </c>
      <c r="G16" s="83">
        <f>SUM(G13:G15)</f>
        <v>0</v>
      </c>
      <c r="H16" s="24">
        <f t="shared" si="0"/>
        <v>9748</v>
      </c>
      <c r="I16" s="83">
        <f>SUM(I13:I15)</f>
        <v>9964</v>
      </c>
      <c r="J16" s="83"/>
      <c r="K16" s="83"/>
      <c r="L16" s="24">
        <f t="shared" si="1"/>
        <v>9964</v>
      </c>
    </row>
    <row r="17" spans="1:12" ht="19.5" customHeight="1">
      <c r="A17" s="74" t="s">
        <v>102</v>
      </c>
      <c r="B17" s="228" t="s">
        <v>148</v>
      </c>
      <c r="C17" s="228"/>
      <c r="D17" s="228"/>
      <c r="E17" s="77">
        <f>SUM(E12+E16)</f>
        <v>143397</v>
      </c>
      <c r="F17" s="77">
        <f>SUM(F12+F16)</f>
        <v>0</v>
      </c>
      <c r="G17" s="77">
        <f>SUM(G12+G16)</f>
        <v>31382</v>
      </c>
      <c r="H17" s="77">
        <f>SUM(E17:G17)</f>
        <v>174779</v>
      </c>
      <c r="I17" s="77">
        <f>SUM(I12+I16)</f>
        <v>148267</v>
      </c>
      <c r="J17" s="77"/>
      <c r="K17" s="77">
        <f>SUM(K12+K16)</f>
        <v>31622</v>
      </c>
      <c r="L17" s="24">
        <f t="shared" si="1"/>
        <v>179889</v>
      </c>
    </row>
    <row r="18" spans="1:12" ht="19.5" customHeight="1">
      <c r="A18" s="58" t="s">
        <v>100</v>
      </c>
      <c r="B18" s="221" t="s">
        <v>101</v>
      </c>
      <c r="C18" s="221"/>
      <c r="D18" s="221"/>
      <c r="E18" s="83"/>
      <c r="F18" s="24"/>
      <c r="G18" s="24"/>
      <c r="H18" s="24">
        <f t="shared" si="0"/>
        <v>0</v>
      </c>
      <c r="I18" s="83"/>
      <c r="J18" s="24"/>
      <c r="K18" s="24"/>
      <c r="L18" s="24">
        <f t="shared" si="1"/>
        <v>0</v>
      </c>
    </row>
    <row r="19" spans="1:12" ht="19.5" customHeight="1">
      <c r="A19" s="74" t="s">
        <v>106</v>
      </c>
      <c r="B19" s="228" t="s">
        <v>122</v>
      </c>
      <c r="C19" s="228"/>
      <c r="D19" s="228"/>
      <c r="E19" s="77">
        <f>SUM(E17:E18)</f>
        <v>143397</v>
      </c>
      <c r="F19" s="77">
        <f>SUM(F17:F18)</f>
        <v>0</v>
      </c>
      <c r="G19" s="77">
        <f>SUM(G17:G18)</f>
        <v>31382</v>
      </c>
      <c r="H19" s="77">
        <f t="shared" si="0"/>
        <v>174779</v>
      </c>
      <c r="I19" s="77">
        <f>SUM(I17:I18)</f>
        <v>148267</v>
      </c>
      <c r="J19" s="77"/>
      <c r="K19" s="77">
        <f>SUM(K17:K18)</f>
        <v>31622</v>
      </c>
      <c r="L19" s="24">
        <f t="shared" si="1"/>
        <v>179889</v>
      </c>
    </row>
    <row r="20" spans="1:12" ht="19.5" customHeight="1">
      <c r="A20" s="74"/>
      <c r="B20" s="229" t="s">
        <v>104</v>
      </c>
      <c r="C20" s="229"/>
      <c r="D20" s="229"/>
      <c r="E20" s="84">
        <v>50</v>
      </c>
      <c r="F20" s="84"/>
      <c r="G20" s="84"/>
      <c r="H20" s="77">
        <f t="shared" si="0"/>
        <v>50</v>
      </c>
      <c r="I20" s="84"/>
      <c r="J20" s="84"/>
      <c r="K20" s="84"/>
      <c r="L20" s="24">
        <f t="shared" si="1"/>
        <v>0</v>
      </c>
    </row>
    <row r="21" spans="1:12" ht="19.5" customHeight="1">
      <c r="A21" s="4"/>
      <c r="B21" s="249" t="s">
        <v>105</v>
      </c>
      <c r="C21" s="249"/>
      <c r="D21" s="249"/>
      <c r="E21" s="85">
        <v>35</v>
      </c>
      <c r="F21" s="85"/>
      <c r="G21" s="85"/>
      <c r="H21" s="85">
        <f>SUM(E21:G21)</f>
        <v>35</v>
      </c>
      <c r="I21" s="85"/>
      <c r="J21" s="85"/>
      <c r="K21" s="85"/>
      <c r="L21" s="24">
        <f t="shared" si="1"/>
        <v>0</v>
      </c>
    </row>
    <row r="22" spans="1:12" ht="16.5" customHeight="1">
      <c r="A22" s="301" t="s">
        <v>312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</row>
    <row r="23" ht="33.75" customHeight="1"/>
    <row r="26" ht="12.75">
      <c r="G26" t="s">
        <v>190</v>
      </c>
    </row>
  </sheetData>
  <sheetProtection/>
  <mergeCells count="16">
    <mergeCell ref="A1:L1"/>
    <mergeCell ref="A22:L22"/>
    <mergeCell ref="B6:D6"/>
    <mergeCell ref="B7:D7"/>
    <mergeCell ref="B9:D9"/>
    <mergeCell ref="A4:H4"/>
    <mergeCell ref="B10:D10"/>
    <mergeCell ref="B11:D11"/>
    <mergeCell ref="B13:D13"/>
    <mergeCell ref="B14:D14"/>
    <mergeCell ref="B20:D20"/>
    <mergeCell ref="B21:D21"/>
    <mergeCell ref="B15:D15"/>
    <mergeCell ref="B17:D17"/>
    <mergeCell ref="B18:D18"/>
    <mergeCell ref="B19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37" sqref="F37"/>
    </sheetView>
  </sheetViews>
  <sheetFormatPr defaultColWidth="9.140625" defaultRowHeight="12.75"/>
  <cols>
    <col min="5" max="5" width="47.00390625" style="0" customWidth="1"/>
    <col min="6" max="6" width="18.140625" style="31" customWidth="1"/>
    <col min="7" max="7" width="23.140625" style="31" bestFit="1" customWidth="1"/>
  </cols>
  <sheetData>
    <row r="1" spans="1:7" ht="12.75">
      <c r="A1" s="260" t="s">
        <v>30</v>
      </c>
      <c r="B1" s="260"/>
      <c r="C1" s="260"/>
      <c r="D1" s="260"/>
      <c r="E1" s="260"/>
      <c r="F1" s="260"/>
      <c r="G1" s="260"/>
    </row>
    <row r="2" spans="1:7" ht="15">
      <c r="A2" s="261" t="s">
        <v>31</v>
      </c>
      <c r="B2" s="261"/>
      <c r="C2" s="261"/>
      <c r="D2" s="261"/>
      <c r="E2" s="261"/>
      <c r="F2" s="261"/>
      <c r="G2" s="261"/>
    </row>
    <row r="3" spans="1:7" ht="15">
      <c r="A3" s="261" t="s">
        <v>108</v>
      </c>
      <c r="B3" s="261"/>
      <c r="C3" s="261"/>
      <c r="D3" s="261"/>
      <c r="E3" s="261"/>
      <c r="F3" s="261"/>
      <c r="G3" s="261"/>
    </row>
    <row r="4" spans="1:8" ht="12.75">
      <c r="A4" s="232"/>
      <c r="B4" s="232"/>
      <c r="C4" s="232"/>
      <c r="D4" s="232"/>
      <c r="E4" s="232"/>
      <c r="F4" s="232"/>
      <c r="G4" s="232"/>
      <c r="H4" s="232"/>
    </row>
    <row r="5" spans="1:5" ht="12.75">
      <c r="A5" s="33" t="s">
        <v>33</v>
      </c>
      <c r="B5" s="33"/>
      <c r="C5" s="33"/>
      <c r="D5" s="33"/>
      <c r="E5" s="33"/>
    </row>
    <row r="7" spans="1:7" ht="12.75">
      <c r="A7" s="61" t="s">
        <v>109</v>
      </c>
      <c r="B7" s="61"/>
      <c r="C7" s="61"/>
      <c r="D7" s="62"/>
      <c r="E7" s="61"/>
      <c r="G7" s="44">
        <v>6359783</v>
      </c>
    </row>
    <row r="8" spans="1:6" ht="12.75">
      <c r="A8" s="61" t="s">
        <v>110</v>
      </c>
      <c r="B8" s="61"/>
      <c r="C8" s="61"/>
      <c r="D8" s="62"/>
      <c r="E8" s="61"/>
      <c r="F8" s="64"/>
    </row>
    <row r="9" spans="1:6" ht="12.75">
      <c r="A9" s="65" t="s">
        <v>55</v>
      </c>
      <c r="B9" s="61" t="s">
        <v>111</v>
      </c>
      <c r="C9" s="61"/>
      <c r="D9" s="62"/>
      <c r="E9" s="61"/>
      <c r="F9" s="63"/>
    </row>
    <row r="10" spans="1:6" ht="12.75">
      <c r="A10" s="61"/>
      <c r="B10" s="61" t="s">
        <v>112</v>
      </c>
      <c r="C10" s="61"/>
      <c r="D10" s="62"/>
      <c r="F10" s="61">
        <v>2903460</v>
      </c>
    </row>
    <row r="11" spans="1:6" ht="12.75">
      <c r="A11" s="61"/>
      <c r="B11" s="61" t="s">
        <v>56</v>
      </c>
      <c r="C11" s="61"/>
      <c r="D11" s="62"/>
      <c r="F11" s="61">
        <v>2152320</v>
      </c>
    </row>
    <row r="12" spans="1:6" ht="12.75">
      <c r="A12" s="61"/>
      <c r="B12" s="61" t="s">
        <v>291</v>
      </c>
      <c r="C12" s="61"/>
      <c r="D12" s="62"/>
      <c r="F12" s="61">
        <v>433458</v>
      </c>
    </row>
    <row r="13" spans="1:6" ht="12.75">
      <c r="A13" s="61"/>
      <c r="B13" s="61" t="s">
        <v>57</v>
      </c>
      <c r="C13" s="61"/>
      <c r="D13" s="62"/>
      <c r="F13" s="61">
        <v>870545</v>
      </c>
    </row>
    <row r="14" spans="1:6" ht="12.75">
      <c r="A14" s="61"/>
      <c r="B14" s="61"/>
      <c r="C14" s="61"/>
      <c r="D14" s="62"/>
      <c r="F14" s="61"/>
    </row>
    <row r="15" spans="1:7" ht="12.75">
      <c r="A15" t="s">
        <v>59</v>
      </c>
      <c r="G15" s="31">
        <v>4000000</v>
      </c>
    </row>
    <row r="16" ht="12" customHeight="1"/>
    <row r="17" ht="12.75" hidden="1"/>
    <row r="18" ht="12.75" hidden="1"/>
    <row r="19" ht="12.75" hidden="1"/>
    <row r="20" spans="1:7" ht="12.75">
      <c r="A20" t="s">
        <v>114</v>
      </c>
      <c r="G20" s="31">
        <v>17399520</v>
      </c>
    </row>
    <row r="22" ht="12.75" hidden="1"/>
    <row r="23" ht="12.75" hidden="1"/>
    <row r="24" spans="1:7" ht="12.75">
      <c r="A24" t="s">
        <v>179</v>
      </c>
      <c r="G24" s="31">
        <v>3600000</v>
      </c>
    </row>
    <row r="26" spans="1:7" ht="12.75">
      <c r="A26" t="s">
        <v>60</v>
      </c>
      <c r="G26" s="31">
        <v>2352000</v>
      </c>
    </row>
    <row r="28" spans="1:7" ht="12.75">
      <c r="A28" t="s">
        <v>146</v>
      </c>
      <c r="G28" s="31">
        <v>4455360</v>
      </c>
    </row>
    <row r="30" spans="1:7" ht="12.75">
      <c r="A30" t="s">
        <v>147</v>
      </c>
      <c r="G30" s="31">
        <v>8134398</v>
      </c>
    </row>
    <row r="31" spans="1:7" ht="12.75">
      <c r="A31" s="30"/>
      <c r="B31" s="30"/>
      <c r="C31" s="30"/>
      <c r="D31" s="30"/>
      <c r="E31" s="30"/>
      <c r="F31" s="32"/>
      <c r="G31" s="32"/>
    </row>
    <row r="32" spans="1:7" ht="12.75">
      <c r="A32" t="s">
        <v>61</v>
      </c>
      <c r="F32" s="44">
        <v>9987409</v>
      </c>
      <c r="G32" s="31">
        <f>SUM(F32+F33)</f>
        <v>9317099</v>
      </c>
    </row>
    <row r="33" spans="1:6" ht="12.75">
      <c r="A33" t="s">
        <v>58</v>
      </c>
      <c r="F33" s="44">
        <v>-670310</v>
      </c>
    </row>
    <row r="34" ht="12.75">
      <c r="G34" s="44"/>
    </row>
    <row r="35" spans="1:7" ht="12.75">
      <c r="A35" t="s">
        <v>113</v>
      </c>
      <c r="G35" s="31">
        <v>1192000</v>
      </c>
    </row>
    <row r="37" spans="1:7" ht="12.75">
      <c r="A37" t="s">
        <v>180</v>
      </c>
      <c r="G37" s="31">
        <v>1358880</v>
      </c>
    </row>
    <row r="39" spans="1:7" ht="12.75">
      <c r="A39" t="s">
        <v>154</v>
      </c>
      <c r="G39" s="31">
        <v>24990000</v>
      </c>
    </row>
    <row r="41" spans="1:7" s="33" customFormat="1" ht="12.75">
      <c r="A41" s="33" t="s">
        <v>9</v>
      </c>
      <c r="F41" s="52"/>
      <c r="G41" s="52">
        <f>SUM(G7:G40)</f>
        <v>83159040</v>
      </c>
    </row>
  </sheetData>
  <sheetProtection/>
  <mergeCells count="4">
    <mergeCell ref="A4:H4"/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K26" sqref="K26"/>
    </sheetView>
  </sheetViews>
  <sheetFormatPr defaultColWidth="9.140625" defaultRowHeight="12.75"/>
  <cols>
    <col min="1" max="1" width="5.8515625" style="2" customWidth="1"/>
    <col min="2" max="2" width="7.00390625" style="0" customWidth="1"/>
    <col min="3" max="3" width="11.140625" style="0" customWidth="1"/>
    <col min="4" max="4" width="40.28125" style="0" customWidth="1"/>
    <col min="5" max="7" width="15.7109375" style="0" customWidth="1"/>
    <col min="8" max="8" width="15.7109375" style="3" customWidth="1"/>
    <col min="9" max="9" width="11.57421875" style="0" customWidth="1"/>
    <col min="11" max="11" width="11.7109375" style="0" customWidth="1"/>
    <col min="12" max="12" width="10.28125" style="0" customWidth="1"/>
  </cols>
  <sheetData>
    <row r="1" spans="1:12" ht="19.5" customHeight="1">
      <c r="A1" s="262" t="s">
        <v>314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21" customHeight="1">
      <c r="A2" s="231" t="s">
        <v>66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8" ht="24.75" customHeight="1">
      <c r="A3" s="87"/>
      <c r="B3" s="13"/>
      <c r="C3" s="13"/>
      <c r="D3" s="13"/>
      <c r="E3" s="13"/>
      <c r="F3" s="13"/>
      <c r="G3" s="13"/>
      <c r="H3" s="89" t="s">
        <v>11</v>
      </c>
    </row>
    <row r="4" spans="1:12" s="1" customFormat="1" ht="66.75" customHeight="1">
      <c r="A4" s="74" t="s">
        <v>67</v>
      </c>
      <c r="B4" s="222" t="s">
        <v>0</v>
      </c>
      <c r="C4" s="223"/>
      <c r="D4" s="224"/>
      <c r="E4" s="76" t="s">
        <v>175</v>
      </c>
      <c r="F4" s="76" t="s">
        <v>176</v>
      </c>
      <c r="G4" s="81" t="s">
        <v>173</v>
      </c>
      <c r="H4" s="75" t="s">
        <v>159</v>
      </c>
      <c r="I4" s="76" t="s">
        <v>175</v>
      </c>
      <c r="J4" s="76" t="s">
        <v>176</v>
      </c>
      <c r="K4" s="81" t="s">
        <v>173</v>
      </c>
      <c r="L4" s="75" t="s">
        <v>159</v>
      </c>
    </row>
    <row r="5" spans="1:12" s="1" customFormat="1" ht="19.5" customHeight="1">
      <c r="A5" s="74"/>
      <c r="B5" s="212"/>
      <c r="C5" s="213"/>
      <c r="D5" s="214"/>
      <c r="E5" s="263" t="s">
        <v>292</v>
      </c>
      <c r="F5" s="264"/>
      <c r="G5" s="264"/>
      <c r="H5" s="265"/>
      <c r="I5" s="263" t="s">
        <v>293</v>
      </c>
      <c r="J5" s="264"/>
      <c r="K5" s="264"/>
      <c r="L5" s="265"/>
    </row>
    <row r="6" spans="1:12" s="1" customFormat="1" ht="19.5" customHeight="1">
      <c r="A6" s="90" t="s">
        <v>76</v>
      </c>
      <c r="B6" s="79" t="s">
        <v>68</v>
      </c>
      <c r="C6" s="91"/>
      <c r="D6" s="91"/>
      <c r="E6" s="92">
        <f>SUM(E7+E9)</f>
        <v>114342</v>
      </c>
      <c r="F6" s="92">
        <f>SUM(F7+F9)</f>
        <v>0</v>
      </c>
      <c r="G6" s="92">
        <f>SUM(G7+G9)</f>
        <v>31382</v>
      </c>
      <c r="H6" s="92">
        <f>SUM(E6:G6)</f>
        <v>145724</v>
      </c>
      <c r="I6" s="92">
        <f>SUM(I7+I9)</f>
        <v>118600</v>
      </c>
      <c r="J6" s="92">
        <f>SUM(J7+J9)</f>
        <v>0</v>
      </c>
      <c r="K6" s="92">
        <v>31622</v>
      </c>
      <c r="L6" s="92">
        <f>SUM(I6:K6)</f>
        <v>150222</v>
      </c>
    </row>
    <row r="7" spans="1:12" s="1" customFormat="1" ht="19.5" customHeight="1">
      <c r="A7" s="58"/>
      <c r="B7" s="79" t="s">
        <v>115</v>
      </c>
      <c r="C7" s="79"/>
      <c r="D7" s="79"/>
      <c r="E7" s="95">
        <v>67035</v>
      </c>
      <c r="F7" s="93"/>
      <c r="G7" s="24">
        <v>31382</v>
      </c>
      <c r="H7" s="92">
        <f aca="true" t="shared" si="0" ref="H7:H21">SUM(E7:G7)</f>
        <v>98417</v>
      </c>
      <c r="I7" s="95">
        <v>71293</v>
      </c>
      <c r="J7" s="93"/>
      <c r="K7" s="83">
        <v>31622</v>
      </c>
      <c r="L7" s="92">
        <f aca="true" t="shared" si="1" ref="L7:L20">SUM(I7:K7)</f>
        <v>102915</v>
      </c>
    </row>
    <row r="8" spans="1:12" s="1" customFormat="1" ht="26.25" customHeight="1">
      <c r="A8" s="58"/>
      <c r="B8" s="205" t="s">
        <v>287</v>
      </c>
      <c r="C8" s="59"/>
      <c r="D8" s="60"/>
      <c r="E8" s="95">
        <v>15258</v>
      </c>
      <c r="F8" s="93"/>
      <c r="G8" s="93"/>
      <c r="H8" s="92">
        <f>SUM(E8:G8)</f>
        <v>15258</v>
      </c>
      <c r="I8" s="95">
        <v>15258</v>
      </c>
      <c r="J8" s="93"/>
      <c r="K8" s="93"/>
      <c r="L8" s="92">
        <f t="shared" si="1"/>
        <v>15258</v>
      </c>
    </row>
    <row r="9" spans="1:12" s="1" customFormat="1" ht="27" customHeight="1">
      <c r="A9" s="58"/>
      <c r="B9" s="225" t="s">
        <v>174</v>
      </c>
      <c r="C9" s="226"/>
      <c r="D9" s="227"/>
      <c r="E9" s="95">
        <v>47307</v>
      </c>
      <c r="F9" s="93"/>
      <c r="G9" s="93"/>
      <c r="H9" s="92">
        <f t="shared" si="0"/>
        <v>47307</v>
      </c>
      <c r="I9" s="95">
        <v>47307</v>
      </c>
      <c r="J9" s="93"/>
      <c r="K9" s="93"/>
      <c r="L9" s="92">
        <f t="shared" si="1"/>
        <v>47307</v>
      </c>
    </row>
    <row r="10" spans="1:12" s="57" customFormat="1" ht="19.5" customHeight="1">
      <c r="A10" s="58" t="s">
        <v>78</v>
      </c>
      <c r="B10" s="221" t="s">
        <v>70</v>
      </c>
      <c r="C10" s="221"/>
      <c r="D10" s="221"/>
      <c r="E10" s="95">
        <v>14450</v>
      </c>
      <c r="F10" s="93"/>
      <c r="G10" s="93"/>
      <c r="H10" s="92">
        <f t="shared" si="0"/>
        <v>14450</v>
      </c>
      <c r="I10" s="95">
        <v>14450</v>
      </c>
      <c r="J10" s="93"/>
      <c r="K10" s="93"/>
      <c r="L10" s="92">
        <f t="shared" si="1"/>
        <v>14450</v>
      </c>
    </row>
    <row r="11" spans="1:12" s="1" customFormat="1" ht="19.5" customHeight="1">
      <c r="A11" s="58" t="s">
        <v>79</v>
      </c>
      <c r="B11" s="230" t="s">
        <v>71</v>
      </c>
      <c r="C11" s="230"/>
      <c r="D11" s="230"/>
      <c r="E11" s="96">
        <v>4857</v>
      </c>
      <c r="F11" s="97"/>
      <c r="G11" s="97"/>
      <c r="H11" s="92">
        <f t="shared" si="0"/>
        <v>4857</v>
      </c>
      <c r="I11" s="96">
        <v>4857</v>
      </c>
      <c r="J11" s="93"/>
      <c r="K11" s="93"/>
      <c r="L11" s="92">
        <f t="shared" si="1"/>
        <v>4857</v>
      </c>
    </row>
    <row r="12" spans="1:12" s="1" customFormat="1" ht="19.5" customHeight="1">
      <c r="A12" s="58" t="s">
        <v>81</v>
      </c>
      <c r="B12" s="79" t="s">
        <v>73</v>
      </c>
      <c r="C12" s="79"/>
      <c r="D12" s="79"/>
      <c r="E12" s="95">
        <v>0</v>
      </c>
      <c r="F12" s="93"/>
      <c r="G12" s="93"/>
      <c r="H12" s="92">
        <f t="shared" si="0"/>
        <v>0</v>
      </c>
      <c r="I12" s="95">
        <v>0</v>
      </c>
      <c r="J12" s="93"/>
      <c r="K12" s="93"/>
      <c r="L12" s="92">
        <f t="shared" si="1"/>
        <v>0</v>
      </c>
    </row>
    <row r="13" spans="1:12" s="1" customFormat="1" ht="19.5" customHeight="1">
      <c r="A13" s="74"/>
      <c r="B13" s="228" t="s">
        <v>151</v>
      </c>
      <c r="C13" s="228"/>
      <c r="D13" s="228"/>
      <c r="E13" s="98">
        <f>SUM(E6+E10+E11)</f>
        <v>133649</v>
      </c>
      <c r="F13" s="84">
        <f>SUM(F6+F10+F11)</f>
        <v>0</v>
      </c>
      <c r="G13" s="84">
        <f>SUM(G6+G10+G11)</f>
        <v>31382</v>
      </c>
      <c r="H13" s="105">
        <f t="shared" si="0"/>
        <v>165031</v>
      </c>
      <c r="I13" s="98">
        <f>SUM(I6+I10+I11)</f>
        <v>137907</v>
      </c>
      <c r="J13" s="84">
        <f>SUM(J6+J10+J11)</f>
        <v>0</v>
      </c>
      <c r="K13" s="84">
        <f>SUM(K6+K10+K11)</f>
        <v>31622</v>
      </c>
      <c r="L13" s="92">
        <f>SUM(L6+L10+L11+L12)</f>
        <v>169529</v>
      </c>
    </row>
    <row r="14" spans="1:12" s="1" customFormat="1" ht="19.5" customHeight="1">
      <c r="A14" s="58" t="s">
        <v>77</v>
      </c>
      <c r="B14" s="79" t="s">
        <v>69</v>
      </c>
      <c r="C14" s="79"/>
      <c r="D14" s="79"/>
      <c r="E14" s="95">
        <v>5016</v>
      </c>
      <c r="F14" s="83"/>
      <c r="G14" s="83"/>
      <c r="H14" s="92">
        <f t="shared" si="0"/>
        <v>5016</v>
      </c>
      <c r="I14" s="95">
        <v>5016</v>
      </c>
      <c r="J14" s="83"/>
      <c r="K14" s="83"/>
      <c r="L14" s="92">
        <f t="shared" si="1"/>
        <v>5016</v>
      </c>
    </row>
    <row r="15" spans="1:12" s="1" customFormat="1" ht="19.5" customHeight="1">
      <c r="A15" s="58" t="s">
        <v>80</v>
      </c>
      <c r="B15" s="79" t="s">
        <v>72</v>
      </c>
      <c r="C15" s="79"/>
      <c r="D15" s="79"/>
      <c r="E15" s="95">
        <v>4732</v>
      </c>
      <c r="F15" s="83"/>
      <c r="G15" s="83"/>
      <c r="H15" s="92">
        <f t="shared" si="0"/>
        <v>4732</v>
      </c>
      <c r="I15" s="95">
        <v>4732</v>
      </c>
      <c r="J15" s="83"/>
      <c r="K15" s="83"/>
      <c r="L15" s="92">
        <f t="shared" si="1"/>
        <v>4732</v>
      </c>
    </row>
    <row r="16" spans="1:12" s="1" customFormat="1" ht="19.5" customHeight="1">
      <c r="A16" s="58" t="s">
        <v>82</v>
      </c>
      <c r="B16" s="79" t="s">
        <v>74</v>
      </c>
      <c r="C16" s="79"/>
      <c r="D16" s="79"/>
      <c r="E16" s="95"/>
      <c r="F16" s="83"/>
      <c r="G16" s="83"/>
      <c r="H16" s="92">
        <f t="shared" si="0"/>
        <v>0</v>
      </c>
      <c r="I16" s="95"/>
      <c r="J16" s="83"/>
      <c r="K16" s="83"/>
      <c r="L16" s="92">
        <f t="shared" si="1"/>
        <v>0</v>
      </c>
    </row>
    <row r="17" spans="1:12" s="1" customFormat="1" ht="19.5" customHeight="1">
      <c r="A17" s="74"/>
      <c r="B17" s="228" t="s">
        <v>152</v>
      </c>
      <c r="C17" s="228"/>
      <c r="D17" s="228"/>
      <c r="E17" s="98">
        <f>SUM(E14:E16)</f>
        <v>9748</v>
      </c>
      <c r="F17" s="84">
        <f>SUM(F14:F16)</f>
        <v>0</v>
      </c>
      <c r="G17" s="84">
        <f>SUM(G14:G16)</f>
        <v>0</v>
      </c>
      <c r="H17" s="105">
        <f t="shared" si="0"/>
        <v>9748</v>
      </c>
      <c r="I17" s="98">
        <f>SUM(I14:I16)</f>
        <v>9748</v>
      </c>
      <c r="J17" s="84">
        <f>SUM(J14:J16)</f>
        <v>0</v>
      </c>
      <c r="K17" s="84">
        <f>SUM(K14:K16)</f>
        <v>0</v>
      </c>
      <c r="L17" s="92">
        <f t="shared" si="1"/>
        <v>9748</v>
      </c>
    </row>
    <row r="18" spans="1:12" s="1" customFormat="1" ht="19.5" customHeight="1">
      <c r="A18" s="74" t="s">
        <v>85</v>
      </c>
      <c r="B18" s="71" t="s">
        <v>153</v>
      </c>
      <c r="C18" s="71"/>
      <c r="D18" s="71"/>
      <c r="E18" s="98">
        <f>SUM(E13+E17)</f>
        <v>143397</v>
      </c>
      <c r="F18" s="84">
        <f>SUM(F13+F17)</f>
        <v>0</v>
      </c>
      <c r="G18" s="84">
        <f>SUM(G13+G17)</f>
        <v>31382</v>
      </c>
      <c r="H18" s="105">
        <f t="shared" si="0"/>
        <v>174779</v>
      </c>
      <c r="I18" s="98">
        <f>SUM(I13+I17)</f>
        <v>147655</v>
      </c>
      <c r="J18" s="84">
        <f>SUM(J13+J17)</f>
        <v>0</v>
      </c>
      <c r="K18" s="84">
        <f>SUM(K13+K17)</f>
        <v>31622</v>
      </c>
      <c r="L18" s="92">
        <f>SUM(L13+L17)</f>
        <v>179277</v>
      </c>
    </row>
    <row r="19" spans="1:12" s="1" customFormat="1" ht="19.5" customHeight="1">
      <c r="A19" s="58" t="s">
        <v>83</v>
      </c>
      <c r="B19" s="94" t="s">
        <v>75</v>
      </c>
      <c r="C19" s="79"/>
      <c r="D19" s="79"/>
      <c r="E19" s="95">
        <v>0</v>
      </c>
      <c r="F19" s="83"/>
      <c r="G19" s="83"/>
      <c r="H19" s="92">
        <f t="shared" si="0"/>
        <v>0</v>
      </c>
      <c r="I19" s="95">
        <v>0</v>
      </c>
      <c r="J19" s="83"/>
      <c r="K19" s="83"/>
      <c r="L19" s="92">
        <f t="shared" si="1"/>
        <v>0</v>
      </c>
    </row>
    <row r="20" spans="1:12" ht="12.75">
      <c r="A20" s="58" t="s">
        <v>294</v>
      </c>
      <c r="B20" s="94" t="s">
        <v>295</v>
      </c>
      <c r="C20" s="79"/>
      <c r="D20" s="79"/>
      <c r="E20" s="95"/>
      <c r="F20" s="83"/>
      <c r="G20" s="83"/>
      <c r="H20" s="92"/>
      <c r="I20" s="95">
        <v>612</v>
      </c>
      <c r="J20" s="83"/>
      <c r="K20" s="83"/>
      <c r="L20" s="92">
        <f t="shared" si="1"/>
        <v>612</v>
      </c>
    </row>
    <row r="21" spans="1:12" ht="12.75">
      <c r="A21" s="74" t="s">
        <v>107</v>
      </c>
      <c r="B21" s="229" t="s">
        <v>119</v>
      </c>
      <c r="C21" s="229"/>
      <c r="D21" s="229"/>
      <c r="E21" s="98">
        <f>SUM(E18:E19)</f>
        <v>143397</v>
      </c>
      <c r="F21" s="84">
        <f>SUM(F18:F19)</f>
        <v>0</v>
      </c>
      <c r="G21" s="84">
        <f>SUM(G18:G19)</f>
        <v>31382</v>
      </c>
      <c r="H21" s="105">
        <f t="shared" si="0"/>
        <v>174779</v>
      </c>
      <c r="I21" s="98">
        <f>SUM(I18:I19)</f>
        <v>147655</v>
      </c>
      <c r="J21" s="84">
        <f>SUM(J18:J19)</f>
        <v>0</v>
      </c>
      <c r="K21" s="84">
        <f>SUM(K18:K19)</f>
        <v>31622</v>
      </c>
      <c r="L21" s="92">
        <f>SUM(L18:L20)</f>
        <v>179889</v>
      </c>
    </row>
    <row r="22" spans="1:12" ht="14.25">
      <c r="A22" s="301" t="s">
        <v>310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</row>
  </sheetData>
  <sheetProtection/>
  <mergeCells count="12">
    <mergeCell ref="B21:D21"/>
    <mergeCell ref="A22:L22"/>
    <mergeCell ref="A1:L1"/>
    <mergeCell ref="A2:L2"/>
    <mergeCell ref="E5:H5"/>
    <mergeCell ref="I5:L5"/>
    <mergeCell ref="B11:D11"/>
    <mergeCell ref="B13:D13"/>
    <mergeCell ref="B9:D9"/>
    <mergeCell ref="B10:D10"/>
    <mergeCell ref="B4:D4"/>
    <mergeCell ref="B17:D17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8515625" style="2" customWidth="1"/>
    <col min="2" max="2" width="7.00390625" style="0" customWidth="1"/>
    <col min="3" max="3" width="11.140625" style="0" customWidth="1"/>
    <col min="4" max="4" width="40.28125" style="0" customWidth="1"/>
    <col min="5" max="5" width="14.7109375" style="0" customWidth="1"/>
    <col min="6" max="6" width="14.7109375" style="3" customWidth="1"/>
    <col min="7" max="8" width="14.7109375" style="31" customWidth="1"/>
  </cols>
  <sheetData>
    <row r="1" spans="6:8" ht="15.75" customHeight="1">
      <c r="F1" s="51"/>
      <c r="H1" s="51" t="s">
        <v>289</v>
      </c>
    </row>
    <row r="2" spans="1:9" ht="21" customHeight="1">
      <c r="A2" s="231" t="s">
        <v>288</v>
      </c>
      <c r="B2" s="231"/>
      <c r="C2" s="231"/>
      <c r="D2" s="231"/>
      <c r="E2" s="231"/>
      <c r="F2" s="231"/>
      <c r="G2" s="231"/>
      <c r="H2" s="231"/>
      <c r="I2" s="231"/>
    </row>
    <row r="3" spans="1:8" ht="24.75" customHeight="1">
      <c r="A3" s="87"/>
      <c r="B3" s="13"/>
      <c r="C3" s="13"/>
      <c r="D3" s="13"/>
      <c r="E3" s="13"/>
      <c r="H3" s="89" t="s">
        <v>11</v>
      </c>
    </row>
    <row r="4" spans="1:8" s="1" customFormat="1" ht="27" customHeight="1">
      <c r="A4" s="74" t="s">
        <v>67</v>
      </c>
      <c r="B4" s="222" t="s">
        <v>0</v>
      </c>
      <c r="C4" s="223"/>
      <c r="D4" s="224"/>
      <c r="E4" s="75">
        <v>2014</v>
      </c>
      <c r="F4" s="75">
        <v>2015</v>
      </c>
      <c r="G4" s="75">
        <v>2016</v>
      </c>
      <c r="H4" s="84">
        <v>2017</v>
      </c>
    </row>
    <row r="5" spans="1:8" s="1" customFormat="1" ht="12.75" customHeight="1">
      <c r="A5" s="90" t="s">
        <v>76</v>
      </c>
      <c r="B5" s="79" t="s">
        <v>68</v>
      </c>
      <c r="C5" s="91"/>
      <c r="D5" s="91"/>
      <c r="E5" s="92">
        <v>145724</v>
      </c>
      <c r="F5" s="77">
        <f>SUM(F6+F7+F8)</f>
        <v>147000</v>
      </c>
      <c r="G5" s="24">
        <f>SUM(G6+G7+G8)</f>
        <v>149000</v>
      </c>
      <c r="H5" s="24">
        <f>SUM(H6+H7+H8)</f>
        <v>150000</v>
      </c>
    </row>
    <row r="6" spans="1:8" s="1" customFormat="1" ht="12.75" customHeight="1">
      <c r="A6" s="58"/>
      <c r="B6" s="79" t="s">
        <v>115</v>
      </c>
      <c r="C6" s="79"/>
      <c r="D6" s="79"/>
      <c r="E6" s="92">
        <v>98417</v>
      </c>
      <c r="F6" s="83">
        <v>84000</v>
      </c>
      <c r="G6" s="77">
        <v>85000</v>
      </c>
      <c r="H6" s="77">
        <v>86000</v>
      </c>
    </row>
    <row r="7" spans="1:8" s="1" customFormat="1" ht="12.75" customHeight="1">
      <c r="A7" s="58"/>
      <c r="B7" s="205" t="s">
        <v>287</v>
      </c>
      <c r="C7" s="59"/>
      <c r="D7" s="60"/>
      <c r="E7" s="92">
        <v>15258</v>
      </c>
      <c r="F7" s="83">
        <v>15000</v>
      </c>
      <c r="G7" s="77">
        <v>15000</v>
      </c>
      <c r="H7" s="77">
        <v>14000</v>
      </c>
    </row>
    <row r="8" spans="1:8" s="1" customFormat="1" ht="12.75" customHeight="1">
      <c r="A8" s="58"/>
      <c r="B8" s="225" t="s">
        <v>174</v>
      </c>
      <c r="C8" s="226"/>
      <c r="D8" s="227"/>
      <c r="E8" s="92">
        <f aca="true" t="shared" si="0" ref="E8:E19">SUM(E8:E8)</f>
        <v>47307</v>
      </c>
      <c r="F8" s="83">
        <v>48000</v>
      </c>
      <c r="G8" s="77">
        <v>49000</v>
      </c>
      <c r="H8" s="77">
        <v>50000</v>
      </c>
    </row>
    <row r="9" spans="1:8" s="1" customFormat="1" ht="12.75" customHeight="1">
      <c r="A9" s="58" t="s">
        <v>78</v>
      </c>
      <c r="B9" s="221" t="s">
        <v>70</v>
      </c>
      <c r="C9" s="221"/>
      <c r="D9" s="221"/>
      <c r="E9" s="92">
        <f t="shared" si="0"/>
        <v>14450</v>
      </c>
      <c r="F9" s="83">
        <v>15000</v>
      </c>
      <c r="G9" s="77">
        <v>16000</v>
      </c>
      <c r="H9" s="77">
        <v>16500</v>
      </c>
    </row>
    <row r="10" spans="1:8" s="57" customFormat="1" ht="12.75" customHeight="1">
      <c r="A10" s="58" t="s">
        <v>79</v>
      </c>
      <c r="B10" s="230" t="s">
        <v>71</v>
      </c>
      <c r="C10" s="230"/>
      <c r="D10" s="230"/>
      <c r="E10" s="92">
        <f t="shared" si="0"/>
        <v>4857</v>
      </c>
      <c r="F10" s="83">
        <v>5000</v>
      </c>
      <c r="G10" s="206">
        <v>5500</v>
      </c>
      <c r="H10" s="206">
        <v>6000</v>
      </c>
    </row>
    <row r="11" spans="1:8" s="1" customFormat="1" ht="12.75" customHeight="1">
      <c r="A11" s="58" t="s">
        <v>81</v>
      </c>
      <c r="B11" s="79" t="s">
        <v>73</v>
      </c>
      <c r="C11" s="79"/>
      <c r="D11" s="79"/>
      <c r="E11" s="92">
        <f t="shared" si="0"/>
        <v>0</v>
      </c>
      <c r="F11" s="83"/>
      <c r="G11" s="77"/>
      <c r="H11" s="77"/>
    </row>
    <row r="12" spans="1:8" s="1" customFormat="1" ht="12.75" customHeight="1">
      <c r="A12" s="74"/>
      <c r="B12" s="228" t="s">
        <v>151</v>
      </c>
      <c r="C12" s="228"/>
      <c r="D12" s="228"/>
      <c r="E12" s="105">
        <v>165031</v>
      </c>
      <c r="F12" s="77">
        <f>SUM(F5+F9+F10+F11)</f>
        <v>167000</v>
      </c>
      <c r="G12" s="77">
        <f>SUM(G5+G9+G10)</f>
        <v>170500</v>
      </c>
      <c r="H12" s="77">
        <f>SUM(H5+H9+H10)</f>
        <v>172500</v>
      </c>
    </row>
    <row r="13" spans="1:8" s="1" customFormat="1" ht="12.75" customHeight="1">
      <c r="A13" s="58" t="s">
        <v>77</v>
      </c>
      <c r="B13" s="79" t="s">
        <v>69</v>
      </c>
      <c r="C13" s="79"/>
      <c r="D13" s="79"/>
      <c r="E13" s="92">
        <f t="shared" si="0"/>
        <v>5016</v>
      </c>
      <c r="F13" s="77">
        <v>6000</v>
      </c>
      <c r="G13" s="77">
        <v>7000</v>
      </c>
      <c r="H13" s="77">
        <v>8000</v>
      </c>
    </row>
    <row r="14" spans="1:8" s="1" customFormat="1" ht="12.75" customHeight="1">
      <c r="A14" s="58" t="s">
        <v>80</v>
      </c>
      <c r="B14" s="79" t="s">
        <v>72</v>
      </c>
      <c r="C14" s="79"/>
      <c r="D14" s="79"/>
      <c r="E14" s="92">
        <v>4732</v>
      </c>
      <c r="F14" s="77">
        <v>2000</v>
      </c>
      <c r="G14" s="77">
        <v>2000</v>
      </c>
      <c r="H14" s="77">
        <v>2000</v>
      </c>
    </row>
    <row r="15" spans="1:8" s="1" customFormat="1" ht="12.75" customHeight="1">
      <c r="A15" s="58" t="s">
        <v>82</v>
      </c>
      <c r="B15" s="79" t="s">
        <v>74</v>
      </c>
      <c r="C15" s="79"/>
      <c r="D15" s="79"/>
      <c r="E15" s="92">
        <f t="shared" si="0"/>
        <v>0</v>
      </c>
      <c r="F15" s="77"/>
      <c r="G15" s="77"/>
      <c r="H15" s="77"/>
    </row>
    <row r="16" spans="1:8" s="1" customFormat="1" ht="12.75" customHeight="1">
      <c r="A16" s="74"/>
      <c r="B16" s="228" t="s">
        <v>152</v>
      </c>
      <c r="C16" s="228"/>
      <c r="D16" s="228"/>
      <c r="E16" s="105">
        <v>9748</v>
      </c>
      <c r="F16" s="77">
        <f>SUM(F13:F15)</f>
        <v>8000</v>
      </c>
      <c r="G16" s="77">
        <f>SUM(G13:G15)</f>
        <v>9000</v>
      </c>
      <c r="H16" s="77">
        <f>SUM(H13:H15)</f>
        <v>10000</v>
      </c>
    </row>
    <row r="17" spans="1:8" s="1" customFormat="1" ht="12.75" customHeight="1">
      <c r="A17" s="74" t="s">
        <v>85</v>
      </c>
      <c r="B17" s="71" t="s">
        <v>153</v>
      </c>
      <c r="C17" s="71"/>
      <c r="D17" s="71"/>
      <c r="E17" s="105">
        <v>174779</v>
      </c>
      <c r="F17" s="77">
        <f>SUM(F12+F16)</f>
        <v>175000</v>
      </c>
      <c r="G17" s="77">
        <f>SUM(G12+G16)</f>
        <v>179500</v>
      </c>
      <c r="H17" s="77">
        <f>SUM(H12+H16)</f>
        <v>182500</v>
      </c>
    </row>
    <row r="18" spans="1:8" s="1" customFormat="1" ht="12.75" customHeight="1">
      <c r="A18" s="58" t="s">
        <v>83</v>
      </c>
      <c r="B18" s="94" t="s">
        <v>75</v>
      </c>
      <c r="C18" s="79"/>
      <c r="D18" s="79"/>
      <c r="E18" s="92">
        <f t="shared" si="0"/>
        <v>0</v>
      </c>
      <c r="F18" s="77"/>
      <c r="G18" s="77"/>
      <c r="H18" s="77"/>
    </row>
    <row r="19" spans="1:8" s="1" customFormat="1" ht="12.75" customHeight="1">
      <c r="A19" s="74" t="s">
        <v>107</v>
      </c>
      <c r="B19" s="229" t="s">
        <v>119</v>
      </c>
      <c r="C19" s="229"/>
      <c r="D19" s="229"/>
      <c r="E19" s="105">
        <f t="shared" si="0"/>
        <v>189503</v>
      </c>
      <c r="F19" s="77">
        <f>SUM(F17:F18)</f>
        <v>175000</v>
      </c>
      <c r="G19" s="77">
        <f>SUM(G17:G18)</f>
        <v>179500</v>
      </c>
      <c r="H19" s="77">
        <f>SUM(H17:H18)</f>
        <v>182500</v>
      </c>
    </row>
    <row r="20" spans="1:8" ht="12.75" customHeight="1">
      <c r="A20" s="58" t="s">
        <v>86</v>
      </c>
      <c r="B20" s="221" t="s">
        <v>27</v>
      </c>
      <c r="C20" s="221"/>
      <c r="D20" s="221"/>
      <c r="E20" s="24">
        <v>71609</v>
      </c>
      <c r="F20" s="85">
        <v>72000</v>
      </c>
      <c r="G20" s="24">
        <v>72000</v>
      </c>
      <c r="H20" s="24">
        <v>72500</v>
      </c>
    </row>
    <row r="21" spans="1:8" ht="12.75" customHeight="1">
      <c r="A21" s="58" t="s">
        <v>88</v>
      </c>
      <c r="B21" s="79" t="s">
        <v>87</v>
      </c>
      <c r="C21" s="5"/>
      <c r="D21" s="5"/>
      <c r="E21" s="24">
        <v>14614</v>
      </c>
      <c r="F21" s="85">
        <v>14800</v>
      </c>
      <c r="G21" s="24">
        <v>14800</v>
      </c>
      <c r="H21" s="24">
        <v>14900</v>
      </c>
    </row>
    <row r="22" spans="1:8" ht="12.75" customHeight="1">
      <c r="A22" s="58" t="s">
        <v>89</v>
      </c>
      <c r="B22" s="221" t="s">
        <v>4</v>
      </c>
      <c r="C22" s="221"/>
      <c r="D22" s="221"/>
      <c r="E22" s="24">
        <v>42326</v>
      </c>
      <c r="F22" s="85">
        <v>42300</v>
      </c>
      <c r="G22" s="24">
        <v>42300</v>
      </c>
      <c r="H22" s="24">
        <v>42400</v>
      </c>
    </row>
    <row r="23" spans="1:8" ht="12.75" customHeight="1">
      <c r="A23" s="58" t="s">
        <v>90</v>
      </c>
      <c r="B23" s="221" t="s">
        <v>91</v>
      </c>
      <c r="C23" s="221"/>
      <c r="D23" s="221"/>
      <c r="E23" s="24">
        <v>31382</v>
      </c>
      <c r="F23" s="85">
        <v>32000</v>
      </c>
      <c r="G23" s="24">
        <v>32000</v>
      </c>
      <c r="H23" s="24">
        <v>32000</v>
      </c>
    </row>
    <row r="24" spans="1:8" ht="12.75" customHeight="1">
      <c r="A24" s="58" t="s">
        <v>92</v>
      </c>
      <c r="B24" s="221" t="s">
        <v>93</v>
      </c>
      <c r="C24" s="221"/>
      <c r="D24" s="221"/>
      <c r="E24" s="24">
        <v>5100</v>
      </c>
      <c r="F24" s="85">
        <v>4800</v>
      </c>
      <c r="G24" s="24">
        <v>4800</v>
      </c>
      <c r="H24" s="24">
        <v>4800</v>
      </c>
    </row>
    <row r="25" spans="1:8" s="1" customFormat="1" ht="12.75" customHeight="1">
      <c r="A25" s="74"/>
      <c r="B25" s="88" t="s">
        <v>150</v>
      </c>
      <c r="C25" s="88"/>
      <c r="D25" s="88"/>
      <c r="E25" s="77">
        <f>SUM(E20:E24)</f>
        <v>165031</v>
      </c>
      <c r="F25" s="77">
        <f>SUM(F20:F24)</f>
        <v>165900</v>
      </c>
      <c r="G25" s="77">
        <f>SUM(G20:G24)</f>
        <v>165900</v>
      </c>
      <c r="H25" s="77">
        <f>SUM(H20:H24)</f>
        <v>166600</v>
      </c>
    </row>
    <row r="26" spans="1:8" ht="12.75" customHeight="1">
      <c r="A26" s="58" t="s">
        <v>94</v>
      </c>
      <c r="B26" s="221" t="s">
        <v>95</v>
      </c>
      <c r="C26" s="221"/>
      <c r="D26" s="221"/>
      <c r="E26" s="24">
        <v>1400</v>
      </c>
      <c r="F26" s="85"/>
      <c r="G26" s="24"/>
      <c r="H26" s="24"/>
    </row>
    <row r="27" spans="1:8" ht="12.75" customHeight="1">
      <c r="A27" s="58" t="s">
        <v>96</v>
      </c>
      <c r="B27" s="221" t="s">
        <v>97</v>
      </c>
      <c r="C27" s="221"/>
      <c r="D27" s="221"/>
      <c r="E27" s="24">
        <v>8348</v>
      </c>
      <c r="F27" s="85">
        <v>9100</v>
      </c>
      <c r="G27" s="24">
        <v>13600</v>
      </c>
      <c r="H27" s="24">
        <v>15900</v>
      </c>
    </row>
    <row r="28" spans="1:8" ht="12.75" customHeight="1">
      <c r="A28" s="58" t="s">
        <v>98</v>
      </c>
      <c r="B28" s="221" t="s">
        <v>99</v>
      </c>
      <c r="C28" s="221"/>
      <c r="D28" s="221"/>
      <c r="E28" s="24">
        <f>SUM(B28:D28)</f>
        <v>0</v>
      </c>
      <c r="F28" s="85"/>
      <c r="G28" s="24"/>
      <c r="H28" s="24"/>
    </row>
    <row r="29" spans="1:8" s="1" customFormat="1" ht="12.75" customHeight="1">
      <c r="A29" s="74"/>
      <c r="B29" s="88" t="s">
        <v>149</v>
      </c>
      <c r="C29" s="88"/>
      <c r="D29" s="88"/>
      <c r="E29" s="77">
        <f>SUM(E26:E28)</f>
        <v>9748</v>
      </c>
      <c r="F29" s="84">
        <f>SUM(F26:F28)</f>
        <v>9100</v>
      </c>
      <c r="G29" s="84">
        <f>SUM(G26:G28)</f>
        <v>13600</v>
      </c>
      <c r="H29" s="84">
        <f>SUM(H26:H28)</f>
        <v>15900</v>
      </c>
    </row>
    <row r="30" spans="1:8" s="1" customFormat="1" ht="12.75" customHeight="1">
      <c r="A30" s="74" t="s">
        <v>102</v>
      </c>
      <c r="B30" s="228" t="s">
        <v>148</v>
      </c>
      <c r="C30" s="228"/>
      <c r="D30" s="228"/>
      <c r="E30" s="77">
        <f>SUM(E25+E29)</f>
        <v>174779</v>
      </c>
      <c r="F30" s="84">
        <f>SUM(F25+F29)</f>
        <v>175000</v>
      </c>
      <c r="G30" s="84">
        <f>SUM(G25+G29)</f>
        <v>179500</v>
      </c>
      <c r="H30" s="84">
        <f>SUM(H25+H29)</f>
        <v>182500</v>
      </c>
    </row>
    <row r="31" spans="1:8" ht="12.75" customHeight="1">
      <c r="A31" s="58" t="s">
        <v>100</v>
      </c>
      <c r="B31" s="221" t="s">
        <v>101</v>
      </c>
      <c r="C31" s="221"/>
      <c r="D31" s="221"/>
      <c r="E31" s="24">
        <f>SUM(B31:D31)</f>
        <v>0</v>
      </c>
      <c r="F31" s="85"/>
      <c r="G31" s="24"/>
      <c r="H31" s="24"/>
    </row>
    <row r="32" spans="1:8" s="1" customFormat="1" ht="12.75" customHeight="1">
      <c r="A32" s="74" t="s">
        <v>106</v>
      </c>
      <c r="B32" s="228" t="s">
        <v>122</v>
      </c>
      <c r="C32" s="228"/>
      <c r="D32" s="228"/>
      <c r="E32" s="77">
        <f>SUM(E30+E31)</f>
        <v>174779</v>
      </c>
      <c r="F32" s="84">
        <f>SUM(F30:F31)</f>
        <v>175000</v>
      </c>
      <c r="G32" s="84">
        <f>SUM(G30:G31)</f>
        <v>179500</v>
      </c>
      <c r="H32" s="84">
        <f>SUM(H30:H31)</f>
        <v>182500</v>
      </c>
    </row>
  </sheetData>
  <sheetProtection/>
  <mergeCells count="18">
    <mergeCell ref="B31:D31"/>
    <mergeCell ref="B32:D32"/>
    <mergeCell ref="A2:I2"/>
    <mergeCell ref="B26:D26"/>
    <mergeCell ref="B27:D27"/>
    <mergeCell ref="B28:D28"/>
    <mergeCell ref="B30:D30"/>
    <mergeCell ref="B20:D20"/>
    <mergeCell ref="B22:D22"/>
    <mergeCell ref="B23:D23"/>
    <mergeCell ref="B24:D24"/>
    <mergeCell ref="B4:D4"/>
    <mergeCell ref="B8:D8"/>
    <mergeCell ref="B9:D9"/>
    <mergeCell ref="B16:D16"/>
    <mergeCell ref="B19:D19"/>
    <mergeCell ref="B12:D12"/>
    <mergeCell ref="B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I18" sqref="I18"/>
    </sheetView>
  </sheetViews>
  <sheetFormatPr defaultColWidth="9.140625" defaultRowHeight="12.75"/>
  <sheetData>
    <row r="2" spans="1:14" ht="12.75">
      <c r="A2" s="218" t="s">
        <v>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4" spans="1:14" ht="12.75">
      <c r="A4" s="232" t="s">
        <v>34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4" ht="12.75">
      <c r="A5" s="232" t="s">
        <v>35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49</v>
      </c>
      <c r="M8" s="2"/>
      <c r="N8" s="2"/>
    </row>
    <row r="10" spans="1:14" ht="12.75">
      <c r="A10" s="18"/>
      <c r="B10" s="26"/>
      <c r="C10" s="12"/>
      <c r="D10" s="12"/>
      <c r="E10" s="12"/>
      <c r="F10" s="12"/>
      <c r="G10" s="27"/>
      <c r="H10" s="18"/>
      <c r="I10" s="18"/>
      <c r="J10" s="12" t="s">
        <v>43</v>
      </c>
      <c r="K10" s="12"/>
      <c r="L10" s="12"/>
      <c r="M10" s="27"/>
      <c r="N10" s="18"/>
    </row>
    <row r="11" spans="1:14" ht="12.75">
      <c r="A11" s="29" t="s">
        <v>36</v>
      </c>
      <c r="B11" s="233" t="s">
        <v>42</v>
      </c>
      <c r="C11" s="234"/>
      <c r="D11" s="234"/>
      <c r="E11" s="234"/>
      <c r="F11" s="234"/>
      <c r="G11" s="235"/>
      <c r="H11" s="41" t="s">
        <v>40</v>
      </c>
      <c r="I11" s="46" t="s">
        <v>155</v>
      </c>
      <c r="J11" s="25" t="s">
        <v>50</v>
      </c>
      <c r="K11" s="11" t="s">
        <v>62</v>
      </c>
      <c r="L11" s="25" t="s">
        <v>156</v>
      </c>
      <c r="M11" s="11" t="s">
        <v>157</v>
      </c>
      <c r="N11" s="29" t="s">
        <v>38</v>
      </c>
    </row>
    <row r="12" spans="1:14" ht="12.75">
      <c r="A12" s="17" t="s">
        <v>37</v>
      </c>
      <c r="B12" s="39"/>
      <c r="C12" s="28"/>
      <c r="D12" s="28"/>
      <c r="E12" s="28"/>
      <c r="F12" s="28"/>
      <c r="G12" s="40"/>
      <c r="H12" s="16" t="s">
        <v>41</v>
      </c>
      <c r="I12" s="41" t="s">
        <v>39</v>
      </c>
      <c r="J12" s="13"/>
      <c r="K12" s="41"/>
      <c r="L12" s="13"/>
      <c r="M12" s="41" t="s">
        <v>64</v>
      </c>
      <c r="N12" s="29"/>
    </row>
    <row r="13" spans="1:14" ht="12.75">
      <c r="A13" s="5"/>
      <c r="B13" s="6"/>
      <c r="C13" s="9"/>
      <c r="D13" s="9"/>
      <c r="E13" s="9"/>
      <c r="F13" s="9"/>
      <c r="G13" s="10"/>
      <c r="H13" s="6"/>
      <c r="I13" s="5"/>
      <c r="J13" s="9"/>
      <c r="K13" s="5"/>
      <c r="L13" s="9"/>
      <c r="M13" s="5"/>
      <c r="N13" s="10"/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6" ht="12.75">
      <c r="D16" t="s">
        <v>63</v>
      </c>
    </row>
  </sheetData>
  <sheetProtection/>
  <mergeCells count="4">
    <mergeCell ref="A4:N4"/>
    <mergeCell ref="A5:N5"/>
    <mergeCell ref="A2:N2"/>
    <mergeCell ref="B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5.8515625" style="148" customWidth="1"/>
    <col min="2" max="2" width="47.28125" style="149" customWidth="1"/>
    <col min="3" max="3" width="14.00390625" style="148" customWidth="1"/>
    <col min="4" max="4" width="47.28125" style="148" customWidth="1"/>
    <col min="5" max="5" width="14.00390625" style="148" customWidth="1"/>
    <col min="6" max="6" width="0.13671875" style="148" customWidth="1"/>
    <col min="7" max="16384" width="9.140625" style="148" customWidth="1"/>
  </cols>
  <sheetData>
    <row r="1" ht="12.75">
      <c r="D1" s="204" t="s">
        <v>286</v>
      </c>
    </row>
    <row r="2" spans="2:6" ht="24.75" customHeight="1">
      <c r="B2" s="239" t="s">
        <v>252</v>
      </c>
      <c r="C2" s="239"/>
      <c r="D2" s="239"/>
      <c r="E2" s="239"/>
      <c r="F2" s="236" t="s">
        <v>253</v>
      </c>
    </row>
    <row r="3" spans="5:6" ht="14.25" thickBot="1">
      <c r="E3" s="150" t="s">
        <v>219</v>
      </c>
      <c r="F3" s="236"/>
    </row>
    <row r="4" spans="1:6" ht="13.5" thickBot="1">
      <c r="A4" s="237" t="s">
        <v>220</v>
      </c>
      <c r="B4" s="151" t="s">
        <v>221</v>
      </c>
      <c r="C4" s="152"/>
      <c r="D4" s="151" t="s">
        <v>222</v>
      </c>
      <c r="E4" s="153"/>
      <c r="F4" s="236"/>
    </row>
    <row r="5" spans="1:6" s="157" customFormat="1" ht="23.25" customHeight="1" thickBot="1">
      <c r="A5" s="238"/>
      <c r="B5" s="154" t="s">
        <v>0</v>
      </c>
      <c r="C5" s="155" t="s">
        <v>223</v>
      </c>
      <c r="D5" s="154" t="s">
        <v>0</v>
      </c>
      <c r="E5" s="155" t="s">
        <v>223</v>
      </c>
      <c r="F5" s="236"/>
    </row>
    <row r="6" spans="1:6" s="157" customFormat="1" ht="13.5" thickBot="1">
      <c r="A6" s="158">
        <v>1</v>
      </c>
      <c r="B6" s="159">
        <v>2</v>
      </c>
      <c r="C6" s="160">
        <v>3</v>
      </c>
      <c r="D6" s="159">
        <v>4</v>
      </c>
      <c r="E6" s="161">
        <v>5</v>
      </c>
      <c r="F6" s="236"/>
    </row>
    <row r="7" spans="1:6" ht="12.75" customHeight="1">
      <c r="A7" s="163" t="s">
        <v>1</v>
      </c>
      <c r="B7" s="140" t="s">
        <v>254</v>
      </c>
      <c r="C7" s="164">
        <v>5016</v>
      </c>
      <c r="D7" s="140" t="s">
        <v>95</v>
      </c>
      <c r="E7" s="165">
        <v>1400</v>
      </c>
      <c r="F7" s="236"/>
    </row>
    <row r="8" spans="1:6" ht="12.75">
      <c r="A8" s="166" t="s">
        <v>2</v>
      </c>
      <c r="B8" s="141" t="s">
        <v>255</v>
      </c>
      <c r="C8" s="167">
        <v>0</v>
      </c>
      <c r="D8" s="141" t="s">
        <v>256</v>
      </c>
      <c r="E8" s="168">
        <v>0</v>
      </c>
      <c r="F8" s="236"/>
    </row>
    <row r="9" spans="1:6" ht="12.75" customHeight="1">
      <c r="A9" s="166" t="s">
        <v>8</v>
      </c>
      <c r="B9" s="141" t="s">
        <v>72</v>
      </c>
      <c r="C9" s="167">
        <v>4732</v>
      </c>
      <c r="D9" s="141" t="s">
        <v>183</v>
      </c>
      <c r="E9" s="168">
        <v>8348</v>
      </c>
      <c r="F9" s="236"/>
    </row>
    <row r="10" spans="1:6" ht="12.75" customHeight="1">
      <c r="A10" s="166" t="s">
        <v>6</v>
      </c>
      <c r="B10" s="141" t="s">
        <v>257</v>
      </c>
      <c r="C10" s="167">
        <v>0</v>
      </c>
      <c r="D10" s="141" t="s">
        <v>258</v>
      </c>
      <c r="E10" s="168">
        <v>0</v>
      </c>
      <c r="F10" s="236"/>
    </row>
    <row r="11" spans="1:6" ht="12.75" customHeight="1">
      <c r="A11" s="166" t="s">
        <v>7</v>
      </c>
      <c r="B11" s="141" t="s">
        <v>259</v>
      </c>
      <c r="C11" s="167">
        <v>0</v>
      </c>
      <c r="D11" s="141" t="s">
        <v>260</v>
      </c>
      <c r="E11" s="168">
        <v>0</v>
      </c>
      <c r="F11" s="236"/>
    </row>
    <row r="12" spans="1:6" ht="12.75" customHeight="1">
      <c r="A12" s="166" t="s">
        <v>10</v>
      </c>
      <c r="B12" s="141" t="s">
        <v>261</v>
      </c>
      <c r="C12" s="169">
        <v>0</v>
      </c>
      <c r="D12" s="170"/>
      <c r="E12" s="168"/>
      <c r="F12" s="236"/>
    </row>
    <row r="13" spans="1:6" ht="9.75" customHeight="1">
      <c r="A13" s="166" t="s">
        <v>224</v>
      </c>
      <c r="B13" s="170"/>
      <c r="C13" s="167"/>
      <c r="D13" s="170"/>
      <c r="E13" s="168"/>
      <c r="F13" s="236"/>
    </row>
    <row r="14" spans="1:6" ht="11.25" customHeight="1">
      <c r="A14" s="166" t="s">
        <v>225</v>
      </c>
      <c r="B14" s="170"/>
      <c r="C14" s="167"/>
      <c r="D14" s="170"/>
      <c r="E14" s="168"/>
      <c r="F14" s="236"/>
    </row>
    <row r="15" spans="1:6" ht="9" customHeight="1">
      <c r="A15" s="166" t="s">
        <v>226</v>
      </c>
      <c r="B15" s="170"/>
      <c r="C15" s="169"/>
      <c r="D15" s="170"/>
      <c r="E15" s="168"/>
      <c r="F15" s="236"/>
    </row>
    <row r="16" spans="1:6" ht="9.75" customHeight="1">
      <c r="A16" s="166" t="s">
        <v>227</v>
      </c>
      <c r="B16" s="170"/>
      <c r="C16" s="169"/>
      <c r="D16" s="170"/>
      <c r="E16" s="168"/>
      <c r="F16" s="236"/>
    </row>
    <row r="17" spans="1:6" ht="12.75" customHeight="1" thickBot="1">
      <c r="A17" s="188" t="s">
        <v>228</v>
      </c>
      <c r="B17" s="189"/>
      <c r="C17" s="190"/>
      <c r="D17" s="191" t="s">
        <v>193</v>
      </c>
      <c r="E17" s="192"/>
      <c r="F17" s="236"/>
    </row>
    <row r="18" spans="1:6" ht="15.75" customHeight="1" thickBot="1">
      <c r="A18" s="175" t="s">
        <v>229</v>
      </c>
      <c r="B18" s="143" t="s">
        <v>262</v>
      </c>
      <c r="C18" s="176">
        <f>+C7+C9+C10+C12+C13+C14+C15+C16+C17</f>
        <v>9748</v>
      </c>
      <c r="D18" s="143" t="s">
        <v>263</v>
      </c>
      <c r="E18" s="177">
        <f>+E7+E9+E11+E12+E13+E14+E15+E16+E17</f>
        <v>9748</v>
      </c>
      <c r="F18" s="236"/>
    </row>
    <row r="19" spans="1:6" ht="12.75" customHeight="1">
      <c r="A19" s="163" t="s">
        <v>230</v>
      </c>
      <c r="B19" s="193" t="s">
        <v>264</v>
      </c>
      <c r="C19" s="194">
        <f>+C20+C21+C22+C23+C24</f>
        <v>0</v>
      </c>
      <c r="D19" s="145" t="s">
        <v>210</v>
      </c>
      <c r="E19" s="195"/>
      <c r="F19" s="236"/>
    </row>
    <row r="20" spans="1:6" ht="12.75" customHeight="1">
      <c r="A20" s="166" t="s">
        <v>231</v>
      </c>
      <c r="B20" s="196" t="s">
        <v>265</v>
      </c>
      <c r="C20" s="182"/>
      <c r="D20" s="145" t="s">
        <v>266</v>
      </c>
      <c r="E20" s="183"/>
      <c r="F20" s="236"/>
    </row>
    <row r="21" spans="1:6" ht="12.75" customHeight="1">
      <c r="A21" s="163" t="s">
        <v>232</v>
      </c>
      <c r="B21" s="196" t="s">
        <v>267</v>
      </c>
      <c r="C21" s="182"/>
      <c r="D21" s="145" t="s">
        <v>212</v>
      </c>
      <c r="E21" s="183"/>
      <c r="F21" s="236"/>
    </row>
    <row r="22" spans="1:6" ht="12.75" customHeight="1">
      <c r="A22" s="166" t="s">
        <v>233</v>
      </c>
      <c r="B22" s="196" t="s">
        <v>268</v>
      </c>
      <c r="C22" s="182"/>
      <c r="D22" s="145" t="s">
        <v>213</v>
      </c>
      <c r="E22" s="183"/>
      <c r="F22" s="236"/>
    </row>
    <row r="23" spans="1:6" ht="12.75" customHeight="1">
      <c r="A23" s="163" t="s">
        <v>234</v>
      </c>
      <c r="B23" s="196" t="s">
        <v>269</v>
      </c>
      <c r="C23" s="182"/>
      <c r="D23" s="144" t="s">
        <v>214</v>
      </c>
      <c r="E23" s="183"/>
      <c r="F23" s="236"/>
    </row>
    <row r="24" spans="1:6" ht="12.75" customHeight="1">
      <c r="A24" s="166" t="s">
        <v>235</v>
      </c>
      <c r="B24" s="197" t="s">
        <v>270</v>
      </c>
      <c r="C24" s="182"/>
      <c r="D24" s="145" t="s">
        <v>271</v>
      </c>
      <c r="E24" s="183"/>
      <c r="F24" s="236"/>
    </row>
    <row r="25" spans="1:6" ht="12.75" customHeight="1">
      <c r="A25" s="163" t="s">
        <v>236</v>
      </c>
      <c r="B25" s="198" t="s">
        <v>272</v>
      </c>
      <c r="C25" s="184">
        <f>+C26+C27+C28+C29+C30</f>
        <v>0</v>
      </c>
      <c r="D25" s="199" t="s">
        <v>216</v>
      </c>
      <c r="E25" s="183"/>
      <c r="F25" s="236"/>
    </row>
    <row r="26" spans="1:6" ht="12.75" customHeight="1">
      <c r="A26" s="166" t="s">
        <v>237</v>
      </c>
      <c r="B26" s="197" t="s">
        <v>273</v>
      </c>
      <c r="C26" s="182"/>
      <c r="D26" s="199" t="s">
        <v>274</v>
      </c>
      <c r="E26" s="183"/>
      <c r="F26" s="236"/>
    </row>
    <row r="27" spans="1:6" ht="12.75" customHeight="1">
      <c r="A27" s="163" t="s">
        <v>238</v>
      </c>
      <c r="B27" s="197" t="s">
        <v>275</v>
      </c>
      <c r="C27" s="182"/>
      <c r="D27" s="200"/>
      <c r="E27" s="183"/>
      <c r="F27" s="236"/>
    </row>
    <row r="28" spans="1:6" ht="12.75" customHeight="1">
      <c r="A28" s="166" t="s">
        <v>239</v>
      </c>
      <c r="B28" s="196" t="s">
        <v>276</v>
      </c>
      <c r="C28" s="182"/>
      <c r="D28" s="201"/>
      <c r="E28" s="183"/>
      <c r="F28" s="236"/>
    </row>
    <row r="29" spans="1:6" ht="12.75" customHeight="1">
      <c r="A29" s="163" t="s">
        <v>242</v>
      </c>
      <c r="B29" s="202" t="s">
        <v>277</v>
      </c>
      <c r="C29" s="182"/>
      <c r="D29" s="170"/>
      <c r="E29" s="183"/>
      <c r="F29" s="236"/>
    </row>
    <row r="30" spans="1:6" ht="12.75" customHeight="1" thickBot="1">
      <c r="A30" s="166" t="s">
        <v>245</v>
      </c>
      <c r="B30" s="203" t="s">
        <v>278</v>
      </c>
      <c r="C30" s="182"/>
      <c r="D30" s="201"/>
      <c r="E30" s="183"/>
      <c r="F30" s="236"/>
    </row>
    <row r="31" spans="1:6" ht="21.75" customHeight="1" thickBot="1">
      <c r="A31" s="175" t="s">
        <v>248</v>
      </c>
      <c r="B31" s="143" t="s">
        <v>279</v>
      </c>
      <c r="C31" s="176">
        <f>+C19+C25</f>
        <v>0</v>
      </c>
      <c r="D31" s="143" t="s">
        <v>280</v>
      </c>
      <c r="E31" s="177">
        <f>SUM(E19:E30)</f>
        <v>0</v>
      </c>
      <c r="F31" s="236"/>
    </row>
    <row r="32" spans="1:6" ht="13.5" thickBot="1">
      <c r="A32" s="175" t="s">
        <v>281</v>
      </c>
      <c r="B32" s="186" t="s">
        <v>282</v>
      </c>
      <c r="C32" s="187">
        <f>+C18+C31</f>
        <v>9748</v>
      </c>
      <c r="D32" s="186" t="s">
        <v>283</v>
      </c>
      <c r="E32" s="187">
        <f>+E18+E31</f>
        <v>9748</v>
      </c>
      <c r="F32" s="236"/>
    </row>
    <row r="33" spans="1:6" ht="13.5" thickBot="1">
      <c r="A33" s="175" t="s">
        <v>284</v>
      </c>
      <c r="B33" s="186" t="s">
        <v>246</v>
      </c>
      <c r="C33" s="187" t="str">
        <f>IF(C18-E18&lt;0,E18-C18,"-")</f>
        <v>-</v>
      </c>
      <c r="D33" s="186" t="s">
        <v>247</v>
      </c>
      <c r="E33" s="187" t="str">
        <f>IF(C18-E18&gt;0,C18-E18,"-")</f>
        <v>-</v>
      </c>
      <c r="F33" s="236"/>
    </row>
    <row r="34" spans="1:6" ht="13.5" thickBot="1">
      <c r="A34" s="175" t="s">
        <v>285</v>
      </c>
      <c r="B34" s="186" t="s">
        <v>249</v>
      </c>
      <c r="C34" s="187" t="str">
        <f>IF(C18+C19-E32&lt;0,E32-(C18+C19),"-")</f>
        <v>-</v>
      </c>
      <c r="D34" s="186" t="s">
        <v>250</v>
      </c>
      <c r="E34" s="187" t="str">
        <f>IF(C18+C19-E32&gt;0,C18+C19-E32,"-")</f>
        <v>-</v>
      </c>
      <c r="F34" s="236"/>
    </row>
  </sheetData>
  <sheetProtection/>
  <mergeCells count="3">
    <mergeCell ref="F2:F34"/>
    <mergeCell ref="A4:A5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8515625" style="148" customWidth="1"/>
    <col min="2" max="2" width="47.28125" style="149" customWidth="1"/>
    <col min="3" max="3" width="14.00390625" style="148" customWidth="1"/>
    <col min="4" max="4" width="47.28125" style="148" customWidth="1"/>
    <col min="5" max="5" width="14.00390625" style="148" customWidth="1"/>
    <col min="6" max="6" width="0.13671875" style="148" customWidth="1"/>
    <col min="7" max="16384" width="9.140625" style="148" customWidth="1"/>
  </cols>
  <sheetData>
    <row r="1" ht="12.75">
      <c r="D1" s="204" t="s">
        <v>251</v>
      </c>
    </row>
    <row r="2" spans="2:6" ht="39.75" customHeight="1">
      <c r="B2" s="146" t="s">
        <v>217</v>
      </c>
      <c r="C2" s="147"/>
      <c r="D2" s="147"/>
      <c r="E2" s="147"/>
      <c r="F2" s="236" t="s">
        <v>218</v>
      </c>
    </row>
    <row r="3" spans="5:6" ht="14.25" thickBot="1">
      <c r="E3" s="150" t="s">
        <v>219</v>
      </c>
      <c r="F3" s="236"/>
    </row>
    <row r="4" spans="1:6" ht="18" customHeight="1" thickBot="1">
      <c r="A4" s="240" t="s">
        <v>220</v>
      </c>
      <c r="B4" s="151" t="s">
        <v>221</v>
      </c>
      <c r="C4" s="152"/>
      <c r="D4" s="151" t="s">
        <v>222</v>
      </c>
      <c r="E4" s="153"/>
      <c r="F4" s="236"/>
    </row>
    <row r="5" spans="1:6" s="157" customFormat="1" ht="35.25" customHeight="1" thickBot="1">
      <c r="A5" s="241"/>
      <c r="B5" s="154" t="s">
        <v>0</v>
      </c>
      <c r="C5" s="155" t="s">
        <v>223</v>
      </c>
      <c r="D5" s="154" t="s">
        <v>0</v>
      </c>
      <c r="E5" s="156" t="s">
        <v>223</v>
      </c>
      <c r="F5" s="236"/>
    </row>
    <row r="6" spans="1:6" s="162" customFormat="1" ht="12" customHeight="1" thickBot="1">
      <c r="A6" s="158">
        <v>1</v>
      </c>
      <c r="B6" s="159">
        <v>2</v>
      </c>
      <c r="C6" s="160" t="s">
        <v>8</v>
      </c>
      <c r="D6" s="159" t="s">
        <v>6</v>
      </c>
      <c r="E6" s="161" t="s">
        <v>7</v>
      </c>
      <c r="F6" s="236"/>
    </row>
    <row r="7" spans="1:6" ht="12.75" customHeight="1">
      <c r="A7" s="163" t="s">
        <v>1</v>
      </c>
      <c r="B7" s="140" t="s">
        <v>194</v>
      </c>
      <c r="C7" s="164">
        <v>98417</v>
      </c>
      <c r="D7" s="140" t="s">
        <v>27</v>
      </c>
      <c r="E7" s="165">
        <v>71609</v>
      </c>
      <c r="F7" s="236"/>
    </row>
    <row r="8" spans="1:6" ht="12.75" customHeight="1">
      <c r="A8" s="166" t="s">
        <v>2</v>
      </c>
      <c r="B8" s="141" t="s">
        <v>195</v>
      </c>
      <c r="C8" s="167">
        <v>47307</v>
      </c>
      <c r="D8" s="141" t="s">
        <v>87</v>
      </c>
      <c r="E8" s="168">
        <v>14614</v>
      </c>
      <c r="F8" s="236"/>
    </row>
    <row r="9" spans="1:6" ht="12.75" customHeight="1">
      <c r="A9" s="166" t="s">
        <v>8</v>
      </c>
      <c r="B9" s="141" t="s">
        <v>196</v>
      </c>
      <c r="C9" s="167">
        <v>0</v>
      </c>
      <c r="D9" s="141" t="s">
        <v>191</v>
      </c>
      <c r="E9" s="168">
        <v>42326</v>
      </c>
      <c r="F9" s="236"/>
    </row>
    <row r="10" spans="1:6" ht="12.75" customHeight="1">
      <c r="A10" s="166" t="s">
        <v>6</v>
      </c>
      <c r="B10" s="141" t="s">
        <v>70</v>
      </c>
      <c r="C10" s="167">
        <v>14450</v>
      </c>
      <c r="D10" s="141" t="s">
        <v>91</v>
      </c>
      <c r="E10" s="168">
        <v>31382</v>
      </c>
      <c r="F10" s="236"/>
    </row>
    <row r="11" spans="1:6" ht="12.75" customHeight="1">
      <c r="A11" s="166" t="s">
        <v>7</v>
      </c>
      <c r="B11" s="142" t="s">
        <v>197</v>
      </c>
      <c r="C11" s="167">
        <v>0</v>
      </c>
      <c r="D11" s="141" t="s">
        <v>192</v>
      </c>
      <c r="E11" s="168">
        <v>5100</v>
      </c>
      <c r="F11" s="236"/>
    </row>
    <row r="12" spans="1:6" ht="12.75" customHeight="1">
      <c r="A12" s="166" t="s">
        <v>10</v>
      </c>
      <c r="B12" s="141" t="s">
        <v>198</v>
      </c>
      <c r="C12" s="169"/>
      <c r="D12" s="141" t="s">
        <v>193</v>
      </c>
      <c r="E12" s="168"/>
      <c r="F12" s="236"/>
    </row>
    <row r="13" spans="1:6" ht="12.75" customHeight="1">
      <c r="A13" s="166" t="s">
        <v>224</v>
      </c>
      <c r="B13" s="141" t="s">
        <v>199</v>
      </c>
      <c r="C13" s="167">
        <v>4857</v>
      </c>
      <c r="D13" s="170"/>
      <c r="E13" s="168"/>
      <c r="F13" s="236"/>
    </row>
    <row r="14" spans="1:6" ht="12.75" customHeight="1">
      <c r="A14" s="166" t="s">
        <v>225</v>
      </c>
      <c r="B14" s="170"/>
      <c r="C14" s="167"/>
      <c r="D14" s="170"/>
      <c r="E14" s="168"/>
      <c r="F14" s="236"/>
    </row>
    <row r="15" spans="1:6" ht="12.75" customHeight="1">
      <c r="A15" s="166" t="s">
        <v>226</v>
      </c>
      <c r="B15" s="171"/>
      <c r="C15" s="169"/>
      <c r="D15" s="170"/>
      <c r="E15" s="168"/>
      <c r="F15" s="236"/>
    </row>
    <row r="16" spans="1:6" ht="12.75" customHeight="1">
      <c r="A16" s="166" t="s">
        <v>227</v>
      </c>
      <c r="B16" s="170"/>
      <c r="C16" s="167"/>
      <c r="D16" s="170"/>
      <c r="E16" s="168"/>
      <c r="F16" s="236"/>
    </row>
    <row r="17" spans="1:6" ht="12.75" customHeight="1">
      <c r="A17" s="166" t="s">
        <v>228</v>
      </c>
      <c r="B17" s="170"/>
      <c r="C17" s="167"/>
      <c r="D17" s="170"/>
      <c r="E17" s="168"/>
      <c r="F17" s="236"/>
    </row>
    <row r="18" spans="1:6" ht="12.75" customHeight="1" thickBot="1">
      <c r="A18" s="166" t="s">
        <v>229</v>
      </c>
      <c r="B18" s="172"/>
      <c r="C18" s="173"/>
      <c r="D18" s="170"/>
      <c r="E18" s="174"/>
      <c r="F18" s="236"/>
    </row>
    <row r="19" spans="1:6" ht="15.75" customHeight="1" thickBot="1">
      <c r="A19" s="175" t="s">
        <v>230</v>
      </c>
      <c r="B19" s="143" t="s">
        <v>200</v>
      </c>
      <c r="C19" s="176">
        <f>+C7+C8+C10+C11+C13+C14+C15+C16+C17+C18</f>
        <v>165031</v>
      </c>
      <c r="D19" s="143" t="s">
        <v>201</v>
      </c>
      <c r="E19" s="177">
        <f>SUM(E7:E18)</f>
        <v>165031</v>
      </c>
      <c r="F19" s="236"/>
    </row>
    <row r="20" spans="1:6" ht="12.75" customHeight="1">
      <c r="A20" s="178" t="s">
        <v>231</v>
      </c>
      <c r="B20" s="144" t="s">
        <v>202</v>
      </c>
      <c r="C20" s="179">
        <f>+C21+C22+C23+C24</f>
        <v>0</v>
      </c>
      <c r="D20" s="145" t="s">
        <v>210</v>
      </c>
      <c r="E20" s="180"/>
      <c r="F20" s="236"/>
    </row>
    <row r="21" spans="1:6" ht="12.75" customHeight="1">
      <c r="A21" s="181" t="s">
        <v>232</v>
      </c>
      <c r="B21" s="145" t="s">
        <v>203</v>
      </c>
      <c r="C21" s="182"/>
      <c r="D21" s="145" t="s">
        <v>211</v>
      </c>
      <c r="E21" s="183"/>
      <c r="F21" s="236"/>
    </row>
    <row r="22" spans="1:6" ht="12.75" customHeight="1">
      <c r="A22" s="181" t="s">
        <v>233</v>
      </c>
      <c r="B22" s="145" t="s">
        <v>204</v>
      </c>
      <c r="C22" s="182"/>
      <c r="D22" s="145" t="s">
        <v>212</v>
      </c>
      <c r="E22" s="183"/>
      <c r="F22" s="236"/>
    </row>
    <row r="23" spans="1:6" ht="12.75" customHeight="1">
      <c r="A23" s="181" t="s">
        <v>234</v>
      </c>
      <c r="B23" s="145" t="s">
        <v>205</v>
      </c>
      <c r="C23" s="182"/>
      <c r="D23" s="145" t="s">
        <v>213</v>
      </c>
      <c r="E23" s="183"/>
      <c r="F23" s="236"/>
    </row>
    <row r="24" spans="1:6" ht="12.75" customHeight="1">
      <c r="A24" s="181" t="s">
        <v>235</v>
      </c>
      <c r="B24" s="145" t="s">
        <v>206</v>
      </c>
      <c r="C24" s="182"/>
      <c r="D24" s="144" t="s">
        <v>214</v>
      </c>
      <c r="E24" s="183"/>
      <c r="F24" s="236"/>
    </row>
    <row r="25" spans="1:6" ht="12.75" customHeight="1">
      <c r="A25" s="181" t="s">
        <v>236</v>
      </c>
      <c r="B25" s="145" t="s">
        <v>207</v>
      </c>
      <c r="C25" s="184">
        <f>+C26+C27</f>
        <v>0</v>
      </c>
      <c r="D25" s="145" t="s">
        <v>215</v>
      </c>
      <c r="E25" s="183"/>
      <c r="F25" s="236"/>
    </row>
    <row r="26" spans="1:6" ht="12.75" customHeight="1">
      <c r="A26" s="178" t="s">
        <v>237</v>
      </c>
      <c r="B26" s="144" t="s">
        <v>208</v>
      </c>
      <c r="C26" s="185"/>
      <c r="D26" s="140" t="s">
        <v>216</v>
      </c>
      <c r="E26" s="180"/>
      <c r="F26" s="236"/>
    </row>
    <row r="27" spans="1:6" ht="12.75" customHeight="1" thickBot="1">
      <c r="A27" s="181" t="s">
        <v>238</v>
      </c>
      <c r="B27" s="145" t="s">
        <v>209</v>
      </c>
      <c r="C27" s="182"/>
      <c r="D27" s="170"/>
      <c r="E27" s="183"/>
      <c r="F27" s="236"/>
    </row>
    <row r="28" spans="1:6" ht="19.5" customHeight="1" thickBot="1">
      <c r="A28" s="175" t="s">
        <v>239</v>
      </c>
      <c r="B28" s="143" t="s">
        <v>240</v>
      </c>
      <c r="C28" s="176">
        <f>+C20+C25</f>
        <v>0</v>
      </c>
      <c r="D28" s="143" t="s">
        <v>241</v>
      </c>
      <c r="E28" s="177">
        <f>SUM(E20:E27)</f>
        <v>0</v>
      </c>
      <c r="F28" s="236"/>
    </row>
    <row r="29" spans="1:6" ht="13.5" thickBot="1">
      <c r="A29" s="175" t="s">
        <v>242</v>
      </c>
      <c r="B29" s="186" t="s">
        <v>243</v>
      </c>
      <c r="C29" s="187">
        <f>+C19+C28</f>
        <v>165031</v>
      </c>
      <c r="D29" s="186" t="s">
        <v>244</v>
      </c>
      <c r="E29" s="187">
        <f>+E19+E28</f>
        <v>165031</v>
      </c>
      <c r="F29" s="236"/>
    </row>
    <row r="30" spans="1:6" ht="13.5" thickBot="1">
      <c r="A30" s="175" t="s">
        <v>245</v>
      </c>
      <c r="B30" s="186" t="s">
        <v>246</v>
      </c>
      <c r="C30" s="187" t="str">
        <f>IF(C19-E19&lt;0,E19-C19,"-")</f>
        <v>-</v>
      </c>
      <c r="D30" s="186" t="s">
        <v>247</v>
      </c>
      <c r="E30" s="187" t="str">
        <f>IF(C19-E19&gt;0,C19-E19,"-")</f>
        <v>-</v>
      </c>
      <c r="F30" s="236"/>
    </row>
    <row r="31" spans="1:6" ht="13.5" thickBot="1">
      <c r="A31" s="175" t="s">
        <v>248</v>
      </c>
      <c r="B31" s="186" t="s">
        <v>249</v>
      </c>
      <c r="C31" s="187" t="str">
        <f>IF(C19+C20-E29&lt;0,E29-(C19+C20),"-")</f>
        <v>-</v>
      </c>
      <c r="D31" s="186" t="s">
        <v>250</v>
      </c>
      <c r="E31" s="187" t="str">
        <f>IF(C19+C20-E29&gt;0,C19+C20-E29,"-")</f>
        <v>-</v>
      </c>
      <c r="F31" s="236"/>
    </row>
    <row r="32" spans="2:4" ht="18.75">
      <c r="B32" s="242"/>
      <c r="C32" s="242"/>
      <c r="D32" s="242"/>
    </row>
  </sheetData>
  <sheetProtection/>
  <mergeCells count="3">
    <mergeCell ref="F2:F31"/>
    <mergeCell ref="A4:A5"/>
    <mergeCell ref="B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421875" style="2" customWidth="1"/>
    <col min="2" max="2" width="27.8515625" style="0" customWidth="1"/>
    <col min="3" max="14" width="6.8515625" style="0" customWidth="1"/>
    <col min="15" max="15" width="12.00390625" style="0" customWidth="1"/>
    <col min="16" max="16" width="11.00390625" style="0" bestFit="1" customWidth="1"/>
    <col min="18" max="18" width="11.57421875" style="0" bestFit="1" customWidth="1"/>
  </cols>
  <sheetData>
    <row r="2" spans="14:15" ht="12.75">
      <c r="N2" s="232" t="s">
        <v>170</v>
      </c>
      <c r="O2" s="232"/>
    </row>
    <row r="3" spans="1:14" ht="12.75">
      <c r="A3" s="243" t="s">
        <v>158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21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ht="13.5" thickBot="1">
      <c r="N5" s="23" t="s">
        <v>11</v>
      </c>
    </row>
    <row r="6" spans="1:15" s="14" customFormat="1" ht="39" thickBot="1">
      <c r="A6" s="121" t="s">
        <v>12</v>
      </c>
      <c r="B6" s="111" t="s">
        <v>0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55" t="s">
        <v>24</v>
      </c>
      <c r="O6" s="135" t="s">
        <v>3</v>
      </c>
    </row>
    <row r="7" spans="1:15" s="7" customFormat="1" ht="15" customHeight="1" thickBot="1">
      <c r="A7" s="122"/>
      <c r="B7" s="112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3"/>
      <c r="O7" s="54"/>
    </row>
    <row r="8" spans="1:16" ht="27.75" customHeight="1">
      <c r="A8" s="123" t="s">
        <v>1</v>
      </c>
      <c r="B8" s="119" t="s">
        <v>185</v>
      </c>
      <c r="C8" s="21">
        <v>12168</v>
      </c>
      <c r="D8" s="22">
        <v>12138</v>
      </c>
      <c r="E8" s="22">
        <v>12136</v>
      </c>
      <c r="F8" s="22">
        <v>12170</v>
      </c>
      <c r="G8" s="22">
        <v>12138</v>
      </c>
      <c r="H8" s="22">
        <v>12142</v>
      </c>
      <c r="I8" s="22">
        <v>12140</v>
      </c>
      <c r="J8" s="22">
        <v>12140</v>
      </c>
      <c r="K8" s="22">
        <v>12138</v>
      </c>
      <c r="L8" s="22">
        <v>12138</v>
      </c>
      <c r="M8" s="22">
        <v>12138</v>
      </c>
      <c r="N8" s="132">
        <v>12138</v>
      </c>
      <c r="O8" s="136">
        <f aca="true" t="shared" si="0" ref="O8:O13">SUM(C8:N8)</f>
        <v>145724</v>
      </c>
      <c r="P8" s="211"/>
    </row>
    <row r="9" spans="1:15" ht="15" customHeight="1">
      <c r="A9" s="66" t="s">
        <v>2</v>
      </c>
      <c r="B9" s="114" t="s">
        <v>70</v>
      </c>
      <c r="C9" s="117">
        <v>1204</v>
      </c>
      <c r="D9" s="115">
        <v>1204</v>
      </c>
      <c r="E9" s="5">
        <v>1204</v>
      </c>
      <c r="F9" s="5">
        <v>1204</v>
      </c>
      <c r="G9" s="5">
        <v>1204</v>
      </c>
      <c r="H9" s="5">
        <v>1204</v>
      </c>
      <c r="I9" s="5">
        <v>1204</v>
      </c>
      <c r="J9" s="5">
        <v>1205</v>
      </c>
      <c r="K9" s="5">
        <v>1204</v>
      </c>
      <c r="L9" s="5">
        <v>1204</v>
      </c>
      <c r="M9" s="5">
        <v>1204</v>
      </c>
      <c r="N9" s="6">
        <v>1205</v>
      </c>
      <c r="O9" s="136">
        <f t="shared" si="0"/>
        <v>14450</v>
      </c>
    </row>
    <row r="10" spans="1:15" ht="15" customHeight="1">
      <c r="A10" s="124" t="s">
        <v>8</v>
      </c>
      <c r="B10" s="116" t="s">
        <v>71</v>
      </c>
      <c r="C10" s="118">
        <v>405</v>
      </c>
      <c r="D10" s="118">
        <v>404</v>
      </c>
      <c r="E10" s="5">
        <v>405</v>
      </c>
      <c r="F10" s="5">
        <v>405</v>
      </c>
      <c r="G10" s="5">
        <v>405</v>
      </c>
      <c r="H10" s="5">
        <v>405</v>
      </c>
      <c r="I10" s="5">
        <v>405</v>
      </c>
      <c r="J10" s="5">
        <v>405</v>
      </c>
      <c r="K10" s="5">
        <v>405</v>
      </c>
      <c r="L10" s="5">
        <v>405</v>
      </c>
      <c r="M10" s="5">
        <v>404</v>
      </c>
      <c r="N10" s="6">
        <v>404</v>
      </c>
      <c r="O10" s="136">
        <f t="shared" si="0"/>
        <v>4857</v>
      </c>
    </row>
    <row r="11" spans="1:15" ht="28.5" customHeight="1">
      <c r="A11" s="125" t="s">
        <v>6</v>
      </c>
      <c r="B11" s="119" t="s">
        <v>186</v>
      </c>
      <c r="C11" s="5"/>
      <c r="D11" s="5"/>
      <c r="E11" s="5"/>
      <c r="F11" s="5"/>
      <c r="G11" s="5"/>
      <c r="H11" s="5">
        <v>5016</v>
      </c>
      <c r="I11" s="5"/>
      <c r="J11" s="5"/>
      <c r="K11" s="5"/>
      <c r="L11" s="5"/>
      <c r="M11" s="5"/>
      <c r="N11" s="6"/>
      <c r="O11" s="136">
        <f t="shared" si="0"/>
        <v>5016</v>
      </c>
    </row>
    <row r="12" spans="1:15" ht="17.25" customHeight="1">
      <c r="A12" s="126" t="s">
        <v>7</v>
      </c>
      <c r="B12" s="60" t="s">
        <v>72</v>
      </c>
      <c r="C12" s="5"/>
      <c r="D12" s="5"/>
      <c r="E12" s="5"/>
      <c r="F12" s="5"/>
      <c r="G12" s="5"/>
      <c r="H12" s="5">
        <v>4732</v>
      </c>
      <c r="I12" s="5"/>
      <c r="J12" s="5"/>
      <c r="K12" s="5"/>
      <c r="L12" s="5"/>
      <c r="M12" s="5"/>
      <c r="N12" s="6"/>
      <c r="O12" s="136">
        <f t="shared" si="0"/>
        <v>4732</v>
      </c>
    </row>
    <row r="13" spans="1:15" s="57" customFormat="1" ht="17.25" customHeight="1" thickBot="1">
      <c r="A13" s="127"/>
      <c r="B13" s="50" t="s">
        <v>187</v>
      </c>
      <c r="C13" s="130">
        <f>SUM(C8:C12)</f>
        <v>13777</v>
      </c>
      <c r="D13" s="130">
        <f aca="true" t="shared" si="1" ref="D13:N13">SUM(D8:D12)</f>
        <v>13746</v>
      </c>
      <c r="E13" s="130">
        <f t="shared" si="1"/>
        <v>13745</v>
      </c>
      <c r="F13" s="130">
        <f t="shared" si="1"/>
        <v>13779</v>
      </c>
      <c r="G13" s="130">
        <f t="shared" si="1"/>
        <v>13747</v>
      </c>
      <c r="H13" s="130">
        <f t="shared" si="1"/>
        <v>23499</v>
      </c>
      <c r="I13" s="130">
        <f t="shared" si="1"/>
        <v>13749</v>
      </c>
      <c r="J13" s="130">
        <f t="shared" si="1"/>
        <v>13750</v>
      </c>
      <c r="K13" s="130">
        <f t="shared" si="1"/>
        <v>13747</v>
      </c>
      <c r="L13" s="130">
        <f t="shared" si="1"/>
        <v>13747</v>
      </c>
      <c r="M13" s="130">
        <f t="shared" si="1"/>
        <v>13746</v>
      </c>
      <c r="N13" s="133">
        <f t="shared" si="1"/>
        <v>13747</v>
      </c>
      <c r="O13" s="137">
        <f t="shared" si="0"/>
        <v>174779</v>
      </c>
    </row>
    <row r="14" spans="1:16" s="14" customFormat="1" ht="15" customHeight="1" thickBot="1">
      <c r="A14" s="128"/>
      <c r="B14" s="111" t="s">
        <v>188</v>
      </c>
      <c r="C14" s="131">
        <f>SUM(C25-C13)</f>
        <v>0</v>
      </c>
      <c r="D14" s="131">
        <f aca="true" t="shared" si="2" ref="D14:K14">SUM(D25-D13)</f>
        <v>0</v>
      </c>
      <c r="E14" s="131">
        <f t="shared" si="2"/>
        <v>0</v>
      </c>
      <c r="F14" s="131">
        <f t="shared" si="2"/>
        <v>0</v>
      </c>
      <c r="G14" s="131">
        <f t="shared" si="2"/>
        <v>0</v>
      </c>
      <c r="H14" s="131">
        <f t="shared" si="2"/>
        <v>0</v>
      </c>
      <c r="I14" s="131">
        <f t="shared" si="2"/>
        <v>0</v>
      </c>
      <c r="J14" s="131">
        <f t="shared" si="2"/>
        <v>0</v>
      </c>
      <c r="K14" s="131">
        <f t="shared" si="2"/>
        <v>0</v>
      </c>
      <c r="L14" s="131">
        <f>SUM(L25-L13)</f>
        <v>0</v>
      </c>
      <c r="M14" s="131">
        <f>SUM(M25-M13)</f>
        <v>0</v>
      </c>
      <c r="N14" s="134">
        <f>SUM(N25-N13)</f>
        <v>0</v>
      </c>
      <c r="O14" s="138">
        <f>SUM(O25-O13)</f>
        <v>0</v>
      </c>
      <c r="P14"/>
    </row>
    <row r="15" spans="1:16" s="14" customFormat="1" ht="15" customHeight="1" thickBot="1">
      <c r="A15" s="129"/>
      <c r="B15" s="11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10"/>
      <c r="O15" s="139"/>
      <c r="P15" s="47"/>
    </row>
    <row r="16" spans="1:16" s="7" customFormat="1" ht="15" customHeight="1" thickBot="1">
      <c r="A16" s="70"/>
      <c r="B16" s="112" t="s">
        <v>26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3"/>
      <c r="O16" s="56"/>
      <c r="P16" s="48"/>
    </row>
    <row r="17" spans="1:17" ht="15" customHeight="1">
      <c r="A17" s="123" t="s">
        <v>1</v>
      </c>
      <c r="B17" s="40" t="s">
        <v>27</v>
      </c>
      <c r="C17" s="17">
        <v>5967</v>
      </c>
      <c r="D17" s="17">
        <v>5968</v>
      </c>
      <c r="E17" s="17">
        <v>5967</v>
      </c>
      <c r="F17" s="17">
        <v>5968</v>
      </c>
      <c r="G17" s="17">
        <v>5968</v>
      </c>
      <c r="H17" s="17">
        <v>5967</v>
      </c>
      <c r="I17" s="17">
        <v>5968</v>
      </c>
      <c r="J17" s="17">
        <v>5968</v>
      </c>
      <c r="K17" s="17">
        <v>5967</v>
      </c>
      <c r="L17" s="17">
        <v>5967</v>
      </c>
      <c r="M17" s="17">
        <v>5967</v>
      </c>
      <c r="N17" s="39">
        <v>5967</v>
      </c>
      <c r="O17" s="209">
        <f>SUM(C17:N17)</f>
        <v>71609</v>
      </c>
      <c r="P17" s="106"/>
      <c r="Q17" s="13"/>
    </row>
    <row r="18" spans="1:17" ht="27" customHeight="1">
      <c r="A18" s="124" t="s">
        <v>2</v>
      </c>
      <c r="B18" s="119" t="s">
        <v>182</v>
      </c>
      <c r="C18" s="5">
        <v>1218</v>
      </c>
      <c r="D18" s="5">
        <v>1218</v>
      </c>
      <c r="E18" s="5">
        <v>1218</v>
      </c>
      <c r="F18" s="5">
        <v>1218</v>
      </c>
      <c r="G18" s="5">
        <v>1217</v>
      </c>
      <c r="H18" s="5">
        <v>1218</v>
      </c>
      <c r="I18" s="5">
        <v>1218</v>
      </c>
      <c r="J18" s="5">
        <v>1218</v>
      </c>
      <c r="K18" s="5">
        <v>1218</v>
      </c>
      <c r="L18" s="5">
        <v>1218</v>
      </c>
      <c r="M18" s="5">
        <v>1217</v>
      </c>
      <c r="N18" s="6">
        <v>1218</v>
      </c>
      <c r="O18" s="136">
        <f aca="true" t="shared" si="3" ref="O18:O25">SUM(C18:N18)</f>
        <v>14614</v>
      </c>
      <c r="P18" s="106"/>
      <c r="Q18" s="13"/>
    </row>
    <row r="19" spans="1:16" ht="15" customHeight="1">
      <c r="A19" s="125" t="s">
        <v>8</v>
      </c>
      <c r="B19" s="10" t="s">
        <v>4</v>
      </c>
      <c r="C19" s="5">
        <v>3527</v>
      </c>
      <c r="D19" s="5">
        <v>3527</v>
      </c>
      <c r="E19" s="5">
        <v>3527</v>
      </c>
      <c r="F19" s="5">
        <v>3528</v>
      </c>
      <c r="G19" s="5">
        <v>3527</v>
      </c>
      <c r="H19" s="5">
        <v>3527</v>
      </c>
      <c r="I19" s="5">
        <v>3527</v>
      </c>
      <c r="J19" s="5">
        <v>3528</v>
      </c>
      <c r="K19" s="5">
        <v>3527</v>
      </c>
      <c r="L19" s="5">
        <v>3527</v>
      </c>
      <c r="M19" s="5">
        <v>3527</v>
      </c>
      <c r="N19" s="6">
        <v>3527</v>
      </c>
      <c r="O19" s="136">
        <f t="shared" si="3"/>
        <v>42326</v>
      </c>
      <c r="P19" s="106"/>
    </row>
    <row r="20" spans="1:16" ht="15" customHeight="1">
      <c r="A20" s="125" t="s">
        <v>6</v>
      </c>
      <c r="B20" s="10" t="s">
        <v>29</v>
      </c>
      <c r="C20" s="5">
        <v>2615</v>
      </c>
      <c r="D20" s="5">
        <v>2615</v>
      </c>
      <c r="E20" s="5">
        <v>2615</v>
      </c>
      <c r="F20" s="5">
        <v>2615</v>
      </c>
      <c r="G20" s="5">
        <v>2615</v>
      </c>
      <c r="H20" s="5">
        <v>2615</v>
      </c>
      <c r="I20" s="5">
        <v>2616</v>
      </c>
      <c r="J20" s="5">
        <v>2616</v>
      </c>
      <c r="K20" s="5">
        <v>2615</v>
      </c>
      <c r="L20" s="5">
        <v>2615</v>
      </c>
      <c r="M20" s="5">
        <v>2615</v>
      </c>
      <c r="N20" s="6">
        <v>2615</v>
      </c>
      <c r="O20" s="136">
        <f t="shared" si="3"/>
        <v>31382</v>
      </c>
      <c r="P20" s="106"/>
    </row>
    <row r="21" spans="1:16" ht="15" customHeight="1">
      <c r="A21" s="124" t="s">
        <v>7</v>
      </c>
      <c r="B21" s="10" t="s">
        <v>93</v>
      </c>
      <c r="C21" s="5">
        <v>450</v>
      </c>
      <c r="D21" s="5">
        <v>418</v>
      </c>
      <c r="E21" s="5">
        <v>418</v>
      </c>
      <c r="F21" s="5">
        <v>450</v>
      </c>
      <c r="G21" s="5">
        <v>420</v>
      </c>
      <c r="H21" s="5">
        <v>424</v>
      </c>
      <c r="I21" s="5">
        <v>420</v>
      </c>
      <c r="J21" s="5">
        <v>420</v>
      </c>
      <c r="K21" s="5">
        <v>420</v>
      </c>
      <c r="L21" s="5">
        <v>420</v>
      </c>
      <c r="M21" s="5">
        <v>420</v>
      </c>
      <c r="N21" s="6">
        <v>420</v>
      </c>
      <c r="O21" s="136">
        <f t="shared" si="3"/>
        <v>5100</v>
      </c>
      <c r="P21" s="106"/>
    </row>
    <row r="22" spans="1:16" ht="15" customHeight="1">
      <c r="A22" s="125" t="s">
        <v>10</v>
      </c>
      <c r="B22" s="10" t="s">
        <v>95</v>
      </c>
      <c r="C22" s="18"/>
      <c r="D22" s="18"/>
      <c r="E22" s="18"/>
      <c r="F22" s="18"/>
      <c r="G22" s="18"/>
      <c r="H22" s="18">
        <v>1400</v>
      </c>
      <c r="I22" s="18"/>
      <c r="J22" s="18"/>
      <c r="K22" s="18"/>
      <c r="L22" s="18"/>
      <c r="M22" s="18"/>
      <c r="N22" s="26"/>
      <c r="O22" s="136">
        <f t="shared" si="3"/>
        <v>1400</v>
      </c>
      <c r="P22" s="107"/>
    </row>
    <row r="23" spans="1:16" ht="15" customHeight="1">
      <c r="A23" s="123" t="s">
        <v>224</v>
      </c>
      <c r="B23" s="120" t="s">
        <v>183</v>
      </c>
      <c r="C23" s="5"/>
      <c r="D23" s="5"/>
      <c r="E23" s="5"/>
      <c r="F23" s="5"/>
      <c r="G23" s="5"/>
      <c r="H23" s="5">
        <v>8348</v>
      </c>
      <c r="I23" s="5"/>
      <c r="J23" s="5"/>
      <c r="K23" s="5"/>
      <c r="L23" s="5"/>
      <c r="M23" s="5"/>
      <c r="N23" s="6"/>
      <c r="O23" s="136">
        <f t="shared" si="3"/>
        <v>8348</v>
      </c>
      <c r="P23" s="107"/>
    </row>
    <row r="24" spans="1:16" ht="15" customHeight="1" thickBot="1">
      <c r="A24" s="125" t="s">
        <v>225</v>
      </c>
      <c r="B24" s="27" t="s">
        <v>184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10">
        <f t="shared" si="3"/>
        <v>0</v>
      </c>
      <c r="P24" s="13"/>
    </row>
    <row r="25" spans="1:16" s="14" customFormat="1" ht="15" customHeight="1" thickBot="1">
      <c r="A25" s="128"/>
      <c r="B25" s="207" t="s">
        <v>28</v>
      </c>
      <c r="C25" s="208">
        <f aca="true" t="shared" si="4" ref="C25:N25">SUM(C17:C23)</f>
        <v>13777</v>
      </c>
      <c r="D25" s="8">
        <f t="shared" si="4"/>
        <v>13746</v>
      </c>
      <c r="E25" s="8">
        <f t="shared" si="4"/>
        <v>13745</v>
      </c>
      <c r="F25" s="8">
        <f t="shared" si="4"/>
        <v>13779</v>
      </c>
      <c r="G25" s="8">
        <f t="shared" si="4"/>
        <v>13747</v>
      </c>
      <c r="H25" s="8">
        <f t="shared" si="4"/>
        <v>23499</v>
      </c>
      <c r="I25" s="8">
        <f t="shared" si="4"/>
        <v>13749</v>
      </c>
      <c r="J25" s="8">
        <f t="shared" si="4"/>
        <v>13750</v>
      </c>
      <c r="K25" s="8">
        <f t="shared" si="4"/>
        <v>13747</v>
      </c>
      <c r="L25" s="8">
        <f t="shared" si="4"/>
        <v>13747</v>
      </c>
      <c r="M25" s="8">
        <f t="shared" si="4"/>
        <v>13746</v>
      </c>
      <c r="N25" s="55">
        <f t="shared" si="4"/>
        <v>13747</v>
      </c>
      <c r="O25" s="56">
        <f t="shared" si="3"/>
        <v>174779</v>
      </c>
      <c r="P25" s="109"/>
    </row>
    <row r="27" ht="12.75">
      <c r="R27" s="108"/>
    </row>
  </sheetData>
  <sheetProtection/>
  <mergeCells count="2">
    <mergeCell ref="A3:N4"/>
    <mergeCell ref="N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7.7109375" style="2" customWidth="1"/>
    <col min="2" max="2" width="52.7109375" style="0" customWidth="1"/>
    <col min="3" max="3" width="15.7109375" style="31" customWidth="1"/>
    <col min="4" max="6" width="15.7109375" style="0" customWidth="1"/>
    <col min="7" max="7" width="9.28125" style="0" bestFit="1" customWidth="1"/>
  </cols>
  <sheetData>
    <row r="1" spans="1:10" ht="21.75" customHeight="1">
      <c r="A1" s="295" t="s">
        <v>321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1" customFormat="1" ht="33" customHeight="1">
      <c r="A2" s="296" t="s">
        <v>53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s="1" customFormat="1" ht="33" customHeight="1">
      <c r="A3" s="296" t="s">
        <v>141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31.5" customHeight="1">
      <c r="A4" s="296" t="s">
        <v>309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>
      <c r="A5" s="297"/>
      <c r="B5" s="297"/>
      <c r="C5" s="298"/>
      <c r="D5" s="299"/>
      <c r="E5" s="299"/>
      <c r="F5" s="299"/>
      <c r="G5" s="299"/>
      <c r="H5" s="299"/>
      <c r="I5" s="299"/>
      <c r="J5" s="299"/>
    </row>
    <row r="6" spans="1:10" ht="12.75">
      <c r="A6" s="297"/>
      <c r="B6" s="297"/>
      <c r="C6" s="298"/>
      <c r="D6" s="299"/>
      <c r="E6" s="300" t="s">
        <v>52</v>
      </c>
      <c r="F6" s="300"/>
      <c r="G6" s="299"/>
      <c r="H6" s="299"/>
      <c r="I6" s="299"/>
      <c r="J6" s="299"/>
    </row>
    <row r="7" spans="1:10" s="1" customFormat="1" ht="66" customHeight="1">
      <c r="A7" s="289" t="s">
        <v>67</v>
      </c>
      <c r="B7" s="289" t="s">
        <v>0</v>
      </c>
      <c r="C7" s="75" t="s">
        <v>160</v>
      </c>
      <c r="D7" s="76" t="s">
        <v>161</v>
      </c>
      <c r="E7" s="290" t="s">
        <v>162</v>
      </c>
      <c r="F7" s="81" t="s">
        <v>159</v>
      </c>
      <c r="G7" s="75" t="s">
        <v>160</v>
      </c>
      <c r="H7" s="76" t="s">
        <v>161</v>
      </c>
      <c r="I7" s="290" t="s">
        <v>162</v>
      </c>
      <c r="J7" s="81" t="s">
        <v>159</v>
      </c>
    </row>
    <row r="8" spans="1:10" ht="33" customHeight="1">
      <c r="A8" s="291"/>
      <c r="B8" s="291"/>
      <c r="C8" s="292" t="s">
        <v>292</v>
      </c>
      <c r="D8" s="293"/>
      <c r="E8" s="293"/>
      <c r="F8" s="294"/>
      <c r="G8" s="292" t="s">
        <v>299</v>
      </c>
      <c r="H8" s="293"/>
      <c r="I8" s="293"/>
      <c r="J8" s="294"/>
    </row>
    <row r="9" spans="1:10" ht="33" customHeight="1">
      <c r="A9" s="58" t="s">
        <v>94</v>
      </c>
      <c r="B9" s="71" t="s">
        <v>95</v>
      </c>
      <c r="C9" s="77">
        <f>SUM(C10)</f>
        <v>1400</v>
      </c>
      <c r="D9" s="77"/>
      <c r="E9" s="77"/>
      <c r="F9" s="78">
        <f>SUM(C9:E9)</f>
        <v>1400</v>
      </c>
      <c r="G9" s="77">
        <f>SUM(G10)</f>
        <v>1616</v>
      </c>
      <c r="H9" s="77"/>
      <c r="I9" s="77"/>
      <c r="J9" s="78">
        <f>SUM(G9:I9)</f>
        <v>1616</v>
      </c>
    </row>
    <row r="10" spans="1:10" ht="33" customHeight="1">
      <c r="A10" s="58"/>
      <c r="B10" s="79" t="s">
        <v>143</v>
      </c>
      <c r="C10" s="24">
        <v>1400</v>
      </c>
      <c r="D10" s="77"/>
      <c r="E10" s="77"/>
      <c r="F10" s="102">
        <f aca="true" t="shared" si="0" ref="F10:F15">SUM(C10:E10)</f>
        <v>1400</v>
      </c>
      <c r="G10" s="83">
        <v>1616</v>
      </c>
      <c r="H10" s="77"/>
      <c r="I10" s="77"/>
      <c r="J10" s="102">
        <f aca="true" t="shared" si="1" ref="J10:J15">SUM(G10:I10)</f>
        <v>1616</v>
      </c>
    </row>
    <row r="11" spans="1:10" ht="33" customHeight="1">
      <c r="A11" s="58" t="s">
        <v>96</v>
      </c>
      <c r="B11" s="71" t="s">
        <v>97</v>
      </c>
      <c r="C11" s="77">
        <f>SUM(C12+C13)</f>
        <v>8348</v>
      </c>
      <c r="D11" s="77"/>
      <c r="E11" s="77"/>
      <c r="F11" s="78">
        <f t="shared" si="0"/>
        <v>8348</v>
      </c>
      <c r="G11" s="77">
        <f>SUM(G12+G13)</f>
        <v>8348</v>
      </c>
      <c r="H11" s="77"/>
      <c r="I11" s="77"/>
      <c r="J11" s="78">
        <f t="shared" si="1"/>
        <v>8348</v>
      </c>
    </row>
    <row r="12" spans="1:10" ht="33" customHeight="1">
      <c r="A12" s="58"/>
      <c r="B12" s="79" t="s">
        <v>144</v>
      </c>
      <c r="C12" s="24">
        <v>5016</v>
      </c>
      <c r="D12" s="77"/>
      <c r="E12" s="77"/>
      <c r="F12" s="102">
        <f t="shared" si="0"/>
        <v>5016</v>
      </c>
      <c r="G12" s="24">
        <v>5016</v>
      </c>
      <c r="H12" s="77"/>
      <c r="I12" s="77"/>
      <c r="J12" s="102">
        <f t="shared" si="1"/>
        <v>5016</v>
      </c>
    </row>
    <row r="13" spans="1:10" ht="33" customHeight="1">
      <c r="A13" s="58"/>
      <c r="B13" s="36" t="s">
        <v>181</v>
      </c>
      <c r="C13" s="24">
        <v>3332</v>
      </c>
      <c r="D13" s="77"/>
      <c r="E13" s="77"/>
      <c r="F13" s="78">
        <f t="shared" si="0"/>
        <v>3332</v>
      </c>
      <c r="G13" s="24">
        <v>3332</v>
      </c>
      <c r="H13" s="77"/>
      <c r="I13" s="77"/>
      <c r="J13" s="78">
        <f t="shared" si="1"/>
        <v>3332</v>
      </c>
    </row>
    <row r="14" spans="1:10" ht="33" customHeight="1">
      <c r="A14" s="58" t="s">
        <v>98</v>
      </c>
      <c r="B14" s="71" t="s">
        <v>99</v>
      </c>
      <c r="C14" s="24"/>
      <c r="D14" s="77"/>
      <c r="E14" s="77"/>
      <c r="F14" s="78">
        <f t="shared" si="0"/>
        <v>0</v>
      </c>
      <c r="G14" s="24"/>
      <c r="H14" s="77"/>
      <c r="I14" s="77"/>
      <c r="J14" s="78">
        <f t="shared" si="1"/>
        <v>0</v>
      </c>
    </row>
    <row r="15" spans="1:10" s="1" customFormat="1" ht="38.25" customHeight="1">
      <c r="A15" s="74"/>
      <c r="B15" s="80" t="s">
        <v>163</v>
      </c>
      <c r="C15" s="77">
        <f>SUM(C9+C11)</f>
        <v>9748</v>
      </c>
      <c r="D15" s="77"/>
      <c r="E15" s="77"/>
      <c r="F15" s="78">
        <f t="shared" si="0"/>
        <v>9748</v>
      </c>
      <c r="G15" s="77">
        <f>SUM(G9+G11)</f>
        <v>9964</v>
      </c>
      <c r="H15" s="77"/>
      <c r="I15" s="77"/>
      <c r="J15" s="78">
        <f t="shared" si="1"/>
        <v>9964</v>
      </c>
    </row>
    <row r="16" spans="1:10" s="1" customFormat="1" ht="22.5" customHeight="1">
      <c r="A16" s="301" t="s">
        <v>322</v>
      </c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3" s="1" customFormat="1" ht="38.25" customHeight="1">
      <c r="A17" s="35"/>
      <c r="B17" s="36"/>
      <c r="C17" s="34"/>
    </row>
    <row r="18" spans="1:3" s="1" customFormat="1" ht="38.25" customHeight="1">
      <c r="A18" s="35"/>
      <c r="B18" s="36"/>
      <c r="C18" s="34"/>
    </row>
    <row r="19" spans="1:3" s="1" customFormat="1" ht="38.25" customHeight="1">
      <c r="A19" s="34"/>
      <c r="C19" s="51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</sheetData>
  <sheetProtection/>
  <mergeCells count="10">
    <mergeCell ref="A7:A8"/>
    <mergeCell ref="B7:B8"/>
    <mergeCell ref="C8:F8"/>
    <mergeCell ref="G8:J8"/>
    <mergeCell ref="A16:J16"/>
    <mergeCell ref="E6:F6"/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7">
      <selection activeCell="S19" sqref="S19"/>
    </sheetView>
  </sheetViews>
  <sheetFormatPr defaultColWidth="9.140625" defaultRowHeight="12.75"/>
  <cols>
    <col min="1" max="1" width="9.28125" style="0" customWidth="1"/>
    <col min="2" max="2" width="49.421875" style="0" customWidth="1"/>
    <col min="3" max="3" width="9.421875" style="43" customWidth="1"/>
    <col min="4" max="4" width="12.00390625" style="31" customWidth="1"/>
    <col min="5" max="5" width="9.57421875" style="31" customWidth="1"/>
    <col min="6" max="6" width="9.00390625" style="31" customWidth="1"/>
    <col min="7" max="7" width="9.140625" style="31" customWidth="1"/>
    <col min="8" max="8" width="12.00390625" style="31" customWidth="1"/>
    <col min="9" max="9" width="7.140625" style="43" customWidth="1"/>
    <col min="10" max="10" width="5.8515625" style="0" customWidth="1"/>
  </cols>
  <sheetData>
    <row r="1" spans="1:18" ht="14.25">
      <c r="A1" s="303" t="s">
        <v>319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7" s="33" customFormat="1" ht="17.25" customHeight="1">
      <c r="A2" s="218" t="s">
        <v>300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12.75">
      <c r="A3" s="218" t="s">
        <v>301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4:16" ht="13.5" thickBot="1">
      <c r="D4" s="43"/>
      <c r="I4" s="31"/>
      <c r="J4" s="31"/>
      <c r="K4" s="31"/>
      <c r="L4" s="31"/>
      <c r="M4" s="73"/>
      <c r="N4" s="73"/>
      <c r="O4" s="49" t="s">
        <v>52</v>
      </c>
      <c r="P4" s="49"/>
    </row>
    <row r="5" spans="1:18" ht="33" customHeight="1" thickBot="1">
      <c r="A5" s="67"/>
      <c r="B5" s="70" t="s">
        <v>67</v>
      </c>
      <c r="C5" s="271" t="s">
        <v>86</v>
      </c>
      <c r="D5" s="271"/>
      <c r="E5" s="271" t="s">
        <v>88</v>
      </c>
      <c r="F5" s="271"/>
      <c r="G5" s="271" t="s">
        <v>89</v>
      </c>
      <c r="H5" s="271"/>
      <c r="I5" s="271" t="s">
        <v>90</v>
      </c>
      <c r="J5" s="271"/>
      <c r="K5" s="271" t="s">
        <v>92</v>
      </c>
      <c r="L5" s="271"/>
      <c r="M5" s="272" t="s">
        <v>123</v>
      </c>
      <c r="N5" s="272"/>
      <c r="O5" s="273"/>
      <c r="P5" s="273"/>
      <c r="Q5" s="274"/>
      <c r="R5" s="274"/>
    </row>
    <row r="6" spans="1:18" s="1" customFormat="1" ht="77.25" customHeight="1" thickBot="1">
      <c r="A6" s="275" t="s">
        <v>124</v>
      </c>
      <c r="B6" s="276" t="s">
        <v>138</v>
      </c>
      <c r="C6" s="277" t="s">
        <v>27</v>
      </c>
      <c r="D6" s="277"/>
      <c r="E6" s="277" t="s">
        <v>87</v>
      </c>
      <c r="F6" s="277"/>
      <c r="G6" s="277" t="s">
        <v>4</v>
      </c>
      <c r="H6" s="277"/>
      <c r="I6" s="277" t="s">
        <v>91</v>
      </c>
      <c r="J6" s="277"/>
      <c r="K6" s="277" t="s">
        <v>93</v>
      </c>
      <c r="L6" s="277"/>
      <c r="M6" s="272" t="s">
        <v>38</v>
      </c>
      <c r="N6" s="272"/>
      <c r="O6" s="278" t="s">
        <v>104</v>
      </c>
      <c r="P6" s="278"/>
      <c r="Q6" s="277" t="s">
        <v>167</v>
      </c>
      <c r="R6" s="277"/>
    </row>
    <row r="7" spans="1:18" ht="15" customHeight="1" thickBot="1">
      <c r="A7" s="275"/>
      <c r="B7" s="276"/>
      <c r="C7" s="68" t="s">
        <v>302</v>
      </c>
      <c r="D7" s="68" t="s">
        <v>303</v>
      </c>
      <c r="E7" s="68" t="s">
        <v>302</v>
      </c>
      <c r="F7" s="68" t="s">
        <v>303</v>
      </c>
      <c r="G7" s="68" t="s">
        <v>302</v>
      </c>
      <c r="H7" s="68" t="s">
        <v>303</v>
      </c>
      <c r="I7" s="68" t="s">
        <v>302</v>
      </c>
      <c r="J7" s="68" t="s">
        <v>303</v>
      </c>
      <c r="K7" s="68" t="s">
        <v>302</v>
      </c>
      <c r="L7" s="68" t="s">
        <v>303</v>
      </c>
      <c r="M7" s="69" t="s">
        <v>302</v>
      </c>
      <c r="N7" s="69" t="s">
        <v>303</v>
      </c>
      <c r="O7" s="72" t="s">
        <v>304</v>
      </c>
      <c r="P7" s="72" t="s">
        <v>305</v>
      </c>
      <c r="Q7" s="68" t="s">
        <v>304</v>
      </c>
      <c r="R7" s="68" t="s">
        <v>305</v>
      </c>
    </row>
    <row r="8" spans="1:18" ht="15" customHeight="1" thickBot="1">
      <c r="A8" s="275"/>
      <c r="B8" s="276"/>
      <c r="C8" s="277" t="s">
        <v>306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</row>
    <row r="9" spans="1:18" ht="15" customHeight="1" thickBot="1">
      <c r="A9" s="67">
        <v>51040</v>
      </c>
      <c r="B9" s="279" t="s">
        <v>125</v>
      </c>
      <c r="C9" s="306"/>
      <c r="D9" s="306"/>
      <c r="E9" s="307"/>
      <c r="F9" s="307"/>
      <c r="G9" s="307">
        <v>9483</v>
      </c>
      <c r="H9" s="307">
        <v>9483</v>
      </c>
      <c r="I9" s="307"/>
      <c r="J9" s="307"/>
      <c r="K9" s="307"/>
      <c r="L9" s="307"/>
      <c r="M9" s="307">
        <f>SUM(C9+E9+G9+I9+K9)</f>
        <v>9483</v>
      </c>
      <c r="N9" s="307">
        <f>SUM(D9+F9+H9+J9+L9)</f>
        <v>9483</v>
      </c>
      <c r="O9" s="306"/>
      <c r="P9" s="306"/>
      <c r="Q9" s="308"/>
      <c r="R9" s="308"/>
    </row>
    <row r="10" spans="1:18" ht="15" customHeight="1" thickBot="1">
      <c r="A10" s="67">
        <v>45160</v>
      </c>
      <c r="B10" s="279" t="s">
        <v>126</v>
      </c>
      <c r="C10" s="280"/>
      <c r="D10" s="280"/>
      <c r="E10" s="280"/>
      <c r="F10" s="280"/>
      <c r="G10" s="307">
        <v>60</v>
      </c>
      <c r="H10" s="307">
        <v>60</v>
      </c>
      <c r="I10" s="307"/>
      <c r="J10" s="307"/>
      <c r="K10" s="307"/>
      <c r="L10" s="307"/>
      <c r="M10" s="307">
        <f aca="true" t="shared" si="0" ref="M10:N30">SUM(C10+E10+G10+I10+K10)</f>
        <v>60</v>
      </c>
      <c r="N10" s="307">
        <f t="shared" si="0"/>
        <v>60</v>
      </c>
      <c r="O10" s="306"/>
      <c r="P10" s="306"/>
      <c r="Q10" s="308"/>
      <c r="R10" s="308"/>
    </row>
    <row r="11" spans="1:18" ht="15" customHeight="1" thickBot="1">
      <c r="A11" s="67">
        <v>11130</v>
      </c>
      <c r="B11" s="279" t="s">
        <v>139</v>
      </c>
      <c r="C11" s="306">
        <v>8211</v>
      </c>
      <c r="D11" s="306">
        <v>8211</v>
      </c>
      <c r="E11" s="307">
        <v>2167</v>
      </c>
      <c r="F11" s="307">
        <v>2167</v>
      </c>
      <c r="G11" s="307">
        <v>6920</v>
      </c>
      <c r="H11" s="307">
        <v>6786</v>
      </c>
      <c r="I11" s="307"/>
      <c r="J11" s="307"/>
      <c r="K11" s="307">
        <v>5100</v>
      </c>
      <c r="L11" s="307">
        <v>5648</v>
      </c>
      <c r="M11" s="307">
        <f t="shared" si="0"/>
        <v>22398</v>
      </c>
      <c r="N11" s="307">
        <f t="shared" si="0"/>
        <v>22812</v>
      </c>
      <c r="O11" s="306">
        <v>2</v>
      </c>
      <c r="P11" s="306">
        <v>2</v>
      </c>
      <c r="Q11" s="308"/>
      <c r="R11" s="308"/>
    </row>
    <row r="12" spans="1:18" ht="15" customHeight="1" thickBot="1">
      <c r="A12" s="67">
        <v>11140</v>
      </c>
      <c r="B12" s="279" t="s">
        <v>166</v>
      </c>
      <c r="C12" s="306"/>
      <c r="D12" s="306"/>
      <c r="E12" s="306"/>
      <c r="F12" s="306"/>
      <c r="G12" s="307">
        <v>200</v>
      </c>
      <c r="H12" s="307">
        <v>200</v>
      </c>
      <c r="I12" s="307"/>
      <c r="J12" s="307"/>
      <c r="K12" s="307"/>
      <c r="L12" s="307"/>
      <c r="M12" s="307">
        <f t="shared" si="0"/>
        <v>200</v>
      </c>
      <c r="N12" s="307">
        <f t="shared" si="0"/>
        <v>200</v>
      </c>
      <c r="O12" s="306"/>
      <c r="P12" s="306"/>
      <c r="Q12" s="308"/>
      <c r="R12" s="308"/>
    </row>
    <row r="13" spans="1:18" ht="15" customHeight="1" thickBot="1">
      <c r="A13" s="67">
        <v>64010</v>
      </c>
      <c r="B13" s="279" t="s">
        <v>127</v>
      </c>
      <c r="C13" s="306"/>
      <c r="D13" s="306"/>
      <c r="E13" s="307"/>
      <c r="F13" s="307"/>
      <c r="G13" s="307">
        <v>2985</v>
      </c>
      <c r="H13" s="307">
        <v>2985</v>
      </c>
      <c r="I13" s="307"/>
      <c r="J13" s="307"/>
      <c r="K13" s="307"/>
      <c r="L13" s="307"/>
      <c r="M13" s="307">
        <f t="shared" si="0"/>
        <v>2985</v>
      </c>
      <c r="N13" s="307">
        <f t="shared" si="0"/>
        <v>2985</v>
      </c>
      <c r="O13" s="306"/>
      <c r="P13" s="306"/>
      <c r="Q13" s="308"/>
      <c r="R13" s="308"/>
    </row>
    <row r="14" spans="1:18" ht="15" customHeight="1" thickBot="1">
      <c r="A14" s="67">
        <v>66020</v>
      </c>
      <c r="B14" s="279" t="s">
        <v>128</v>
      </c>
      <c r="C14" s="306">
        <v>3756</v>
      </c>
      <c r="D14" s="306">
        <v>3836</v>
      </c>
      <c r="E14" s="307">
        <v>1014</v>
      </c>
      <c r="F14" s="307">
        <v>1025</v>
      </c>
      <c r="G14" s="307">
        <v>2420</v>
      </c>
      <c r="H14" s="307">
        <v>2420</v>
      </c>
      <c r="I14" s="307"/>
      <c r="J14" s="307"/>
      <c r="K14" s="307"/>
      <c r="L14" s="307">
        <v>1716</v>
      </c>
      <c r="M14" s="307">
        <f t="shared" si="0"/>
        <v>7190</v>
      </c>
      <c r="N14" s="307">
        <f t="shared" si="0"/>
        <v>8997</v>
      </c>
      <c r="O14" s="306">
        <v>2</v>
      </c>
      <c r="P14" s="306">
        <v>2</v>
      </c>
      <c r="Q14" s="308"/>
      <c r="R14" s="308"/>
    </row>
    <row r="15" spans="1:18" ht="15" customHeight="1" thickBot="1">
      <c r="A15" s="67">
        <v>72111</v>
      </c>
      <c r="B15" s="279" t="s">
        <v>129</v>
      </c>
      <c r="C15" s="306">
        <v>1868</v>
      </c>
      <c r="D15" s="306">
        <v>1868</v>
      </c>
      <c r="E15" s="307">
        <v>500</v>
      </c>
      <c r="F15" s="307">
        <v>500</v>
      </c>
      <c r="G15" s="307">
        <v>5691</v>
      </c>
      <c r="H15" s="307">
        <v>5691</v>
      </c>
      <c r="I15" s="307"/>
      <c r="J15" s="307"/>
      <c r="K15" s="307"/>
      <c r="L15" s="307"/>
      <c r="M15" s="307">
        <f t="shared" si="0"/>
        <v>8059</v>
      </c>
      <c r="N15" s="307">
        <f t="shared" si="0"/>
        <v>8059</v>
      </c>
      <c r="O15" s="306">
        <v>1</v>
      </c>
      <c r="P15" s="306">
        <v>1</v>
      </c>
      <c r="Q15" s="308"/>
      <c r="R15" s="308"/>
    </row>
    <row r="16" spans="1:18" ht="15" customHeight="1" thickBot="1">
      <c r="A16" s="281">
        <v>107060</v>
      </c>
      <c r="B16" s="279" t="s">
        <v>132</v>
      </c>
      <c r="C16" s="306"/>
      <c r="D16" s="306"/>
      <c r="E16" s="306"/>
      <c r="F16" s="306"/>
      <c r="G16" s="306"/>
      <c r="H16" s="306"/>
      <c r="I16" s="306">
        <v>1500</v>
      </c>
      <c r="J16" s="306">
        <v>1500</v>
      </c>
      <c r="K16" s="306"/>
      <c r="L16" s="306"/>
      <c r="M16" s="307">
        <f t="shared" si="0"/>
        <v>1500</v>
      </c>
      <c r="N16" s="307">
        <f t="shared" si="0"/>
        <v>1500</v>
      </c>
      <c r="O16" s="306"/>
      <c r="P16" s="306"/>
      <c r="Q16" s="306"/>
      <c r="R16" s="306"/>
    </row>
    <row r="17" spans="1:18" ht="15" customHeight="1" thickBot="1">
      <c r="A17" s="281">
        <v>103010</v>
      </c>
      <c r="B17" s="279" t="s">
        <v>133</v>
      </c>
      <c r="C17" s="306"/>
      <c r="D17" s="306"/>
      <c r="E17" s="306"/>
      <c r="F17" s="306"/>
      <c r="G17" s="306"/>
      <c r="H17" s="306"/>
      <c r="I17" s="306">
        <v>50</v>
      </c>
      <c r="J17" s="306">
        <v>50</v>
      </c>
      <c r="K17" s="306"/>
      <c r="L17" s="306"/>
      <c r="M17" s="307">
        <f t="shared" si="0"/>
        <v>50</v>
      </c>
      <c r="N17" s="307">
        <f t="shared" si="0"/>
        <v>50</v>
      </c>
      <c r="O17" s="306"/>
      <c r="P17" s="306"/>
      <c r="Q17" s="306"/>
      <c r="R17" s="306"/>
    </row>
    <row r="18" spans="1:18" ht="15" customHeight="1" thickBot="1">
      <c r="A18" s="281">
        <v>104051</v>
      </c>
      <c r="B18" s="279" t="s">
        <v>307</v>
      </c>
      <c r="C18" s="306"/>
      <c r="D18" s="306"/>
      <c r="E18" s="306"/>
      <c r="F18" s="306"/>
      <c r="G18" s="306"/>
      <c r="H18" s="306"/>
      <c r="I18" s="306"/>
      <c r="J18" s="306">
        <v>240</v>
      </c>
      <c r="K18" s="306"/>
      <c r="L18" s="306"/>
      <c r="M18" s="307">
        <f t="shared" si="0"/>
        <v>0</v>
      </c>
      <c r="N18" s="307">
        <f t="shared" si="0"/>
        <v>240</v>
      </c>
      <c r="O18" s="306"/>
      <c r="P18" s="306"/>
      <c r="Q18" s="306"/>
      <c r="R18" s="306"/>
    </row>
    <row r="19" spans="1:18" ht="15" customHeight="1" thickBot="1">
      <c r="A19" s="281"/>
      <c r="B19" s="282" t="s">
        <v>308</v>
      </c>
      <c r="C19" s="306"/>
      <c r="D19" s="306"/>
      <c r="E19" s="306"/>
      <c r="F19" s="306"/>
      <c r="G19" s="306"/>
      <c r="H19" s="306"/>
      <c r="I19" s="306"/>
      <c r="J19" s="306">
        <v>2323</v>
      </c>
      <c r="K19" s="306"/>
      <c r="L19" s="306"/>
      <c r="M19" s="307"/>
      <c r="N19" s="307">
        <f t="shared" si="0"/>
        <v>2323</v>
      </c>
      <c r="O19" s="306"/>
      <c r="P19" s="306"/>
      <c r="Q19" s="306"/>
      <c r="R19" s="306"/>
    </row>
    <row r="20" spans="1:18" ht="15" customHeight="1" thickBot="1">
      <c r="A20" s="281">
        <v>41232</v>
      </c>
      <c r="B20" s="279" t="s">
        <v>134</v>
      </c>
      <c r="C20" s="306">
        <v>33636</v>
      </c>
      <c r="D20" s="306">
        <v>33636</v>
      </c>
      <c r="E20" s="306">
        <v>4540</v>
      </c>
      <c r="F20" s="306">
        <v>4540</v>
      </c>
      <c r="G20" s="306">
        <v>163</v>
      </c>
      <c r="H20" s="306">
        <v>163</v>
      </c>
      <c r="I20" s="306"/>
      <c r="J20" s="306"/>
      <c r="K20" s="306"/>
      <c r="L20" s="306"/>
      <c r="M20" s="307">
        <f t="shared" si="0"/>
        <v>38339</v>
      </c>
      <c r="N20" s="307">
        <f t="shared" si="0"/>
        <v>38339</v>
      </c>
      <c r="O20" s="306">
        <v>35</v>
      </c>
      <c r="P20" s="306">
        <v>35</v>
      </c>
      <c r="Q20" s="306">
        <v>35</v>
      </c>
      <c r="R20" s="306">
        <v>35</v>
      </c>
    </row>
    <row r="21" spans="1:18" s="1" customFormat="1" ht="15" customHeight="1" thickBot="1">
      <c r="A21" s="281">
        <v>82044</v>
      </c>
      <c r="B21" s="279" t="s">
        <v>135</v>
      </c>
      <c r="C21" s="306">
        <v>869</v>
      </c>
      <c r="D21" s="306">
        <v>869</v>
      </c>
      <c r="E21" s="306">
        <v>185</v>
      </c>
      <c r="F21" s="306">
        <v>185</v>
      </c>
      <c r="G21" s="306">
        <v>100</v>
      </c>
      <c r="H21" s="306">
        <v>100</v>
      </c>
      <c r="I21" s="306"/>
      <c r="J21" s="306"/>
      <c r="K21" s="306"/>
      <c r="L21" s="306"/>
      <c r="M21" s="307">
        <f t="shared" si="0"/>
        <v>1154</v>
      </c>
      <c r="N21" s="307">
        <f t="shared" si="0"/>
        <v>1154</v>
      </c>
      <c r="O21" s="306">
        <v>1</v>
      </c>
      <c r="P21" s="306">
        <v>1</v>
      </c>
      <c r="Q21" s="306"/>
      <c r="R21" s="306"/>
    </row>
    <row r="22" spans="1:18" ht="15" customHeight="1" thickBot="1">
      <c r="A22" s="281">
        <v>82092</v>
      </c>
      <c r="B22" s="279" t="s">
        <v>136</v>
      </c>
      <c r="C22" s="306"/>
      <c r="D22" s="306"/>
      <c r="E22" s="306"/>
      <c r="F22" s="306"/>
      <c r="G22" s="306">
        <v>159</v>
      </c>
      <c r="H22" s="306">
        <v>159</v>
      </c>
      <c r="I22" s="306"/>
      <c r="J22" s="306"/>
      <c r="K22" s="306"/>
      <c r="L22" s="306"/>
      <c r="M22" s="307">
        <f t="shared" si="0"/>
        <v>159</v>
      </c>
      <c r="N22" s="307">
        <f t="shared" si="0"/>
        <v>159</v>
      </c>
      <c r="O22" s="306"/>
      <c r="P22" s="306"/>
      <c r="Q22" s="306"/>
      <c r="R22" s="306"/>
    </row>
    <row r="23" spans="1:18" ht="15" customHeight="1" thickBot="1">
      <c r="A23" s="281">
        <v>13320</v>
      </c>
      <c r="B23" s="279" t="s">
        <v>137</v>
      </c>
      <c r="C23" s="306"/>
      <c r="D23" s="306"/>
      <c r="E23" s="306"/>
      <c r="F23" s="306"/>
      <c r="G23" s="306">
        <v>25</v>
      </c>
      <c r="H23" s="306">
        <v>25</v>
      </c>
      <c r="I23" s="306"/>
      <c r="J23" s="306"/>
      <c r="K23" s="306"/>
      <c r="L23" s="306"/>
      <c r="M23" s="307">
        <f t="shared" si="0"/>
        <v>25</v>
      </c>
      <c r="N23" s="307">
        <f t="shared" si="0"/>
        <v>25</v>
      </c>
      <c r="O23" s="306"/>
      <c r="P23" s="306"/>
      <c r="Q23" s="306"/>
      <c r="R23" s="306"/>
    </row>
    <row r="24" spans="1:18" s="1" customFormat="1" ht="15" customHeight="1" thickBot="1">
      <c r="A24" s="281">
        <v>52020</v>
      </c>
      <c r="B24" s="279" t="s">
        <v>140</v>
      </c>
      <c r="C24" s="306"/>
      <c r="D24" s="306"/>
      <c r="E24" s="306"/>
      <c r="F24" s="306"/>
      <c r="G24" s="306">
        <v>50</v>
      </c>
      <c r="H24" s="306">
        <v>50</v>
      </c>
      <c r="I24" s="306"/>
      <c r="J24" s="306"/>
      <c r="K24" s="306"/>
      <c r="L24" s="306"/>
      <c r="M24" s="307">
        <f t="shared" si="0"/>
        <v>50</v>
      </c>
      <c r="N24" s="307">
        <f t="shared" si="0"/>
        <v>50</v>
      </c>
      <c r="O24" s="306"/>
      <c r="P24" s="306"/>
      <c r="Q24" s="306"/>
      <c r="R24" s="306"/>
    </row>
    <row r="25" spans="1:18" s="1" customFormat="1" ht="15" customHeight="1" thickBot="1">
      <c r="A25" s="283"/>
      <c r="B25" s="284" t="s">
        <v>164</v>
      </c>
      <c r="C25" s="285">
        <f aca="true" t="shared" si="1" ref="C25:R25">SUM(C9:C24)</f>
        <v>48340</v>
      </c>
      <c r="D25" s="285">
        <f t="shared" si="1"/>
        <v>48420</v>
      </c>
      <c r="E25" s="285">
        <f t="shared" si="1"/>
        <v>8406</v>
      </c>
      <c r="F25" s="285">
        <f t="shared" si="1"/>
        <v>8417</v>
      </c>
      <c r="G25" s="285">
        <f t="shared" si="1"/>
        <v>28256</v>
      </c>
      <c r="H25" s="285">
        <f t="shared" si="1"/>
        <v>28122</v>
      </c>
      <c r="I25" s="285">
        <f t="shared" si="1"/>
        <v>1550</v>
      </c>
      <c r="J25" s="285">
        <f t="shared" si="1"/>
        <v>4113</v>
      </c>
      <c r="K25" s="285">
        <f t="shared" si="1"/>
        <v>5100</v>
      </c>
      <c r="L25" s="285">
        <f t="shared" si="1"/>
        <v>7364</v>
      </c>
      <c r="M25" s="286">
        <f t="shared" si="0"/>
        <v>91652</v>
      </c>
      <c r="N25" s="307">
        <f t="shared" si="0"/>
        <v>96436</v>
      </c>
      <c r="O25" s="285">
        <f t="shared" si="1"/>
        <v>41</v>
      </c>
      <c r="P25" s="285">
        <f t="shared" si="1"/>
        <v>41</v>
      </c>
      <c r="Q25" s="285">
        <f t="shared" si="1"/>
        <v>35</v>
      </c>
      <c r="R25" s="285">
        <f t="shared" si="1"/>
        <v>35</v>
      </c>
    </row>
    <row r="26" spans="1:18" s="1" customFormat="1" ht="15" customHeight="1" thickBot="1">
      <c r="A26" s="281">
        <v>105010</v>
      </c>
      <c r="B26" s="279" t="s">
        <v>130</v>
      </c>
      <c r="C26" s="306"/>
      <c r="D26" s="306"/>
      <c r="E26" s="306"/>
      <c r="F26" s="306"/>
      <c r="G26" s="306"/>
      <c r="H26" s="306"/>
      <c r="I26" s="306">
        <v>21832</v>
      </c>
      <c r="J26" s="306">
        <v>21832</v>
      </c>
      <c r="K26" s="306"/>
      <c r="L26" s="306"/>
      <c r="M26" s="307">
        <f t="shared" si="0"/>
        <v>21832</v>
      </c>
      <c r="N26" s="307">
        <f t="shared" si="0"/>
        <v>21832</v>
      </c>
      <c r="O26" s="306"/>
      <c r="P26" s="306"/>
      <c r="Q26" s="306"/>
      <c r="R26" s="306"/>
    </row>
    <row r="27" spans="1:18" ht="15.75" customHeight="1" thickBot="1">
      <c r="A27" s="281">
        <v>106020</v>
      </c>
      <c r="B27" s="279" t="s">
        <v>131</v>
      </c>
      <c r="C27" s="306"/>
      <c r="D27" s="306"/>
      <c r="E27" s="306"/>
      <c r="F27" s="306"/>
      <c r="G27" s="306"/>
      <c r="H27" s="306"/>
      <c r="I27" s="306">
        <v>8000</v>
      </c>
      <c r="J27" s="306">
        <v>8000</v>
      </c>
      <c r="K27" s="306"/>
      <c r="L27" s="306"/>
      <c r="M27" s="307">
        <f t="shared" si="0"/>
        <v>8000</v>
      </c>
      <c r="N27" s="307">
        <f t="shared" si="0"/>
        <v>8000</v>
      </c>
      <c r="O27" s="306"/>
      <c r="P27" s="306"/>
      <c r="Q27" s="306"/>
      <c r="R27" s="306"/>
    </row>
    <row r="28" spans="1:18" ht="15.75" customHeight="1" thickBot="1">
      <c r="A28" s="283"/>
      <c r="B28" s="287" t="s">
        <v>165</v>
      </c>
      <c r="C28" s="285">
        <f aca="true" t="shared" si="2" ref="C28:L28">SUM(C26+C27)</f>
        <v>0</v>
      </c>
      <c r="D28" s="285">
        <f t="shared" si="2"/>
        <v>0</v>
      </c>
      <c r="E28" s="285">
        <f t="shared" si="2"/>
        <v>0</v>
      </c>
      <c r="F28" s="285">
        <f t="shared" si="2"/>
        <v>0</v>
      </c>
      <c r="G28" s="285">
        <f t="shared" si="2"/>
        <v>0</v>
      </c>
      <c r="H28" s="285">
        <f t="shared" si="2"/>
        <v>0</v>
      </c>
      <c r="I28" s="285">
        <f t="shared" si="2"/>
        <v>29832</v>
      </c>
      <c r="J28" s="285">
        <f t="shared" si="2"/>
        <v>29832</v>
      </c>
      <c r="K28" s="285">
        <f t="shared" si="2"/>
        <v>0</v>
      </c>
      <c r="L28" s="285">
        <f t="shared" si="2"/>
        <v>0</v>
      </c>
      <c r="M28" s="307">
        <f t="shared" si="0"/>
        <v>29832</v>
      </c>
      <c r="N28" s="307">
        <f t="shared" si="0"/>
        <v>29832</v>
      </c>
      <c r="O28" s="285"/>
      <c r="P28" s="285"/>
      <c r="Q28" s="288"/>
      <c r="R28" s="288"/>
    </row>
    <row r="29" spans="1:18" ht="15.75" customHeight="1" thickBot="1">
      <c r="A29" s="283"/>
      <c r="B29" s="284" t="s">
        <v>168</v>
      </c>
      <c r="C29" s="285">
        <v>0</v>
      </c>
      <c r="D29" s="285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307">
        <f t="shared" si="0"/>
        <v>0</v>
      </c>
      <c r="N29" s="307">
        <f t="shared" si="0"/>
        <v>0</v>
      </c>
      <c r="O29" s="285">
        <v>0</v>
      </c>
      <c r="P29" s="285">
        <v>0</v>
      </c>
      <c r="Q29" s="288">
        <v>0</v>
      </c>
      <c r="R29" s="288">
        <v>0</v>
      </c>
    </row>
    <row r="30" spans="1:18" ht="15.75" customHeight="1" thickBot="1">
      <c r="A30" s="283"/>
      <c r="B30" s="284" t="s">
        <v>142</v>
      </c>
      <c r="C30" s="285">
        <f>SUM(C25+C28+C29)</f>
        <v>48340</v>
      </c>
      <c r="D30" s="285">
        <f>SUM(D25+D28+D29)</f>
        <v>48420</v>
      </c>
      <c r="E30" s="285">
        <f aca="true" t="shared" si="3" ref="E30:R30">SUM(E25+E28+E29)</f>
        <v>8406</v>
      </c>
      <c r="F30" s="285">
        <f t="shared" si="3"/>
        <v>8417</v>
      </c>
      <c r="G30" s="285">
        <f t="shared" si="3"/>
        <v>28256</v>
      </c>
      <c r="H30" s="285">
        <f t="shared" si="3"/>
        <v>28122</v>
      </c>
      <c r="I30" s="285">
        <f t="shared" si="3"/>
        <v>31382</v>
      </c>
      <c r="J30" s="285">
        <f t="shared" si="3"/>
        <v>33945</v>
      </c>
      <c r="K30" s="285">
        <f t="shared" si="3"/>
        <v>5100</v>
      </c>
      <c r="L30" s="285">
        <f t="shared" si="3"/>
        <v>7364</v>
      </c>
      <c r="M30" s="286">
        <f t="shared" si="0"/>
        <v>121484</v>
      </c>
      <c r="N30" s="307">
        <f t="shared" si="0"/>
        <v>126268</v>
      </c>
      <c r="O30" s="285">
        <f t="shared" si="3"/>
        <v>41</v>
      </c>
      <c r="P30" s="285">
        <f t="shared" si="3"/>
        <v>41</v>
      </c>
      <c r="Q30" s="285">
        <f t="shared" si="3"/>
        <v>35</v>
      </c>
      <c r="R30" s="285">
        <f t="shared" si="3"/>
        <v>35</v>
      </c>
    </row>
    <row r="31" spans="1:18" ht="15.75" customHeight="1">
      <c r="A31" s="304" t="s">
        <v>320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</row>
    <row r="32" ht="15.75" customHeight="1"/>
    <row r="33" ht="15.75" customHeight="1"/>
    <row r="34" ht="15.75" customHeight="1"/>
  </sheetData>
  <sheetProtection/>
  <mergeCells count="23">
    <mergeCell ref="O6:P6"/>
    <mergeCell ref="Q6:R6"/>
    <mergeCell ref="C8:R8"/>
    <mergeCell ref="A31:R31"/>
    <mergeCell ref="O5:P5"/>
    <mergeCell ref="Q5:R5"/>
    <mergeCell ref="A6:A8"/>
    <mergeCell ref="B6:B8"/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A1:R1"/>
    <mergeCell ref="A2:Q2"/>
    <mergeCell ref="A3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B3">
      <selection activeCell="H6" sqref="H6:K13"/>
    </sheetView>
  </sheetViews>
  <sheetFormatPr defaultColWidth="9.140625" defaultRowHeight="12.75"/>
  <cols>
    <col min="1" max="1" width="6.8515625" style="2" customWidth="1"/>
    <col min="2" max="2" width="54.421875" style="0" customWidth="1"/>
    <col min="3" max="3" width="14.421875" style="3" hidden="1" customWidth="1"/>
    <col min="4" max="4" width="15.7109375" style="3" customWidth="1"/>
    <col min="5" max="6" width="15.7109375" style="0" customWidth="1"/>
    <col min="7" max="7" width="13.8515625" style="0" customWidth="1"/>
    <col min="8" max="8" width="10.28125" style="0" customWidth="1"/>
    <col min="10" max="10" width="8.28125" style="0" customWidth="1"/>
    <col min="11" max="11" width="10.140625" style="0" customWidth="1"/>
  </cols>
  <sheetData>
    <row r="1" spans="1:11" ht="12.75">
      <c r="A1" s="262" t="s">
        <v>317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38.25" customHeight="1">
      <c r="A2" s="246" t="s">
        <v>297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s="1" customFormat="1" ht="33.75" customHeight="1">
      <c r="A3" s="266" t="s">
        <v>298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1" customFormat="1" ht="39.75" customHeight="1">
      <c r="A4" s="74" t="s">
        <v>67</v>
      </c>
      <c r="B4" s="248" t="s">
        <v>0</v>
      </c>
      <c r="C4" s="248"/>
      <c r="D4" s="75" t="s">
        <v>160</v>
      </c>
      <c r="E4" s="76" t="s">
        <v>169</v>
      </c>
      <c r="F4" s="76" t="s">
        <v>161</v>
      </c>
      <c r="G4" s="76" t="s">
        <v>159</v>
      </c>
      <c r="H4" s="75" t="s">
        <v>160</v>
      </c>
      <c r="I4" s="76" t="s">
        <v>169</v>
      </c>
      <c r="J4" s="76" t="s">
        <v>161</v>
      </c>
      <c r="K4" s="76" t="s">
        <v>159</v>
      </c>
    </row>
    <row r="5" spans="1:11" s="1" customFormat="1" ht="19.5" customHeight="1">
      <c r="A5" s="74"/>
      <c r="B5" s="74"/>
      <c r="C5" s="74"/>
      <c r="D5" s="267" t="s">
        <v>292</v>
      </c>
      <c r="E5" s="268"/>
      <c r="F5" s="268"/>
      <c r="G5" s="269"/>
      <c r="H5" s="267" t="s">
        <v>299</v>
      </c>
      <c r="I5" s="268"/>
      <c r="J5" s="268"/>
      <c r="K5" s="269"/>
    </row>
    <row r="6" spans="1:11" ht="19.5" customHeight="1">
      <c r="A6" s="58" t="s">
        <v>86</v>
      </c>
      <c r="B6" s="221" t="s">
        <v>27</v>
      </c>
      <c r="C6" s="221"/>
      <c r="D6" s="83">
        <v>23269</v>
      </c>
      <c r="E6" s="71"/>
      <c r="F6" s="71"/>
      <c r="G6" s="102">
        <f>SUM(D6:F6)</f>
        <v>23269</v>
      </c>
      <c r="H6" s="83">
        <v>23356</v>
      </c>
      <c r="I6" s="71"/>
      <c r="J6" s="71"/>
      <c r="K6" s="102">
        <f>SUM(H6:J6)</f>
        <v>23356</v>
      </c>
    </row>
    <row r="7" spans="1:11" ht="19.5" customHeight="1">
      <c r="A7" s="58" t="s">
        <v>88</v>
      </c>
      <c r="B7" s="79" t="s">
        <v>87</v>
      </c>
      <c r="C7" s="5"/>
      <c r="D7" s="83">
        <v>6208</v>
      </c>
      <c r="E7" s="5"/>
      <c r="F7" s="5"/>
      <c r="G7" s="102">
        <f aca="true" t="shared" si="0" ref="G7:G21">SUM(D7:F7)</f>
        <v>6208</v>
      </c>
      <c r="H7" s="83">
        <v>6231</v>
      </c>
      <c r="I7" s="79"/>
      <c r="J7" s="79"/>
      <c r="K7" s="102">
        <f aca="true" t="shared" si="1" ref="K7:K21">SUM(H7:J7)</f>
        <v>6231</v>
      </c>
    </row>
    <row r="8" spans="1:11" ht="19.5" customHeight="1">
      <c r="A8" s="58" t="s">
        <v>89</v>
      </c>
      <c r="B8" s="221" t="s">
        <v>4</v>
      </c>
      <c r="C8" s="221"/>
      <c r="D8" s="83">
        <v>14070</v>
      </c>
      <c r="E8" s="5"/>
      <c r="F8" s="5"/>
      <c r="G8" s="102">
        <f t="shared" si="0"/>
        <v>14070</v>
      </c>
      <c r="H8" s="83">
        <v>14070</v>
      </c>
      <c r="I8" s="79"/>
      <c r="J8" s="79"/>
      <c r="K8" s="102">
        <f t="shared" si="1"/>
        <v>14070</v>
      </c>
    </row>
    <row r="9" spans="1:11" ht="19.5" customHeight="1">
      <c r="A9" s="58" t="s">
        <v>90</v>
      </c>
      <c r="B9" s="221" t="s">
        <v>91</v>
      </c>
      <c r="C9" s="221"/>
      <c r="D9" s="83"/>
      <c r="E9" s="5"/>
      <c r="F9" s="5"/>
      <c r="G9" s="102">
        <f t="shared" si="0"/>
        <v>0</v>
      </c>
      <c r="H9" s="83"/>
      <c r="I9" s="79"/>
      <c r="J9" s="79"/>
      <c r="K9" s="102">
        <f t="shared" si="1"/>
        <v>0</v>
      </c>
    </row>
    <row r="10" spans="1:11" s="1" customFormat="1" ht="19.5" customHeight="1">
      <c r="A10" s="58" t="s">
        <v>92</v>
      </c>
      <c r="B10" s="221" t="s">
        <v>93</v>
      </c>
      <c r="C10" s="221"/>
      <c r="D10" s="83"/>
      <c r="E10" s="5"/>
      <c r="F10" s="5"/>
      <c r="G10" s="102">
        <f t="shared" si="0"/>
        <v>0</v>
      </c>
      <c r="H10" s="83"/>
      <c r="I10" s="79"/>
      <c r="J10" s="79"/>
      <c r="K10" s="102">
        <f t="shared" si="1"/>
        <v>0</v>
      </c>
    </row>
    <row r="11" spans="1:11" ht="19.5" customHeight="1">
      <c r="A11" s="74"/>
      <c r="B11" s="88" t="s">
        <v>120</v>
      </c>
      <c r="C11" s="88"/>
      <c r="D11" s="77">
        <f>SUM(D6:D10)</f>
        <v>43547</v>
      </c>
      <c r="E11" s="77">
        <f>SUM(E6:E10)</f>
        <v>0</v>
      </c>
      <c r="F11" s="77">
        <f>SUM(F6:F10)</f>
        <v>0</v>
      </c>
      <c r="G11" s="78">
        <f t="shared" si="0"/>
        <v>43547</v>
      </c>
      <c r="H11" s="77">
        <f>SUM(H6:H10)</f>
        <v>43657</v>
      </c>
      <c r="I11" s="77">
        <f>SUM(I6:I10)</f>
        <v>0</v>
      </c>
      <c r="J11" s="77">
        <f>SUM(J6:J10)</f>
        <v>0</v>
      </c>
      <c r="K11" s="78">
        <f t="shared" si="1"/>
        <v>43657</v>
      </c>
    </row>
    <row r="12" spans="1:11" ht="19.5" customHeight="1">
      <c r="A12" s="58" t="s">
        <v>94</v>
      </c>
      <c r="B12" s="221" t="s">
        <v>95</v>
      </c>
      <c r="C12" s="221"/>
      <c r="D12" s="83"/>
      <c r="E12" s="5"/>
      <c r="F12" s="5"/>
      <c r="G12" s="102">
        <f t="shared" si="0"/>
        <v>0</v>
      </c>
      <c r="H12" s="83"/>
      <c r="I12" s="79"/>
      <c r="J12" s="79"/>
      <c r="K12" s="102">
        <f t="shared" si="1"/>
        <v>0</v>
      </c>
    </row>
    <row r="13" spans="1:11" ht="19.5" customHeight="1">
      <c r="A13" s="58" t="s">
        <v>96</v>
      </c>
      <c r="B13" s="221" t="s">
        <v>97</v>
      </c>
      <c r="C13" s="221"/>
      <c r="D13" s="83"/>
      <c r="E13" s="5"/>
      <c r="F13" s="5"/>
      <c r="G13" s="102">
        <f t="shared" si="0"/>
        <v>0</v>
      </c>
      <c r="H13" s="83"/>
      <c r="I13" s="79"/>
      <c r="J13" s="79"/>
      <c r="K13" s="102">
        <f t="shared" si="1"/>
        <v>0</v>
      </c>
    </row>
    <row r="14" spans="1:11" ht="19.5" customHeight="1">
      <c r="A14" s="58"/>
      <c r="B14" s="82" t="s">
        <v>145</v>
      </c>
      <c r="C14" s="82"/>
      <c r="D14" s="83"/>
      <c r="E14" s="5"/>
      <c r="F14" s="5"/>
      <c r="G14" s="102">
        <f t="shared" si="0"/>
        <v>0</v>
      </c>
      <c r="H14" s="83"/>
      <c r="I14" s="5"/>
      <c r="J14" s="5"/>
      <c r="K14" s="102">
        <f t="shared" si="1"/>
        <v>0</v>
      </c>
    </row>
    <row r="15" spans="1:11" s="1" customFormat="1" ht="19.5" customHeight="1">
      <c r="A15" s="58" t="s">
        <v>98</v>
      </c>
      <c r="B15" s="221" t="s">
        <v>99</v>
      </c>
      <c r="C15" s="221"/>
      <c r="D15" s="83"/>
      <c r="E15" s="5"/>
      <c r="F15" s="5"/>
      <c r="G15" s="102">
        <f t="shared" si="0"/>
        <v>0</v>
      </c>
      <c r="H15" s="83"/>
      <c r="I15" s="5"/>
      <c r="J15" s="5"/>
      <c r="K15" s="102">
        <f t="shared" si="1"/>
        <v>0</v>
      </c>
    </row>
    <row r="16" spans="1:11" s="1" customFormat="1" ht="19.5" customHeight="1">
      <c r="A16" s="74"/>
      <c r="B16" s="88" t="s">
        <v>121</v>
      </c>
      <c r="C16" s="88"/>
      <c r="D16" s="77">
        <f>SUM(D12+D13+D15)</f>
        <v>0</v>
      </c>
      <c r="E16" s="71"/>
      <c r="F16" s="71"/>
      <c r="G16" s="78">
        <f t="shared" si="0"/>
        <v>0</v>
      </c>
      <c r="H16" s="77">
        <f>SUM(H12+H13+H15)</f>
        <v>0</v>
      </c>
      <c r="I16" s="71"/>
      <c r="J16" s="71"/>
      <c r="K16" s="78">
        <f t="shared" si="1"/>
        <v>0</v>
      </c>
    </row>
    <row r="17" spans="1:11" ht="19.5" customHeight="1">
      <c r="A17" s="74" t="s">
        <v>102</v>
      </c>
      <c r="B17" s="228" t="s">
        <v>103</v>
      </c>
      <c r="C17" s="228"/>
      <c r="D17" s="77">
        <f>SUM(D11+D16)</f>
        <v>43547</v>
      </c>
      <c r="E17" s="71"/>
      <c r="F17" s="71"/>
      <c r="G17" s="78">
        <f t="shared" si="0"/>
        <v>43547</v>
      </c>
      <c r="H17" s="77">
        <f>SUM(H11+H16)</f>
        <v>43657</v>
      </c>
      <c r="I17" s="71"/>
      <c r="J17" s="71"/>
      <c r="K17" s="78">
        <f t="shared" si="1"/>
        <v>43657</v>
      </c>
    </row>
    <row r="18" spans="1:11" s="1" customFormat="1" ht="19.5" customHeight="1">
      <c r="A18" s="58" t="s">
        <v>100</v>
      </c>
      <c r="B18" s="221" t="s">
        <v>101</v>
      </c>
      <c r="C18" s="221"/>
      <c r="D18" s="77"/>
      <c r="E18" s="5"/>
      <c r="F18" s="5"/>
      <c r="G18" s="102">
        <f t="shared" si="0"/>
        <v>0</v>
      </c>
      <c r="H18" s="77"/>
      <c r="I18" s="5"/>
      <c r="J18" s="5"/>
      <c r="K18" s="102">
        <f t="shared" si="1"/>
        <v>0</v>
      </c>
    </row>
    <row r="19" spans="1:11" ht="19.5" customHeight="1">
      <c r="A19" s="74" t="s">
        <v>106</v>
      </c>
      <c r="B19" s="228" t="s">
        <v>122</v>
      </c>
      <c r="C19" s="228"/>
      <c r="D19" s="77">
        <f>SUM(D17:D18)</f>
        <v>43547</v>
      </c>
      <c r="E19" s="71"/>
      <c r="F19" s="71"/>
      <c r="G19" s="78">
        <f t="shared" si="0"/>
        <v>43547</v>
      </c>
      <c r="H19" s="77">
        <f>SUM(H17:H18)</f>
        <v>43657</v>
      </c>
      <c r="I19" s="71"/>
      <c r="J19" s="71"/>
      <c r="K19" s="78">
        <f t="shared" si="1"/>
        <v>43657</v>
      </c>
    </row>
    <row r="20" spans="1:11" ht="19.5" customHeight="1">
      <c r="A20" s="74"/>
      <c r="B20" s="229" t="s">
        <v>104</v>
      </c>
      <c r="C20" s="229"/>
      <c r="D20" s="77">
        <v>9</v>
      </c>
      <c r="E20" s="5"/>
      <c r="F20" s="5"/>
      <c r="G20" s="78">
        <f t="shared" si="0"/>
        <v>9</v>
      </c>
      <c r="H20" s="77">
        <v>9</v>
      </c>
      <c r="I20" s="5"/>
      <c r="J20" s="5"/>
      <c r="K20" s="78">
        <f t="shared" si="1"/>
        <v>9</v>
      </c>
    </row>
    <row r="21" spans="1:11" s="13" customFormat="1" ht="33.75" customHeight="1">
      <c r="A21" s="4"/>
      <c r="B21" s="249" t="s">
        <v>105</v>
      </c>
      <c r="C21" s="249"/>
      <c r="D21" s="84">
        <v>0</v>
      </c>
      <c r="E21" s="5"/>
      <c r="F21" s="5"/>
      <c r="G21" s="102">
        <f t="shared" si="0"/>
        <v>0</v>
      </c>
      <c r="H21" s="84">
        <v>0</v>
      </c>
      <c r="I21" s="5"/>
      <c r="J21" s="5"/>
      <c r="K21" s="102">
        <f t="shared" si="1"/>
        <v>0</v>
      </c>
    </row>
    <row r="22" spans="1:11" ht="14.25">
      <c r="A22" s="301" t="s">
        <v>318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</row>
  </sheetData>
  <sheetProtection/>
  <mergeCells count="19">
    <mergeCell ref="B21:C21"/>
    <mergeCell ref="A22:K22"/>
    <mergeCell ref="A2:K2"/>
    <mergeCell ref="A3:K3"/>
    <mergeCell ref="D5:G5"/>
    <mergeCell ref="H5:K5"/>
    <mergeCell ref="B6:C6"/>
    <mergeCell ref="B10:C10"/>
    <mergeCell ref="B18:C18"/>
    <mergeCell ref="B19:C19"/>
    <mergeCell ref="B20:C20"/>
    <mergeCell ref="B12:C12"/>
    <mergeCell ref="B17:C17"/>
    <mergeCell ref="B13:C13"/>
    <mergeCell ref="B15:C15"/>
    <mergeCell ref="B9:C9"/>
    <mergeCell ref="B4:C4"/>
    <mergeCell ref="B8:C8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Szuhogy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 Hiv. Szuhogy</dc:creator>
  <cp:keywords/>
  <dc:description/>
  <cp:lastModifiedBy>Iroda1015</cp:lastModifiedBy>
  <cp:lastPrinted>2014-02-25T13:55:10Z</cp:lastPrinted>
  <dcterms:created xsi:type="dcterms:W3CDTF">2007-01-22T09:05:49Z</dcterms:created>
  <dcterms:modified xsi:type="dcterms:W3CDTF">2014-08-01T10:02:27Z</dcterms:modified>
  <cp:category/>
  <cp:version/>
  <cp:contentType/>
  <cp:contentStatus/>
</cp:coreProperties>
</file>