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suzsa_Margit\Költségvetés 2020\Esztergályhorváti\"/>
    </mc:Choice>
  </mc:AlternateContent>
  <xr:revisionPtr revIDLastSave="0" documentId="13_ncr:1_{7FE49875-E0DC-4FF4-93E7-ADAE9A001A1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doklás" sheetId="1" r:id="rId1"/>
    <sheet name="beruházások felújítások" sheetId="3" r:id="rId2"/>
  </sheets>
  <definedNames>
    <definedName name="_xlnm.Print_Area" localSheetId="1">'beruházások felújítások'!$A$1:$H$58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3" l="1"/>
  <c r="C91" i="3"/>
  <c r="C45" i="3"/>
  <c r="E45" i="3"/>
  <c r="H248" i="1"/>
  <c r="H247" i="1"/>
  <c r="H649" i="1" l="1"/>
  <c r="H249" i="1"/>
  <c r="H657" i="1" l="1"/>
  <c r="E71" i="3" l="1"/>
  <c r="E70" i="3"/>
  <c r="E69" i="3"/>
  <c r="E13" i="3"/>
  <c r="E14" i="3"/>
  <c r="E15" i="3"/>
  <c r="E12" i="3"/>
  <c r="C73" i="3" l="1"/>
  <c r="E23" i="3"/>
  <c r="E24" i="3"/>
  <c r="E25" i="3"/>
  <c r="C28" i="3"/>
  <c r="E28" i="3" s="1"/>
  <c r="C17" i="3"/>
  <c r="H362" i="1" l="1"/>
  <c r="H358" i="1"/>
  <c r="H363" i="1" s="1"/>
  <c r="H353" i="1"/>
  <c r="H348" i="1"/>
  <c r="H345" i="1"/>
  <c r="H354" i="1" l="1"/>
  <c r="H364" i="1"/>
  <c r="H146" i="1"/>
  <c r="H673" i="1"/>
  <c r="F673" i="1"/>
  <c r="H93" i="1"/>
  <c r="F93" i="1"/>
  <c r="H563" i="1" l="1"/>
  <c r="H559" i="1"/>
  <c r="H498" i="1"/>
  <c r="H501" i="1" s="1"/>
  <c r="H509" i="1"/>
  <c r="H473" i="1"/>
  <c r="H399" i="1"/>
  <c r="H332" i="1"/>
  <c r="H328" i="1"/>
  <c r="H313" i="1"/>
  <c r="H309" i="1"/>
  <c r="H304" i="1"/>
  <c r="H305" i="1" s="1"/>
  <c r="F304" i="1"/>
  <c r="F305" i="1" s="1"/>
  <c r="H279" i="1"/>
  <c r="F353" i="1"/>
  <c r="H510" i="1" l="1"/>
  <c r="H333" i="1"/>
  <c r="H314" i="1"/>
  <c r="H315" i="1" s="1"/>
  <c r="H233" i="1"/>
  <c r="H212" i="1"/>
  <c r="H208" i="1"/>
  <c r="H234" i="1" l="1"/>
  <c r="H250" i="1"/>
  <c r="H110" i="1"/>
  <c r="H117" i="1" s="1"/>
  <c r="H81" i="1"/>
  <c r="H76" i="1"/>
  <c r="H582" i="1" l="1"/>
  <c r="H588" i="1" s="1"/>
  <c r="H589" i="1" s="1"/>
  <c r="H424" i="1"/>
  <c r="F362" i="1"/>
  <c r="F358" i="1"/>
  <c r="F348" i="1"/>
  <c r="F345" i="1"/>
  <c r="F354" i="1" l="1"/>
  <c r="F363" i="1"/>
  <c r="H672" i="1"/>
  <c r="H681" i="1"/>
  <c r="H680" i="1"/>
  <c r="H679" i="1"/>
  <c r="H677" i="1"/>
  <c r="F110" i="1" l="1"/>
  <c r="H50" i="1" l="1"/>
  <c r="F233" i="1" l="1"/>
  <c r="F40" i="1"/>
  <c r="H40" i="1"/>
  <c r="F6" i="1"/>
  <c r="F20" i="1" s="1"/>
  <c r="F399" i="1"/>
  <c r="F387" i="1"/>
  <c r="H523" i="1"/>
  <c r="H524" i="1" s="1"/>
  <c r="F523" i="1"/>
  <c r="F524" i="1" s="1"/>
  <c r="F509" i="1"/>
  <c r="F498" i="1"/>
  <c r="F501" i="1" s="1"/>
  <c r="F313" i="1"/>
  <c r="F309" i="1"/>
  <c r="F649" i="1"/>
  <c r="F657" i="1" s="1"/>
  <c r="H288" i="1"/>
  <c r="H284" i="1"/>
  <c r="F284" i="1"/>
  <c r="F288" i="1"/>
  <c r="F155" i="1"/>
  <c r="F156" i="1"/>
  <c r="F279" i="1"/>
  <c r="F280" i="1" s="1"/>
  <c r="F168" i="1"/>
  <c r="H387" i="1"/>
  <c r="H671" i="1"/>
  <c r="H382" i="1"/>
  <c r="F677" i="1"/>
  <c r="H594" i="1"/>
  <c r="H598" i="1"/>
  <c r="F598" i="1"/>
  <c r="F594" i="1"/>
  <c r="H28" i="1"/>
  <c r="H6" i="1"/>
  <c r="H20" i="1" s="1"/>
  <c r="H38" i="1"/>
  <c r="F680" i="1"/>
  <c r="H447" i="1"/>
  <c r="H451" i="1" s="1"/>
  <c r="H452" i="1" s="1"/>
  <c r="H34" i="1"/>
  <c r="F248" i="1"/>
  <c r="F247" i="1"/>
  <c r="F44" i="1"/>
  <c r="H188" i="1"/>
  <c r="F188" i="1"/>
  <c r="F81" i="1"/>
  <c r="H472" i="1"/>
  <c r="F472" i="1"/>
  <c r="H156" i="1"/>
  <c r="H675" i="1" s="1"/>
  <c r="H155" i="1"/>
  <c r="H638" i="1"/>
  <c r="H639" i="1" s="1"/>
  <c r="H625" i="1"/>
  <c r="H626" i="1" s="1"/>
  <c r="H613" i="1"/>
  <c r="H614" i="1" s="1"/>
  <c r="H542" i="1"/>
  <c r="H543" i="1" s="1"/>
  <c r="H438" i="1"/>
  <c r="H432" i="1"/>
  <c r="H419" i="1"/>
  <c r="H433" i="1" s="1"/>
  <c r="H404" i="1"/>
  <c r="H280" i="1"/>
  <c r="H170" i="1"/>
  <c r="H121" i="1"/>
  <c r="H94" i="1"/>
  <c r="F28" i="1"/>
  <c r="F94" i="1"/>
  <c r="E80" i="3"/>
  <c r="E81" i="3"/>
  <c r="E82" i="3"/>
  <c r="E83" i="3"/>
  <c r="F332" i="1"/>
  <c r="D84" i="3"/>
  <c r="C84" i="3"/>
  <c r="D73" i="3"/>
  <c r="E17" i="3"/>
  <c r="E61" i="3"/>
  <c r="E62" i="3"/>
  <c r="E63" i="3"/>
  <c r="E64" i="3"/>
  <c r="E66" i="3"/>
  <c r="E67" i="3"/>
  <c r="E68" i="3"/>
  <c r="E74" i="3"/>
  <c r="E75" i="3"/>
  <c r="E76" i="3"/>
  <c r="E77" i="3"/>
  <c r="E79" i="3"/>
  <c r="E87" i="3"/>
  <c r="E86" i="3"/>
  <c r="E89" i="3"/>
  <c r="E90" i="3"/>
  <c r="E92" i="3"/>
  <c r="E93" i="3"/>
  <c r="E94" i="3"/>
  <c r="E95" i="3"/>
  <c r="E96" i="3"/>
  <c r="E97" i="3"/>
  <c r="E98" i="3"/>
  <c r="E99" i="3"/>
  <c r="E100" i="3"/>
  <c r="E101" i="3"/>
  <c r="D102" i="3"/>
  <c r="C102" i="3"/>
  <c r="D78" i="3"/>
  <c r="C78" i="3"/>
  <c r="D65" i="3"/>
  <c r="C65" i="3"/>
  <c r="E56" i="3"/>
  <c r="C55" i="3"/>
  <c r="E55" i="3" s="1"/>
  <c r="E54" i="3"/>
  <c r="E53" i="3"/>
  <c r="E52" i="3"/>
  <c r="E51" i="3"/>
  <c r="C50" i="3"/>
  <c r="E50" i="3" s="1"/>
  <c r="E49" i="3"/>
  <c r="E48" i="3"/>
  <c r="E47" i="3"/>
  <c r="E46" i="3"/>
  <c r="E44" i="3"/>
  <c r="E40" i="3"/>
  <c r="E41" i="3"/>
  <c r="E38" i="3"/>
  <c r="E37" i="3"/>
  <c r="E36" i="3"/>
  <c r="E35" i="3"/>
  <c r="E34" i="3"/>
  <c r="E33" i="3"/>
  <c r="E32" i="3"/>
  <c r="E31" i="3"/>
  <c r="E30" i="3"/>
  <c r="E29" i="3"/>
  <c r="E26" i="3"/>
  <c r="C22" i="3"/>
  <c r="E22" i="3" s="1"/>
  <c r="E21" i="3"/>
  <c r="E20" i="3"/>
  <c r="E19" i="3"/>
  <c r="E18" i="3"/>
  <c r="E16" i="3"/>
  <c r="E11" i="3"/>
  <c r="E10" i="3"/>
  <c r="C9" i="3"/>
  <c r="E9" i="3" s="1"/>
  <c r="E8" i="3"/>
  <c r="E7" i="3"/>
  <c r="E6" i="3"/>
  <c r="E5" i="3"/>
  <c r="F117" i="1"/>
  <c r="H44" i="1"/>
  <c r="H36" i="1"/>
  <c r="F424" i="1"/>
  <c r="F382" i="1"/>
  <c r="F447" i="1"/>
  <c r="F451" i="1" s="1"/>
  <c r="F452" i="1" s="1"/>
  <c r="F473" i="1"/>
  <c r="F671" i="1" s="1"/>
  <c r="F208" i="1"/>
  <c r="F38" i="1"/>
  <c r="F36" i="1"/>
  <c r="F34" i="1"/>
  <c r="F681" i="1"/>
  <c r="F679" i="1"/>
  <c r="F212" i="1"/>
  <c r="F171" i="1"/>
  <c r="F146" i="1"/>
  <c r="F438" i="1"/>
  <c r="F432" i="1"/>
  <c r="F419" i="1"/>
  <c r="F588" i="1"/>
  <c r="F563" i="1"/>
  <c r="F559" i="1"/>
  <c r="F638" i="1"/>
  <c r="F639" i="1" s="1"/>
  <c r="F625" i="1"/>
  <c r="F626" i="1" s="1"/>
  <c r="F613" i="1"/>
  <c r="F614" i="1" s="1"/>
  <c r="F542" i="1"/>
  <c r="F543" i="1" s="1"/>
  <c r="F404" i="1"/>
  <c r="F328" i="1"/>
  <c r="H182" i="1"/>
  <c r="H183" i="1" s="1"/>
  <c r="H184" i="1" s="1"/>
  <c r="F182" i="1"/>
  <c r="F183" i="1" s="1"/>
  <c r="F184" i="1" s="1"/>
  <c r="F121" i="1"/>
  <c r="F76" i="1"/>
  <c r="F433" i="1" l="1"/>
  <c r="F439" i="1" s="1"/>
  <c r="H670" i="1"/>
  <c r="F670" i="1"/>
  <c r="H400" i="1"/>
  <c r="H405" i="1" s="1"/>
  <c r="F400" i="1"/>
  <c r="F405" i="1" s="1"/>
  <c r="H171" i="1"/>
  <c r="H148" i="1"/>
  <c r="H669" i="1"/>
  <c r="F669" i="1"/>
  <c r="H668" i="1"/>
  <c r="F77" i="1"/>
  <c r="F82" i="1" s="1"/>
  <c r="F668" i="1"/>
  <c r="F234" i="1"/>
  <c r="F148" i="1"/>
  <c r="F480" i="1"/>
  <c r="F333" i="1"/>
  <c r="H60" i="1"/>
  <c r="H683" i="1" s="1"/>
  <c r="E78" i="3"/>
  <c r="F60" i="1"/>
  <c r="F683" i="1" s="1"/>
  <c r="E102" i="3"/>
  <c r="E65" i="3"/>
  <c r="E84" i="3"/>
  <c r="F672" i="1"/>
  <c r="C57" i="3"/>
  <c r="E57" i="3" s="1"/>
  <c r="E91" i="3"/>
  <c r="C85" i="3"/>
  <c r="F364" i="1"/>
  <c r="H676" i="1"/>
  <c r="H77" i="1"/>
  <c r="H82" i="1" s="1"/>
  <c r="F676" i="1"/>
  <c r="F249" i="1"/>
  <c r="F250" i="1" s="1"/>
  <c r="H289" i="1"/>
  <c r="H290" i="1" s="1"/>
  <c r="F189" i="1"/>
  <c r="H599" i="1"/>
  <c r="F589" i="1"/>
  <c r="F510" i="1"/>
  <c r="H189" i="1"/>
  <c r="F314" i="1"/>
  <c r="F315" i="1" s="1"/>
  <c r="H439" i="1"/>
  <c r="F599" i="1"/>
  <c r="F289" i="1"/>
  <c r="F290" i="1" s="1"/>
  <c r="H157" i="1"/>
  <c r="H480" i="1"/>
  <c r="F157" i="1"/>
  <c r="D85" i="3"/>
  <c r="E73" i="3"/>
  <c r="C39" i="3"/>
  <c r="E39" i="3" s="1"/>
  <c r="F675" i="1"/>
  <c r="H674" i="1" l="1"/>
  <c r="F674" i="1"/>
  <c r="E85" i="3"/>
  <c r="F600" i="1"/>
  <c r="F678" i="1"/>
  <c r="H678" i="1"/>
  <c r="H600" i="1"/>
  <c r="H161" i="1"/>
  <c r="F161" i="1"/>
  <c r="F682" i="1" l="1"/>
  <c r="H682" i="1"/>
</calcChain>
</file>

<file path=xl/sharedStrings.xml><?xml version="1.0" encoding="utf-8"?>
<sst xmlns="http://schemas.openxmlformats.org/spreadsheetml/2006/main" count="583" uniqueCount="263">
  <si>
    <t>Megnevezés</t>
  </si>
  <si>
    <t>Normatív állami hozzájárulás</t>
  </si>
  <si>
    <t>Bevételek mindösszesen:</t>
  </si>
  <si>
    <t>Lakott külterülettel kapcsolatos feladatok</t>
  </si>
  <si>
    <t>Szociális étkeztetés</t>
  </si>
  <si>
    <t>Állami hozzájárulások összesen:</t>
  </si>
  <si>
    <t>Személyi juttatások összesen:</t>
  </si>
  <si>
    <t>Munkaadót terhelő járulékok:</t>
  </si>
  <si>
    <t>Karbantartási,kisjavítási szolgáltatások</t>
  </si>
  <si>
    <t>Dologi és egyéb folyó kiadások összesen:</t>
  </si>
  <si>
    <t>Működési kiadások összesen:</t>
  </si>
  <si>
    <t>Felhalmozási kiadások összesen:</t>
  </si>
  <si>
    <t>Kiadások mindösszesen:</t>
  </si>
  <si>
    <t>Előző évi pénzmaradvány igénybevétele</t>
  </si>
  <si>
    <t>Működési tartalékok</t>
  </si>
  <si>
    <t>Felhalmozási tartalék</t>
  </si>
  <si>
    <t>Egyéb kommunikációs szolgáltatások</t>
  </si>
  <si>
    <t xml:space="preserve">Támogatásértékű működési kiadás helyi önk. </t>
  </si>
  <si>
    <t>Iparűzési adó</t>
  </si>
  <si>
    <t>Társadalom,szoc.pol.,egyéb juttatások</t>
  </si>
  <si>
    <t>Felújítási kiadások összesen:</t>
  </si>
  <si>
    <t>Beruházási kiadások összesen:</t>
  </si>
  <si>
    <t xml:space="preserve">Falugondnoki szolgáltatás </t>
  </si>
  <si>
    <t>Egyéb dologi kiadások</t>
  </si>
  <si>
    <t>Szociális hozzájárulási adó</t>
  </si>
  <si>
    <t xml:space="preserve"> </t>
  </si>
  <si>
    <t>Önkormányzati hivatal működésének támogatása</t>
  </si>
  <si>
    <t>Intézményi Társulásnak és Közös Hivatalnak átadott</t>
  </si>
  <si>
    <t>Közös Önkormányzati Hivatal</t>
  </si>
  <si>
    <t>045160 Közutak,hidak, alagutak üzemeltetése,fenntartása</t>
  </si>
  <si>
    <t>Szakmai tevékenységet segítő szolgáltatások</t>
  </si>
  <si>
    <t>Működési célú előzetesen felszámított ÁFA</t>
  </si>
  <si>
    <t>Ingatlanok felújítása</t>
  </si>
  <si>
    <t>Felújítási célú előzetesen felszámított ÁFA</t>
  </si>
  <si>
    <t>beszerzések, szolg. felszám.forg.adója bázis</t>
  </si>
  <si>
    <t>01130 Önkormányzatok és önkormányzati hivatalok jogalkotó és általános igazgatási tevékenysége</t>
  </si>
  <si>
    <t>Választott tisztségviselők juttatásai</t>
  </si>
  <si>
    <t>Munkáltatót terhelő SZJA</t>
  </si>
  <si>
    <t>Szakmai anyagok beszerzése</t>
  </si>
  <si>
    <t>Üzemeltetési anyagok beszerzése</t>
  </si>
  <si>
    <t>Informatikai szolgáltatások igénybevétele</t>
  </si>
  <si>
    <t>kiadványok, információ hordozók</t>
  </si>
  <si>
    <t>Közüzemi díjak</t>
  </si>
  <si>
    <t>áram, gáz, víz, szennyvíz</t>
  </si>
  <si>
    <t>eszközök, rendszer karbantartások</t>
  </si>
  <si>
    <t>Egyéb szolgáltatások</t>
  </si>
  <si>
    <t>Kiküldetések kiadásai</t>
  </si>
  <si>
    <t>Műk. c. egyéb támogatások</t>
  </si>
  <si>
    <t>Egyéb külső személyi juttatások</t>
  </si>
  <si>
    <t>018010 Önkormányzatok elszámolásai a központi költségvetéssel</t>
  </si>
  <si>
    <t>Elvonások és befizetések</t>
  </si>
  <si>
    <t>047410 Ár- és belvízvédelemmel összefüggő tevékenységek</t>
  </si>
  <si>
    <t>066020 Város-, községgazdálkodási egyéb szolgáltatások</t>
  </si>
  <si>
    <t>Egyéb tárgyi eszközök beszerzése, létesítése</t>
  </si>
  <si>
    <t>Beruházási célú előzetesen felszámított ÁFA</t>
  </si>
  <si>
    <t>Ingatlanok beszerzése, létesítése</t>
  </si>
  <si>
    <t>013320 Köztemető-fenntartás és -működtetés</t>
  </si>
  <si>
    <t>064010 Közvilágítás</t>
  </si>
  <si>
    <t>Működési célú előzetesen felszám. ÁFA</t>
  </si>
  <si>
    <t xml:space="preserve"> 107055 Falugondnoki, tanyagondnoki szolgáltatás</t>
  </si>
  <si>
    <t>Törvény szerinti illetmények, munkabérek</t>
  </si>
  <si>
    <t>1 fő 8 órás</t>
  </si>
  <si>
    <t>Béren kívüli juttatások</t>
  </si>
  <si>
    <t>cafeteria</t>
  </si>
  <si>
    <t>jármű karbantartása bázis</t>
  </si>
  <si>
    <t>052080 Szennyvízcsatorna építése, fenntartása, üzemeltetése</t>
  </si>
  <si>
    <t>Műk. c. egyéb támogatás egyéb vállalkozásnak</t>
  </si>
  <si>
    <t>Kiadások összesen:</t>
  </si>
  <si>
    <t>Felh. célú egyéb támogatások háztartásoknak</t>
  </si>
  <si>
    <t>051040 Nem veszélyes hulladék kezelése, ártalmatlanítása</t>
  </si>
  <si>
    <t>072111 Háziorvosi alapellátás</t>
  </si>
  <si>
    <t>0722112 Háziorvosi ügyeleti ellátás</t>
  </si>
  <si>
    <t>072312 Fogorvosi ügyeleti ellátás</t>
  </si>
  <si>
    <t>082092 Közművelődés-hagyományos közösségi kulturális értékek gondozása</t>
  </si>
  <si>
    <t>telefondíj</t>
  </si>
  <si>
    <t>karbantartás szükség szerint</t>
  </si>
  <si>
    <t>041232 Start-munka program - Téli közfoglalkoztatás</t>
  </si>
  <si>
    <t>Működési kiadások mindösszesen:</t>
  </si>
  <si>
    <t>Munkaadót terhelő járulékok</t>
  </si>
  <si>
    <t>Táppénz hozzájárulás</t>
  </si>
  <si>
    <t>Egyéb nem intézményi ellátások</t>
  </si>
  <si>
    <t>107060 Egyéb szociális pénzbeli ellátások, támogatások</t>
  </si>
  <si>
    <t>Köztemetés</t>
  </si>
  <si>
    <t>Működési tartalék</t>
  </si>
  <si>
    <t>beszerzések, szolg. felszám.forg.adója</t>
  </si>
  <si>
    <t>Irodaszer,nyomtatvány,stb.</t>
  </si>
  <si>
    <t>közmunkaprogram támogatás</t>
  </si>
  <si>
    <t>Felhalmozási célú önkormányzati támogatások</t>
  </si>
  <si>
    <t>Termőföld bérbeadásából származó jöv.utáni SZJA</t>
  </si>
  <si>
    <t>Vagyoni típusó adók</t>
  </si>
  <si>
    <t>magánszemélyek kommunális adója</t>
  </si>
  <si>
    <t>Értékesítési és forgalmi adók</t>
  </si>
  <si>
    <t>Gépjárműadók</t>
  </si>
  <si>
    <t>helyi önkormányzatot megillető része</t>
  </si>
  <si>
    <t>Egyéb közhatalmi bevételek</t>
  </si>
  <si>
    <t>Szolgáltatások ellenértéke</t>
  </si>
  <si>
    <t>bérbeadásból származó bevétel</t>
  </si>
  <si>
    <t>Tulajdonosi bevételek</t>
  </si>
  <si>
    <t>önk.vagyon üzemeltetési díj</t>
  </si>
  <si>
    <t>Kiszámlázott ÁFA</t>
  </si>
  <si>
    <t>Kamatbevételek</t>
  </si>
  <si>
    <t>Egyéb működési bevételek</t>
  </si>
  <si>
    <t>Működési kölcsönök megtérülése</t>
  </si>
  <si>
    <t>szociális kölcsönök törlesztése</t>
  </si>
  <si>
    <t>Felhalmozási célú egyéb átvett pénzeszközök</t>
  </si>
  <si>
    <t>Felhalmozási célú egyéb támogatás</t>
  </si>
  <si>
    <t>Intézményi Társulás</t>
  </si>
  <si>
    <t xml:space="preserve">ügyeleti díj </t>
  </si>
  <si>
    <t>ügyeleti díj</t>
  </si>
  <si>
    <t>Települési önkormányzatok működésének támogatása</t>
  </si>
  <si>
    <t>Rászoruló gyermekek szünidei étkeztetésének tám.</t>
  </si>
  <si>
    <t>Könyvtári, közművelődési támogatás</t>
  </si>
  <si>
    <t>Települési önkormányzatok szociális feladatainak tám.</t>
  </si>
  <si>
    <t>Múködési és kiegészítő támogatás</t>
  </si>
  <si>
    <t>ÁHT-n belüli megelőlegezés</t>
  </si>
  <si>
    <t>áhtn.belüli megelőlegezés, előző évi elszámolás</t>
  </si>
  <si>
    <t xml:space="preserve">polgármester </t>
  </si>
  <si>
    <t>alpolgármester , képviselők</t>
  </si>
  <si>
    <t>Reklám és propaganda kiadások</t>
  </si>
  <si>
    <t>Foglalkoztatottak egyéb személyi juttatásai</t>
  </si>
  <si>
    <t>Egyéb az önkormányzat rend.megáll.juttatás</t>
  </si>
  <si>
    <t>Települési támogatás</t>
  </si>
  <si>
    <t>Felújítás célú előzetesen felszámított ÁFA</t>
  </si>
  <si>
    <t>Egyéb önkormányzati feladatok támogatása</t>
  </si>
  <si>
    <t>Egyéb működési célú tám.el.áll.alapoktól</t>
  </si>
  <si>
    <t>Működési célú támogatás bevétele egyéb vállalkozástól</t>
  </si>
  <si>
    <t>Vásárolt élelmezés</t>
  </si>
  <si>
    <t>Munkavégzésre irányuló egyéb jogviszony, nem saját foglalkoz</t>
  </si>
  <si>
    <t>Bérleti és lízingdíjak</t>
  </si>
  <si>
    <t>Szakmai tevékenység segítő szolgáltatások</t>
  </si>
  <si>
    <t>Szakmai tevékenységet segítő szolgáltatás</t>
  </si>
  <si>
    <t>Fizetendő ÁFA</t>
  </si>
  <si>
    <t>104037 Intézményen kívüli gyermekétkeztetés</t>
  </si>
  <si>
    <t>Műk. C. előzetesen felszámított ÁFA</t>
  </si>
  <si>
    <t>szünidei gyermekéteztetés</t>
  </si>
  <si>
    <t xml:space="preserve">Beruházások és felújítások </t>
  </si>
  <si>
    <t>3.melléklet</t>
  </si>
  <si>
    <t>Rovat megnevezése</t>
  </si>
  <si>
    <t>Rovat-szám</t>
  </si>
  <si>
    <t>ÖNKORMÁNYZATI ELŐIRÁNYZATOK</t>
  </si>
  <si>
    <t>MINDÖSSZESEN</t>
  </si>
  <si>
    <t>Immateriális javak beszerzése, létesítése</t>
  </si>
  <si>
    <t>K61</t>
  </si>
  <si>
    <t xml:space="preserve">Ingatlanok beszerzése, létesítése </t>
  </si>
  <si>
    <t>K62</t>
  </si>
  <si>
    <t>Informatikai eszközök beszerzése, létesítése</t>
  </si>
  <si>
    <t>K63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</si>
  <si>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</si>
  <si>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</si>
  <si>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</si>
  <si>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</si>
  <si>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</si>
  <si>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</si>
  <si>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</si>
  <si>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</si>
  <si>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</si>
  <si>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</si>
  <si>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</si>
  <si>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</si>
  <si>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</si>
  <si>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</si>
  <si>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</si>
  <si>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</si>
  <si>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</si>
  <si>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</si>
  <si>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nettó</t>
  </si>
  <si>
    <t>áfa</t>
  </si>
  <si>
    <t>összesen</t>
  </si>
  <si>
    <t>kaszálás, temető parkosítása</t>
  </si>
  <si>
    <t>közvilágítás korszerűsítés</t>
  </si>
  <si>
    <t>szabálysértési bírság, késedelmi pótlék, talajterhelési díj</t>
  </si>
  <si>
    <t>Elszámolásból származó bevételek teljesítése</t>
  </si>
  <si>
    <t>Kiegészítés az szociális támogatási jogcímekhez</t>
  </si>
  <si>
    <t>Polgármesteri illetmény támogatása</t>
  </si>
  <si>
    <t>gépbérlet</t>
  </si>
  <si>
    <t>Beruházási célú előzetesen felsz. ÁFA</t>
  </si>
  <si>
    <t>8. melléklet</t>
  </si>
  <si>
    <t>Karbantartási, kisjavítási szolgáltatások</t>
  </si>
  <si>
    <t>2016. évről áthúzódó  bérkompenzáció</t>
  </si>
  <si>
    <t>Egyéb felhalmozási célú tám. elkülönített áll. alaptól</t>
  </si>
  <si>
    <t>Működési célú átvett pénzeszközök</t>
  </si>
  <si>
    <t>Egyéb működési célú támogatás nonprofit gazd. társ.</t>
  </si>
  <si>
    <t>előadói tevékenység, játékbérlés</t>
  </si>
  <si>
    <t>Egyéb működési célú kiadások háztartásoknak</t>
  </si>
  <si>
    <t>Működési c. támogatások fejezeti kez-ű előirányzattól</t>
  </si>
  <si>
    <t>Kiadások visszatérítései</t>
  </si>
  <si>
    <t>Működési célú egyéb támogatások</t>
  </si>
  <si>
    <t>Kiegészítés az általános támogatási jogcímekhez</t>
  </si>
  <si>
    <t>Céltartalékok</t>
  </si>
  <si>
    <t>Céltartalék</t>
  </si>
  <si>
    <t>munkaruha, benzin, dolomit</t>
  </si>
  <si>
    <t>zalavíz, lakossági ivóvíz és csat. szolg. díjtámogatás</t>
  </si>
  <si>
    <t>Ruházati költségtérítés</t>
  </si>
  <si>
    <t>Kistérségi Társulás - házi segítségnyújtás</t>
  </si>
  <si>
    <t>Esztergályhorváti Község Önkormányzatának 2020. évi költségvetése</t>
  </si>
  <si>
    <t>2019. évi várható teljesítés</t>
  </si>
  <si>
    <t>2020. évi terv</t>
  </si>
  <si>
    <t>bér 17,5 %-a</t>
  </si>
  <si>
    <t>Készletértékesítés ellenértéke</t>
  </si>
  <si>
    <t>képviselői notebook</t>
  </si>
  <si>
    <t>költségek visszafizetése, NAV kerekítési különbözet</t>
  </si>
  <si>
    <t>Fizetendő általános forgalmi adó</t>
  </si>
  <si>
    <t>parokoló kialakítás</t>
  </si>
  <si>
    <t>042120 Mezőgazdasági támogatások</t>
  </si>
  <si>
    <t>benzin, gázolaj</t>
  </si>
  <si>
    <t>Működési célú támogatások egyéb fejezeti kez. ei.</t>
  </si>
  <si>
    <t>062020 Településfejlesztési projektek és támogatásuk</t>
  </si>
  <si>
    <t>063080 Vízellátással kapcsolatos közmű építése, fenntartása, üzemeltetése</t>
  </si>
  <si>
    <t>laboratóriumi vizsgálat</t>
  </si>
  <si>
    <t>Keszthelyi Mentők- Csíksomlyó</t>
  </si>
  <si>
    <t>Egyéb működési célú támogatás egyházi jogi szem.</t>
  </si>
  <si>
    <t xml:space="preserve">tisztítószer,karbantart.-,egyéb any. </t>
  </si>
  <si>
    <t>üzemanyag, falugondnoki autó alkatrész</t>
  </si>
  <si>
    <t>téli rezsicsökkentés, szoc. célú tűzifa</t>
  </si>
  <si>
    <t>szoc. tűzifa szállítási költség</t>
  </si>
  <si>
    <t>Önkormányzat saját hatáskörben adott más ellátás</t>
  </si>
  <si>
    <t>EFOP támogatás</t>
  </si>
  <si>
    <t>Működési célú tám. fejezeti kezelésű előirányzattól</t>
  </si>
  <si>
    <t>parkoló kialakítás ügyvédi költség, eljárási díjak</t>
  </si>
  <si>
    <t>bér 17,5%-a</t>
  </si>
  <si>
    <t>könyvtáros</t>
  </si>
  <si>
    <t>107051 Szociális étkeztetés szociális konyhán</t>
  </si>
  <si>
    <t>tisztítószer,kisértékű eszközök, tűzifa</t>
  </si>
  <si>
    <t>Felmentési idő és szabadságmegváltás - jegyző előző évről</t>
  </si>
  <si>
    <t>falugondnoki szolgálat autó</t>
  </si>
  <si>
    <t>Községháza energetikai korszerűsítése</t>
  </si>
  <si>
    <t>Községháza energetikai korszerűsítése, projektmenedzsment</t>
  </si>
  <si>
    <t>bér 17,5 %/2</t>
  </si>
  <si>
    <t>17,5 %-a</t>
  </si>
  <si>
    <t>1 fő - 6 óra</t>
  </si>
  <si>
    <t>zártkerti fejlesztés, energetikai korszerűsítés</t>
  </si>
  <si>
    <t>bankköltségek, honlap szerkesztés</t>
  </si>
  <si>
    <t>helyi újság</t>
  </si>
  <si>
    <t>kaszálásokhoz, parkosításhoz, LIY-443 üzemanyag</t>
  </si>
  <si>
    <r>
      <t xml:space="preserve">tűzvédelmi szolg., szállítás, </t>
    </r>
    <r>
      <rPr>
        <sz val="11"/>
        <rFont val="Calibri"/>
        <family val="2"/>
        <charset val="238"/>
      </rPr>
      <t>ároktisztítás</t>
    </r>
    <r>
      <rPr>
        <sz val="11"/>
        <rFont val="Calibri"/>
        <family val="2"/>
        <charset val="238"/>
        <scheme val="minor"/>
      </rPr>
      <t>, biztosítás</t>
    </r>
  </si>
  <si>
    <t>zártkerti fejlesztés pályázatíró, ügyvédi költség</t>
  </si>
  <si>
    <t>karbantartása szükség szerint</t>
  </si>
  <si>
    <t>ingatlan vásárlás-telephely kialakítás</t>
  </si>
  <si>
    <t>térfigyelő kamerarendszer bővítés, mobilgarázs</t>
  </si>
  <si>
    <t>Önkormányzat 2020. évi költségvetése</t>
  </si>
  <si>
    <t>Kistérségi Társulás - belső ellenőrzés, tagdíj</t>
  </si>
  <si>
    <t>energetikai korszerűsítés projektmenedzsment költség</t>
  </si>
  <si>
    <t>honlap karbantartás</t>
  </si>
  <si>
    <t>falugondnoki szolgálat gépjármű projektelőkészítés, forgalomba helyezés költsége</t>
  </si>
  <si>
    <t>biztosítás</t>
  </si>
  <si>
    <t xml:space="preserve">tisztítószer, toner, kisértékű eszközök, egyéb anyag </t>
  </si>
  <si>
    <t>ingatlan vásárlás, kerítés építés, földmunka, területrend.</t>
  </si>
  <si>
    <t>Gépi földmunka - Esztergályhorváti Zártkerti fejlesztés</t>
  </si>
  <si>
    <t>Területrendezés - Esztergályhorváti Zártkerti fejlesztés</t>
  </si>
  <si>
    <t>Ingatlanvásárlás - Esztergályhorváti Zártkerti fejlesztés</t>
  </si>
  <si>
    <t>Gyümölcsfa vásárlás - Esztergályhorváti Zártkerti fejlesztés</t>
  </si>
  <si>
    <t>Ingatlan vásárlás-telephely kialakítás</t>
  </si>
  <si>
    <t>Térfigyelő kamerarendszer bővítés</t>
  </si>
  <si>
    <t>Mobilgarázs</t>
  </si>
  <si>
    <t>Közvilágítás korszerűsítés</t>
  </si>
  <si>
    <t>Falugondnoki szolgálat autó</t>
  </si>
  <si>
    <t>Kerítés építése - Esztergályhorváti Zártkerti fejlesztés</t>
  </si>
  <si>
    <t>Védőnői szolgálat</t>
  </si>
  <si>
    <t>Megbízási díj - jegyző</t>
  </si>
  <si>
    <t>rendezvények reprezentációs költsége</t>
  </si>
  <si>
    <t>önkormányzati tulajdonú épületek felújítása</t>
  </si>
  <si>
    <t>Önkormányzati tulajdonű épületek felújítása</t>
  </si>
  <si>
    <t>nyomtatvány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</si>
</sst>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name val="Bookman Old Style"/>
      <family val="1"/>
      <charset val="238"/>
    </font>
    <font>
      <b/>
      <sz val="14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name val="Bookman Old Style"/>
      <family val="1"/>
      <charset val="238"/>
    </font>
    <font>
      <b/>
      <sz val="11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5">
    <xf numFmtId="0" fontId="0" fillId="0" borderId="0" xfId="0"/>
    <xf numFmtId="0" fontId="4" fillId="0" borderId="0" xfId="0" applyFont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9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0" xfId="0" applyFont="1"/>
    <xf numFmtId="0" fontId="0" fillId="0" borderId="0" xfId="0"/>
    <xf numFmtId="0" fontId="0" fillId="0" borderId="0" xfId="0"/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3" fontId="2" fillId="0" borderId="0" xfId="0" applyNumberFormat="1" applyFont="1"/>
    <xf numFmtId="0" fontId="3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center" vertical="center" wrapText="1"/>
    </xf>
    <xf numFmtId="0" fontId="0" fillId="0" borderId="0" xfId="0"/>
    <xf numFmtId="3" fontId="0" fillId="0" borderId="3" xfId="0" applyNumberFormat="1" applyBorder="1"/>
    <xf numFmtId="3" fontId="0" fillId="0" borderId="0" xfId="0" applyNumberFormat="1"/>
    <xf numFmtId="0" fontId="0" fillId="0" borderId="0" xfId="0"/>
    <xf numFmtId="0" fontId="0" fillId="0" borderId="0" xfId="0"/>
    <xf numFmtId="3" fontId="2" fillId="0" borderId="0" xfId="0" applyNumberFormat="1" applyFont="1" applyFill="1"/>
    <xf numFmtId="0" fontId="0" fillId="0" borderId="0" xfId="0"/>
    <xf numFmtId="0" fontId="2" fillId="0" borderId="0" xfId="0" applyFont="1" applyFill="1"/>
    <xf numFmtId="0" fontId="0" fillId="0" borderId="0" xfId="0" applyFill="1"/>
    <xf numFmtId="3" fontId="0" fillId="0" borderId="0" xfId="0" applyNumberFormat="1" applyFill="1"/>
    <xf numFmtId="0" fontId="4" fillId="0" borderId="0" xfId="0" applyFont="1" applyFill="1"/>
    <xf numFmtId="3" fontId="3" fillId="0" borderId="0" xfId="0" applyNumberFormat="1" applyFont="1" applyFill="1"/>
    <xf numFmtId="0" fontId="3" fillId="0" borderId="0" xfId="0" applyFont="1" applyFill="1"/>
    <xf numFmtId="3" fontId="2" fillId="0" borderId="0" xfId="0" applyNumberFormat="1" applyFont="1" applyFill="1" applyAlignment="1">
      <alignment horizontal="right"/>
    </xf>
    <xf numFmtId="0" fontId="0" fillId="0" borderId="0" xfId="0"/>
    <xf numFmtId="0" fontId="0" fillId="0" borderId="0" xfId="0" applyFill="1"/>
    <xf numFmtId="0" fontId="0" fillId="0" borderId="0" xfId="0"/>
    <xf numFmtId="0" fontId="3" fillId="0" borderId="0" xfId="0" applyFont="1" applyFill="1"/>
    <xf numFmtId="0" fontId="19" fillId="0" borderId="1" xfId="0" applyFont="1" applyBorder="1" applyAlignment="1">
      <alignment horizontal="left" vertical="center" wrapText="1"/>
    </xf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/>
    <xf numFmtId="0" fontId="6" fillId="0" borderId="0" xfId="0" applyFont="1" applyFill="1"/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3" fontId="18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/>
    <xf numFmtId="3" fontId="0" fillId="0" borderId="0" xfId="0" applyNumberFormat="1" applyFill="1" applyBorder="1"/>
    <xf numFmtId="3" fontId="0" fillId="0" borderId="0" xfId="0" applyNumberForma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3" fontId="14" fillId="0" borderId="0" xfId="0" applyNumberFormat="1" applyFont="1" applyFill="1" applyBorder="1"/>
    <xf numFmtId="3" fontId="0" fillId="0" borderId="0" xfId="0" applyNumberForma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14" fillId="0" borderId="0" xfId="0" applyFont="1" applyFill="1" applyBorder="1"/>
    <xf numFmtId="3" fontId="3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Fill="1" applyBorder="1"/>
    <xf numFmtId="3" fontId="0" fillId="0" borderId="0" xfId="0" applyNumberForma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Border="1"/>
    <xf numFmtId="3" fontId="3" fillId="0" borderId="0" xfId="0" applyNumberFormat="1" applyFont="1" applyBorder="1"/>
    <xf numFmtId="3" fontId="1" fillId="0" borderId="0" xfId="0" applyNumberFormat="1" applyFont="1" applyBorder="1"/>
    <xf numFmtId="3" fontId="1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3" fontId="12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vertical="center" wrapText="1"/>
    </xf>
    <xf numFmtId="3" fontId="15" fillId="0" borderId="0" xfId="0" applyNumberFormat="1" applyFont="1" applyFill="1" applyBorder="1"/>
    <xf numFmtId="3" fontId="0" fillId="0" borderId="0" xfId="0" applyNumberFormat="1" applyFont="1" applyFill="1" applyBorder="1"/>
    <xf numFmtId="3" fontId="15" fillId="0" borderId="0" xfId="0" applyNumberFormat="1" applyFont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0" fontId="0" fillId="0" borderId="1" xfId="0" applyBorder="1"/>
    <xf numFmtId="0" fontId="0" fillId="0" borderId="0" xfId="0"/>
    <xf numFmtId="0" fontId="15" fillId="0" borderId="0" xfId="0" applyFont="1"/>
    <xf numFmtId="0" fontId="8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5" fillId="0" borderId="1" xfId="0" applyFont="1" applyBorder="1"/>
    <xf numFmtId="3" fontId="22" fillId="0" borderId="1" xfId="0" applyNumberFormat="1" applyFont="1" applyBorder="1"/>
    <xf numFmtId="0" fontId="19" fillId="0" borderId="1" xfId="0" applyFont="1" applyBorder="1" applyAlignment="1">
      <alignment horizontal="left" vertical="center"/>
    </xf>
    <xf numFmtId="3" fontId="23" fillId="0" borderId="1" xfId="0" applyNumberFormat="1" applyFont="1" applyBorder="1"/>
    <xf numFmtId="0" fontId="9" fillId="0" borderId="1" xfId="0" applyFont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23" fillId="0" borderId="1" xfId="0" applyFont="1" applyBorder="1"/>
    <xf numFmtId="0" fontId="22" fillId="0" borderId="0" xfId="0" applyFont="1"/>
    <xf numFmtId="0" fontId="22" fillId="0" borderId="1" xfId="0" applyFont="1" applyBorder="1"/>
    <xf numFmtId="3" fontId="2" fillId="0" borderId="6" xfId="0" applyNumberFormat="1" applyFont="1" applyFill="1" applyBorder="1"/>
    <xf numFmtId="3" fontId="2" fillId="0" borderId="7" xfId="0" applyNumberFormat="1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3" fontId="0" fillId="0" borderId="4" xfId="0" applyNumberFormat="1" applyFont="1" applyFill="1" applyBorder="1" applyAlignment="1">
      <alignment horizontal="right"/>
    </xf>
    <xf numFmtId="3" fontId="0" fillId="0" borderId="5" xfId="0" applyNumberFormat="1" applyFont="1" applyFill="1" applyBorder="1" applyAlignment="1">
      <alignment horizontal="right"/>
    </xf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0" fontId="5" fillId="0" borderId="4" xfId="0" applyFont="1" applyFill="1" applyBorder="1"/>
    <xf numFmtId="0" fontId="5" fillId="0" borderId="12" xfId="0" applyFont="1" applyFill="1" applyBorder="1"/>
    <xf numFmtId="0" fontId="5" fillId="0" borderId="5" xfId="0" applyFont="1" applyFill="1" applyBorder="1"/>
    <xf numFmtId="0" fontId="4" fillId="0" borderId="13" xfId="0" applyFont="1" applyFill="1" applyBorder="1"/>
    <xf numFmtId="0" fontId="1" fillId="0" borderId="4" xfId="0" applyFont="1" applyFill="1" applyBorder="1"/>
    <xf numFmtId="0" fontId="1" fillId="0" borderId="12" xfId="0" applyFont="1" applyFill="1" applyBorder="1"/>
    <xf numFmtId="0" fontId="1" fillId="0" borderId="5" xfId="0" applyFont="1" applyFill="1" applyBorder="1"/>
    <xf numFmtId="3" fontId="2" fillId="0" borderId="14" xfId="0" applyNumberFormat="1" applyFont="1" applyFill="1" applyBorder="1"/>
    <xf numFmtId="0" fontId="4" fillId="0" borderId="4" xfId="0" applyFont="1" applyFill="1" applyBorder="1"/>
    <xf numFmtId="0" fontId="4" fillId="0" borderId="12" xfId="0" applyFont="1" applyFill="1" applyBorder="1"/>
    <xf numFmtId="3" fontId="0" fillId="0" borderId="1" xfId="0" applyNumberFormat="1" applyFill="1" applyBorder="1"/>
    <xf numFmtId="0" fontId="2" fillId="0" borderId="0" xfId="0" applyFont="1" applyFill="1" applyAlignment="1">
      <alignment horizontal="left"/>
    </xf>
    <xf numFmtId="0" fontId="2" fillId="0" borderId="2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3" fontId="2" fillId="0" borderId="23" xfId="0" applyNumberFormat="1" applyFont="1" applyFill="1" applyBorder="1" applyAlignment="1">
      <alignment horizontal="center" vertical="center" wrapText="1"/>
    </xf>
    <xf numFmtId="3" fontId="3" fillId="0" borderId="23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/>
    <xf numFmtId="3" fontId="0" fillId="0" borderId="1" xfId="0" applyNumberFormat="1" applyFill="1" applyBorder="1" applyAlignment="1">
      <alignment horizontal="right"/>
    </xf>
    <xf numFmtId="3" fontId="0" fillId="0" borderId="29" xfId="0" applyNumberFormat="1" applyFill="1" applyBorder="1" applyAlignment="1">
      <alignment horizontal="right"/>
    </xf>
    <xf numFmtId="0" fontId="17" fillId="0" borderId="1" xfId="0" applyFont="1" applyFill="1" applyBorder="1"/>
    <xf numFmtId="3" fontId="2" fillId="0" borderId="15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0" fontId="0" fillId="0" borderId="33" xfId="0" applyFill="1" applyBorder="1"/>
    <xf numFmtId="0" fontId="0" fillId="0" borderId="34" xfId="0" applyFill="1" applyBorder="1"/>
    <xf numFmtId="0" fontId="0" fillId="0" borderId="35" xfId="0" applyFill="1" applyBorder="1"/>
    <xf numFmtId="3" fontId="0" fillId="0" borderId="36" xfId="0" applyNumberFormat="1" applyFill="1" applyBorder="1" applyAlignment="1">
      <alignment horizontal="right"/>
    </xf>
    <xf numFmtId="3" fontId="0" fillId="0" borderId="24" xfId="0" applyNumberFormat="1" applyFill="1" applyBorder="1" applyAlignment="1">
      <alignment horizontal="right"/>
    </xf>
    <xf numFmtId="3" fontId="0" fillId="0" borderId="37" xfId="0" applyNumberFormat="1" applyFill="1" applyBorder="1" applyAlignment="1">
      <alignment horizontal="right"/>
    </xf>
    <xf numFmtId="0" fontId="4" fillId="0" borderId="38" xfId="0" applyFont="1" applyFill="1" applyBorder="1" applyAlignment="1">
      <alignment horizontal="left"/>
    </xf>
    <xf numFmtId="0" fontId="4" fillId="0" borderId="39" xfId="0" applyFont="1" applyFill="1" applyBorder="1" applyAlignment="1">
      <alignment horizontal="left"/>
    </xf>
    <xf numFmtId="0" fontId="4" fillId="0" borderId="40" xfId="0" applyFont="1" applyFill="1" applyBorder="1" applyAlignment="1">
      <alignment horizontal="left"/>
    </xf>
    <xf numFmtId="3" fontId="0" fillId="0" borderId="41" xfId="0" applyNumberFormat="1" applyFill="1" applyBorder="1" applyAlignment="1">
      <alignment horizontal="right"/>
    </xf>
    <xf numFmtId="3" fontId="0" fillId="0" borderId="40" xfId="0" applyNumberFormat="1" applyFill="1" applyBorder="1" applyAlignment="1">
      <alignment horizontal="right"/>
    </xf>
    <xf numFmtId="0" fontId="1" fillId="0" borderId="38" xfId="0" applyFont="1" applyFill="1" applyBorder="1" applyAlignment="1">
      <alignment horizontal="left"/>
    </xf>
    <xf numFmtId="0" fontId="1" fillId="0" borderId="39" xfId="0" applyFont="1" applyFill="1" applyBorder="1" applyAlignment="1">
      <alignment horizontal="left"/>
    </xf>
    <xf numFmtId="0" fontId="1" fillId="0" borderId="40" xfId="0" applyFont="1" applyFill="1" applyBorder="1" applyAlignment="1">
      <alignment horizontal="left"/>
    </xf>
    <xf numFmtId="3" fontId="0" fillId="0" borderId="41" xfId="0" applyNumberFormat="1" applyFill="1" applyBorder="1" applyAlignment="1">
      <alignment horizontal="center"/>
    </xf>
    <xf numFmtId="3" fontId="0" fillId="0" borderId="40" xfId="0" applyNumberForma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3" fontId="0" fillId="0" borderId="38" xfId="0" applyNumberForma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4" fillId="0" borderId="5" xfId="0" applyFont="1" applyFill="1" applyBorder="1"/>
    <xf numFmtId="3" fontId="3" fillId="0" borderId="7" xfId="0" applyNumberFormat="1" applyFont="1" applyFill="1" applyBorder="1"/>
    <xf numFmtId="0" fontId="4" fillId="0" borderId="1" xfId="0" applyFont="1" applyFill="1" applyBorder="1"/>
    <xf numFmtId="0" fontId="4" fillId="0" borderId="14" xfId="0" applyFont="1" applyFill="1" applyBorder="1"/>
    <xf numFmtId="0" fontId="4" fillId="0" borderId="22" xfId="0" applyFont="1" applyFill="1" applyBorder="1"/>
    <xf numFmtId="3" fontId="0" fillId="0" borderId="4" xfId="0" applyNumberFormat="1" applyFill="1" applyBorder="1" applyAlignment="1">
      <alignment horizontal="right"/>
    </xf>
    <xf numFmtId="3" fontId="0" fillId="0" borderId="5" xfId="0" applyNumberFormat="1" applyFill="1" applyBorder="1" applyAlignment="1">
      <alignment horizontal="right"/>
    </xf>
    <xf numFmtId="3" fontId="2" fillId="0" borderId="22" xfId="0" applyNumberFormat="1" applyFont="1" applyFill="1" applyBorder="1"/>
    <xf numFmtId="3" fontId="2" fillId="0" borderId="9" xfId="0" applyNumberFormat="1" applyFont="1" applyFill="1" applyBorder="1"/>
    <xf numFmtId="0" fontId="2" fillId="0" borderId="0" xfId="0" applyFont="1" applyFill="1"/>
    <xf numFmtId="3" fontId="2" fillId="0" borderId="19" xfId="0" applyNumberFormat="1" applyFont="1" applyFill="1" applyBorder="1" applyAlignment="1">
      <alignment horizontal="right"/>
    </xf>
    <xf numFmtId="3" fontId="2" fillId="0" borderId="24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0" fillId="0" borderId="16" xfId="0" applyFill="1" applyBorder="1"/>
    <xf numFmtId="0" fontId="0" fillId="0" borderId="74" xfId="0" applyFill="1" applyBorder="1"/>
    <xf numFmtId="0" fontId="0" fillId="0" borderId="17" xfId="0" applyFill="1" applyBorder="1"/>
    <xf numFmtId="3" fontId="0" fillId="0" borderId="16" xfId="0" applyNumberFormat="1" applyFill="1" applyBorder="1" applyAlignment="1">
      <alignment horizontal="right"/>
    </xf>
    <xf numFmtId="3" fontId="0" fillId="0" borderId="17" xfId="0" applyNumberFormat="1" applyFill="1" applyBorder="1" applyAlignment="1">
      <alignment horizontal="right"/>
    </xf>
    <xf numFmtId="3" fontId="1" fillId="0" borderId="30" xfId="0" applyNumberFormat="1" applyFont="1" applyFill="1" applyBorder="1"/>
    <xf numFmtId="3" fontId="1" fillId="0" borderId="31" xfId="0" applyNumberFormat="1" applyFont="1" applyFill="1" applyBorder="1"/>
    <xf numFmtId="0" fontId="4" fillId="0" borderId="30" xfId="0" applyFont="1" applyFill="1" applyBorder="1" applyAlignment="1">
      <alignment horizontal="left"/>
    </xf>
    <xf numFmtId="0" fontId="4" fillId="0" borderId="75" xfId="0" applyFont="1" applyFill="1" applyBorder="1" applyAlignment="1">
      <alignment horizontal="left"/>
    </xf>
    <xf numFmtId="0" fontId="4" fillId="0" borderId="31" xfId="0" applyFont="1" applyFill="1" applyBorder="1" applyAlignment="1">
      <alignment horizontal="left"/>
    </xf>
    <xf numFmtId="3" fontId="1" fillId="0" borderId="4" xfId="0" applyNumberFormat="1" applyFont="1" applyFill="1" applyBorder="1" applyAlignment="1">
      <alignment horizontal="right" vertical="center" wrapText="1"/>
    </xf>
    <xf numFmtId="3" fontId="1" fillId="0" borderId="5" xfId="0" applyNumberFormat="1" applyFont="1" applyFill="1" applyBorder="1" applyAlignment="1">
      <alignment horizontal="right" vertical="center" wrapText="1"/>
    </xf>
    <xf numFmtId="3" fontId="1" fillId="0" borderId="4" xfId="0" applyNumberFormat="1" applyFont="1" applyFill="1" applyBorder="1" applyAlignment="1">
      <alignment vertical="center" wrapText="1"/>
    </xf>
    <xf numFmtId="3" fontId="1" fillId="0" borderId="5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3" fontId="6" fillId="0" borderId="6" xfId="0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3" fontId="0" fillId="0" borderId="4" xfId="0" applyNumberFormat="1" applyFill="1" applyBorder="1"/>
    <xf numFmtId="3" fontId="0" fillId="0" borderId="5" xfId="0" applyNumberFormat="1" applyFill="1" applyBorder="1"/>
    <xf numFmtId="0" fontId="2" fillId="0" borderId="0" xfId="0" applyFont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2" fillId="0" borderId="13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/>
    <xf numFmtId="3" fontId="0" fillId="0" borderId="29" xfId="0" applyNumberFormat="1" applyFill="1" applyBorder="1"/>
    <xf numFmtId="3" fontId="3" fillId="0" borderId="8" xfId="0" applyNumberFormat="1" applyFont="1" applyBorder="1"/>
    <xf numFmtId="3" fontId="3" fillId="0" borderId="7" xfId="0" applyNumberFormat="1" applyFont="1" applyBorder="1"/>
    <xf numFmtId="3" fontId="0" fillId="0" borderId="23" xfId="0" applyNumberFormat="1" applyFill="1" applyBorder="1" applyAlignment="1">
      <alignment horizontal="right"/>
    </xf>
    <xf numFmtId="3" fontId="0" fillId="0" borderId="15" xfId="0" applyNumberFormat="1" applyFill="1" applyBorder="1" applyAlignment="1">
      <alignment horizontal="right"/>
    </xf>
    <xf numFmtId="3" fontId="0" fillId="0" borderId="8" xfId="0" applyNumberForma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0" fontId="4" fillId="0" borderId="4" xfId="0" applyFont="1" applyBorder="1"/>
    <xf numFmtId="0" fontId="4" fillId="0" borderId="12" xfId="0" applyFont="1" applyBorder="1"/>
    <xf numFmtId="0" fontId="0" fillId="0" borderId="2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1" xfId="0" applyFill="1" applyBorder="1"/>
    <xf numFmtId="3" fontId="0" fillId="0" borderId="22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0" fontId="4" fillId="0" borderId="1" xfId="0" applyFont="1" applyBorder="1"/>
    <xf numFmtId="3" fontId="14" fillId="0" borderId="1" xfId="0" applyNumberFormat="1" applyFont="1" applyFill="1" applyBorder="1"/>
    <xf numFmtId="3" fontId="0" fillId="0" borderId="25" xfId="0" applyNumberFormat="1" applyFill="1" applyBorder="1" applyAlignment="1">
      <alignment horizontal="right"/>
    </xf>
    <xf numFmtId="3" fontId="0" fillId="0" borderId="26" xfId="0" applyNumberFormat="1" applyFill="1" applyBorder="1" applyAlignment="1">
      <alignment horizontal="righ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3" fontId="0" fillId="0" borderId="6" xfId="0" applyNumberFormat="1" applyFill="1" applyBorder="1" applyAlignment="1">
      <alignment horizontal="right"/>
    </xf>
    <xf numFmtId="3" fontId="0" fillId="0" borderId="9" xfId="0" applyNumberFormat="1" applyFill="1" applyBorder="1" applyAlignment="1">
      <alignment horizontal="right"/>
    </xf>
    <xf numFmtId="0" fontId="8" fillId="0" borderId="4" xfId="0" applyFont="1" applyFill="1" applyBorder="1"/>
    <xf numFmtId="0" fontId="8" fillId="0" borderId="12" xfId="0" applyFont="1" applyFill="1" applyBorder="1"/>
    <xf numFmtId="0" fontId="8" fillId="0" borderId="5" xfId="0" applyFont="1" applyFill="1" applyBorder="1"/>
    <xf numFmtId="0" fontId="0" fillId="0" borderId="20" xfId="0" applyFill="1" applyBorder="1"/>
    <xf numFmtId="0" fontId="0" fillId="0" borderId="0" xfId="0" applyFill="1"/>
    <xf numFmtId="0" fontId="14" fillId="0" borderId="23" xfId="0" applyFont="1" applyFill="1" applyBorder="1" applyAlignment="1">
      <alignment horizontal="left"/>
    </xf>
    <xf numFmtId="3" fontId="2" fillId="0" borderId="8" xfId="0" applyNumberFormat="1" applyFont="1" applyFill="1" applyBorder="1" applyAlignment="1">
      <alignment horizontal="right"/>
    </xf>
    <xf numFmtId="3" fontId="12" fillId="0" borderId="1" xfId="0" applyNumberFormat="1" applyFont="1" applyFill="1" applyBorder="1" applyAlignment="1">
      <alignment horizontal="right"/>
    </xf>
    <xf numFmtId="3" fontId="3" fillId="0" borderId="15" xfId="0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0" fillId="0" borderId="13" xfId="0" applyNumberFormat="1" applyFill="1" applyBorder="1" applyAlignment="1">
      <alignment horizontal="right"/>
    </xf>
    <xf numFmtId="0" fontId="18" fillId="0" borderId="20" xfId="0" applyFont="1" applyFill="1" applyBorder="1" applyAlignment="1">
      <alignment wrapText="1"/>
    </xf>
    <xf numFmtId="0" fontId="18" fillId="0" borderId="0" xfId="0" applyFont="1" applyFill="1" applyAlignment="1">
      <alignment wrapText="1"/>
    </xf>
    <xf numFmtId="0" fontId="18" fillId="0" borderId="21" xfId="0" applyFont="1" applyFill="1" applyBorder="1" applyAlignment="1">
      <alignment wrapText="1"/>
    </xf>
    <xf numFmtId="3" fontId="14" fillId="0" borderId="4" xfId="0" applyNumberFormat="1" applyFont="1" applyFill="1" applyBorder="1"/>
    <xf numFmtId="0" fontId="0" fillId="0" borderId="5" xfId="0" applyFill="1" applyBorder="1"/>
    <xf numFmtId="0" fontId="14" fillId="0" borderId="5" xfId="0" applyFont="1" applyFill="1" applyBorder="1"/>
    <xf numFmtId="0" fontId="5" fillId="0" borderId="4" xfId="0" applyFont="1" applyBorder="1"/>
    <xf numFmtId="0" fontId="0" fillId="0" borderId="12" xfId="0" applyBorder="1"/>
    <xf numFmtId="0" fontId="0" fillId="0" borderId="5" xfId="0" applyBorder="1"/>
    <xf numFmtId="3" fontId="2" fillId="0" borderId="9" xfId="0" applyNumberFormat="1" applyFont="1" applyFill="1" applyBorder="1" applyAlignment="1">
      <alignment horizontal="right"/>
    </xf>
    <xf numFmtId="0" fontId="4" fillId="0" borderId="15" xfId="0" applyFont="1" applyFill="1" applyBorder="1"/>
    <xf numFmtId="0" fontId="4" fillId="0" borderId="25" xfId="0" applyFont="1" applyFill="1" applyBorder="1" applyAlignment="1">
      <alignment horizontal="left"/>
    </xf>
    <xf numFmtId="0" fontId="4" fillId="0" borderId="32" xfId="0" applyFont="1" applyFill="1" applyBorder="1" applyAlignment="1">
      <alignment horizontal="left"/>
    </xf>
    <xf numFmtId="0" fontId="4" fillId="0" borderId="26" xfId="0" applyFont="1" applyFill="1" applyBorder="1" applyAlignment="1">
      <alignment horizontal="left"/>
    </xf>
    <xf numFmtId="0" fontId="0" fillId="0" borderId="21" xfId="0" applyFill="1" applyBorder="1"/>
    <xf numFmtId="0" fontId="16" fillId="0" borderId="13" xfId="0" applyFont="1" applyFill="1" applyBorder="1"/>
    <xf numFmtId="3" fontId="2" fillId="0" borderId="10" xfId="0" applyNumberFormat="1" applyFont="1" applyFill="1" applyBorder="1" applyAlignment="1">
      <alignment horizontal="right"/>
    </xf>
    <xf numFmtId="0" fontId="14" fillId="0" borderId="9" xfId="0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3" fontId="2" fillId="0" borderId="25" xfId="0" applyNumberFormat="1" applyFont="1" applyFill="1" applyBorder="1" applyAlignment="1">
      <alignment horizontal="center" vertical="center" wrapText="1"/>
    </xf>
    <xf numFmtId="3" fontId="2" fillId="0" borderId="26" xfId="0" applyNumberFormat="1" applyFont="1" applyFill="1" applyBorder="1" applyAlignment="1">
      <alignment horizontal="center" vertical="center" wrapText="1"/>
    </xf>
    <xf numFmtId="3" fontId="2" fillId="0" borderId="27" xfId="0" applyNumberFormat="1" applyFont="1" applyFill="1" applyBorder="1" applyAlignment="1">
      <alignment horizontal="center" vertical="center" wrapText="1"/>
    </xf>
    <xf numFmtId="3" fontId="2" fillId="0" borderId="28" xfId="0" applyNumberFormat="1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6" fillId="0" borderId="0" xfId="0" applyFont="1" applyFill="1"/>
    <xf numFmtId="0" fontId="4" fillId="0" borderId="9" xfId="0" applyFont="1" applyBorder="1"/>
    <xf numFmtId="0" fontId="4" fillId="0" borderId="10" xfId="0" applyFont="1" applyBorder="1"/>
    <xf numFmtId="0" fontId="4" fillId="0" borderId="37" xfId="0" applyFont="1" applyBorder="1"/>
    <xf numFmtId="0" fontId="4" fillId="0" borderId="19" xfId="0" applyFont="1" applyBorder="1"/>
    <xf numFmtId="3" fontId="0" fillId="0" borderId="7" xfId="0" applyNumberFormat="1" applyFill="1" applyBorder="1" applyAlignment="1">
      <alignment horizontal="right"/>
    </xf>
    <xf numFmtId="3" fontId="1" fillId="0" borderId="1" xfId="0" applyNumberFormat="1" applyFont="1" applyBorder="1"/>
    <xf numFmtId="3" fontId="1" fillId="0" borderId="4" xfId="0" applyNumberFormat="1" applyFont="1" applyBorder="1"/>
    <xf numFmtId="0" fontId="4" fillId="0" borderId="4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13" xfId="0" applyFont="1" applyBorder="1"/>
    <xf numFmtId="3" fontId="0" fillId="0" borderId="30" xfId="0" applyNumberFormat="1" applyFill="1" applyBorder="1" applyAlignment="1">
      <alignment horizontal="right"/>
    </xf>
    <xf numFmtId="3" fontId="0" fillId="0" borderId="31" xfId="0" applyNumberFormat="1" applyFill="1" applyBorder="1" applyAlignment="1">
      <alignment horizontal="right"/>
    </xf>
    <xf numFmtId="3" fontId="0" fillId="0" borderId="1" xfId="0" applyNumberFormat="1" applyBorder="1"/>
    <xf numFmtId="3" fontId="1" fillId="0" borderId="13" xfId="0" applyNumberFormat="1" applyFont="1" applyFill="1" applyBorder="1" applyAlignment="1">
      <alignment horizontal="right"/>
    </xf>
    <xf numFmtId="3" fontId="1" fillId="0" borderId="27" xfId="0" applyNumberFormat="1" applyFont="1" applyFill="1" applyBorder="1" applyAlignment="1">
      <alignment horizontal="right" vertical="center" wrapText="1"/>
    </xf>
    <xf numFmtId="3" fontId="1" fillId="0" borderId="28" xfId="0" applyNumberFormat="1" applyFont="1" applyFill="1" applyBorder="1" applyAlignment="1">
      <alignment horizontal="right" vertical="center" wrapText="1"/>
    </xf>
    <xf numFmtId="0" fontId="17" fillId="0" borderId="4" xfId="0" applyFont="1" applyFill="1" applyBorder="1"/>
    <xf numFmtId="0" fontId="0" fillId="0" borderId="12" xfId="0" applyFill="1" applyBorder="1"/>
    <xf numFmtId="3" fontId="0" fillId="0" borderId="18" xfId="0" applyNumberFormat="1" applyFill="1" applyBorder="1" applyAlignment="1">
      <alignment horizontal="right"/>
    </xf>
    <xf numFmtId="0" fontId="5" fillId="0" borderId="4" xfId="0" applyFont="1" applyFill="1" applyBorder="1" applyAlignment="1">
      <alignment horizontal="left"/>
    </xf>
    <xf numFmtId="3" fontId="1" fillId="0" borderId="16" xfId="0" applyNumberFormat="1" applyFont="1" applyFill="1" applyBorder="1" applyAlignment="1">
      <alignment horizontal="right" vertical="center" wrapText="1"/>
    </xf>
    <xf numFmtId="3" fontId="1" fillId="0" borderId="17" xfId="0" applyNumberFormat="1" applyFont="1" applyFill="1" applyBorder="1" applyAlignment="1">
      <alignment horizontal="right" vertical="center" wrapText="1"/>
    </xf>
    <xf numFmtId="3" fontId="12" fillId="0" borderId="13" xfId="0" applyNumberFormat="1" applyFont="1" applyFill="1" applyBorder="1" applyAlignment="1">
      <alignment horizontal="right"/>
    </xf>
    <xf numFmtId="0" fontId="17" fillId="0" borderId="13" xfId="0" applyFont="1" applyFill="1" applyBorder="1"/>
    <xf numFmtId="3" fontId="2" fillId="0" borderId="25" xfId="0" applyNumberFormat="1" applyFont="1" applyFill="1" applyBorder="1" applyAlignment="1">
      <alignment horizontal="right" vertical="center" wrapText="1"/>
    </xf>
    <xf numFmtId="3" fontId="2" fillId="0" borderId="26" xfId="0" applyNumberFormat="1" applyFont="1" applyFill="1" applyBorder="1" applyAlignment="1">
      <alignment horizontal="right" vertical="center" wrapText="1"/>
    </xf>
    <xf numFmtId="3" fontId="1" fillId="0" borderId="13" xfId="0" applyNumberFormat="1" applyFont="1" applyFill="1" applyBorder="1"/>
    <xf numFmtId="0" fontId="2" fillId="0" borderId="25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0" fillId="0" borderId="4" xfId="0" applyFill="1" applyBorder="1"/>
    <xf numFmtId="3" fontId="1" fillId="0" borderId="4" xfId="0" applyNumberFormat="1" applyFont="1" applyFill="1" applyBorder="1"/>
    <xf numFmtId="3" fontId="1" fillId="0" borderId="5" xfId="0" applyNumberFormat="1" applyFont="1" applyFill="1" applyBorder="1"/>
    <xf numFmtId="0" fontId="4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3" fontId="1" fillId="0" borderId="5" xfId="0" applyNumberFormat="1" applyFont="1" applyFill="1" applyBorder="1" applyAlignment="1">
      <alignment horizontal="center"/>
    </xf>
    <xf numFmtId="0" fontId="16" fillId="0" borderId="7" xfId="0" applyFont="1" applyFill="1" applyBorder="1"/>
    <xf numFmtId="3" fontId="14" fillId="0" borderId="7" xfId="0" applyNumberFormat="1" applyFont="1" applyFill="1" applyBorder="1" applyAlignment="1">
      <alignment horizontal="right"/>
    </xf>
    <xf numFmtId="3" fontId="14" fillId="0" borderId="15" xfId="0" applyNumberFormat="1" applyFont="1" applyFill="1" applyBorder="1" applyAlignment="1">
      <alignment horizontal="right"/>
    </xf>
    <xf numFmtId="3" fontId="14" fillId="0" borderId="8" xfId="0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7" fillId="0" borderId="4" xfId="0" applyFont="1" applyFill="1" applyBorder="1"/>
    <xf numFmtId="0" fontId="7" fillId="0" borderId="12" xfId="0" applyFont="1" applyFill="1" applyBorder="1"/>
    <xf numFmtId="0" fontId="7" fillId="0" borderId="5" xfId="0" applyFont="1" applyFill="1" applyBorder="1"/>
    <xf numFmtId="3" fontId="2" fillId="0" borderId="27" xfId="0" applyNumberFormat="1" applyFont="1" applyFill="1" applyBorder="1" applyAlignment="1">
      <alignment horizontal="right"/>
    </xf>
    <xf numFmtId="3" fontId="2" fillId="0" borderId="28" xfId="0" applyNumberFormat="1" applyFont="1" applyFill="1" applyBorder="1" applyAlignment="1">
      <alignment horizontal="right"/>
    </xf>
    <xf numFmtId="3" fontId="2" fillId="0" borderId="42" xfId="0" applyNumberFormat="1" applyFont="1" applyFill="1" applyBorder="1" applyAlignment="1">
      <alignment horizontal="right"/>
    </xf>
    <xf numFmtId="3" fontId="2" fillId="0" borderId="43" xfId="0" applyNumberFormat="1" applyFont="1" applyFill="1" applyBorder="1" applyAlignment="1">
      <alignment horizontal="right"/>
    </xf>
    <xf numFmtId="3" fontId="15" fillId="0" borderId="1" xfId="0" applyNumberFormat="1" applyFont="1" applyFill="1" applyBorder="1"/>
    <xf numFmtId="0" fontId="4" fillId="0" borderId="13" xfId="0" applyFont="1" applyFill="1" applyBorder="1" applyAlignment="1">
      <alignment horizontal="left"/>
    </xf>
    <xf numFmtId="3" fontId="0" fillId="0" borderId="25" xfId="0" applyNumberFormat="1" applyFill="1" applyBorder="1" applyAlignment="1">
      <alignment horizontal="center"/>
    </xf>
    <xf numFmtId="3" fontId="0" fillId="0" borderId="26" xfId="0" applyNumberFormat="1" applyFill="1" applyBorder="1" applyAlignment="1">
      <alignment horizontal="center"/>
    </xf>
    <xf numFmtId="0" fontId="0" fillId="0" borderId="25" xfId="0" applyFill="1" applyBorder="1" applyAlignment="1">
      <alignment horizontal="left"/>
    </xf>
    <xf numFmtId="0" fontId="0" fillId="0" borderId="32" xfId="0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3" fontId="0" fillId="0" borderId="16" xfId="0" applyNumberFormat="1" applyFill="1" applyBorder="1" applyAlignment="1">
      <alignment horizontal="center"/>
    </xf>
    <xf numFmtId="3" fontId="0" fillId="0" borderId="17" xfId="0" applyNumberFormat="1" applyFill="1" applyBorder="1" applyAlignment="1">
      <alignment horizontal="center"/>
    </xf>
    <xf numFmtId="3" fontId="1" fillId="0" borderId="16" xfId="0" applyNumberFormat="1" applyFont="1" applyFill="1" applyBorder="1"/>
    <xf numFmtId="3" fontId="1" fillId="0" borderId="17" xfId="0" applyNumberFormat="1" applyFont="1" applyFill="1" applyBorder="1"/>
    <xf numFmtId="0" fontId="16" fillId="0" borderId="4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14" fillId="0" borderId="12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16" fillId="0" borderId="9" xfId="0" applyFont="1" applyFill="1" applyBorder="1" applyAlignment="1">
      <alignment horizontal="left"/>
    </xf>
    <xf numFmtId="0" fontId="16" fillId="0" borderId="10" xfId="0" applyFont="1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0" fontId="4" fillId="0" borderId="44" xfId="0" applyFont="1" applyFill="1" applyBorder="1" applyAlignment="1">
      <alignment horizontal="left"/>
    </xf>
    <xf numFmtId="0" fontId="4" fillId="0" borderId="45" xfId="0" applyFont="1" applyFill="1" applyBorder="1" applyAlignment="1">
      <alignment horizontal="left"/>
    </xf>
    <xf numFmtId="3" fontId="2" fillId="0" borderId="15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0" fontId="14" fillId="0" borderId="4" xfId="0" applyFont="1" applyFill="1" applyBorder="1"/>
    <xf numFmtId="0" fontId="14" fillId="0" borderId="12" xfId="0" applyFont="1" applyFill="1" applyBorder="1"/>
    <xf numFmtId="0" fontId="4" fillId="0" borderId="25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3" fontId="2" fillId="0" borderId="16" xfId="0" applyNumberFormat="1" applyFont="1" applyFill="1" applyBorder="1" applyAlignment="1">
      <alignment horizontal="right" vertical="center" wrapText="1"/>
    </xf>
    <xf numFmtId="3" fontId="2" fillId="0" borderId="17" xfId="0" applyNumberFormat="1" applyFont="1" applyFill="1" applyBorder="1" applyAlignment="1">
      <alignment horizontal="right" vertical="center" wrapText="1"/>
    </xf>
    <xf numFmtId="3" fontId="2" fillId="0" borderId="25" xfId="0" applyNumberFormat="1" applyFont="1" applyFill="1" applyBorder="1" applyAlignment="1">
      <alignment horizontal="center"/>
    </xf>
    <xf numFmtId="3" fontId="2" fillId="0" borderId="26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3" fontId="3" fillId="0" borderId="6" xfId="0" applyNumberFormat="1" applyFont="1" applyBorder="1"/>
    <xf numFmtId="3" fontId="3" fillId="0" borderId="9" xfId="0" applyNumberFormat="1" applyFont="1" applyBorder="1"/>
    <xf numFmtId="3" fontId="3" fillId="0" borderId="14" xfId="0" applyNumberFormat="1" applyFont="1" applyBorder="1"/>
    <xf numFmtId="0" fontId="16" fillId="0" borderId="12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left"/>
    </xf>
    <xf numFmtId="0" fontId="18" fillId="0" borderId="23" xfId="0" applyFont="1" applyFill="1" applyBorder="1" applyAlignment="1">
      <alignment horizontal="left" wrapText="1"/>
    </xf>
    <xf numFmtId="3" fontId="0" fillId="0" borderId="23" xfId="0" applyNumberFormat="1" applyFill="1" applyBorder="1"/>
    <xf numFmtId="3" fontId="14" fillId="0" borderId="10" xfId="0" applyNumberFormat="1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3" fontId="1" fillId="0" borderId="17" xfId="0" applyNumberFormat="1" applyFont="1" applyFill="1" applyBorder="1" applyAlignment="1">
      <alignment horizontal="right"/>
    </xf>
    <xf numFmtId="3" fontId="12" fillId="0" borderId="23" xfId="0" applyNumberFormat="1" applyFont="1" applyFill="1" applyBorder="1" applyAlignment="1">
      <alignment horizontal="right"/>
    </xf>
    <xf numFmtId="3" fontId="1" fillId="0" borderId="18" xfId="0" applyNumberFormat="1" applyFont="1" applyFill="1" applyBorder="1" applyAlignment="1">
      <alignment horizontal="right"/>
    </xf>
    <xf numFmtId="3" fontId="0" fillId="0" borderId="29" xfId="0" applyNumberFormat="1" applyBorder="1"/>
    <xf numFmtId="3" fontId="3" fillId="0" borderId="22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0" fontId="0" fillId="0" borderId="29" xfId="0" applyFill="1" applyBorder="1"/>
    <xf numFmtId="3" fontId="2" fillId="0" borderId="23" xfId="0" applyNumberFormat="1" applyFont="1" applyFill="1" applyBorder="1" applyAlignment="1">
      <alignment horizontal="center" vertical="center"/>
    </xf>
    <xf numFmtId="3" fontId="3" fillId="0" borderId="23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3" fillId="0" borderId="2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3" fontId="3" fillId="0" borderId="8" xfId="0" applyNumberFormat="1" applyFont="1" applyFill="1" applyBorder="1"/>
    <xf numFmtId="0" fontId="3" fillId="0" borderId="0" xfId="0" applyFont="1"/>
    <xf numFmtId="0" fontId="4" fillId="0" borderId="25" xfId="0" applyFont="1" applyFill="1" applyBorder="1"/>
    <xf numFmtId="0" fontId="0" fillId="0" borderId="32" xfId="0" applyFill="1" applyBorder="1"/>
    <xf numFmtId="0" fontId="0" fillId="0" borderId="26" xfId="0" applyFill="1" applyBorder="1"/>
    <xf numFmtId="3" fontId="1" fillId="0" borderId="23" xfId="0" applyNumberFormat="1" applyFont="1" applyFill="1" applyBorder="1"/>
    <xf numFmtId="0" fontId="4" fillId="0" borderId="56" xfId="0" applyFont="1" applyBorder="1"/>
    <xf numFmtId="0" fontId="4" fillId="0" borderId="61" xfId="0" applyFont="1" applyBorder="1"/>
    <xf numFmtId="0" fontId="4" fillId="0" borderId="62" xfId="0" applyFont="1" applyBorder="1"/>
    <xf numFmtId="3" fontId="0" fillId="0" borderId="27" xfId="0" applyNumberFormat="1" applyFill="1" applyBorder="1" applyAlignment="1">
      <alignment horizontal="right"/>
    </xf>
    <xf numFmtId="3" fontId="0" fillId="0" borderId="28" xfId="0" applyNumberFormat="1" applyFill="1" applyBorder="1" applyAlignment="1">
      <alignment horizontal="right"/>
    </xf>
    <xf numFmtId="0" fontId="4" fillId="0" borderId="47" xfId="0" applyFont="1" applyBorder="1"/>
    <xf numFmtId="0" fontId="4" fillId="0" borderId="48" xfId="0" applyFont="1" applyBorder="1"/>
    <xf numFmtId="0" fontId="4" fillId="0" borderId="49" xfId="0" applyFont="1" applyBorder="1"/>
    <xf numFmtId="0" fontId="4" fillId="0" borderId="52" xfId="0" applyFont="1" applyBorder="1"/>
    <xf numFmtId="0" fontId="4" fillId="0" borderId="3" xfId="0" applyFont="1" applyBorder="1"/>
    <xf numFmtId="0" fontId="16" fillId="0" borderId="25" xfId="0" applyFont="1" applyFill="1" applyBorder="1" applyAlignment="1">
      <alignment horizontal="left"/>
    </xf>
    <xf numFmtId="0" fontId="16" fillId="0" borderId="32" xfId="0" applyFont="1" applyFill="1" applyBorder="1" applyAlignment="1">
      <alignment horizontal="left"/>
    </xf>
    <xf numFmtId="0" fontId="16" fillId="0" borderId="26" xfId="0" applyFont="1" applyFill="1" applyBorder="1" applyAlignment="1">
      <alignment horizontal="left"/>
    </xf>
    <xf numFmtId="0" fontId="5" fillId="0" borderId="25" xfId="0" applyFont="1" applyFill="1" applyBorder="1" applyAlignment="1">
      <alignment horizontal="left"/>
    </xf>
    <xf numFmtId="0" fontId="5" fillId="0" borderId="32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left"/>
    </xf>
    <xf numFmtId="3" fontId="2" fillId="0" borderId="22" xfId="0" applyNumberFormat="1" applyFont="1" applyFill="1" applyBorder="1" applyAlignment="1">
      <alignment horizontal="right"/>
    </xf>
    <xf numFmtId="0" fontId="4" fillId="0" borderId="27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28" xfId="0" applyFont="1" applyFill="1" applyBorder="1" applyAlignment="1">
      <alignment horizontal="left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/>
    <xf numFmtId="3" fontId="3" fillId="0" borderId="55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3" fontId="3" fillId="0" borderId="50" xfId="0" applyNumberFormat="1" applyFont="1" applyBorder="1"/>
    <xf numFmtId="3" fontId="3" fillId="0" borderId="51" xfId="0" applyNumberFormat="1" applyFont="1" applyBorder="1"/>
    <xf numFmtId="0" fontId="4" fillId="0" borderId="53" xfId="0" applyFont="1" applyBorder="1"/>
    <xf numFmtId="0" fontId="4" fillId="0" borderId="54" xfId="0" applyFont="1" applyBorder="1"/>
    <xf numFmtId="0" fontId="4" fillId="0" borderId="55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0" fillId="0" borderId="54" xfId="0" applyBorder="1"/>
    <xf numFmtId="0" fontId="0" fillId="0" borderId="63" xfId="0" applyBorder="1"/>
    <xf numFmtId="0" fontId="4" fillId="0" borderId="50" xfId="0" applyFont="1" applyBorder="1"/>
    <xf numFmtId="0" fontId="4" fillId="0" borderId="64" xfId="0" applyFont="1" applyBorder="1"/>
    <xf numFmtId="0" fontId="4" fillId="0" borderId="51" xfId="0" applyFont="1" applyBorder="1"/>
    <xf numFmtId="3" fontId="3" fillId="0" borderId="58" xfId="0" applyNumberFormat="1" applyFont="1" applyBorder="1"/>
    <xf numFmtId="3" fontId="3" fillId="0" borderId="60" xfId="0" applyNumberFormat="1" applyFont="1" applyBorder="1"/>
    <xf numFmtId="3" fontId="3" fillId="0" borderId="65" xfId="0" applyNumberFormat="1" applyFont="1" applyBorder="1"/>
    <xf numFmtId="3" fontId="3" fillId="0" borderId="66" xfId="0" applyNumberFormat="1" applyFont="1" applyBorder="1"/>
    <xf numFmtId="0" fontId="4" fillId="0" borderId="67" xfId="0" applyFont="1" applyBorder="1"/>
    <xf numFmtId="0" fontId="4" fillId="0" borderId="68" xfId="0" applyFont="1" applyBorder="1"/>
    <xf numFmtId="0" fontId="4" fillId="0" borderId="69" xfId="0" applyFont="1" applyBorder="1"/>
    <xf numFmtId="3" fontId="3" fillId="0" borderId="70" xfId="0" applyNumberFormat="1" applyFont="1" applyBorder="1"/>
    <xf numFmtId="3" fontId="3" fillId="0" borderId="71" xfId="0" applyNumberFormat="1" applyFont="1" applyBorder="1"/>
    <xf numFmtId="0" fontId="4" fillId="0" borderId="72" xfId="0" applyFont="1" applyBorder="1"/>
    <xf numFmtId="3" fontId="3" fillId="0" borderId="72" xfId="0" applyNumberFormat="1" applyFont="1" applyBorder="1"/>
    <xf numFmtId="3" fontId="3" fillId="0" borderId="73" xfId="0" applyNumberFormat="1" applyFont="1" applyBorder="1"/>
    <xf numFmtId="3" fontId="0" fillId="0" borderId="4" xfId="0" applyNumberFormat="1" applyFont="1" applyFill="1" applyBorder="1"/>
    <xf numFmtId="3" fontId="0" fillId="0" borderId="5" xfId="0" applyNumberFormat="1" applyFont="1" applyFill="1" applyBorder="1"/>
    <xf numFmtId="0" fontId="12" fillId="0" borderId="4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" fillId="0" borderId="4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0" fillId="0" borderId="1" xfId="0" applyBorder="1"/>
    <xf numFmtId="3" fontId="1" fillId="0" borderId="25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5" xfId="0" applyBorder="1" applyAlignment="1">
      <alignment horizontal="left"/>
    </xf>
    <xf numFmtId="3" fontId="2" fillId="0" borderId="6" xfId="0" applyNumberFormat="1" applyFont="1" applyBorder="1"/>
    <xf numFmtId="3" fontId="2" fillId="0" borderId="7" xfId="0" applyNumberFormat="1" applyFont="1" applyBorder="1"/>
    <xf numFmtId="0" fontId="4" fillId="0" borderId="11" xfId="0" applyFont="1" applyBorder="1" applyAlignment="1">
      <alignment horizontal="left"/>
    </xf>
    <xf numFmtId="0" fontId="5" fillId="0" borderId="16" xfId="0" applyFont="1" applyBorder="1"/>
    <xf numFmtId="0" fontId="5" fillId="0" borderId="74" xfId="0" applyFont="1" applyBorder="1"/>
    <xf numFmtId="0" fontId="5" fillId="0" borderId="17" xfId="0" applyFont="1" applyBorder="1"/>
    <xf numFmtId="3" fontId="0" fillId="0" borderId="18" xfId="0" applyNumberFormat="1" applyFill="1" applyBorder="1"/>
    <xf numFmtId="0" fontId="5" fillId="0" borderId="20" xfId="0" applyFont="1" applyBorder="1"/>
    <xf numFmtId="0" fontId="5" fillId="0" borderId="0" xfId="0" applyFont="1"/>
    <xf numFmtId="0" fontId="16" fillId="0" borderId="9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3" fontId="2" fillId="0" borderId="15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1" fillId="0" borderId="13" xfId="0" applyNumberFormat="1" applyFont="1" applyBorder="1"/>
    <xf numFmtId="3" fontId="2" fillId="0" borderId="10" xfId="0" applyNumberFormat="1" applyFont="1" applyBorder="1" applyAlignment="1">
      <alignment horizontal="right"/>
    </xf>
    <xf numFmtId="0" fontId="16" fillId="0" borderId="16" xfId="0" applyFont="1" applyBorder="1" applyAlignment="1">
      <alignment horizontal="left"/>
    </xf>
    <xf numFmtId="0" fontId="16" fillId="0" borderId="74" xfId="0" applyFont="1" applyBorder="1" applyAlignment="1">
      <alignment horizontal="left"/>
    </xf>
    <xf numFmtId="0" fontId="0" fillId="0" borderId="10" xfId="0" applyFill="1" applyBorder="1"/>
    <xf numFmtId="0" fontId="4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1" fillId="0" borderId="1" xfId="0" applyFont="1" applyFill="1" applyBorder="1" applyAlignment="1">
      <alignment horizontal="left"/>
    </xf>
    <xf numFmtId="0" fontId="16" fillId="0" borderId="1" xfId="0" applyFont="1" applyFill="1" applyBorder="1"/>
    <xf numFmtId="3" fontId="2" fillId="0" borderId="14" xfId="0" applyNumberFormat="1" applyFont="1" applyFill="1" applyBorder="1" applyAlignment="1">
      <alignment horizontal="right"/>
    </xf>
    <xf numFmtId="0" fontId="5" fillId="0" borderId="25" xfId="0" applyFont="1" applyBorder="1"/>
    <xf numFmtId="0" fontId="5" fillId="0" borderId="32" xfId="0" applyFont="1" applyBorder="1"/>
    <xf numFmtId="0" fontId="5" fillId="0" borderId="26" xfId="0" applyFont="1" applyBorder="1"/>
    <xf numFmtId="0" fontId="0" fillId="0" borderId="20" xfId="0" applyBorder="1"/>
    <xf numFmtId="0" fontId="0" fillId="0" borderId="0" xfId="0"/>
    <xf numFmtId="0" fontId="0" fillId="0" borderId="4" xfId="0" applyBorder="1"/>
    <xf numFmtId="0" fontId="3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16" fillId="0" borderId="4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3" fontId="0" fillId="0" borderId="10" xfId="0" applyNumberFormat="1" applyFill="1" applyBorder="1" applyAlignment="1">
      <alignment horizontal="right"/>
    </xf>
    <xf numFmtId="3" fontId="0" fillId="0" borderId="6" xfId="0" applyNumberFormat="1" applyFill="1" applyBorder="1" applyAlignment="1">
      <alignment horizontal="center"/>
    </xf>
    <xf numFmtId="3" fontId="3" fillId="0" borderId="14" xfId="0" applyNumberFormat="1" applyFont="1" applyFill="1" applyBorder="1"/>
    <xf numFmtId="3" fontId="3" fillId="0" borderId="22" xfId="0" applyNumberFormat="1" applyFont="1" applyFill="1" applyBorder="1"/>
    <xf numFmtId="0" fontId="3" fillId="0" borderId="0" xfId="0" applyFont="1" applyFill="1"/>
    <xf numFmtId="0" fontId="3" fillId="0" borderId="25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6" fillId="0" borderId="25" xfId="0" applyFont="1" applyBorder="1" applyAlignment="1">
      <alignment horizontal="left"/>
    </xf>
    <xf numFmtId="0" fontId="16" fillId="0" borderId="32" xfId="0" applyFont="1" applyBorder="1" applyAlignment="1">
      <alignment horizontal="left"/>
    </xf>
    <xf numFmtId="0" fontId="16" fillId="0" borderId="26" xfId="0" applyFont="1" applyBorder="1" applyAlignment="1">
      <alignment horizontal="left"/>
    </xf>
    <xf numFmtId="0" fontId="16" fillId="0" borderId="4" xfId="0" applyFont="1" applyFill="1" applyBorder="1"/>
    <xf numFmtId="0" fontId="16" fillId="0" borderId="12" xfId="0" applyFont="1" applyFill="1" applyBorder="1"/>
    <xf numFmtId="0" fontId="16" fillId="0" borderId="5" xfId="0" applyFont="1" applyFill="1" applyBorder="1"/>
    <xf numFmtId="3" fontId="0" fillId="0" borderId="29" xfId="0" applyNumberFormat="1" applyBorder="1" applyAlignment="1">
      <alignment horizontal="right"/>
    </xf>
    <xf numFmtId="3" fontId="0" fillId="0" borderId="38" xfId="0" applyNumberForma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14" fillId="0" borderId="11" xfId="0" applyNumberFormat="1" applyFont="1" applyFill="1" applyBorder="1" applyAlignment="1">
      <alignment horizontal="right"/>
    </xf>
    <xf numFmtId="0" fontId="18" fillId="0" borderId="4" xfId="0" applyFont="1" applyFill="1" applyBorder="1" applyAlignment="1">
      <alignment horizontal="left"/>
    </xf>
    <xf numFmtId="0" fontId="18" fillId="0" borderId="12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4" fillId="0" borderId="5" xfId="0" applyFont="1" applyBorder="1"/>
    <xf numFmtId="0" fontId="1" fillId="0" borderId="38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5" fillId="0" borderId="12" xfId="0" applyFont="1" applyBorder="1"/>
    <xf numFmtId="0" fontId="5" fillId="0" borderId="5" xfId="0" applyFont="1" applyBorder="1"/>
    <xf numFmtId="3" fontId="3" fillId="0" borderId="1" xfId="0" applyNumberFormat="1" applyFont="1" applyFill="1" applyBorder="1"/>
    <xf numFmtId="0" fontId="14" fillId="0" borderId="12" xfId="0" applyFont="1" applyBorder="1"/>
    <xf numFmtId="0" fontId="14" fillId="0" borderId="5" xfId="0" applyFont="1" applyBorder="1"/>
    <xf numFmtId="0" fontId="16" fillId="0" borderId="12" xfId="0" applyFont="1" applyBorder="1"/>
    <xf numFmtId="0" fontId="16" fillId="0" borderId="5" xfId="0" applyFont="1" applyBorder="1"/>
    <xf numFmtId="3" fontId="1" fillId="0" borderId="77" xfId="0" applyNumberFormat="1" applyFont="1" applyFill="1" applyBorder="1"/>
    <xf numFmtId="0" fontId="1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3" fontId="3" fillId="0" borderId="4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8" fillId="0" borderId="2" xfId="0" applyNumberFormat="1" applyFont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3" fontId="2" fillId="0" borderId="7" xfId="0" applyNumberFormat="1" applyFont="1" applyFill="1" applyBorder="1" applyAlignment="1">
      <alignment horizontal="right" vertical="center" wrapText="1"/>
    </xf>
    <xf numFmtId="0" fontId="4" fillId="0" borderId="30" xfId="0" applyFont="1" applyFill="1" applyBorder="1" applyAlignment="1">
      <alignment horizontal="left" vertical="center"/>
    </xf>
    <xf numFmtId="0" fontId="4" fillId="0" borderId="75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horizontal="right" vertical="center" wrapText="1"/>
    </xf>
    <xf numFmtId="3" fontId="2" fillId="0" borderId="5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3" fontId="2" fillId="0" borderId="25" xfId="0" applyNumberFormat="1" applyFont="1" applyFill="1" applyBorder="1"/>
    <xf numFmtId="3" fontId="2" fillId="0" borderId="26" xfId="0" applyNumberFormat="1" applyFont="1" applyFill="1" applyBorder="1"/>
    <xf numFmtId="0" fontId="0" fillId="0" borderId="4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3" fontId="2" fillId="0" borderId="76" xfId="0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0" fontId="4" fillId="0" borderId="1" xfId="0" applyFont="1" applyFill="1" applyBorder="1" applyAlignment="1">
      <alignment horizontal="left"/>
    </xf>
    <xf numFmtId="0" fontId="15" fillId="0" borderId="1" xfId="0" applyFont="1" applyFill="1" applyBorder="1"/>
    <xf numFmtId="0" fontId="14" fillId="0" borderId="1" xfId="0" applyFont="1" applyFill="1" applyBorder="1"/>
    <xf numFmtId="0" fontId="2" fillId="0" borderId="25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3" fontId="1" fillId="0" borderId="25" xfId="0" applyNumberFormat="1" applyFont="1" applyFill="1" applyBorder="1" applyAlignment="1">
      <alignment horizontal="right" vertical="center" wrapText="1"/>
    </xf>
    <xf numFmtId="3" fontId="1" fillId="0" borderId="26" xfId="0" applyNumberFormat="1" applyFont="1" applyFill="1" applyBorder="1" applyAlignment="1">
      <alignment horizontal="right" vertical="center" wrapText="1"/>
    </xf>
    <xf numFmtId="0" fontId="15" fillId="0" borderId="4" xfId="0" applyFont="1" applyFill="1" applyBorder="1"/>
    <xf numFmtId="0" fontId="13" fillId="0" borderId="12" xfId="0" applyFont="1" applyFill="1" applyBorder="1"/>
    <xf numFmtId="0" fontId="13" fillId="0" borderId="5" xfId="0" applyFont="1" applyFill="1" applyBorder="1"/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8" xfId="0" applyNumberFormat="1" applyFont="1" applyFill="1" applyBorder="1" applyAlignment="1">
      <alignment horizontal="right" vertical="center" wrapText="1"/>
    </xf>
    <xf numFmtId="3" fontId="1" fillId="0" borderId="30" xfId="0" applyNumberFormat="1" applyFont="1" applyFill="1" applyBorder="1" applyAlignment="1">
      <alignment horizontal="right"/>
    </xf>
    <xf numFmtId="3" fontId="1" fillId="0" borderId="31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3" fontId="2" fillId="0" borderId="4" xfId="0" applyNumberFormat="1" applyFont="1" applyFill="1" applyBorder="1"/>
    <xf numFmtId="3" fontId="2" fillId="0" borderId="5" xfId="0" applyNumberFormat="1" applyFont="1" applyFill="1" applyBorder="1"/>
    <xf numFmtId="3" fontId="1" fillId="0" borderId="15" xfId="0" applyNumberFormat="1" applyFont="1" applyFill="1" applyBorder="1" applyAlignment="1">
      <alignment horizontal="right" vertical="center" wrapText="1"/>
    </xf>
    <xf numFmtId="3" fontId="1" fillId="0" borderId="8" xfId="0" applyNumberFormat="1" applyFont="1" applyFill="1" applyBorder="1" applyAlignment="1">
      <alignment horizontal="right" vertical="center" wrapText="1"/>
    </xf>
    <xf numFmtId="0" fontId="4" fillId="0" borderId="63" xfId="0" applyFont="1" applyBorder="1"/>
    <xf numFmtId="0" fontId="0" fillId="0" borderId="1" xfId="0" applyFill="1" applyBorder="1" applyAlignment="1">
      <alignment horizontal="center"/>
    </xf>
    <xf numFmtId="0" fontId="0" fillId="0" borderId="25" xfId="0" applyFill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3" fontId="14" fillId="0" borderId="4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0" fontId="0" fillId="0" borderId="12" xfId="0" applyFont="1" applyBorder="1"/>
    <xf numFmtId="0" fontId="0" fillId="0" borderId="5" xfId="0" applyFont="1" applyBorder="1"/>
    <xf numFmtId="3" fontId="1" fillId="0" borderId="77" xfId="0" applyNumberFormat="1" applyFont="1" applyBorder="1"/>
    <xf numFmtId="0" fontId="4" fillId="0" borderId="14" xfId="0" applyFont="1" applyBorder="1"/>
    <xf numFmtId="0" fontId="4" fillId="0" borderId="22" xfId="0" applyFont="1" applyBorder="1"/>
    <xf numFmtId="0" fontId="0" fillId="0" borderId="1" xfId="0" applyBorder="1" applyAlignment="1">
      <alignment horizontal="left"/>
    </xf>
    <xf numFmtId="0" fontId="17" fillId="0" borderId="1" xfId="0" applyFont="1" applyBorder="1"/>
    <xf numFmtId="0" fontId="2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3" fontId="1" fillId="0" borderId="4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3" fontId="2" fillId="0" borderId="44" xfId="0" applyNumberFormat="1" applyFont="1" applyFill="1" applyBorder="1" applyAlignment="1">
      <alignment horizontal="right"/>
    </xf>
    <xf numFmtId="0" fontId="0" fillId="0" borderId="23" xfId="0" applyFill="1" applyBorder="1"/>
    <xf numFmtId="3" fontId="1" fillId="0" borderId="25" xfId="0" applyNumberFormat="1" applyFont="1" applyFill="1" applyBorder="1" applyAlignment="1">
      <alignment horizontal="right"/>
    </xf>
    <xf numFmtId="3" fontId="1" fillId="0" borderId="26" xfId="0" applyNumberFormat="1" applyFont="1" applyFill="1" applyBorder="1" applyAlignment="1">
      <alignment horizontal="right"/>
    </xf>
    <xf numFmtId="3" fontId="1" fillId="0" borderId="74" xfId="0" applyNumberFormat="1" applyFont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3" fontId="1" fillId="0" borderId="25" xfId="0" applyNumberFormat="1" applyFont="1" applyFill="1" applyBorder="1" applyAlignment="1">
      <alignment horizontal="center"/>
    </xf>
    <xf numFmtId="3" fontId="1" fillId="0" borderId="26" xfId="0" applyNumberFormat="1" applyFont="1" applyFill="1" applyBorder="1" applyAlignment="1">
      <alignment horizontal="center"/>
    </xf>
    <xf numFmtId="3" fontId="0" fillId="0" borderId="25" xfId="0" applyNumberFormat="1" applyFill="1" applyBorder="1"/>
    <xf numFmtId="3" fontId="0" fillId="0" borderId="26" xfId="0" applyNumberFormat="1" applyFill="1" applyBorder="1"/>
    <xf numFmtId="3" fontId="14" fillId="0" borderId="4" xfId="0" applyNumberFormat="1" applyFont="1" applyFill="1" applyBorder="1" applyAlignment="1">
      <alignment horizontal="right"/>
    </xf>
    <xf numFmtId="3" fontId="14" fillId="0" borderId="5" xfId="0" applyNumberFormat="1" applyFont="1" applyFill="1" applyBorder="1" applyAlignment="1">
      <alignment horizontal="right"/>
    </xf>
    <xf numFmtId="0" fontId="16" fillId="0" borderId="2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28" xfId="0" applyFont="1" applyBorder="1" applyAlignment="1">
      <alignment horizontal="left"/>
    </xf>
    <xf numFmtId="3" fontId="1" fillId="0" borderId="27" xfId="0" applyNumberFormat="1" applyFont="1" applyFill="1" applyBorder="1" applyAlignment="1">
      <alignment horizontal="right"/>
    </xf>
    <xf numFmtId="3" fontId="1" fillId="0" borderId="28" xfId="0" applyNumberFormat="1" applyFont="1" applyFill="1" applyBorder="1" applyAlignment="1">
      <alignment horizontal="right"/>
    </xf>
    <xf numFmtId="3" fontId="1" fillId="0" borderId="27" xfId="0" applyNumberFormat="1" applyFont="1" applyBorder="1" applyAlignment="1">
      <alignment horizontal="right"/>
    </xf>
    <xf numFmtId="3" fontId="1" fillId="0" borderId="28" xfId="0" applyNumberFormat="1" applyFont="1" applyBorder="1" applyAlignment="1">
      <alignment horizontal="right"/>
    </xf>
    <xf numFmtId="3" fontId="2" fillId="0" borderId="8" xfId="0" applyNumberFormat="1" applyFont="1" applyBorder="1"/>
    <xf numFmtId="10" fontId="0" fillId="0" borderId="20" xfId="0" applyNumberFormat="1" applyFill="1" applyBorder="1"/>
    <xf numFmtId="0" fontId="1" fillId="0" borderId="4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3" fontId="0" fillId="0" borderId="4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4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" fontId="2" fillId="0" borderId="46" xfId="0" applyNumberFormat="1" applyFont="1" applyFill="1" applyBorder="1" applyAlignment="1">
      <alignment horizontal="right"/>
    </xf>
    <xf numFmtId="0" fontId="20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84"/>
  <sheetViews>
    <sheetView tabSelected="1" zoomScaleNormal="100" workbookViewId="0">
      <selection activeCell="P590" sqref="O590:P591"/>
    </sheetView>
  </sheetViews>
  <sheetFormatPr defaultRowHeight="15" x14ac:dyDescent="0.25"/>
  <cols>
    <col min="3" max="3" width="8.85546875" customWidth="1"/>
    <col min="4" max="4" width="9" customWidth="1"/>
    <col min="5" max="5" width="13.140625" customWidth="1"/>
    <col min="6" max="6" width="9.140625" style="2"/>
    <col min="7" max="7" width="8.140625" style="2" customWidth="1"/>
    <col min="8" max="9" width="9.140625" style="2"/>
    <col min="10" max="10" width="9.140625" style="19"/>
  </cols>
  <sheetData>
    <row r="1" spans="1:10" x14ac:dyDescent="0.25">
      <c r="A1" s="9"/>
      <c r="B1" s="9"/>
      <c r="C1" s="9"/>
      <c r="D1" s="9"/>
      <c r="E1" s="9"/>
      <c r="F1" s="4"/>
      <c r="G1" s="4"/>
      <c r="H1" s="4"/>
      <c r="I1" s="4"/>
    </row>
    <row r="2" spans="1:10" x14ac:dyDescent="0.25">
      <c r="A2" s="553" t="s">
        <v>194</v>
      </c>
      <c r="B2" s="554"/>
      <c r="C2" s="554"/>
      <c r="D2" s="554"/>
      <c r="E2" s="554"/>
      <c r="F2" s="554"/>
      <c r="G2" s="554"/>
      <c r="H2" s="554"/>
      <c r="I2" s="554"/>
      <c r="J2" s="43"/>
    </row>
    <row r="3" spans="1:10" x14ac:dyDescent="0.25">
      <c r="A3" s="9"/>
      <c r="B3" s="9"/>
      <c r="C3" s="9"/>
      <c r="D3" s="9"/>
      <c r="E3" s="9"/>
      <c r="F3" s="4"/>
      <c r="G3" s="4"/>
      <c r="H3" s="555" t="s">
        <v>176</v>
      </c>
      <c r="I3" s="555"/>
      <c r="J3" s="45"/>
    </row>
    <row r="4" spans="1:10" ht="15" customHeight="1" x14ac:dyDescent="0.25">
      <c r="A4" s="495" t="s">
        <v>0</v>
      </c>
      <c r="B4" s="495"/>
      <c r="C4" s="495"/>
      <c r="D4" s="495"/>
      <c r="E4" s="495"/>
      <c r="F4" s="126" t="s">
        <v>195</v>
      </c>
      <c r="G4" s="127"/>
      <c r="H4" s="126" t="s">
        <v>196</v>
      </c>
      <c r="I4" s="127"/>
      <c r="J4" s="46"/>
    </row>
    <row r="5" spans="1:10" x14ac:dyDescent="0.25">
      <c r="A5" s="496"/>
      <c r="B5" s="496"/>
      <c r="C5" s="496"/>
      <c r="D5" s="496"/>
      <c r="E5" s="496"/>
      <c r="F5" s="128"/>
      <c r="G5" s="128"/>
      <c r="H5" s="128"/>
      <c r="I5" s="128"/>
      <c r="J5" s="46"/>
    </row>
    <row r="6" spans="1:10" x14ac:dyDescent="0.25">
      <c r="A6" s="219" t="s">
        <v>1</v>
      </c>
      <c r="B6" s="219"/>
      <c r="C6" s="219"/>
      <c r="D6" s="219"/>
      <c r="E6" s="219"/>
      <c r="F6" s="539">
        <f>SUM(F7:G19)</f>
        <v>26390343</v>
      </c>
      <c r="G6" s="539"/>
      <c r="H6" s="539">
        <f>SUM(H7:I19)</f>
        <v>27201834</v>
      </c>
      <c r="I6" s="539"/>
      <c r="J6" s="47"/>
    </row>
    <row r="7" spans="1:10" x14ac:dyDescent="0.25">
      <c r="A7" s="245" t="s">
        <v>109</v>
      </c>
      <c r="B7" s="537"/>
      <c r="C7" s="537"/>
      <c r="D7" s="537"/>
      <c r="E7" s="538"/>
      <c r="F7" s="193">
        <v>4032030</v>
      </c>
      <c r="G7" s="194"/>
      <c r="H7" s="193">
        <v>4264790</v>
      </c>
      <c r="I7" s="194"/>
      <c r="J7" s="48"/>
    </row>
    <row r="8" spans="1:10" x14ac:dyDescent="0.25">
      <c r="A8" s="245" t="s">
        <v>26</v>
      </c>
      <c r="B8" s="537"/>
      <c r="C8" s="537"/>
      <c r="D8" s="537"/>
      <c r="E8" s="538"/>
      <c r="F8" s="193">
        <v>0</v>
      </c>
      <c r="G8" s="194"/>
      <c r="H8" s="193">
        <v>0</v>
      </c>
      <c r="I8" s="194"/>
      <c r="J8" s="48"/>
    </row>
    <row r="9" spans="1:10" x14ac:dyDescent="0.25">
      <c r="A9" s="245" t="s">
        <v>123</v>
      </c>
      <c r="B9" s="537"/>
      <c r="C9" s="537"/>
      <c r="D9" s="537"/>
      <c r="E9" s="538"/>
      <c r="F9" s="193">
        <v>5000000</v>
      </c>
      <c r="G9" s="194"/>
      <c r="H9" s="193">
        <v>5000000</v>
      </c>
      <c r="I9" s="194"/>
      <c r="J9" s="48"/>
    </row>
    <row r="10" spans="1:10" x14ac:dyDescent="0.25">
      <c r="A10" s="245" t="s">
        <v>3</v>
      </c>
      <c r="B10" s="537"/>
      <c r="C10" s="537"/>
      <c r="D10" s="537"/>
      <c r="E10" s="538"/>
      <c r="F10" s="193">
        <v>15300</v>
      </c>
      <c r="G10" s="194"/>
      <c r="H10" s="193">
        <v>15300</v>
      </c>
      <c r="I10" s="194"/>
      <c r="J10" s="48"/>
    </row>
    <row r="11" spans="1:10" x14ac:dyDescent="0.25">
      <c r="A11" s="550" t="s">
        <v>173</v>
      </c>
      <c r="B11" s="551"/>
      <c r="C11" s="551"/>
      <c r="D11" s="551"/>
      <c r="E11" s="552"/>
      <c r="F11" s="161">
        <v>990400</v>
      </c>
      <c r="G11" s="162"/>
      <c r="H11" s="161">
        <v>954500</v>
      </c>
      <c r="I11" s="162"/>
      <c r="J11" s="49"/>
    </row>
    <row r="12" spans="1:10" x14ac:dyDescent="0.25">
      <c r="A12" s="545" t="s">
        <v>178</v>
      </c>
      <c r="B12" s="546"/>
      <c r="C12" s="546"/>
      <c r="D12" s="546"/>
      <c r="E12" s="547"/>
      <c r="F12" s="161">
        <v>0</v>
      </c>
      <c r="G12" s="162"/>
      <c r="H12" s="161">
        <v>0</v>
      </c>
      <c r="I12" s="162"/>
      <c r="J12" s="49"/>
    </row>
    <row r="13" spans="1:10" x14ac:dyDescent="0.25">
      <c r="A13" s="545" t="s">
        <v>187</v>
      </c>
      <c r="B13" s="546"/>
      <c r="C13" s="546"/>
      <c r="D13" s="546"/>
      <c r="E13" s="547"/>
      <c r="F13" s="161">
        <v>4117808</v>
      </c>
      <c r="G13" s="162"/>
      <c r="H13" s="161">
        <v>4374244</v>
      </c>
      <c r="I13" s="162"/>
      <c r="J13" s="49"/>
    </row>
    <row r="14" spans="1:10" x14ac:dyDescent="0.25">
      <c r="A14" s="245" t="s">
        <v>111</v>
      </c>
      <c r="B14" s="537"/>
      <c r="C14" s="537"/>
      <c r="D14" s="537"/>
      <c r="E14" s="538"/>
      <c r="F14" s="193">
        <v>1800000</v>
      </c>
      <c r="G14" s="194"/>
      <c r="H14" s="193">
        <v>1800000</v>
      </c>
      <c r="I14" s="194"/>
      <c r="J14" s="48"/>
    </row>
    <row r="15" spans="1:10" x14ac:dyDescent="0.25">
      <c r="A15" s="245" t="s">
        <v>110</v>
      </c>
      <c r="B15" s="537"/>
      <c r="C15" s="537"/>
      <c r="D15" s="537"/>
      <c r="E15" s="538"/>
      <c r="F15" s="193">
        <v>123120</v>
      </c>
      <c r="G15" s="194"/>
      <c r="H15" s="193">
        <v>123120</v>
      </c>
      <c r="I15" s="194"/>
      <c r="J15" s="48"/>
    </row>
    <row r="16" spans="1:10" x14ac:dyDescent="0.25">
      <c r="A16" s="245" t="s">
        <v>112</v>
      </c>
      <c r="B16" s="537"/>
      <c r="C16" s="537"/>
      <c r="D16" s="537"/>
      <c r="E16" s="538"/>
      <c r="F16" s="193">
        <v>5508085</v>
      </c>
      <c r="G16" s="194"/>
      <c r="H16" s="193">
        <v>5897000</v>
      </c>
      <c r="I16" s="194"/>
      <c r="J16" s="48"/>
    </row>
    <row r="17" spans="1:10" x14ac:dyDescent="0.25">
      <c r="A17" s="245" t="s">
        <v>4</v>
      </c>
      <c r="B17" s="537"/>
      <c r="C17" s="537"/>
      <c r="D17" s="537"/>
      <c r="E17" s="538"/>
      <c r="F17" s="122">
        <v>553600</v>
      </c>
      <c r="G17" s="122"/>
      <c r="H17" s="122">
        <v>522880</v>
      </c>
      <c r="I17" s="122"/>
      <c r="J17" s="48"/>
    </row>
    <row r="18" spans="1:10" x14ac:dyDescent="0.25">
      <c r="A18" s="245" t="s">
        <v>22</v>
      </c>
      <c r="B18" s="246"/>
      <c r="C18" s="246"/>
      <c r="D18" s="246"/>
      <c r="E18" s="247"/>
      <c r="F18" s="193">
        <v>4250000</v>
      </c>
      <c r="G18" s="194"/>
      <c r="H18" s="193">
        <v>4250000</v>
      </c>
      <c r="I18" s="194"/>
      <c r="J18" s="48"/>
    </row>
    <row r="19" spans="1:10" x14ac:dyDescent="0.25">
      <c r="A19" s="245" t="s">
        <v>172</v>
      </c>
      <c r="B19" s="246"/>
      <c r="C19" s="246"/>
      <c r="D19" s="246"/>
      <c r="E19" s="247"/>
      <c r="F19" s="193">
        <v>0</v>
      </c>
      <c r="G19" s="194"/>
      <c r="H19" s="193">
        <v>0</v>
      </c>
      <c r="I19" s="194"/>
      <c r="J19" s="48"/>
    </row>
    <row r="20" spans="1:10" x14ac:dyDescent="0.25">
      <c r="A20" s="209" t="s">
        <v>5</v>
      </c>
      <c r="B20" s="210"/>
      <c r="C20" s="210"/>
      <c r="D20" s="210"/>
      <c r="E20" s="531"/>
      <c r="F20" s="539">
        <f>SUM(F6)</f>
        <v>26390343</v>
      </c>
      <c r="G20" s="539"/>
      <c r="H20" s="539">
        <f>SUM(H6)</f>
        <v>27201834</v>
      </c>
      <c r="I20" s="539"/>
      <c r="J20" s="47"/>
    </row>
    <row r="21" spans="1:10" x14ac:dyDescent="0.25">
      <c r="A21" s="209" t="s">
        <v>113</v>
      </c>
      <c r="B21" s="210"/>
      <c r="C21" s="210"/>
      <c r="D21" s="210"/>
      <c r="E21" s="531"/>
      <c r="F21" s="539">
        <v>3020080</v>
      </c>
      <c r="G21" s="539"/>
      <c r="H21" s="539">
        <v>0</v>
      </c>
      <c r="I21" s="539"/>
      <c r="J21" s="47"/>
    </row>
    <row r="22" spans="1:10" x14ac:dyDescent="0.25">
      <c r="A22" s="188" t="s">
        <v>171</v>
      </c>
      <c r="B22" s="189"/>
      <c r="C22" s="189"/>
      <c r="D22" s="189"/>
      <c r="E22" s="190"/>
      <c r="F22" s="548">
        <v>51940</v>
      </c>
      <c r="G22" s="549"/>
      <c r="H22" s="548">
        <v>0</v>
      </c>
      <c r="I22" s="549"/>
      <c r="J22" s="50"/>
    </row>
    <row r="23" spans="1:10" x14ac:dyDescent="0.25">
      <c r="A23" s="209" t="s">
        <v>125</v>
      </c>
      <c r="B23" s="246"/>
      <c r="C23" s="246"/>
      <c r="D23" s="246"/>
      <c r="E23" s="247"/>
      <c r="F23" s="196">
        <v>0</v>
      </c>
      <c r="G23" s="197"/>
      <c r="H23" s="196">
        <v>0</v>
      </c>
      <c r="I23" s="197"/>
      <c r="J23" s="47"/>
    </row>
    <row r="24" spans="1:10" s="21" customFormat="1" x14ac:dyDescent="0.25">
      <c r="A24" s="209" t="s">
        <v>217</v>
      </c>
      <c r="B24" s="210"/>
      <c r="C24" s="210"/>
      <c r="D24" s="210"/>
      <c r="E24" s="531"/>
      <c r="F24" s="539">
        <v>2116247</v>
      </c>
      <c r="G24" s="539"/>
      <c r="H24" s="539">
        <v>0</v>
      </c>
      <c r="I24" s="539"/>
      <c r="J24" s="47"/>
    </row>
    <row r="25" spans="1:10" s="21" customFormat="1" x14ac:dyDescent="0.25">
      <c r="A25" s="245" t="s">
        <v>216</v>
      </c>
      <c r="B25" s="537"/>
      <c r="C25" s="537"/>
      <c r="D25" s="537"/>
      <c r="E25" s="538"/>
      <c r="F25" s="199"/>
      <c r="G25" s="199"/>
      <c r="H25" s="199"/>
      <c r="I25" s="199"/>
      <c r="J25" s="51"/>
    </row>
    <row r="26" spans="1:10" x14ac:dyDescent="0.25">
      <c r="A26" s="209" t="s">
        <v>205</v>
      </c>
      <c r="B26" s="246"/>
      <c r="C26" s="246"/>
      <c r="D26" s="246"/>
      <c r="E26" s="247"/>
      <c r="F26" s="196">
        <v>169999</v>
      </c>
      <c r="G26" s="197"/>
      <c r="H26" s="196">
        <v>484000</v>
      </c>
      <c r="I26" s="197"/>
      <c r="J26" s="47"/>
    </row>
    <row r="27" spans="1:10" x14ac:dyDescent="0.25">
      <c r="A27" s="245" t="s">
        <v>241</v>
      </c>
      <c r="B27" s="608"/>
      <c r="C27" s="608"/>
      <c r="D27" s="608"/>
      <c r="E27" s="609"/>
      <c r="F27" s="196"/>
      <c r="G27" s="197"/>
      <c r="H27" s="196"/>
      <c r="I27" s="197"/>
      <c r="J27" s="47"/>
    </row>
    <row r="28" spans="1:10" x14ac:dyDescent="0.25">
      <c r="A28" s="209" t="s">
        <v>124</v>
      </c>
      <c r="B28" s="210"/>
      <c r="C28" s="210"/>
      <c r="D28" s="210"/>
      <c r="E28" s="531"/>
      <c r="F28" s="539">
        <f>F29</f>
        <v>9833939</v>
      </c>
      <c r="G28" s="539"/>
      <c r="H28" s="539">
        <f>H29</f>
        <v>9245896</v>
      </c>
      <c r="I28" s="539"/>
      <c r="J28" s="47"/>
    </row>
    <row r="29" spans="1:10" x14ac:dyDescent="0.25">
      <c r="A29" s="245" t="s">
        <v>86</v>
      </c>
      <c r="B29" s="537"/>
      <c r="C29" s="537"/>
      <c r="D29" s="537"/>
      <c r="E29" s="538"/>
      <c r="F29" s="199">
        <v>9833939</v>
      </c>
      <c r="G29" s="199"/>
      <c r="H29" s="199">
        <v>9245896</v>
      </c>
      <c r="I29" s="199"/>
      <c r="J29" s="51"/>
    </row>
    <row r="30" spans="1:10" x14ac:dyDescent="0.25">
      <c r="A30" s="209" t="s">
        <v>87</v>
      </c>
      <c r="B30" s="210"/>
      <c r="C30" s="210"/>
      <c r="D30" s="210"/>
      <c r="E30" s="531"/>
      <c r="F30" s="220">
        <v>18678883</v>
      </c>
      <c r="G30" s="220"/>
      <c r="H30" s="220">
        <v>20381361</v>
      </c>
      <c r="I30" s="220"/>
      <c r="J30" s="52"/>
    </row>
    <row r="31" spans="1:10" s="21" customFormat="1" x14ac:dyDescent="0.25">
      <c r="A31" s="550" t="s">
        <v>230</v>
      </c>
      <c r="B31" s="551"/>
      <c r="C31" s="551"/>
      <c r="D31" s="551"/>
      <c r="E31" s="552"/>
      <c r="F31" s="606"/>
      <c r="G31" s="607"/>
      <c r="H31" s="217"/>
      <c r="I31" s="218"/>
      <c r="J31" s="53"/>
    </row>
    <row r="32" spans="1:10" x14ac:dyDescent="0.25">
      <c r="A32" s="209" t="s">
        <v>179</v>
      </c>
      <c r="B32" s="210"/>
      <c r="C32" s="210"/>
      <c r="D32" s="210"/>
      <c r="E32" s="531"/>
      <c r="F32" s="220">
        <v>104592</v>
      </c>
      <c r="G32" s="220"/>
      <c r="H32" s="122">
        <v>0</v>
      </c>
      <c r="I32" s="122"/>
      <c r="J32" s="48"/>
    </row>
    <row r="33" spans="1:10" x14ac:dyDescent="0.25">
      <c r="A33" s="209" t="s">
        <v>88</v>
      </c>
      <c r="B33" s="210"/>
      <c r="C33" s="210"/>
      <c r="D33" s="210"/>
      <c r="E33" s="531"/>
      <c r="F33" s="539">
        <v>0</v>
      </c>
      <c r="G33" s="539"/>
      <c r="H33" s="539">
        <v>0</v>
      </c>
      <c r="I33" s="539"/>
      <c r="J33" s="47"/>
    </row>
    <row r="34" spans="1:10" x14ac:dyDescent="0.25">
      <c r="A34" s="209" t="s">
        <v>89</v>
      </c>
      <c r="B34" s="210"/>
      <c r="C34" s="210"/>
      <c r="D34" s="210"/>
      <c r="E34" s="531"/>
      <c r="F34" s="539">
        <f>F35</f>
        <v>2528882</v>
      </c>
      <c r="G34" s="539"/>
      <c r="H34" s="539">
        <f>H35</f>
        <v>2500000</v>
      </c>
      <c r="I34" s="539"/>
      <c r="J34" s="47"/>
    </row>
    <row r="35" spans="1:10" x14ac:dyDescent="0.25">
      <c r="A35" s="245" t="s">
        <v>90</v>
      </c>
      <c r="B35" s="537"/>
      <c r="C35" s="537"/>
      <c r="D35" s="537"/>
      <c r="E35" s="538"/>
      <c r="F35" s="199">
        <v>2528882</v>
      </c>
      <c r="G35" s="199"/>
      <c r="H35" s="199">
        <v>2500000</v>
      </c>
      <c r="I35" s="199"/>
      <c r="J35" s="51"/>
    </row>
    <row r="36" spans="1:10" x14ac:dyDescent="0.25">
      <c r="A36" s="209" t="s">
        <v>91</v>
      </c>
      <c r="B36" s="210"/>
      <c r="C36" s="210"/>
      <c r="D36" s="210"/>
      <c r="E36" s="531"/>
      <c r="F36" s="220">
        <f>F37</f>
        <v>1863649</v>
      </c>
      <c r="G36" s="220"/>
      <c r="H36" s="220">
        <f>H37</f>
        <v>1800000</v>
      </c>
      <c r="I36" s="220"/>
      <c r="J36" s="52"/>
    </row>
    <row r="37" spans="1:10" x14ac:dyDescent="0.25">
      <c r="A37" s="245" t="s">
        <v>18</v>
      </c>
      <c r="B37" s="537"/>
      <c r="C37" s="537"/>
      <c r="D37" s="537"/>
      <c r="E37" s="538"/>
      <c r="F37" s="122">
        <v>1863649</v>
      </c>
      <c r="G37" s="122"/>
      <c r="H37" s="122">
        <v>1800000</v>
      </c>
      <c r="I37" s="122"/>
      <c r="J37" s="48"/>
    </row>
    <row r="38" spans="1:10" x14ac:dyDescent="0.25">
      <c r="A38" s="209" t="s">
        <v>92</v>
      </c>
      <c r="B38" s="210"/>
      <c r="C38" s="210"/>
      <c r="D38" s="210"/>
      <c r="E38" s="531"/>
      <c r="F38" s="539">
        <f>F39</f>
        <v>1216535</v>
      </c>
      <c r="G38" s="539"/>
      <c r="H38" s="539">
        <f>H39</f>
        <v>1200000</v>
      </c>
      <c r="I38" s="539"/>
      <c r="J38" s="47"/>
    </row>
    <row r="39" spans="1:10" x14ac:dyDescent="0.25">
      <c r="A39" s="245" t="s">
        <v>93</v>
      </c>
      <c r="B39" s="537"/>
      <c r="C39" s="537"/>
      <c r="D39" s="537"/>
      <c r="E39" s="538"/>
      <c r="F39" s="199">
        <v>1216535</v>
      </c>
      <c r="G39" s="199"/>
      <c r="H39" s="199">
        <v>1200000</v>
      </c>
      <c r="I39" s="199"/>
      <c r="J39" s="51"/>
    </row>
    <row r="40" spans="1:10" x14ac:dyDescent="0.25">
      <c r="A40" s="209" t="s">
        <v>94</v>
      </c>
      <c r="B40" s="210"/>
      <c r="C40" s="210"/>
      <c r="D40" s="210"/>
      <c r="E40" s="531"/>
      <c r="F40" s="220">
        <f>F41</f>
        <v>134721</v>
      </c>
      <c r="G40" s="220"/>
      <c r="H40" s="220">
        <f>H41</f>
        <v>130000</v>
      </c>
      <c r="I40" s="220"/>
      <c r="J40" s="52"/>
    </row>
    <row r="41" spans="1:10" x14ac:dyDescent="0.25">
      <c r="A41" s="245" t="s">
        <v>170</v>
      </c>
      <c r="B41" s="246"/>
      <c r="C41" s="246"/>
      <c r="D41" s="246"/>
      <c r="E41" s="247"/>
      <c r="F41" s="122">
        <v>134721</v>
      </c>
      <c r="G41" s="122"/>
      <c r="H41" s="122">
        <v>130000</v>
      </c>
      <c r="I41" s="122"/>
      <c r="J41" s="48"/>
    </row>
    <row r="42" spans="1:10" x14ac:dyDescent="0.25">
      <c r="A42" s="188" t="s">
        <v>198</v>
      </c>
      <c r="B42" s="189"/>
      <c r="C42" s="189"/>
      <c r="D42" s="189"/>
      <c r="E42" s="190"/>
      <c r="F42" s="242">
        <v>94488</v>
      </c>
      <c r="G42" s="243"/>
      <c r="H42" s="632">
        <v>23622</v>
      </c>
      <c r="I42" s="633"/>
      <c r="J42" s="54"/>
    </row>
    <row r="43" spans="1:10" s="21" customFormat="1" x14ac:dyDescent="0.25">
      <c r="A43" s="550" t="s">
        <v>199</v>
      </c>
      <c r="B43" s="551"/>
      <c r="C43" s="551"/>
      <c r="D43" s="551"/>
      <c r="E43" s="552"/>
      <c r="F43" s="606"/>
      <c r="G43" s="607"/>
      <c r="H43" s="606"/>
      <c r="I43" s="607"/>
      <c r="J43" s="55"/>
    </row>
    <row r="44" spans="1:10" x14ac:dyDescent="0.25">
      <c r="A44" s="209" t="s">
        <v>95</v>
      </c>
      <c r="B44" s="542"/>
      <c r="C44" s="542"/>
      <c r="D44" s="542"/>
      <c r="E44" s="543"/>
      <c r="F44" s="220">
        <f>F45</f>
        <v>91640</v>
      </c>
      <c r="G44" s="220"/>
      <c r="H44" s="220">
        <f>H45</f>
        <v>5000</v>
      </c>
      <c r="I44" s="220"/>
      <c r="J44" s="52"/>
    </row>
    <row r="45" spans="1:10" x14ac:dyDescent="0.25">
      <c r="A45" s="245" t="s">
        <v>96</v>
      </c>
      <c r="B45" s="537"/>
      <c r="C45" s="537"/>
      <c r="D45" s="537"/>
      <c r="E45" s="538"/>
      <c r="F45" s="199">
        <v>91640</v>
      </c>
      <c r="G45" s="199"/>
      <c r="H45" s="199">
        <v>5000</v>
      </c>
      <c r="I45" s="199"/>
      <c r="J45" s="51"/>
    </row>
    <row r="46" spans="1:10" x14ac:dyDescent="0.25">
      <c r="A46" s="209" t="s">
        <v>97</v>
      </c>
      <c r="B46" s="210"/>
      <c r="C46" s="210"/>
      <c r="D46" s="210"/>
      <c r="E46" s="531"/>
      <c r="F46" s="220">
        <v>1500131</v>
      </c>
      <c r="G46" s="220"/>
      <c r="H46" s="220">
        <v>0</v>
      </c>
      <c r="I46" s="220"/>
      <c r="J46" s="52"/>
    </row>
    <row r="47" spans="1:10" x14ac:dyDescent="0.25">
      <c r="A47" s="245" t="s">
        <v>98</v>
      </c>
      <c r="B47" s="246"/>
      <c r="C47" s="246"/>
      <c r="D47" s="246"/>
      <c r="E47" s="247"/>
      <c r="F47" s="122"/>
      <c r="G47" s="122"/>
      <c r="H47" s="122"/>
      <c r="I47" s="122"/>
      <c r="J47" s="48"/>
    </row>
    <row r="48" spans="1:10" x14ac:dyDescent="0.25">
      <c r="A48" s="209" t="s">
        <v>99</v>
      </c>
      <c r="B48" s="540"/>
      <c r="C48" s="540"/>
      <c r="D48" s="540"/>
      <c r="E48" s="541"/>
      <c r="F48" s="220">
        <v>362536</v>
      </c>
      <c r="G48" s="220"/>
      <c r="H48" s="220">
        <v>7728</v>
      </c>
      <c r="I48" s="220"/>
      <c r="J48" s="52"/>
    </row>
    <row r="49" spans="1:10" x14ac:dyDescent="0.25">
      <c r="A49" s="209" t="s">
        <v>100</v>
      </c>
      <c r="B49" s="210"/>
      <c r="C49" s="210"/>
      <c r="D49" s="210"/>
      <c r="E49" s="531"/>
      <c r="F49" s="539">
        <v>22</v>
      </c>
      <c r="G49" s="539"/>
      <c r="H49" s="539">
        <v>20</v>
      </c>
      <c r="I49" s="539"/>
      <c r="J49" s="47"/>
    </row>
    <row r="50" spans="1:10" x14ac:dyDescent="0.25">
      <c r="A50" s="219" t="s">
        <v>101</v>
      </c>
      <c r="B50" s="219"/>
      <c r="C50" s="219"/>
      <c r="D50" s="219"/>
      <c r="E50" s="219"/>
      <c r="F50" s="220">
        <v>1894</v>
      </c>
      <c r="G50" s="220"/>
      <c r="H50" s="220">
        <f>H51</f>
        <v>0</v>
      </c>
      <c r="I50" s="220"/>
      <c r="J50" s="52"/>
    </row>
    <row r="51" spans="1:10" x14ac:dyDescent="0.25">
      <c r="A51" s="245" t="s">
        <v>200</v>
      </c>
      <c r="B51" s="246"/>
      <c r="C51" s="246"/>
      <c r="D51" s="246"/>
      <c r="E51" s="247"/>
      <c r="F51" s="242"/>
      <c r="G51" s="243"/>
      <c r="H51" s="193"/>
      <c r="I51" s="243"/>
      <c r="J51" s="56"/>
    </row>
    <row r="52" spans="1:10" x14ac:dyDescent="0.25">
      <c r="A52" s="219" t="s">
        <v>185</v>
      </c>
      <c r="B52" s="219"/>
      <c r="C52" s="219"/>
      <c r="D52" s="219"/>
      <c r="E52" s="219"/>
      <c r="F52" s="220">
        <v>0</v>
      </c>
      <c r="G52" s="220"/>
      <c r="H52" s="220">
        <v>0</v>
      </c>
      <c r="I52" s="220"/>
      <c r="J52" s="52"/>
    </row>
    <row r="53" spans="1:10" x14ac:dyDescent="0.25">
      <c r="A53" s="209" t="s">
        <v>102</v>
      </c>
      <c r="B53" s="540"/>
      <c r="C53" s="540"/>
      <c r="D53" s="540"/>
      <c r="E53" s="541"/>
      <c r="F53" s="242">
        <v>149000</v>
      </c>
      <c r="G53" s="243"/>
      <c r="H53" s="242">
        <v>30000</v>
      </c>
      <c r="I53" s="244"/>
      <c r="J53" s="57"/>
    </row>
    <row r="54" spans="1:10" x14ac:dyDescent="0.25">
      <c r="A54" s="245" t="s">
        <v>103</v>
      </c>
      <c r="B54" s="246"/>
      <c r="C54" s="246"/>
      <c r="D54" s="246"/>
      <c r="E54" s="247"/>
      <c r="F54" s="242"/>
      <c r="G54" s="243"/>
      <c r="H54" s="193"/>
      <c r="I54" s="243"/>
      <c r="J54" s="56"/>
    </row>
    <row r="55" spans="1:10" x14ac:dyDescent="0.25">
      <c r="A55" s="209" t="s">
        <v>104</v>
      </c>
      <c r="B55" s="210"/>
      <c r="C55" s="210"/>
      <c r="D55" s="210"/>
      <c r="E55" s="531"/>
      <c r="F55" s="196">
        <v>0</v>
      </c>
      <c r="G55" s="197"/>
      <c r="H55" s="196">
        <v>0</v>
      </c>
      <c r="I55" s="197"/>
      <c r="J55" s="47"/>
    </row>
    <row r="56" spans="1:10" x14ac:dyDescent="0.25">
      <c r="A56" s="209" t="s">
        <v>184</v>
      </c>
      <c r="B56" s="210"/>
      <c r="C56" s="210"/>
      <c r="D56" s="210"/>
      <c r="E56" s="531"/>
      <c r="F56" s="196">
        <v>0</v>
      </c>
      <c r="G56" s="197"/>
      <c r="H56" s="196">
        <v>0</v>
      </c>
      <c r="I56" s="197"/>
      <c r="J56" s="47"/>
    </row>
    <row r="57" spans="1:10" x14ac:dyDescent="0.25">
      <c r="A57" s="209" t="s">
        <v>114</v>
      </c>
      <c r="B57" s="210"/>
      <c r="C57" s="210"/>
      <c r="D57" s="210"/>
      <c r="E57" s="531"/>
      <c r="F57" s="220">
        <v>1088073</v>
      </c>
      <c r="G57" s="220"/>
      <c r="H57" s="220">
        <v>0</v>
      </c>
      <c r="I57" s="220"/>
      <c r="J57" s="52"/>
    </row>
    <row r="58" spans="1:10" x14ac:dyDescent="0.25">
      <c r="A58" s="209" t="s">
        <v>180</v>
      </c>
      <c r="B58" s="540"/>
      <c r="C58" s="540"/>
      <c r="D58" s="540"/>
      <c r="E58" s="541"/>
      <c r="F58" s="196">
        <v>0</v>
      </c>
      <c r="G58" s="243"/>
      <c r="H58" s="196">
        <v>0</v>
      </c>
      <c r="I58" s="243"/>
      <c r="J58" s="56"/>
    </row>
    <row r="59" spans="1:10" x14ac:dyDescent="0.25">
      <c r="A59" s="209" t="s">
        <v>13</v>
      </c>
      <c r="B59" s="246"/>
      <c r="C59" s="246"/>
      <c r="D59" s="246"/>
      <c r="E59" s="247"/>
      <c r="F59" s="196">
        <v>28270094</v>
      </c>
      <c r="G59" s="194"/>
      <c r="H59" s="196">
        <v>37747024</v>
      </c>
      <c r="I59" s="194"/>
      <c r="J59" s="48"/>
    </row>
    <row r="60" spans="1:10" x14ac:dyDescent="0.25">
      <c r="A60" s="219" t="s">
        <v>2</v>
      </c>
      <c r="B60" s="219"/>
      <c r="C60" s="219"/>
      <c r="D60" s="219"/>
      <c r="E60" s="219"/>
      <c r="F60" s="539">
        <f>F20+F21+F22+F23+F26+F28+F30+F57+F34+F36+F38+F40+F44+F46+F48+F49+F50+F42+F53+F55+F59+F56+F58+F32+F52+F24</f>
        <v>97667688</v>
      </c>
      <c r="G60" s="539"/>
      <c r="H60" s="539">
        <f>H20+H21+H22+H23+H26+H28+H30+H57+H34+H36+H38+H40+H44+H46+H48+H49+H50+H42+H53+H55+H59+H56+H58+H32+H52+H24</f>
        <v>100756485</v>
      </c>
      <c r="I60" s="539"/>
      <c r="J60" s="47"/>
    </row>
    <row r="61" spans="1:10" x14ac:dyDescent="0.25">
      <c r="A61" s="9"/>
      <c r="B61" s="9"/>
      <c r="C61" s="9"/>
      <c r="D61" s="9"/>
      <c r="E61" s="9"/>
      <c r="F61" s="26"/>
      <c r="G61" s="26"/>
      <c r="H61" s="26"/>
      <c r="I61" s="26"/>
      <c r="J61" s="26"/>
    </row>
    <row r="62" spans="1:10" x14ac:dyDescent="0.25">
      <c r="A62" s="9"/>
      <c r="B62" s="9"/>
      <c r="C62" s="9"/>
      <c r="D62" s="9"/>
      <c r="E62" s="9" t="s">
        <v>25</v>
      </c>
      <c r="F62" s="4"/>
      <c r="G62" s="4"/>
      <c r="H62" s="4"/>
      <c r="I62" s="4"/>
    </row>
    <row r="63" spans="1:10" x14ac:dyDescent="0.25">
      <c r="A63" s="9"/>
      <c r="B63" s="9"/>
      <c r="C63" s="9"/>
      <c r="D63" s="9"/>
      <c r="E63" s="9"/>
      <c r="F63" s="4"/>
      <c r="G63" s="4"/>
      <c r="H63" s="4"/>
      <c r="I63" s="4"/>
    </row>
    <row r="64" spans="1:10" x14ac:dyDescent="0.25">
      <c r="A64" s="165" t="s">
        <v>29</v>
      </c>
      <c r="B64" s="165"/>
      <c r="C64" s="165"/>
      <c r="D64" s="165"/>
      <c r="E64" s="165"/>
      <c r="F64" s="165"/>
      <c r="G64" s="165"/>
      <c r="H64" s="165"/>
      <c r="I64" s="165"/>
      <c r="J64" s="38"/>
    </row>
    <row r="65" spans="1:10" x14ac:dyDescent="0.25">
      <c r="A65" s="27"/>
      <c r="B65" s="27"/>
      <c r="C65" s="27"/>
      <c r="D65" s="27"/>
      <c r="E65" s="27"/>
      <c r="F65" s="28"/>
      <c r="G65" s="28"/>
      <c r="H65" s="28"/>
      <c r="I65" s="28"/>
      <c r="J65" s="28"/>
    </row>
    <row r="66" spans="1:10" ht="15" customHeight="1" x14ac:dyDescent="0.25">
      <c r="A66" s="386" t="s">
        <v>0</v>
      </c>
      <c r="B66" s="386"/>
      <c r="C66" s="386"/>
      <c r="D66" s="386"/>
      <c r="E66" s="386"/>
      <c r="F66" s="126" t="s">
        <v>195</v>
      </c>
      <c r="G66" s="127"/>
      <c r="H66" s="126" t="s">
        <v>196</v>
      </c>
      <c r="I66" s="127"/>
      <c r="J66" s="46"/>
    </row>
    <row r="67" spans="1:10" ht="31.5" customHeight="1" x14ac:dyDescent="0.25">
      <c r="A67" s="387"/>
      <c r="B67" s="387"/>
      <c r="C67" s="387"/>
      <c r="D67" s="387"/>
      <c r="E67" s="387"/>
      <c r="F67" s="128"/>
      <c r="G67" s="128"/>
      <c r="H67" s="128"/>
      <c r="I67" s="128"/>
      <c r="J67" s="46"/>
    </row>
    <row r="68" spans="1:10" x14ac:dyDescent="0.25">
      <c r="A68" s="158" t="s">
        <v>39</v>
      </c>
      <c r="B68" s="158"/>
      <c r="C68" s="158"/>
      <c r="D68" s="158"/>
      <c r="E68" s="158"/>
      <c r="F68" s="122">
        <v>46200</v>
      </c>
      <c r="G68" s="122"/>
      <c r="H68" s="122">
        <v>47000</v>
      </c>
      <c r="I68" s="122"/>
      <c r="J68" s="48"/>
    </row>
    <row r="69" spans="1:10" x14ac:dyDescent="0.25">
      <c r="A69" s="215" t="s">
        <v>204</v>
      </c>
      <c r="B69" s="215"/>
      <c r="C69" s="215"/>
      <c r="D69" s="215"/>
      <c r="E69" s="215"/>
      <c r="F69" s="122"/>
      <c r="G69" s="122"/>
      <c r="H69" s="122"/>
      <c r="I69" s="122"/>
      <c r="J69" s="48"/>
    </row>
    <row r="70" spans="1:10" x14ac:dyDescent="0.25">
      <c r="A70" s="341" t="s">
        <v>128</v>
      </c>
      <c r="B70" s="367"/>
      <c r="C70" s="367"/>
      <c r="D70" s="367"/>
      <c r="E70" s="368"/>
      <c r="F70" s="161">
        <v>0</v>
      </c>
      <c r="G70" s="162"/>
      <c r="H70" s="161">
        <v>0</v>
      </c>
      <c r="I70" s="162"/>
      <c r="J70" s="49"/>
    </row>
    <row r="71" spans="1:10" x14ac:dyDescent="0.25">
      <c r="A71" s="212" t="s">
        <v>174</v>
      </c>
      <c r="B71" s="213"/>
      <c r="C71" s="213"/>
      <c r="D71" s="213"/>
      <c r="E71" s="214"/>
      <c r="F71" s="217"/>
      <c r="G71" s="218"/>
      <c r="H71" s="217"/>
      <c r="I71" s="218"/>
      <c r="J71" s="53"/>
    </row>
    <row r="72" spans="1:10" x14ac:dyDescent="0.25">
      <c r="A72" s="342" t="s">
        <v>45</v>
      </c>
      <c r="B72" s="343"/>
      <c r="C72" s="343"/>
      <c r="D72" s="343"/>
      <c r="E72" s="344"/>
      <c r="F72" s="161">
        <v>0</v>
      </c>
      <c r="G72" s="162"/>
      <c r="H72" s="161">
        <v>0</v>
      </c>
      <c r="I72" s="162"/>
      <c r="J72" s="49"/>
    </row>
    <row r="73" spans="1:10" x14ac:dyDescent="0.25">
      <c r="A73" s="212"/>
      <c r="B73" s="213"/>
      <c r="C73" s="213"/>
      <c r="D73" s="213"/>
      <c r="E73" s="214"/>
      <c r="F73" s="217"/>
      <c r="G73" s="218"/>
      <c r="H73" s="217"/>
      <c r="I73" s="218"/>
      <c r="J73" s="53"/>
    </row>
    <row r="74" spans="1:10" x14ac:dyDescent="0.25">
      <c r="A74" s="120" t="s">
        <v>31</v>
      </c>
      <c r="B74" s="121"/>
      <c r="C74" s="121"/>
      <c r="D74" s="121"/>
      <c r="E74" s="121"/>
      <c r="F74" s="122">
        <v>12475</v>
      </c>
      <c r="G74" s="122"/>
      <c r="H74" s="122">
        <v>12690</v>
      </c>
      <c r="I74" s="122"/>
      <c r="J74" s="48"/>
    </row>
    <row r="75" spans="1:10" ht="15.75" thickBot="1" x14ac:dyDescent="0.3">
      <c r="A75" s="120"/>
      <c r="B75" s="290"/>
      <c r="C75" s="290"/>
      <c r="D75" s="290"/>
      <c r="E75" s="243"/>
      <c r="F75" s="193"/>
      <c r="G75" s="194"/>
      <c r="H75" s="193"/>
      <c r="I75" s="194"/>
      <c r="J75" s="48"/>
    </row>
    <row r="76" spans="1:10" ht="16.5" thickTop="1" thickBot="1" x14ac:dyDescent="0.3">
      <c r="A76" s="103" t="s">
        <v>9</v>
      </c>
      <c r="B76" s="104"/>
      <c r="C76" s="104"/>
      <c r="D76" s="104"/>
      <c r="E76" s="105"/>
      <c r="F76" s="388">
        <f>SUM(F68:G75)</f>
        <v>58675</v>
      </c>
      <c r="G76" s="502"/>
      <c r="H76" s="388">
        <f>SUM(H68:I75)</f>
        <v>59690</v>
      </c>
      <c r="I76" s="157"/>
      <c r="J76" s="47"/>
    </row>
    <row r="77" spans="1:10" ht="16.5" thickTop="1" thickBot="1" x14ac:dyDescent="0.3">
      <c r="A77" s="103" t="s">
        <v>10</v>
      </c>
      <c r="B77" s="104"/>
      <c r="C77" s="104"/>
      <c r="D77" s="104"/>
      <c r="E77" s="104"/>
      <c r="F77" s="110">
        <f>SUM(F76)</f>
        <v>58675</v>
      </c>
      <c r="G77" s="502"/>
      <c r="H77" s="110">
        <f>SUM(H76)</f>
        <v>59690</v>
      </c>
      <c r="I77" s="157"/>
      <c r="J77" s="47"/>
    </row>
    <row r="78" spans="1:10" ht="15.75" thickTop="1" x14ac:dyDescent="0.25">
      <c r="A78" s="132" t="s">
        <v>32</v>
      </c>
      <c r="B78" s="132"/>
      <c r="C78" s="132"/>
      <c r="D78" s="132"/>
      <c r="E78" s="132"/>
      <c r="F78" s="199"/>
      <c r="G78" s="307"/>
      <c r="H78" s="544">
        <v>0</v>
      </c>
      <c r="I78" s="544"/>
      <c r="J78" s="51"/>
    </row>
    <row r="79" spans="1:10" x14ac:dyDescent="0.25">
      <c r="A79" s="112"/>
      <c r="B79" s="113"/>
      <c r="C79" s="113"/>
      <c r="D79" s="113"/>
      <c r="E79" s="114"/>
      <c r="F79" s="193"/>
      <c r="G79" s="194"/>
      <c r="H79" s="193"/>
      <c r="I79" s="194"/>
      <c r="J79" s="48"/>
    </row>
    <row r="80" spans="1:10" ht="15.75" thickBot="1" x14ac:dyDescent="0.3">
      <c r="A80" s="158" t="s">
        <v>33</v>
      </c>
      <c r="B80" s="215"/>
      <c r="C80" s="215"/>
      <c r="D80" s="215"/>
      <c r="E80" s="215"/>
      <c r="F80" s="339"/>
      <c r="G80" s="340"/>
      <c r="H80" s="339">
        <v>0</v>
      </c>
      <c r="I80" s="340"/>
      <c r="J80" s="51"/>
    </row>
    <row r="81" spans="1:10" ht="16.5" thickTop="1" thickBot="1" x14ac:dyDescent="0.3">
      <c r="A81" s="103" t="s">
        <v>11</v>
      </c>
      <c r="B81" s="104"/>
      <c r="C81" s="104"/>
      <c r="D81" s="104"/>
      <c r="E81" s="104"/>
      <c r="F81" s="110">
        <f>SUM(F78+F80)</f>
        <v>0</v>
      </c>
      <c r="G81" s="111"/>
      <c r="H81" s="110">
        <f>SUM(H78+H80)</f>
        <v>0</v>
      </c>
      <c r="I81" s="157"/>
      <c r="J81" s="47"/>
    </row>
    <row r="82" spans="1:10" ht="16.5" thickTop="1" thickBot="1" x14ac:dyDescent="0.3">
      <c r="A82" s="159" t="s">
        <v>12</v>
      </c>
      <c r="B82" s="160"/>
      <c r="C82" s="160"/>
      <c r="D82" s="160"/>
      <c r="E82" s="160"/>
      <c r="F82" s="503">
        <f>SUM(F77+F81)</f>
        <v>58675</v>
      </c>
      <c r="G82" s="503"/>
      <c r="H82" s="503">
        <f>SUM(H77+H81)</f>
        <v>59690</v>
      </c>
      <c r="I82" s="110"/>
      <c r="J82" s="47"/>
    </row>
    <row r="83" spans="1:10" ht="15.75" thickTop="1" x14ac:dyDescent="0.25">
      <c r="A83" s="11"/>
      <c r="B83" s="11"/>
      <c r="C83" s="11"/>
      <c r="D83" s="11"/>
      <c r="E83" s="11"/>
      <c r="F83" s="12"/>
      <c r="G83" s="12"/>
      <c r="H83" s="12"/>
      <c r="I83" s="12"/>
      <c r="J83" s="12"/>
    </row>
    <row r="84" spans="1:10" x14ac:dyDescent="0.25">
      <c r="A84" s="11"/>
      <c r="B84" s="11"/>
      <c r="C84" s="11"/>
      <c r="D84" s="11"/>
      <c r="E84" s="11"/>
      <c r="F84" s="12"/>
      <c r="G84" s="12"/>
      <c r="H84" s="12"/>
      <c r="I84" s="12"/>
      <c r="J84" s="12"/>
    </row>
    <row r="85" spans="1:10" x14ac:dyDescent="0.25">
      <c r="A85" s="165" t="s">
        <v>221</v>
      </c>
      <c r="B85" s="504"/>
      <c r="C85" s="504"/>
      <c r="D85" s="504"/>
      <c r="E85" s="504"/>
      <c r="F85" s="504"/>
      <c r="G85" s="504"/>
      <c r="H85" s="504"/>
      <c r="I85" s="504"/>
      <c r="J85" s="42"/>
    </row>
    <row r="86" spans="1:10" x14ac:dyDescent="0.25">
      <c r="A86" s="25"/>
      <c r="B86" s="25"/>
      <c r="C86" s="25"/>
      <c r="D86" s="25"/>
      <c r="E86" s="25"/>
      <c r="F86" s="26"/>
      <c r="G86" s="26"/>
      <c r="H86" s="26"/>
      <c r="I86" s="26"/>
      <c r="J86" s="26"/>
    </row>
    <row r="87" spans="1:10" s="3" customFormat="1" ht="15" customHeight="1" x14ac:dyDescent="0.25">
      <c r="A87" s="505" t="s">
        <v>0</v>
      </c>
      <c r="B87" s="506"/>
      <c r="C87" s="506"/>
      <c r="D87" s="506"/>
      <c r="E87" s="507"/>
      <c r="F87" s="126" t="s">
        <v>195</v>
      </c>
      <c r="G87" s="127"/>
      <c r="H87" s="381" t="s">
        <v>196</v>
      </c>
      <c r="I87" s="382"/>
      <c r="J87" s="58"/>
    </row>
    <row r="88" spans="1:10" s="3" customFormat="1" x14ac:dyDescent="0.25">
      <c r="A88" s="508"/>
      <c r="B88" s="509"/>
      <c r="C88" s="509"/>
      <c r="D88" s="509"/>
      <c r="E88" s="510"/>
      <c r="F88" s="128"/>
      <c r="G88" s="128"/>
      <c r="H88" s="383"/>
      <c r="I88" s="383"/>
      <c r="J88" s="58"/>
    </row>
    <row r="89" spans="1:10" x14ac:dyDescent="0.25">
      <c r="A89" s="278" t="s">
        <v>126</v>
      </c>
      <c r="B89" s="279"/>
      <c r="C89" s="279"/>
      <c r="D89" s="279"/>
      <c r="E89" s="280"/>
      <c r="F89" s="384">
        <v>361690</v>
      </c>
      <c r="G89" s="385"/>
      <c r="H89" s="384">
        <v>411717</v>
      </c>
      <c r="I89" s="385"/>
      <c r="J89" s="59"/>
    </row>
    <row r="90" spans="1:10" x14ac:dyDescent="0.25">
      <c r="A90" s="511"/>
      <c r="B90" s="512"/>
      <c r="C90" s="512"/>
      <c r="D90" s="512"/>
      <c r="E90" s="513"/>
      <c r="F90" s="522"/>
      <c r="G90" s="523"/>
      <c r="H90" s="522"/>
      <c r="I90" s="523"/>
      <c r="J90" s="60"/>
    </row>
    <row r="91" spans="1:10" x14ac:dyDescent="0.25">
      <c r="A91" s="278" t="s">
        <v>31</v>
      </c>
      <c r="B91" s="279"/>
      <c r="C91" s="279"/>
      <c r="D91" s="279"/>
      <c r="E91" s="280"/>
      <c r="F91" s="384">
        <v>97656</v>
      </c>
      <c r="G91" s="385"/>
      <c r="H91" s="384">
        <v>111163</v>
      </c>
      <c r="I91" s="385"/>
      <c r="J91" s="59"/>
    </row>
    <row r="92" spans="1:10" ht="15.75" thickBot="1" x14ac:dyDescent="0.3">
      <c r="A92" s="112"/>
      <c r="B92" s="113"/>
      <c r="C92" s="113"/>
      <c r="D92" s="113"/>
      <c r="E92" s="114"/>
      <c r="F92" s="221"/>
      <c r="G92" s="222"/>
      <c r="H92" s="221"/>
      <c r="I92" s="222"/>
      <c r="J92" s="49"/>
    </row>
    <row r="93" spans="1:10" ht="16.5" thickTop="1" thickBot="1" x14ac:dyDescent="0.3">
      <c r="A93" s="103" t="s">
        <v>9</v>
      </c>
      <c r="B93" s="104"/>
      <c r="C93" s="104"/>
      <c r="D93" s="104"/>
      <c r="E93" s="105"/>
      <c r="F93" s="316">
        <f>F89+F91</f>
        <v>459346</v>
      </c>
      <c r="G93" s="524"/>
      <c r="H93" s="316">
        <f>H89+H91</f>
        <v>522880</v>
      </c>
      <c r="I93" s="317"/>
      <c r="J93" s="54"/>
    </row>
    <row r="94" spans="1:10" ht="16.5" thickTop="1" thickBot="1" x14ac:dyDescent="0.3">
      <c r="A94" s="159" t="s">
        <v>12</v>
      </c>
      <c r="B94" s="160"/>
      <c r="C94" s="160"/>
      <c r="D94" s="160"/>
      <c r="E94" s="160"/>
      <c r="F94" s="410">
        <f>F93</f>
        <v>459346</v>
      </c>
      <c r="G94" s="410"/>
      <c r="H94" s="410">
        <f>H93</f>
        <v>522880</v>
      </c>
      <c r="I94" s="151"/>
      <c r="J94" s="59"/>
    </row>
    <row r="95" spans="1:10" ht="15.75" thickTop="1" x14ac:dyDescent="0.25">
      <c r="A95" s="11"/>
      <c r="B95" s="11"/>
      <c r="C95" s="11"/>
      <c r="D95" s="11"/>
      <c r="E95" s="11"/>
      <c r="F95" s="12"/>
      <c r="G95" s="12"/>
      <c r="H95" s="12"/>
      <c r="I95" s="12"/>
      <c r="J95" s="12"/>
    </row>
    <row r="96" spans="1:10" s="23" customFormat="1" x14ac:dyDescent="0.25">
      <c r="A96" s="11"/>
      <c r="B96" s="11"/>
      <c r="C96" s="11"/>
      <c r="D96" s="11"/>
      <c r="E96" s="11"/>
      <c r="F96" s="12"/>
      <c r="G96" s="12"/>
      <c r="H96" s="12"/>
      <c r="I96" s="12"/>
      <c r="J96" s="12"/>
    </row>
    <row r="97" spans="1:18" s="23" customFormat="1" x14ac:dyDescent="0.25">
      <c r="A97" s="11"/>
      <c r="B97" s="11"/>
      <c r="C97" s="11"/>
      <c r="D97" s="11"/>
      <c r="E97" s="11"/>
      <c r="F97" s="12"/>
      <c r="G97" s="12"/>
      <c r="H97" s="12"/>
      <c r="I97" s="12"/>
      <c r="J97" s="12"/>
    </row>
    <row r="98" spans="1:18" s="33" customFormat="1" x14ac:dyDescent="0.25">
      <c r="A98" s="11"/>
      <c r="B98" s="11"/>
      <c r="C98" s="11"/>
      <c r="D98" s="11"/>
      <c r="E98" s="11"/>
      <c r="F98" s="12"/>
      <c r="G98" s="12"/>
      <c r="H98" s="12"/>
      <c r="I98" s="12"/>
      <c r="J98" s="12"/>
    </row>
    <row r="99" spans="1:18" s="33" customFormat="1" x14ac:dyDescent="0.25">
      <c r="A99" s="11"/>
      <c r="B99" s="11"/>
      <c r="C99" s="11"/>
      <c r="D99" s="11"/>
      <c r="E99" s="11"/>
      <c r="F99" s="12"/>
      <c r="G99" s="12"/>
      <c r="H99" s="12"/>
      <c r="I99" s="12"/>
      <c r="J99" s="12"/>
    </row>
    <row r="100" spans="1:18" s="33" customFormat="1" x14ac:dyDescent="0.25">
      <c r="A100" s="11"/>
      <c r="B100" s="11"/>
      <c r="C100" s="11"/>
      <c r="D100" s="11"/>
      <c r="E100" s="11"/>
      <c r="F100" s="12"/>
      <c r="G100" s="12"/>
      <c r="H100" s="12"/>
      <c r="I100" s="12"/>
      <c r="J100" s="12"/>
    </row>
    <row r="101" spans="1:18" s="23" customFormat="1" x14ac:dyDescent="0.25">
      <c r="A101" s="11"/>
      <c r="B101" s="11"/>
      <c r="C101" s="11"/>
      <c r="D101" s="11"/>
      <c r="E101" s="11"/>
      <c r="F101" s="12"/>
      <c r="G101" s="12"/>
      <c r="H101" s="12"/>
      <c r="I101" s="12"/>
      <c r="J101" s="12"/>
    </row>
    <row r="102" spans="1:18" s="23" customFormat="1" x14ac:dyDescent="0.25">
      <c r="A102" s="11"/>
      <c r="B102" s="11"/>
      <c r="C102" s="11"/>
      <c r="D102" s="11"/>
      <c r="E102" s="11"/>
      <c r="F102" s="12"/>
      <c r="G102" s="12"/>
      <c r="H102" s="12"/>
      <c r="I102" s="12"/>
      <c r="J102" s="12"/>
    </row>
    <row r="103" spans="1:18" s="23" customFormat="1" x14ac:dyDescent="0.25">
      <c r="A103" s="11"/>
      <c r="B103" s="11"/>
      <c r="C103" s="11"/>
      <c r="D103" s="11"/>
      <c r="E103" s="11"/>
      <c r="F103" s="12"/>
      <c r="G103" s="12"/>
      <c r="H103" s="12"/>
      <c r="I103" s="12"/>
      <c r="J103" s="12"/>
    </row>
    <row r="104" spans="1:18" x14ac:dyDescent="0.25">
      <c r="A104" s="11"/>
      <c r="B104" s="11"/>
      <c r="C104" s="11"/>
      <c r="D104" s="11"/>
      <c r="E104" s="11"/>
      <c r="F104" s="12"/>
      <c r="G104" s="12"/>
      <c r="H104" s="12"/>
      <c r="I104" s="12"/>
      <c r="J104" s="12"/>
    </row>
    <row r="105" spans="1:18" x14ac:dyDescent="0.25">
      <c r="A105" s="559" t="s">
        <v>35</v>
      </c>
      <c r="B105" s="559"/>
      <c r="C105" s="559"/>
      <c r="D105" s="559"/>
      <c r="E105" s="559"/>
      <c r="F105" s="559"/>
      <c r="G105" s="559"/>
      <c r="H105" s="559"/>
      <c r="I105" s="559"/>
      <c r="J105" s="44"/>
    </row>
    <row r="106" spans="1:18" x14ac:dyDescent="0.25">
      <c r="A106" s="559"/>
      <c r="B106" s="559"/>
      <c r="C106" s="559"/>
      <c r="D106" s="559"/>
      <c r="E106" s="559"/>
      <c r="F106" s="559"/>
      <c r="G106" s="559"/>
      <c r="H106" s="559"/>
      <c r="I106" s="559"/>
      <c r="J106" s="44"/>
    </row>
    <row r="107" spans="1:18" x14ac:dyDescent="0.25">
      <c r="A107" s="15"/>
      <c r="B107" s="15"/>
      <c r="C107" s="15"/>
      <c r="D107" s="15"/>
      <c r="E107" s="15"/>
      <c r="F107" s="16"/>
      <c r="G107" s="16"/>
      <c r="H107" s="16"/>
      <c r="I107" s="16"/>
      <c r="J107" s="61"/>
    </row>
    <row r="108" spans="1:18" ht="15" customHeight="1" x14ac:dyDescent="0.25">
      <c r="A108" s="495" t="s">
        <v>0</v>
      </c>
      <c r="B108" s="495"/>
      <c r="C108" s="495"/>
      <c r="D108" s="495"/>
      <c r="E108" s="495"/>
      <c r="F108" s="126" t="s">
        <v>195</v>
      </c>
      <c r="G108" s="127"/>
      <c r="H108" s="126" t="s">
        <v>196</v>
      </c>
      <c r="I108" s="127"/>
      <c r="J108" s="46"/>
      <c r="K108" s="25"/>
      <c r="L108" s="25"/>
      <c r="M108" s="25"/>
      <c r="N108" s="25"/>
      <c r="O108" s="25"/>
      <c r="P108" s="25"/>
      <c r="Q108" s="25"/>
      <c r="R108" s="25"/>
    </row>
    <row r="109" spans="1:18" x14ac:dyDescent="0.25">
      <c r="A109" s="496"/>
      <c r="B109" s="496"/>
      <c r="C109" s="496"/>
      <c r="D109" s="496"/>
      <c r="E109" s="496"/>
      <c r="F109" s="128"/>
      <c r="G109" s="128"/>
      <c r="H109" s="128"/>
      <c r="I109" s="128"/>
      <c r="J109" s="46"/>
      <c r="K109" s="25"/>
      <c r="L109" s="25"/>
      <c r="M109" s="25"/>
      <c r="N109" s="25"/>
      <c r="O109" s="25"/>
      <c r="P109" s="25"/>
      <c r="Q109" s="25"/>
      <c r="R109" s="25"/>
    </row>
    <row r="110" spans="1:18" x14ac:dyDescent="0.25">
      <c r="A110" s="535" t="s">
        <v>36</v>
      </c>
      <c r="B110" s="535"/>
      <c r="C110" s="535"/>
      <c r="D110" s="535"/>
      <c r="E110" s="535"/>
      <c r="F110" s="130">
        <f>SUM(F111:G112)</f>
        <v>3616801</v>
      </c>
      <c r="G110" s="130"/>
      <c r="H110" s="130">
        <f>SUM(H111:I112)</f>
        <v>6001429</v>
      </c>
      <c r="I110" s="130"/>
      <c r="J110" s="49"/>
      <c r="K110" s="25"/>
      <c r="L110" s="25"/>
      <c r="M110" s="25"/>
      <c r="N110" s="25"/>
      <c r="O110" s="25"/>
      <c r="P110" s="25"/>
      <c r="Q110" s="25"/>
      <c r="R110" s="25"/>
    </row>
    <row r="111" spans="1:18" x14ac:dyDescent="0.25">
      <c r="A111" s="613" t="s">
        <v>116</v>
      </c>
      <c r="B111" s="613"/>
      <c r="C111" s="613"/>
      <c r="D111" s="613"/>
      <c r="E111" s="613"/>
      <c r="F111" s="122">
        <v>1792800</v>
      </c>
      <c r="G111" s="122"/>
      <c r="H111" s="130">
        <v>3544162</v>
      </c>
      <c r="I111" s="130"/>
      <c r="J111" s="49"/>
      <c r="K111" s="25"/>
      <c r="L111" s="25"/>
      <c r="M111" s="25"/>
      <c r="N111" s="25"/>
      <c r="O111" s="25"/>
      <c r="P111" s="25"/>
      <c r="Q111" s="25"/>
      <c r="R111" s="25"/>
    </row>
    <row r="112" spans="1:18" x14ac:dyDescent="0.25">
      <c r="A112" s="459" t="s">
        <v>117</v>
      </c>
      <c r="B112" s="460"/>
      <c r="C112" s="460"/>
      <c r="D112" s="460"/>
      <c r="E112" s="461"/>
      <c r="F112" s="161">
        <v>1824001</v>
      </c>
      <c r="G112" s="162"/>
      <c r="H112" s="161">
        <v>2457267</v>
      </c>
      <c r="I112" s="162"/>
      <c r="J112" s="49"/>
      <c r="K112" s="25"/>
      <c r="L112" s="25"/>
      <c r="M112" s="25"/>
      <c r="N112" s="25"/>
      <c r="O112" s="25"/>
      <c r="P112" s="25"/>
      <c r="Q112" s="25"/>
      <c r="R112" s="25"/>
    </row>
    <row r="113" spans="1:18" x14ac:dyDescent="0.25">
      <c r="A113" s="535" t="s">
        <v>62</v>
      </c>
      <c r="B113" s="535"/>
      <c r="C113" s="535"/>
      <c r="D113" s="535"/>
      <c r="E113" s="535"/>
      <c r="F113" s="122">
        <v>0</v>
      </c>
      <c r="G113" s="122"/>
      <c r="H113" s="130">
        <v>0</v>
      </c>
      <c r="I113" s="130"/>
      <c r="J113" s="49"/>
      <c r="K113" s="25"/>
      <c r="L113" s="25"/>
      <c r="M113" s="25"/>
      <c r="N113" s="25"/>
      <c r="O113" s="25"/>
      <c r="P113" s="25"/>
      <c r="Q113" s="25"/>
      <c r="R113" s="25"/>
    </row>
    <row r="114" spans="1:18" x14ac:dyDescent="0.25">
      <c r="A114" s="536" t="s">
        <v>63</v>
      </c>
      <c r="B114" s="536"/>
      <c r="C114" s="536"/>
      <c r="D114" s="536"/>
      <c r="E114" s="536"/>
      <c r="F114" s="122"/>
      <c r="G114" s="122"/>
      <c r="H114" s="130"/>
      <c r="I114" s="130"/>
      <c r="J114" s="49"/>
      <c r="K114" s="25"/>
      <c r="L114" s="25"/>
      <c r="M114" s="25"/>
      <c r="N114" s="25"/>
      <c r="O114" s="25"/>
      <c r="P114" s="25"/>
      <c r="Q114" s="25"/>
      <c r="R114" s="25"/>
    </row>
    <row r="115" spans="1:18" s="21" customFormat="1" x14ac:dyDescent="0.25">
      <c r="A115" s="219" t="s">
        <v>127</v>
      </c>
      <c r="B115" s="219"/>
      <c r="C115" s="219"/>
      <c r="D115" s="219"/>
      <c r="E115" s="219"/>
      <c r="F115" s="130">
        <v>82375</v>
      </c>
      <c r="G115" s="130"/>
      <c r="H115" s="130">
        <v>180000</v>
      </c>
      <c r="I115" s="130"/>
      <c r="J115" s="49"/>
      <c r="K115" s="25"/>
      <c r="L115" s="25"/>
      <c r="M115" s="25"/>
      <c r="N115" s="25"/>
      <c r="O115" s="25"/>
      <c r="P115" s="25"/>
      <c r="Q115" s="25"/>
      <c r="R115" s="25"/>
    </row>
    <row r="116" spans="1:18" s="21" customFormat="1" ht="15.75" thickBot="1" x14ac:dyDescent="0.3">
      <c r="A116" s="532" t="s">
        <v>242</v>
      </c>
      <c r="B116" s="533"/>
      <c r="C116" s="533"/>
      <c r="D116" s="533"/>
      <c r="E116" s="534"/>
      <c r="F116" s="149"/>
      <c r="G116" s="150"/>
      <c r="H116" s="521"/>
      <c r="I116" s="150"/>
      <c r="J116" s="53"/>
      <c r="K116" s="25"/>
      <c r="L116" s="25"/>
      <c r="M116" s="25"/>
      <c r="N116" s="25"/>
      <c r="O116" s="25"/>
      <c r="P116" s="25"/>
      <c r="Q116" s="25"/>
      <c r="R116" s="25"/>
    </row>
    <row r="117" spans="1:18" ht="16.5" thickTop="1" thickBot="1" x14ac:dyDescent="0.3">
      <c r="A117" s="271" t="s">
        <v>6</v>
      </c>
      <c r="B117" s="272"/>
      <c r="C117" s="272"/>
      <c r="D117" s="272"/>
      <c r="E117" s="272"/>
      <c r="F117" s="101">
        <f>F110+F113+F115</f>
        <v>3699176</v>
      </c>
      <c r="G117" s="119"/>
      <c r="H117" s="101">
        <f>H110+H113+H115</f>
        <v>6181429</v>
      </c>
      <c r="I117" s="102"/>
      <c r="J117" s="62"/>
      <c r="K117" s="25"/>
      <c r="L117" s="25"/>
      <c r="M117" s="25"/>
      <c r="N117" s="25"/>
      <c r="O117" s="25"/>
      <c r="P117" s="25"/>
      <c r="Q117" s="25"/>
      <c r="R117" s="25"/>
    </row>
    <row r="118" spans="1:18" ht="15.75" thickTop="1" x14ac:dyDescent="0.25">
      <c r="A118" s="209" t="s">
        <v>24</v>
      </c>
      <c r="B118" s="210"/>
      <c r="C118" s="210"/>
      <c r="D118" s="210"/>
      <c r="E118" s="210"/>
      <c r="F118" s="130">
        <v>654061</v>
      </c>
      <c r="G118" s="130"/>
      <c r="H118" s="130">
        <v>1054176</v>
      </c>
      <c r="I118" s="130"/>
      <c r="J118" s="49"/>
      <c r="K118" s="25"/>
      <c r="L118" s="25"/>
      <c r="M118" s="25"/>
      <c r="N118" s="25"/>
      <c r="O118" s="25"/>
      <c r="P118" s="25"/>
      <c r="Q118" s="25"/>
      <c r="R118" s="25"/>
    </row>
    <row r="119" spans="1:18" x14ac:dyDescent="0.25">
      <c r="A119" s="492" t="s">
        <v>228</v>
      </c>
      <c r="B119" s="493"/>
      <c r="C119" s="493"/>
      <c r="D119" s="493"/>
      <c r="E119" s="493"/>
      <c r="F119" s="131"/>
      <c r="G119" s="131"/>
      <c r="H119" s="131"/>
      <c r="I119" s="131"/>
      <c r="J119" s="49"/>
      <c r="K119" s="25"/>
      <c r="L119" s="25"/>
      <c r="M119" s="25"/>
      <c r="N119" s="25"/>
      <c r="O119" s="25"/>
      <c r="P119" s="25"/>
      <c r="Q119" s="25"/>
      <c r="R119" s="25"/>
    </row>
    <row r="120" spans="1:18" ht="15.75" thickBot="1" x14ac:dyDescent="0.3">
      <c r="A120" s="514" t="s">
        <v>37</v>
      </c>
      <c r="B120" s="515"/>
      <c r="C120" s="515"/>
      <c r="D120" s="515"/>
      <c r="E120" s="516"/>
      <c r="F120" s="221">
        <v>0</v>
      </c>
      <c r="G120" s="222"/>
      <c r="H120" s="221">
        <v>0</v>
      </c>
      <c r="I120" s="222"/>
      <c r="J120" s="49"/>
      <c r="K120" s="25"/>
      <c r="L120" s="25"/>
      <c r="M120" s="25"/>
      <c r="N120" s="25"/>
      <c r="O120" s="25"/>
      <c r="P120" s="25"/>
      <c r="Q120" s="25"/>
      <c r="R120" s="25"/>
    </row>
    <row r="121" spans="1:18" ht="16.5" thickTop="1" thickBot="1" x14ac:dyDescent="0.3">
      <c r="A121" s="271" t="s">
        <v>7</v>
      </c>
      <c r="B121" s="272"/>
      <c r="C121" s="272"/>
      <c r="D121" s="272"/>
      <c r="E121" s="272"/>
      <c r="F121" s="151">
        <f>SUM(F118:G120)</f>
        <v>654061</v>
      </c>
      <c r="G121" s="488"/>
      <c r="H121" s="151">
        <f>SUM(H118:I120)</f>
        <v>1054176</v>
      </c>
      <c r="I121" s="152"/>
      <c r="J121" s="59"/>
      <c r="K121" s="25"/>
      <c r="L121" s="25"/>
      <c r="M121" s="25"/>
      <c r="N121" s="25"/>
      <c r="O121" s="25"/>
      <c r="P121" s="25"/>
      <c r="Q121" s="25"/>
      <c r="R121" s="25"/>
    </row>
    <row r="122" spans="1:18" ht="15.75" thickTop="1" x14ac:dyDescent="0.25">
      <c r="A122" s="209" t="s">
        <v>38</v>
      </c>
      <c r="B122" s="210"/>
      <c r="C122" s="210"/>
      <c r="D122" s="210"/>
      <c r="E122" s="531"/>
      <c r="F122" s="130">
        <v>13749</v>
      </c>
      <c r="G122" s="130"/>
      <c r="H122" s="130">
        <v>15000</v>
      </c>
      <c r="I122" s="130"/>
      <c r="J122" s="49"/>
      <c r="K122" s="25"/>
      <c r="L122" s="25"/>
      <c r="M122" s="25"/>
      <c r="N122" s="25"/>
      <c r="O122" s="25"/>
      <c r="P122" s="25"/>
      <c r="Q122" s="25"/>
      <c r="R122" s="25"/>
    </row>
    <row r="123" spans="1:18" x14ac:dyDescent="0.25">
      <c r="A123" s="492" t="s">
        <v>262</v>
      </c>
      <c r="B123" s="493"/>
      <c r="C123" s="493"/>
      <c r="D123" s="493"/>
      <c r="E123" s="493"/>
      <c r="F123" s="131"/>
      <c r="G123" s="131"/>
      <c r="H123" s="131"/>
      <c r="I123" s="131"/>
      <c r="J123" s="49"/>
      <c r="K123" s="25"/>
      <c r="L123" s="25"/>
      <c r="M123" s="25"/>
      <c r="N123" s="25"/>
      <c r="O123" s="25"/>
      <c r="P123" s="25"/>
      <c r="Q123" s="25"/>
      <c r="R123" s="25"/>
    </row>
    <row r="124" spans="1:18" x14ac:dyDescent="0.25">
      <c r="A124" s="219" t="s">
        <v>39</v>
      </c>
      <c r="B124" s="219"/>
      <c r="C124" s="219"/>
      <c r="D124" s="219"/>
      <c r="E124" s="219"/>
      <c r="F124" s="130">
        <v>29330</v>
      </c>
      <c r="G124" s="130"/>
      <c r="H124" s="130">
        <v>30000</v>
      </c>
      <c r="I124" s="130"/>
      <c r="J124" s="49"/>
      <c r="K124" s="25"/>
      <c r="L124" s="25"/>
      <c r="M124" s="25"/>
      <c r="N124" s="25"/>
      <c r="O124" s="25"/>
      <c r="P124" s="25"/>
      <c r="Q124" s="25"/>
      <c r="R124" s="25"/>
    </row>
    <row r="125" spans="1:18" x14ac:dyDescent="0.25">
      <c r="A125" s="453" t="s">
        <v>245</v>
      </c>
      <c r="B125" s="453"/>
      <c r="C125" s="453"/>
      <c r="D125" s="453"/>
      <c r="E125" s="453"/>
      <c r="F125" s="130"/>
      <c r="G125" s="130"/>
      <c r="H125" s="130"/>
      <c r="I125" s="130"/>
      <c r="J125" s="49"/>
      <c r="K125" s="25"/>
      <c r="L125" s="25"/>
      <c r="M125" s="25"/>
      <c r="N125" s="25"/>
      <c r="O125" s="25"/>
      <c r="P125" s="25"/>
      <c r="Q125" s="25"/>
      <c r="R125" s="25"/>
    </row>
    <row r="126" spans="1:18" x14ac:dyDescent="0.25">
      <c r="A126" s="209" t="s">
        <v>40</v>
      </c>
      <c r="B126" s="210"/>
      <c r="C126" s="210"/>
      <c r="D126" s="210"/>
      <c r="E126" s="210"/>
      <c r="F126" s="130">
        <v>46903</v>
      </c>
      <c r="G126" s="130"/>
      <c r="H126" s="130">
        <v>50000</v>
      </c>
      <c r="I126" s="130"/>
      <c r="J126" s="49"/>
    </row>
    <row r="127" spans="1:18" x14ac:dyDescent="0.25">
      <c r="A127" s="492" t="s">
        <v>74</v>
      </c>
      <c r="B127" s="493"/>
      <c r="C127" s="493"/>
      <c r="D127" s="493"/>
      <c r="E127" s="493"/>
      <c r="F127" s="520"/>
      <c r="G127" s="520"/>
      <c r="H127" s="520"/>
      <c r="I127" s="520"/>
      <c r="J127" s="63"/>
    </row>
    <row r="128" spans="1:18" x14ac:dyDescent="0.25">
      <c r="A128" s="342" t="s">
        <v>16</v>
      </c>
      <c r="B128" s="343"/>
      <c r="C128" s="343"/>
      <c r="D128" s="343"/>
      <c r="E128" s="344"/>
      <c r="F128" s="161">
        <v>0</v>
      </c>
      <c r="G128" s="162"/>
      <c r="H128" s="161">
        <v>0</v>
      </c>
      <c r="I128" s="162"/>
      <c r="J128" s="49"/>
    </row>
    <row r="129" spans="1:10" x14ac:dyDescent="0.25">
      <c r="A129" s="212" t="s">
        <v>41</v>
      </c>
      <c r="B129" s="213"/>
      <c r="C129" s="213"/>
      <c r="D129" s="213"/>
      <c r="E129" s="214"/>
      <c r="F129" s="397"/>
      <c r="G129" s="398"/>
      <c r="H129" s="397"/>
      <c r="I129" s="398"/>
      <c r="J129" s="49"/>
    </row>
    <row r="130" spans="1:10" x14ac:dyDescent="0.25">
      <c r="A130" s="341" t="s">
        <v>42</v>
      </c>
      <c r="B130" s="367"/>
      <c r="C130" s="367"/>
      <c r="D130" s="367"/>
      <c r="E130" s="368"/>
      <c r="F130" s="161">
        <v>246606</v>
      </c>
      <c r="G130" s="162"/>
      <c r="H130" s="161">
        <v>370000</v>
      </c>
      <c r="I130" s="162"/>
      <c r="J130" s="49"/>
    </row>
    <row r="131" spans="1:10" x14ac:dyDescent="0.25">
      <c r="A131" s="212" t="s">
        <v>43</v>
      </c>
      <c r="B131" s="213"/>
      <c r="C131" s="213"/>
      <c r="D131" s="213"/>
      <c r="E131" s="214"/>
      <c r="F131" s="161"/>
      <c r="G131" s="162"/>
      <c r="H131" s="161"/>
      <c r="I131" s="162"/>
      <c r="J131" s="49"/>
    </row>
    <row r="132" spans="1:10" x14ac:dyDescent="0.25">
      <c r="A132" s="120" t="s">
        <v>8</v>
      </c>
      <c r="B132" s="121"/>
      <c r="C132" s="121"/>
      <c r="D132" s="121"/>
      <c r="E132" s="121"/>
      <c r="F132" s="130">
        <v>0</v>
      </c>
      <c r="G132" s="130"/>
      <c r="H132" s="130">
        <v>0</v>
      </c>
      <c r="I132" s="130"/>
      <c r="J132" s="49"/>
    </row>
    <row r="133" spans="1:10" x14ac:dyDescent="0.25">
      <c r="A133" s="230" t="s">
        <v>44</v>
      </c>
      <c r="B133" s="231"/>
      <c r="C133" s="231"/>
      <c r="D133" s="231"/>
      <c r="E133" s="231"/>
      <c r="F133" s="131"/>
      <c r="G133" s="131"/>
      <c r="H133" s="131"/>
      <c r="I133" s="131"/>
      <c r="J133" s="49"/>
    </row>
    <row r="134" spans="1:10" x14ac:dyDescent="0.25">
      <c r="A134" s="120" t="s">
        <v>30</v>
      </c>
      <c r="B134" s="121"/>
      <c r="C134" s="121"/>
      <c r="D134" s="121"/>
      <c r="E134" s="121"/>
      <c r="F134" s="130">
        <v>0</v>
      </c>
      <c r="G134" s="130"/>
      <c r="H134" s="130">
        <v>0</v>
      </c>
      <c r="I134" s="130"/>
      <c r="J134" s="49"/>
    </row>
    <row r="135" spans="1:10" x14ac:dyDescent="0.25">
      <c r="A135" s="230"/>
      <c r="B135" s="231"/>
      <c r="C135" s="231"/>
      <c r="D135" s="231"/>
      <c r="E135" s="231"/>
      <c r="F135" s="131"/>
      <c r="G135" s="131"/>
      <c r="H135" s="131"/>
      <c r="I135" s="131"/>
      <c r="J135" s="49"/>
    </row>
    <row r="136" spans="1:10" x14ac:dyDescent="0.25">
      <c r="A136" s="487" t="s">
        <v>45</v>
      </c>
      <c r="B136" s="487"/>
      <c r="C136" s="487"/>
      <c r="D136" s="487"/>
      <c r="E136" s="487"/>
      <c r="F136" s="130">
        <v>662237</v>
      </c>
      <c r="G136" s="130"/>
      <c r="H136" s="130">
        <v>808000</v>
      </c>
      <c r="I136" s="130"/>
      <c r="J136" s="49"/>
    </row>
    <row r="137" spans="1:10" x14ac:dyDescent="0.25">
      <c r="A137" s="212" t="s">
        <v>231</v>
      </c>
      <c r="B137" s="213"/>
      <c r="C137" s="213"/>
      <c r="D137" s="213"/>
      <c r="E137" s="214"/>
      <c r="F137" s="161"/>
      <c r="G137" s="162"/>
      <c r="H137" s="161"/>
      <c r="I137" s="162"/>
      <c r="J137" s="49"/>
    </row>
    <row r="138" spans="1:10" x14ac:dyDescent="0.25">
      <c r="A138" s="517" t="s">
        <v>46</v>
      </c>
      <c r="B138" s="518"/>
      <c r="C138" s="518"/>
      <c r="D138" s="518"/>
      <c r="E138" s="519"/>
      <c r="F138" s="161">
        <v>267420</v>
      </c>
      <c r="G138" s="162"/>
      <c r="H138" s="161">
        <v>688829</v>
      </c>
      <c r="I138" s="162"/>
      <c r="J138" s="49"/>
    </row>
    <row r="139" spans="1:10" x14ac:dyDescent="0.25">
      <c r="A139" s="497"/>
      <c r="B139" s="498"/>
      <c r="C139" s="498"/>
      <c r="D139" s="498"/>
      <c r="E139" s="499"/>
      <c r="F139" s="161"/>
      <c r="G139" s="162"/>
      <c r="H139" s="161"/>
      <c r="I139" s="162"/>
      <c r="J139" s="49"/>
    </row>
    <row r="140" spans="1:10" x14ac:dyDescent="0.25">
      <c r="A140" s="517" t="s">
        <v>118</v>
      </c>
      <c r="B140" s="518"/>
      <c r="C140" s="518"/>
      <c r="D140" s="518"/>
      <c r="E140" s="519"/>
      <c r="F140" s="161">
        <v>0</v>
      </c>
      <c r="G140" s="162"/>
      <c r="H140" s="161">
        <v>240000</v>
      </c>
      <c r="I140" s="162"/>
      <c r="J140" s="49"/>
    </row>
    <row r="141" spans="1:10" x14ac:dyDescent="0.25">
      <c r="A141" s="525" t="s">
        <v>232</v>
      </c>
      <c r="B141" s="526"/>
      <c r="C141" s="526"/>
      <c r="D141" s="526"/>
      <c r="E141" s="527"/>
      <c r="F141" s="161"/>
      <c r="G141" s="162"/>
      <c r="H141" s="161"/>
      <c r="I141" s="162"/>
      <c r="J141" s="49"/>
    </row>
    <row r="142" spans="1:10" x14ac:dyDescent="0.25">
      <c r="A142" s="120" t="s">
        <v>31</v>
      </c>
      <c r="B142" s="121"/>
      <c r="C142" s="121"/>
      <c r="D142" s="121"/>
      <c r="E142" s="121"/>
      <c r="F142" s="130">
        <v>90353</v>
      </c>
      <c r="G142" s="130"/>
      <c r="H142" s="130">
        <v>260010</v>
      </c>
      <c r="I142" s="130"/>
      <c r="J142" s="49"/>
    </row>
    <row r="143" spans="1:10" x14ac:dyDescent="0.25">
      <c r="A143" s="306" t="s">
        <v>84</v>
      </c>
      <c r="B143" s="290"/>
      <c r="C143" s="290"/>
      <c r="D143" s="290"/>
      <c r="E143" s="243"/>
      <c r="F143" s="161"/>
      <c r="G143" s="162"/>
      <c r="H143" s="161"/>
      <c r="I143" s="162"/>
      <c r="J143" s="49"/>
    </row>
    <row r="144" spans="1:10" x14ac:dyDescent="0.25">
      <c r="A144" s="342" t="s">
        <v>23</v>
      </c>
      <c r="B144" s="343"/>
      <c r="C144" s="343"/>
      <c r="D144" s="343"/>
      <c r="E144" s="344"/>
      <c r="F144" s="130">
        <v>69695</v>
      </c>
      <c r="G144" s="130"/>
      <c r="H144" s="130">
        <v>100000</v>
      </c>
      <c r="I144" s="130"/>
      <c r="J144" s="49"/>
    </row>
    <row r="145" spans="1:10" ht="15.75" thickBot="1" x14ac:dyDescent="0.3">
      <c r="A145" s="528"/>
      <c r="B145" s="529"/>
      <c r="C145" s="529"/>
      <c r="D145" s="529"/>
      <c r="E145" s="530"/>
      <c r="F145" s="161"/>
      <c r="G145" s="162"/>
      <c r="H145" s="161"/>
      <c r="I145" s="162"/>
      <c r="J145" s="49"/>
    </row>
    <row r="146" spans="1:10" ht="16.5" thickTop="1" thickBot="1" x14ac:dyDescent="0.3">
      <c r="A146" s="103" t="s">
        <v>9</v>
      </c>
      <c r="B146" s="104"/>
      <c r="C146" s="104"/>
      <c r="D146" s="104"/>
      <c r="E146" s="104"/>
      <c r="F146" s="151">
        <f>SUM(F122:G145)</f>
        <v>1426293</v>
      </c>
      <c r="G146" s="248"/>
      <c r="H146" s="151">
        <f>SUM(H122:I145)</f>
        <v>2561839</v>
      </c>
      <c r="I146" s="152"/>
      <c r="J146" s="59"/>
    </row>
    <row r="147" spans="1:10" ht="16.5" thickTop="1" thickBot="1" x14ac:dyDescent="0.3">
      <c r="A147" s="342" t="s">
        <v>47</v>
      </c>
      <c r="B147" s="343"/>
      <c r="C147" s="343"/>
      <c r="D147" s="343"/>
      <c r="E147" s="344"/>
      <c r="F147" s="161">
        <v>0</v>
      </c>
      <c r="G147" s="162"/>
      <c r="H147" s="161">
        <v>0</v>
      </c>
      <c r="I147" s="162"/>
      <c r="J147" s="49"/>
    </row>
    <row r="148" spans="1:10" ht="16.5" thickTop="1" thickBot="1" x14ac:dyDescent="0.3">
      <c r="A148" s="103" t="s">
        <v>10</v>
      </c>
      <c r="B148" s="480"/>
      <c r="C148" s="480"/>
      <c r="D148" s="480"/>
      <c r="E148" s="480"/>
      <c r="F148" s="133">
        <f>SUM(F117+F121+F146)</f>
        <v>5779530</v>
      </c>
      <c r="G148" s="500"/>
      <c r="H148" s="133">
        <f>SUM(H117+H121+H146)</f>
        <v>9797444</v>
      </c>
      <c r="I148" s="205"/>
      <c r="J148" s="49"/>
    </row>
    <row r="149" spans="1:10" ht="15.75" thickTop="1" x14ac:dyDescent="0.25">
      <c r="A149" s="331" t="s">
        <v>141</v>
      </c>
      <c r="B149" s="331"/>
      <c r="C149" s="331"/>
      <c r="D149" s="331"/>
      <c r="E149" s="331"/>
      <c r="F149" s="286"/>
      <c r="G149" s="286"/>
      <c r="H149" s="286">
        <v>0</v>
      </c>
      <c r="I149" s="286"/>
      <c r="J149" s="64"/>
    </row>
    <row r="150" spans="1:10" x14ac:dyDescent="0.25">
      <c r="A150" s="486"/>
      <c r="B150" s="486"/>
      <c r="C150" s="486"/>
      <c r="D150" s="486"/>
      <c r="E150" s="486"/>
      <c r="F150" s="206"/>
      <c r="G150" s="206"/>
      <c r="H150" s="206"/>
      <c r="I150" s="206"/>
      <c r="J150" s="65"/>
    </row>
    <row r="151" spans="1:10" x14ac:dyDescent="0.25">
      <c r="A151" s="278" t="s">
        <v>175</v>
      </c>
      <c r="B151" s="279"/>
      <c r="C151" s="279"/>
      <c r="D151" s="279"/>
      <c r="E151" s="280"/>
      <c r="F151" s="207">
        <v>0</v>
      </c>
      <c r="G151" s="208"/>
      <c r="H151" s="207">
        <v>0</v>
      </c>
      <c r="I151" s="208"/>
      <c r="J151" s="64"/>
    </row>
    <row r="152" spans="1:10" x14ac:dyDescent="0.25">
      <c r="A152" s="132" t="s">
        <v>32</v>
      </c>
      <c r="B152" s="132"/>
      <c r="C152" s="132"/>
      <c r="D152" s="132"/>
      <c r="E152" s="132"/>
      <c r="F152" s="199">
        <v>0</v>
      </c>
      <c r="G152" s="122"/>
      <c r="H152" s="199">
        <v>0</v>
      </c>
      <c r="I152" s="122"/>
      <c r="J152" s="48"/>
    </row>
    <row r="153" spans="1:10" x14ac:dyDescent="0.25">
      <c r="A153" s="215"/>
      <c r="B153" s="215"/>
      <c r="C153" s="215"/>
      <c r="D153" s="215"/>
      <c r="E153" s="215"/>
      <c r="F153" s="199"/>
      <c r="G153" s="122"/>
      <c r="H153" s="199"/>
      <c r="I153" s="122"/>
      <c r="J153" s="48"/>
    </row>
    <row r="154" spans="1:10" ht="15.75" thickBot="1" x14ac:dyDescent="0.3">
      <c r="A154" s="390" t="s">
        <v>33</v>
      </c>
      <c r="B154" s="391"/>
      <c r="C154" s="391"/>
      <c r="D154" s="391"/>
      <c r="E154" s="392"/>
      <c r="F154" s="393">
        <v>0</v>
      </c>
      <c r="G154" s="393"/>
      <c r="H154" s="393">
        <v>0</v>
      </c>
      <c r="I154" s="393"/>
      <c r="J154" s="51"/>
    </row>
    <row r="155" spans="1:10" ht="16.5" thickTop="1" thickBot="1" x14ac:dyDescent="0.3">
      <c r="A155" s="481" t="s">
        <v>21</v>
      </c>
      <c r="B155" s="482"/>
      <c r="C155" s="482"/>
      <c r="D155" s="482"/>
      <c r="E155" s="483"/>
      <c r="F155" s="255">
        <f>F149+F151</f>
        <v>0</v>
      </c>
      <c r="G155" s="255"/>
      <c r="H155" s="133">
        <f>H149+H151</f>
        <v>0</v>
      </c>
      <c r="I155" s="233"/>
      <c r="J155" s="59"/>
    </row>
    <row r="156" spans="1:10" ht="16.5" thickTop="1" thickBot="1" x14ac:dyDescent="0.3">
      <c r="A156" s="348" t="s">
        <v>20</v>
      </c>
      <c r="B156" s="349"/>
      <c r="C156" s="349"/>
      <c r="D156" s="349"/>
      <c r="E156" s="349"/>
      <c r="F156" s="133">
        <f>F152+F154</f>
        <v>0</v>
      </c>
      <c r="G156" s="255"/>
      <c r="H156" s="133">
        <f>H152+H154</f>
        <v>0</v>
      </c>
      <c r="I156" s="233"/>
      <c r="J156" s="59"/>
    </row>
    <row r="157" spans="1:10" ht="16.5" thickTop="1" thickBot="1" x14ac:dyDescent="0.3">
      <c r="A157" s="103" t="s">
        <v>11</v>
      </c>
      <c r="B157" s="104"/>
      <c r="C157" s="104"/>
      <c r="D157" s="104"/>
      <c r="E157" s="104"/>
      <c r="F157" s="101">
        <f>F155+F156</f>
        <v>0</v>
      </c>
      <c r="G157" s="164"/>
      <c r="H157" s="101">
        <f>H155+H156</f>
        <v>0</v>
      </c>
      <c r="I157" s="102"/>
      <c r="J157" s="62"/>
    </row>
    <row r="158" spans="1:10" ht="16.5" thickTop="1" thickBot="1" x14ac:dyDescent="0.3">
      <c r="A158" s="256" t="s">
        <v>83</v>
      </c>
      <c r="B158" s="257"/>
      <c r="C158" s="257"/>
      <c r="D158" s="257"/>
      <c r="E158" s="258"/>
      <c r="F158" s="216"/>
      <c r="G158" s="216"/>
      <c r="H158" s="204">
        <v>7206413</v>
      </c>
      <c r="I158" s="205"/>
      <c r="J158" s="49"/>
    </row>
    <row r="159" spans="1:10" ht="16.5" thickTop="1" thickBot="1" x14ac:dyDescent="0.3">
      <c r="A159" s="256" t="s">
        <v>189</v>
      </c>
      <c r="B159" s="257"/>
      <c r="C159" s="257"/>
      <c r="D159" s="257"/>
      <c r="E159" s="258"/>
      <c r="F159" s="216"/>
      <c r="G159" s="216"/>
      <c r="H159" s="204">
        <v>1627688</v>
      </c>
      <c r="I159" s="205"/>
      <c r="J159" s="49"/>
    </row>
    <row r="160" spans="1:10" ht="16.5" thickTop="1" thickBot="1" x14ac:dyDescent="0.3">
      <c r="A160" s="256" t="s">
        <v>15</v>
      </c>
      <c r="B160" s="257"/>
      <c r="C160" s="257"/>
      <c r="D160" s="257"/>
      <c r="E160" s="258"/>
      <c r="F160" s="216"/>
      <c r="G160" s="216"/>
      <c r="H160" s="216"/>
      <c r="I160" s="501"/>
      <c r="J160" s="53"/>
    </row>
    <row r="161" spans="1:10" ht="16.5" thickTop="1" thickBot="1" x14ac:dyDescent="0.3">
      <c r="A161" s="103" t="s">
        <v>12</v>
      </c>
      <c r="B161" s="104"/>
      <c r="C161" s="104"/>
      <c r="D161" s="104"/>
      <c r="E161" s="104"/>
      <c r="F161" s="151">
        <f>SUM(F148+F157+F158+F160,F159)</f>
        <v>5779530</v>
      </c>
      <c r="G161" s="248"/>
      <c r="H161" s="151">
        <f>SUM(H148+H157+H158+H160,H159)</f>
        <v>18631545</v>
      </c>
      <c r="I161" s="152"/>
      <c r="J161" s="59"/>
    </row>
    <row r="162" spans="1:10" ht="15.75" thickTop="1" x14ac:dyDescent="0.25">
      <c r="A162" s="25"/>
      <c r="B162" s="25"/>
      <c r="C162" s="25"/>
      <c r="D162" s="25"/>
      <c r="E162" s="25"/>
      <c r="F162" s="26"/>
      <c r="G162" s="26"/>
      <c r="H162" s="26"/>
      <c r="I162" s="26"/>
      <c r="J162" s="26"/>
    </row>
    <row r="163" spans="1:10" x14ac:dyDescent="0.25">
      <c r="A163" s="25"/>
      <c r="B163" s="25"/>
      <c r="C163" s="25"/>
      <c r="D163" s="25"/>
      <c r="E163" s="25"/>
      <c r="F163" s="26"/>
      <c r="G163" s="26"/>
      <c r="H163" s="26"/>
      <c r="I163" s="26"/>
      <c r="J163" s="26"/>
    </row>
    <row r="164" spans="1:10" x14ac:dyDescent="0.25">
      <c r="A164" s="195" t="s">
        <v>49</v>
      </c>
      <c r="B164" s="195"/>
      <c r="C164" s="195"/>
      <c r="D164" s="195"/>
      <c r="E164" s="195"/>
      <c r="F164" s="195"/>
      <c r="G164" s="195"/>
      <c r="H164" s="195"/>
      <c r="I164" s="195"/>
      <c r="J164" s="39"/>
    </row>
    <row r="165" spans="1:10" x14ac:dyDescent="0.25">
      <c r="A165" s="9"/>
      <c r="B165" s="9"/>
      <c r="C165" s="9"/>
      <c r="D165" s="9"/>
      <c r="E165" s="9"/>
      <c r="F165" s="4"/>
      <c r="G165" s="4"/>
      <c r="H165" s="4"/>
      <c r="I165" s="4"/>
    </row>
    <row r="166" spans="1:10" ht="15" customHeight="1" x14ac:dyDescent="0.25">
      <c r="A166" s="484" t="s">
        <v>0</v>
      </c>
      <c r="B166" s="484"/>
      <c r="C166" s="484"/>
      <c r="D166" s="484"/>
      <c r="E166" s="484"/>
      <c r="F166" s="126" t="s">
        <v>195</v>
      </c>
      <c r="G166" s="127"/>
      <c r="H166" s="126" t="s">
        <v>196</v>
      </c>
      <c r="I166" s="126"/>
      <c r="J166" s="66"/>
    </row>
    <row r="167" spans="1:10" x14ac:dyDescent="0.25">
      <c r="A167" s="485"/>
      <c r="B167" s="485"/>
      <c r="C167" s="485"/>
      <c r="D167" s="485"/>
      <c r="E167" s="485"/>
      <c r="F167" s="128"/>
      <c r="G167" s="128"/>
      <c r="H167" s="198"/>
      <c r="I167" s="198"/>
      <c r="J167" s="66"/>
    </row>
    <row r="168" spans="1:10" x14ac:dyDescent="0.25">
      <c r="A168" s="219" t="s">
        <v>50</v>
      </c>
      <c r="B168" s="219"/>
      <c r="C168" s="219"/>
      <c r="D168" s="219"/>
      <c r="E168" s="219"/>
      <c r="F168" s="154">
        <f>F170</f>
        <v>2145865</v>
      </c>
      <c r="G168" s="154"/>
      <c r="H168" s="154">
        <v>1088073</v>
      </c>
      <c r="I168" s="154"/>
      <c r="J168" s="59"/>
    </row>
    <row r="169" spans="1:10" ht="15.75" thickBot="1" x14ac:dyDescent="0.3">
      <c r="A169" s="489" t="s">
        <v>115</v>
      </c>
      <c r="B169" s="490"/>
      <c r="C169" s="490"/>
      <c r="D169" s="490"/>
      <c r="E169" s="491"/>
      <c r="F169" s="221"/>
      <c r="G169" s="222"/>
      <c r="H169" s="221"/>
      <c r="I169" s="222"/>
      <c r="J169" s="49"/>
    </row>
    <row r="170" spans="1:10" ht="16.5" thickTop="1" thickBot="1" x14ac:dyDescent="0.3">
      <c r="A170" s="223" t="s">
        <v>9</v>
      </c>
      <c r="B170" s="224"/>
      <c r="C170" s="224"/>
      <c r="D170" s="224"/>
      <c r="E170" s="224"/>
      <c r="F170" s="225">
        <v>2145865</v>
      </c>
      <c r="G170" s="226"/>
      <c r="H170" s="225">
        <f>SUM(H168:I169)</f>
        <v>1088073</v>
      </c>
      <c r="I170" s="275"/>
      <c r="J170" s="49"/>
    </row>
    <row r="171" spans="1:10" ht="16.5" thickTop="1" thickBot="1" x14ac:dyDescent="0.3">
      <c r="A171" s="273" t="s">
        <v>12</v>
      </c>
      <c r="B171" s="274"/>
      <c r="C171" s="274"/>
      <c r="D171" s="274"/>
      <c r="E171" s="274"/>
      <c r="F171" s="166">
        <f>SUM(F170)</f>
        <v>2145865</v>
      </c>
      <c r="G171" s="166"/>
      <c r="H171" s="166">
        <f>SUM(H170)</f>
        <v>1088073</v>
      </c>
      <c r="I171" s="167"/>
      <c r="J171" s="59"/>
    </row>
    <row r="172" spans="1:10" ht="15.75" thickTop="1" x14ac:dyDescent="0.25">
      <c r="A172" s="9"/>
      <c r="B172" s="9"/>
      <c r="C172" s="9"/>
      <c r="D172" s="9"/>
      <c r="E172" s="9"/>
      <c r="F172" s="26"/>
      <c r="G172" s="26"/>
      <c r="H172" s="26"/>
      <c r="I172" s="26"/>
      <c r="J172" s="26"/>
    </row>
    <row r="173" spans="1:10" x14ac:dyDescent="0.25">
      <c r="A173" s="9"/>
      <c r="B173" s="9"/>
      <c r="C173" s="9"/>
      <c r="D173" s="9"/>
      <c r="E173" s="9"/>
      <c r="F173" s="4"/>
      <c r="G173" s="4"/>
      <c r="H173" s="4"/>
      <c r="I173" s="4"/>
    </row>
    <row r="174" spans="1:10" x14ac:dyDescent="0.25">
      <c r="A174" s="195" t="s">
        <v>51</v>
      </c>
      <c r="B174" s="389"/>
      <c r="C174" s="389"/>
      <c r="D174" s="389"/>
      <c r="E174" s="389"/>
      <c r="F174" s="389"/>
      <c r="G174" s="389"/>
      <c r="H174" s="389"/>
      <c r="I174" s="389"/>
      <c r="J174" s="41"/>
    </row>
    <row r="175" spans="1:10" x14ac:dyDescent="0.25">
      <c r="A175" s="9"/>
      <c r="B175" s="9"/>
      <c r="C175" s="9"/>
      <c r="D175" s="9"/>
      <c r="E175" s="9"/>
      <c r="F175" s="4"/>
      <c r="G175" s="4"/>
      <c r="H175" s="4"/>
      <c r="I175" s="4"/>
    </row>
    <row r="176" spans="1:10" ht="15" customHeight="1" x14ac:dyDescent="0.25">
      <c r="A176" s="495" t="s">
        <v>0</v>
      </c>
      <c r="B176" s="495"/>
      <c r="C176" s="495"/>
      <c r="D176" s="495"/>
      <c r="E176" s="495"/>
      <c r="F176" s="264" t="s">
        <v>195</v>
      </c>
      <c r="G176" s="265"/>
      <c r="H176" s="264" t="s">
        <v>196</v>
      </c>
      <c r="I176" s="265"/>
      <c r="J176" s="61"/>
    </row>
    <row r="177" spans="1:10" x14ac:dyDescent="0.25">
      <c r="A177" s="496"/>
      <c r="B177" s="496"/>
      <c r="C177" s="496"/>
      <c r="D177" s="496"/>
      <c r="E177" s="496"/>
      <c r="F177" s="266"/>
      <c r="G177" s="266"/>
      <c r="H177" s="266"/>
      <c r="I177" s="266"/>
      <c r="J177" s="61"/>
    </row>
    <row r="178" spans="1:10" x14ac:dyDescent="0.25">
      <c r="A178" s="209" t="s">
        <v>30</v>
      </c>
      <c r="B178" s="210"/>
      <c r="C178" s="210"/>
      <c r="D178" s="210"/>
      <c r="E178" s="210"/>
      <c r="F178" s="285">
        <v>0</v>
      </c>
      <c r="G178" s="285"/>
      <c r="H178" s="285">
        <v>0</v>
      </c>
      <c r="I178" s="285"/>
      <c r="J178" s="67"/>
    </row>
    <row r="179" spans="1:10" x14ac:dyDescent="0.25">
      <c r="A179" s="492"/>
      <c r="B179" s="493"/>
      <c r="C179" s="493"/>
      <c r="D179" s="493"/>
      <c r="E179" s="493"/>
      <c r="F179" s="376"/>
      <c r="G179" s="376"/>
      <c r="H179" s="376"/>
      <c r="I179" s="376"/>
      <c r="J179" s="67"/>
    </row>
    <row r="180" spans="1:10" x14ac:dyDescent="0.25">
      <c r="A180" s="209" t="s">
        <v>31</v>
      </c>
      <c r="B180" s="210"/>
      <c r="C180" s="210"/>
      <c r="D180" s="210"/>
      <c r="E180" s="210"/>
      <c r="F180" s="285">
        <v>0</v>
      </c>
      <c r="G180" s="285"/>
      <c r="H180" s="285">
        <v>0</v>
      </c>
      <c r="I180" s="285"/>
      <c r="J180" s="67"/>
    </row>
    <row r="181" spans="1:10" ht="15.75" thickBot="1" x14ac:dyDescent="0.3">
      <c r="A181" s="494"/>
      <c r="B181" s="246"/>
      <c r="C181" s="246"/>
      <c r="D181" s="246"/>
      <c r="E181" s="247"/>
      <c r="F181" s="378"/>
      <c r="G181" s="379"/>
      <c r="H181" s="378"/>
      <c r="I181" s="379"/>
      <c r="J181" s="67"/>
    </row>
    <row r="182" spans="1:10" ht="16.5" thickTop="1" thickBot="1" x14ac:dyDescent="0.3">
      <c r="A182" s="271" t="s">
        <v>9</v>
      </c>
      <c r="B182" s="272"/>
      <c r="C182" s="272"/>
      <c r="D182" s="272"/>
      <c r="E182" s="272"/>
      <c r="F182" s="364">
        <f>SUM(F178:G181)</f>
        <v>0</v>
      </c>
      <c r="G182" s="366"/>
      <c r="H182" s="364">
        <f>SUM(H178:I181)</f>
        <v>0</v>
      </c>
      <c r="I182" s="202"/>
      <c r="J182" s="68"/>
    </row>
    <row r="183" spans="1:10" ht="16.5" thickTop="1" thickBot="1" x14ac:dyDescent="0.3">
      <c r="A183" s="271" t="s">
        <v>12</v>
      </c>
      <c r="B183" s="272"/>
      <c r="C183" s="272"/>
      <c r="D183" s="272"/>
      <c r="E183" s="272"/>
      <c r="F183" s="364">
        <f>SUM(F182)</f>
        <v>0</v>
      </c>
      <c r="G183" s="366"/>
      <c r="H183" s="201">
        <f>SUM(H182)</f>
        <v>0</v>
      </c>
      <c r="I183" s="202"/>
      <c r="J183" s="68"/>
    </row>
    <row r="184" spans="1:10" ht="16.5" thickTop="1" thickBot="1" x14ac:dyDescent="0.3">
      <c r="A184" s="271" t="s">
        <v>10</v>
      </c>
      <c r="B184" s="272"/>
      <c r="C184" s="272"/>
      <c r="D184" s="272"/>
      <c r="E184" s="272"/>
      <c r="F184" s="364">
        <f>SUM(F183)</f>
        <v>0</v>
      </c>
      <c r="G184" s="366"/>
      <c r="H184" s="364">
        <f>SUM(H183)</f>
        <v>0</v>
      </c>
      <c r="I184" s="202"/>
      <c r="J184" s="68"/>
    </row>
    <row r="185" spans="1:10" ht="15.75" thickTop="1" x14ac:dyDescent="0.25">
      <c r="A185" s="614" t="s">
        <v>32</v>
      </c>
      <c r="B185" s="614"/>
      <c r="C185" s="614"/>
      <c r="D185" s="614"/>
      <c r="E185" s="614"/>
      <c r="F185" s="276">
        <v>0</v>
      </c>
      <c r="G185" s="277"/>
      <c r="H185" s="610">
        <v>0</v>
      </c>
      <c r="I185" s="610"/>
      <c r="J185" s="69"/>
    </row>
    <row r="186" spans="1:10" x14ac:dyDescent="0.25">
      <c r="A186" s="245"/>
      <c r="B186" s="537"/>
      <c r="C186" s="537"/>
      <c r="D186" s="537"/>
      <c r="E186" s="538"/>
      <c r="F186" s="378"/>
      <c r="G186" s="379"/>
      <c r="H186" s="378"/>
      <c r="I186" s="379"/>
      <c r="J186" s="67"/>
    </row>
    <row r="187" spans="1:10" ht="15.75" thickBot="1" x14ac:dyDescent="0.3">
      <c r="A187" s="219" t="s">
        <v>33</v>
      </c>
      <c r="B187" s="453"/>
      <c r="C187" s="453"/>
      <c r="D187" s="453"/>
      <c r="E187" s="453"/>
      <c r="F187" s="604">
        <v>0</v>
      </c>
      <c r="G187" s="605"/>
      <c r="H187" s="604">
        <v>0</v>
      </c>
      <c r="I187" s="605"/>
      <c r="J187" s="69"/>
    </row>
    <row r="188" spans="1:10" ht="16.5" thickTop="1" thickBot="1" x14ac:dyDescent="0.3">
      <c r="A188" s="271" t="s">
        <v>11</v>
      </c>
      <c r="B188" s="272"/>
      <c r="C188" s="272"/>
      <c r="D188" s="272"/>
      <c r="E188" s="272"/>
      <c r="F188" s="364">
        <f>SUM(F185+F187)</f>
        <v>0</v>
      </c>
      <c r="G188" s="365"/>
      <c r="H188" s="364">
        <f>SUM(H185+H187)</f>
        <v>0</v>
      </c>
      <c r="I188" s="202"/>
      <c r="J188" s="68"/>
    </row>
    <row r="189" spans="1:10" ht="16.5" thickTop="1" thickBot="1" x14ac:dyDescent="0.3">
      <c r="A189" s="611" t="s">
        <v>12</v>
      </c>
      <c r="B189" s="612"/>
      <c r="C189" s="612"/>
      <c r="D189" s="612"/>
      <c r="E189" s="612"/>
      <c r="F189" s="377">
        <f>SUM(F184+F188)</f>
        <v>0</v>
      </c>
      <c r="G189" s="377"/>
      <c r="H189" s="377">
        <f>SUM(H184+H188)</f>
        <v>0</v>
      </c>
      <c r="I189" s="364"/>
      <c r="J189" s="68"/>
    </row>
    <row r="190" spans="1:10" ht="15.75" thickTop="1" x14ac:dyDescent="0.25">
      <c r="A190" s="1"/>
      <c r="B190" s="1"/>
      <c r="C190" s="1"/>
      <c r="D190" s="1"/>
      <c r="E190" s="1"/>
      <c r="F190" s="10"/>
      <c r="G190" s="10"/>
      <c r="H190" s="10"/>
      <c r="I190" s="10"/>
      <c r="J190" s="10"/>
    </row>
    <row r="191" spans="1:10" s="23" customFormat="1" x14ac:dyDescent="0.25">
      <c r="A191" s="1"/>
      <c r="B191" s="1"/>
      <c r="C191" s="1"/>
      <c r="D191" s="1"/>
      <c r="E191" s="1"/>
      <c r="F191" s="10"/>
      <c r="G191" s="10"/>
      <c r="H191" s="10"/>
      <c r="I191" s="10"/>
      <c r="J191" s="10"/>
    </row>
    <row r="192" spans="1:10" s="23" customFormat="1" x14ac:dyDescent="0.25">
      <c r="A192" s="1"/>
      <c r="B192" s="1"/>
      <c r="C192" s="1"/>
      <c r="D192" s="1"/>
      <c r="E192" s="1"/>
      <c r="F192" s="10"/>
      <c r="G192" s="10"/>
      <c r="H192" s="10"/>
      <c r="I192" s="10"/>
      <c r="J192" s="10"/>
    </row>
    <row r="193" spans="1:10" s="23" customFormat="1" x14ac:dyDescent="0.25">
      <c r="A193" s="1"/>
      <c r="B193" s="1"/>
      <c r="C193" s="1"/>
      <c r="D193" s="1"/>
      <c r="E193" s="1"/>
      <c r="F193" s="10"/>
      <c r="G193" s="10"/>
      <c r="H193" s="10"/>
      <c r="I193" s="10"/>
      <c r="J193" s="10"/>
    </row>
    <row r="194" spans="1:10" s="23" customFormat="1" x14ac:dyDescent="0.25">
      <c r="A194" s="1"/>
      <c r="B194" s="1"/>
      <c r="C194" s="1"/>
      <c r="D194" s="1"/>
      <c r="E194" s="1"/>
      <c r="F194" s="10"/>
      <c r="G194" s="10"/>
      <c r="H194" s="10"/>
      <c r="I194" s="10"/>
      <c r="J194" s="10"/>
    </row>
    <row r="195" spans="1:10" x14ac:dyDescent="0.25">
      <c r="A195" s="9"/>
      <c r="B195" s="9"/>
      <c r="C195" s="9"/>
      <c r="D195" s="9"/>
      <c r="E195" s="9"/>
      <c r="F195" s="4"/>
      <c r="G195" s="4"/>
      <c r="H195" s="4"/>
      <c r="I195" s="4"/>
    </row>
    <row r="196" spans="1:10" x14ac:dyDescent="0.25">
      <c r="A196" s="270" t="s">
        <v>52</v>
      </c>
      <c r="B196" s="270"/>
      <c r="C196" s="270"/>
      <c r="D196" s="270"/>
      <c r="E196" s="270"/>
      <c r="F196" s="270"/>
      <c r="G196" s="270"/>
      <c r="H196" s="270"/>
      <c r="I196" s="270"/>
      <c r="J196" s="40"/>
    </row>
    <row r="197" spans="1:10" x14ac:dyDescent="0.25">
      <c r="A197" s="25"/>
      <c r="B197" s="25"/>
      <c r="C197" s="25"/>
      <c r="D197" s="25"/>
      <c r="E197" s="25"/>
      <c r="F197" s="26"/>
      <c r="G197" s="26"/>
      <c r="H197" s="26"/>
      <c r="I197" s="26"/>
      <c r="J197" s="26"/>
    </row>
    <row r="198" spans="1:10" ht="15" customHeight="1" x14ac:dyDescent="0.25">
      <c r="A198" s="300" t="s">
        <v>0</v>
      </c>
      <c r="B198" s="301"/>
      <c r="C198" s="301"/>
      <c r="D198" s="301"/>
      <c r="E198" s="302"/>
      <c r="F198" s="260" t="s">
        <v>195</v>
      </c>
      <c r="G198" s="261"/>
      <c r="H198" s="260" t="s">
        <v>196</v>
      </c>
      <c r="I198" s="261"/>
      <c r="J198" s="66"/>
    </row>
    <row r="199" spans="1:10" x14ac:dyDescent="0.25">
      <c r="A199" s="303"/>
      <c r="B199" s="304"/>
      <c r="C199" s="304"/>
      <c r="D199" s="304"/>
      <c r="E199" s="305"/>
      <c r="F199" s="262"/>
      <c r="G199" s="263"/>
      <c r="H199" s="262"/>
      <c r="I199" s="263"/>
      <c r="J199" s="66"/>
    </row>
    <row r="200" spans="1:10" x14ac:dyDescent="0.25">
      <c r="A200" s="120" t="s">
        <v>60</v>
      </c>
      <c r="B200" s="121"/>
      <c r="C200" s="121"/>
      <c r="D200" s="121"/>
      <c r="E200" s="121"/>
      <c r="F200" s="130">
        <v>1582643</v>
      </c>
      <c r="G200" s="130"/>
      <c r="H200" s="130">
        <v>1737450</v>
      </c>
      <c r="I200" s="130"/>
      <c r="J200" s="49"/>
    </row>
    <row r="201" spans="1:10" x14ac:dyDescent="0.25">
      <c r="A201" s="380" t="s">
        <v>229</v>
      </c>
      <c r="B201" s="253"/>
      <c r="C201" s="253"/>
      <c r="D201" s="253"/>
      <c r="E201" s="253"/>
      <c r="F201" s="131"/>
      <c r="G201" s="131"/>
      <c r="H201" s="131"/>
      <c r="I201" s="131"/>
      <c r="J201" s="49"/>
    </row>
    <row r="202" spans="1:10" x14ac:dyDescent="0.25">
      <c r="A202" s="158" t="s">
        <v>62</v>
      </c>
      <c r="B202" s="158"/>
      <c r="C202" s="158"/>
      <c r="D202" s="158"/>
      <c r="E202" s="158"/>
      <c r="F202" s="130">
        <v>50000</v>
      </c>
      <c r="G202" s="130"/>
      <c r="H202" s="130">
        <v>0</v>
      </c>
      <c r="I202" s="130"/>
      <c r="J202" s="49"/>
    </row>
    <row r="203" spans="1:10" x14ac:dyDescent="0.25">
      <c r="A203" s="230"/>
      <c r="B203" s="231"/>
      <c r="C203" s="231"/>
      <c r="D203" s="231"/>
      <c r="E203" s="253"/>
      <c r="F203" s="200"/>
      <c r="G203" s="200"/>
      <c r="H203" s="200"/>
      <c r="I203" s="200"/>
      <c r="J203" s="48"/>
    </row>
    <row r="204" spans="1:10" x14ac:dyDescent="0.25">
      <c r="A204" s="259" t="s">
        <v>119</v>
      </c>
      <c r="B204" s="259"/>
      <c r="C204" s="259"/>
      <c r="D204" s="259"/>
      <c r="E204" s="259"/>
      <c r="F204" s="122">
        <v>74286</v>
      </c>
      <c r="G204" s="122"/>
      <c r="H204" s="122">
        <v>0</v>
      </c>
      <c r="I204" s="122"/>
      <c r="J204" s="48"/>
    </row>
    <row r="205" spans="1:10" x14ac:dyDescent="0.25">
      <c r="A205" s="212"/>
      <c r="B205" s="213"/>
      <c r="C205" s="213"/>
      <c r="D205" s="213"/>
      <c r="E205" s="214"/>
      <c r="F205" s="193"/>
      <c r="G205" s="194"/>
      <c r="H205" s="193"/>
      <c r="I205" s="194"/>
      <c r="J205" s="48"/>
    </row>
    <row r="206" spans="1:10" x14ac:dyDescent="0.25">
      <c r="A206" s="341" t="s">
        <v>127</v>
      </c>
      <c r="B206" s="367"/>
      <c r="C206" s="367"/>
      <c r="D206" s="367"/>
      <c r="E206" s="368"/>
      <c r="F206" s="193">
        <v>243912</v>
      </c>
      <c r="G206" s="194"/>
      <c r="H206" s="193">
        <v>0</v>
      </c>
      <c r="I206" s="194"/>
      <c r="J206" s="48"/>
    </row>
    <row r="207" spans="1:10" ht="15.75" thickBot="1" x14ac:dyDescent="0.3">
      <c r="A207" s="211"/>
      <c r="B207" s="211"/>
      <c r="C207" s="211"/>
      <c r="D207" s="211"/>
      <c r="E207" s="211"/>
      <c r="F207" s="370"/>
      <c r="G207" s="370"/>
      <c r="H207" s="370"/>
      <c r="I207" s="370"/>
      <c r="J207" s="48"/>
    </row>
    <row r="208" spans="1:10" ht="16.5" thickTop="1" thickBot="1" x14ac:dyDescent="0.3">
      <c r="A208" s="103" t="s">
        <v>6</v>
      </c>
      <c r="B208" s="104"/>
      <c r="C208" s="104"/>
      <c r="D208" s="104"/>
      <c r="E208" s="105"/>
      <c r="F208" s="151">
        <f>SUM(F200:G207)</f>
        <v>1950841</v>
      </c>
      <c r="G208" s="248"/>
      <c r="H208" s="151">
        <f>SUM(H200:I207)</f>
        <v>1737450</v>
      </c>
      <c r="I208" s="152"/>
      <c r="J208" s="59"/>
    </row>
    <row r="209" spans="1:10" ht="15.75" thickTop="1" x14ac:dyDescent="0.25">
      <c r="A209" s="120" t="s">
        <v>24</v>
      </c>
      <c r="B209" s="121"/>
      <c r="C209" s="121"/>
      <c r="D209" s="121"/>
      <c r="E209" s="121"/>
      <c r="F209" s="283">
        <v>368182</v>
      </c>
      <c r="G209" s="284"/>
      <c r="H209" s="130">
        <v>304054</v>
      </c>
      <c r="I209" s="130"/>
      <c r="J209" s="49"/>
    </row>
    <row r="210" spans="1:10" x14ac:dyDescent="0.25">
      <c r="A210" s="230" t="s">
        <v>197</v>
      </c>
      <c r="B210" s="231"/>
      <c r="C210" s="231"/>
      <c r="D210" s="231"/>
      <c r="E210" s="231"/>
      <c r="F210" s="131"/>
      <c r="G210" s="131"/>
      <c r="H210" s="131"/>
      <c r="I210" s="131"/>
      <c r="J210" s="49"/>
    </row>
    <row r="211" spans="1:10" ht="15.75" thickBot="1" x14ac:dyDescent="0.3">
      <c r="A211" s="232" t="s">
        <v>37</v>
      </c>
      <c r="B211" s="232"/>
      <c r="C211" s="232"/>
      <c r="D211" s="232"/>
      <c r="E211" s="232"/>
      <c r="F211" s="203">
        <v>7500</v>
      </c>
      <c r="G211" s="203"/>
      <c r="H211" s="203">
        <v>0</v>
      </c>
      <c r="I211" s="203"/>
      <c r="J211" s="49"/>
    </row>
    <row r="212" spans="1:10" ht="16.5" thickTop="1" thickBot="1" x14ac:dyDescent="0.3">
      <c r="A212" s="103" t="s">
        <v>7</v>
      </c>
      <c r="B212" s="104"/>
      <c r="C212" s="104"/>
      <c r="D212" s="104"/>
      <c r="E212" s="104"/>
      <c r="F212" s="151">
        <f>SUM(F209:G211)</f>
        <v>375682</v>
      </c>
      <c r="G212" s="488"/>
      <c r="H212" s="151">
        <f>SUM(H209:I211)</f>
        <v>304054</v>
      </c>
      <c r="I212" s="152"/>
      <c r="J212" s="59"/>
    </row>
    <row r="213" spans="1:10" ht="15.75" thickTop="1" x14ac:dyDescent="0.25">
      <c r="A213" s="185" t="s">
        <v>38</v>
      </c>
      <c r="B213" s="186"/>
      <c r="C213" s="186"/>
      <c r="D213" s="186"/>
      <c r="E213" s="187"/>
      <c r="F213" s="181">
        <v>0</v>
      </c>
      <c r="G213" s="182"/>
      <c r="H213" s="181">
        <v>0</v>
      </c>
      <c r="I213" s="182"/>
      <c r="J213" s="70"/>
    </row>
    <row r="214" spans="1:10" x14ac:dyDescent="0.25">
      <c r="A214" s="615"/>
      <c r="B214" s="616"/>
      <c r="C214" s="616"/>
      <c r="D214" s="616"/>
      <c r="E214" s="617"/>
      <c r="F214" s="414"/>
      <c r="G214" s="415"/>
      <c r="H214" s="181"/>
      <c r="I214" s="182"/>
      <c r="J214" s="70"/>
    </row>
    <row r="215" spans="1:10" x14ac:dyDescent="0.25">
      <c r="A215" s="120" t="s">
        <v>39</v>
      </c>
      <c r="B215" s="121"/>
      <c r="C215" s="121"/>
      <c r="D215" s="121"/>
      <c r="E215" s="156"/>
      <c r="F215" s="122">
        <v>120976</v>
      </c>
      <c r="G215" s="122"/>
      <c r="H215" s="130">
        <v>225000</v>
      </c>
      <c r="I215" s="130"/>
      <c r="J215" s="49"/>
    </row>
    <row r="216" spans="1:10" x14ac:dyDescent="0.25">
      <c r="A216" s="230" t="s">
        <v>233</v>
      </c>
      <c r="B216" s="231"/>
      <c r="C216" s="231"/>
      <c r="D216" s="231"/>
      <c r="E216" s="231"/>
      <c r="F216" s="200"/>
      <c r="G216" s="200"/>
      <c r="H216" s="131"/>
      <c r="I216" s="131"/>
      <c r="J216" s="49"/>
    </row>
    <row r="217" spans="1:10" x14ac:dyDescent="0.25">
      <c r="A217" s="259" t="s">
        <v>128</v>
      </c>
      <c r="B217" s="259"/>
      <c r="C217" s="259"/>
      <c r="D217" s="259"/>
      <c r="E217" s="259"/>
      <c r="F217" s="130">
        <v>0</v>
      </c>
      <c r="G217" s="130"/>
      <c r="H217" s="130">
        <v>0</v>
      </c>
      <c r="I217" s="130"/>
      <c r="J217" s="49"/>
    </row>
    <row r="218" spans="1:10" x14ac:dyDescent="0.25">
      <c r="A218" s="618"/>
      <c r="B218" s="618"/>
      <c r="C218" s="618"/>
      <c r="D218" s="618"/>
      <c r="E218" s="618"/>
      <c r="F218" s="130"/>
      <c r="G218" s="130"/>
      <c r="H218" s="130"/>
      <c r="I218" s="130"/>
      <c r="J218" s="49"/>
    </row>
    <row r="219" spans="1:10" x14ac:dyDescent="0.25">
      <c r="A219" s="120" t="s">
        <v>42</v>
      </c>
      <c r="B219" s="121"/>
      <c r="C219" s="121"/>
      <c r="D219" s="121"/>
      <c r="E219" s="121"/>
      <c r="F219" s="122">
        <v>0</v>
      </c>
      <c r="G219" s="122"/>
      <c r="H219" s="130">
        <v>0</v>
      </c>
      <c r="I219" s="130"/>
      <c r="J219" s="49"/>
    </row>
    <row r="220" spans="1:10" x14ac:dyDescent="0.25">
      <c r="A220" s="230" t="s">
        <v>43</v>
      </c>
      <c r="B220" s="231"/>
      <c r="C220" s="231"/>
      <c r="D220" s="231"/>
      <c r="E220" s="231"/>
      <c r="F220" s="200"/>
      <c r="G220" s="200"/>
      <c r="H220" s="131"/>
      <c r="I220" s="131"/>
      <c r="J220" s="49"/>
    </row>
    <row r="221" spans="1:10" x14ac:dyDescent="0.25">
      <c r="A221" s="120" t="s">
        <v>8</v>
      </c>
      <c r="B221" s="121"/>
      <c r="C221" s="121"/>
      <c r="D221" s="121"/>
      <c r="E221" s="121"/>
      <c r="F221" s="122">
        <v>27434</v>
      </c>
      <c r="G221" s="122"/>
      <c r="H221" s="130">
        <v>190000</v>
      </c>
      <c r="I221" s="130"/>
      <c r="J221" s="49"/>
    </row>
    <row r="222" spans="1:10" x14ac:dyDescent="0.25">
      <c r="A222" s="230" t="s">
        <v>236</v>
      </c>
      <c r="B222" s="231"/>
      <c r="C222" s="231"/>
      <c r="D222" s="231"/>
      <c r="E222" s="231"/>
      <c r="F222" s="200"/>
      <c r="G222" s="200"/>
      <c r="H222" s="131"/>
      <c r="I222" s="131"/>
      <c r="J222" s="49"/>
    </row>
    <row r="223" spans="1:10" x14ac:dyDescent="0.25">
      <c r="A223" s="120" t="s">
        <v>30</v>
      </c>
      <c r="B223" s="121"/>
      <c r="C223" s="121"/>
      <c r="D223" s="121"/>
      <c r="E223" s="156"/>
      <c r="F223" s="122">
        <v>0</v>
      </c>
      <c r="G223" s="122"/>
      <c r="H223" s="130">
        <v>0</v>
      </c>
      <c r="I223" s="130"/>
      <c r="J223" s="49"/>
    </row>
    <row r="224" spans="1:10" x14ac:dyDescent="0.25">
      <c r="A224" s="215"/>
      <c r="B224" s="215"/>
      <c r="C224" s="215"/>
      <c r="D224" s="215"/>
      <c r="E224" s="215"/>
      <c r="F224" s="122"/>
      <c r="G224" s="122"/>
      <c r="H224" s="130"/>
      <c r="I224" s="130"/>
      <c r="J224" s="49"/>
    </row>
    <row r="225" spans="1:10" x14ac:dyDescent="0.25">
      <c r="A225" s="487" t="s">
        <v>45</v>
      </c>
      <c r="B225" s="487"/>
      <c r="C225" s="487"/>
      <c r="D225" s="487"/>
      <c r="E225" s="487"/>
      <c r="F225" s="122">
        <v>307036</v>
      </c>
      <c r="G225" s="122"/>
      <c r="H225" s="130">
        <v>410000</v>
      </c>
      <c r="I225" s="130"/>
      <c r="J225" s="49"/>
    </row>
    <row r="226" spans="1:10" x14ac:dyDescent="0.25">
      <c r="A226" s="579" t="s">
        <v>234</v>
      </c>
      <c r="B226" s="579"/>
      <c r="C226" s="579"/>
      <c r="D226" s="579"/>
      <c r="E226" s="579"/>
      <c r="F226" s="122"/>
      <c r="G226" s="122"/>
      <c r="H226" s="130"/>
      <c r="I226" s="130"/>
      <c r="J226" s="49"/>
    </row>
    <row r="227" spans="1:10" x14ac:dyDescent="0.25">
      <c r="A227" s="487" t="s">
        <v>46</v>
      </c>
      <c r="B227" s="487"/>
      <c r="C227" s="487"/>
      <c r="D227" s="487"/>
      <c r="E227" s="487"/>
      <c r="F227" s="122">
        <v>0</v>
      </c>
      <c r="G227" s="122"/>
      <c r="H227" s="130">
        <v>0</v>
      </c>
      <c r="I227" s="130"/>
      <c r="J227" s="49"/>
    </row>
    <row r="228" spans="1:10" x14ac:dyDescent="0.25">
      <c r="A228" s="215"/>
      <c r="B228" s="215"/>
      <c r="C228" s="215"/>
      <c r="D228" s="215"/>
      <c r="E228" s="215"/>
      <c r="F228" s="122"/>
      <c r="G228" s="122"/>
      <c r="H228" s="130"/>
      <c r="I228" s="130"/>
      <c r="J228" s="49"/>
    </row>
    <row r="229" spans="1:10" x14ac:dyDescent="0.25">
      <c r="A229" s="120" t="s">
        <v>31</v>
      </c>
      <c r="B229" s="121"/>
      <c r="C229" s="121"/>
      <c r="D229" s="121"/>
      <c r="E229" s="121"/>
      <c r="F229" s="122">
        <v>76757</v>
      </c>
      <c r="G229" s="122"/>
      <c r="H229" s="130">
        <v>195750</v>
      </c>
      <c r="I229" s="130"/>
      <c r="J229" s="49"/>
    </row>
    <row r="230" spans="1:10" x14ac:dyDescent="0.25">
      <c r="A230" s="380" t="s">
        <v>84</v>
      </c>
      <c r="B230" s="253"/>
      <c r="C230" s="253"/>
      <c r="D230" s="253"/>
      <c r="E230" s="253"/>
      <c r="F230" s="200"/>
      <c r="G230" s="200"/>
      <c r="H230" s="131"/>
      <c r="I230" s="131"/>
      <c r="J230" s="49"/>
    </row>
    <row r="231" spans="1:10" x14ac:dyDescent="0.25">
      <c r="A231" s="120" t="s">
        <v>23</v>
      </c>
      <c r="B231" s="121"/>
      <c r="C231" s="121"/>
      <c r="D231" s="121"/>
      <c r="E231" s="121"/>
      <c r="F231" s="122">
        <v>0</v>
      </c>
      <c r="G231" s="122"/>
      <c r="H231" s="130">
        <v>0</v>
      </c>
      <c r="I231" s="130"/>
      <c r="J231" s="49"/>
    </row>
    <row r="232" spans="1:10" ht="15.75" thickBot="1" x14ac:dyDescent="0.3">
      <c r="A232" s="603"/>
      <c r="B232" s="391"/>
      <c r="C232" s="391"/>
      <c r="D232" s="391"/>
      <c r="E232" s="392"/>
      <c r="F232" s="630"/>
      <c r="G232" s="631"/>
      <c r="H232" s="221"/>
      <c r="I232" s="222"/>
      <c r="J232" s="49"/>
    </row>
    <row r="233" spans="1:10" ht="16.5" thickTop="1" thickBot="1" x14ac:dyDescent="0.3">
      <c r="A233" s="281" t="s">
        <v>9</v>
      </c>
      <c r="B233" s="281"/>
      <c r="C233" s="281"/>
      <c r="D233" s="281"/>
      <c r="E233" s="103"/>
      <c r="F233" s="101">
        <f>SUM(F213:G232)</f>
        <v>532203</v>
      </c>
      <c r="G233" s="164"/>
      <c r="H233" s="101">
        <f>SUM(H213:I232)</f>
        <v>1020750</v>
      </c>
      <c r="I233" s="102"/>
      <c r="J233" s="62"/>
    </row>
    <row r="234" spans="1:10" ht="16.5" thickTop="1" thickBot="1" x14ac:dyDescent="0.3">
      <c r="A234" s="223" t="s">
        <v>10</v>
      </c>
      <c r="B234" s="224"/>
      <c r="C234" s="224"/>
      <c r="D234" s="224"/>
      <c r="E234" s="464"/>
      <c r="F234" s="133">
        <f>SUM(F233+F208+F212)</f>
        <v>2858726</v>
      </c>
      <c r="G234" s="134"/>
      <c r="H234" s="133">
        <f>SUM(H233+H208+H212)</f>
        <v>3062254</v>
      </c>
      <c r="I234" s="134"/>
      <c r="J234" s="59"/>
    </row>
    <row r="235" spans="1:10" ht="15.75" thickTop="1" x14ac:dyDescent="0.25">
      <c r="A235" s="209" t="s">
        <v>181</v>
      </c>
      <c r="B235" s="210"/>
      <c r="C235" s="210"/>
      <c r="D235" s="210"/>
      <c r="E235" s="210"/>
      <c r="F235" s="122">
        <v>10000</v>
      </c>
      <c r="G235" s="122"/>
      <c r="H235" s="130">
        <v>10000</v>
      </c>
      <c r="I235" s="130"/>
      <c r="J235" s="49"/>
    </row>
    <row r="236" spans="1:10" x14ac:dyDescent="0.25">
      <c r="A236" s="469" t="s">
        <v>209</v>
      </c>
      <c r="B236" s="470"/>
      <c r="C236" s="470"/>
      <c r="D236" s="470"/>
      <c r="E236" s="470"/>
      <c r="F236" s="200"/>
      <c r="G236" s="200"/>
      <c r="H236" s="131"/>
      <c r="I236" s="131"/>
      <c r="J236" s="49"/>
    </row>
    <row r="237" spans="1:10" x14ac:dyDescent="0.25">
      <c r="A237" s="209" t="s">
        <v>210</v>
      </c>
      <c r="B237" s="210"/>
      <c r="C237" s="210"/>
      <c r="D237" s="210"/>
      <c r="E237" s="210"/>
      <c r="F237" s="122">
        <v>20000</v>
      </c>
      <c r="G237" s="122"/>
      <c r="H237" s="130">
        <v>0</v>
      </c>
      <c r="I237" s="130"/>
      <c r="J237" s="49"/>
    </row>
    <row r="238" spans="1:10" ht="15.75" thickBot="1" x14ac:dyDescent="0.3">
      <c r="A238" s="465"/>
      <c r="B238" s="466"/>
      <c r="C238" s="466"/>
      <c r="D238" s="466"/>
      <c r="E238" s="467"/>
      <c r="F238" s="468"/>
      <c r="G238" s="468"/>
      <c r="H238" s="291"/>
      <c r="I238" s="291"/>
      <c r="J238" s="49"/>
    </row>
    <row r="239" spans="1:10" ht="15.75" thickTop="1" x14ac:dyDescent="0.25">
      <c r="A239" s="282" t="s">
        <v>55</v>
      </c>
      <c r="B239" s="282"/>
      <c r="C239" s="282"/>
      <c r="D239" s="282"/>
      <c r="E239" s="282"/>
      <c r="F239" s="299">
        <v>0</v>
      </c>
      <c r="G239" s="299"/>
      <c r="H239" s="476">
        <v>500000</v>
      </c>
      <c r="I239" s="476"/>
      <c r="J239" s="69"/>
    </row>
    <row r="240" spans="1:10" x14ac:dyDescent="0.25">
      <c r="A240" s="453" t="s">
        <v>237</v>
      </c>
      <c r="B240" s="453"/>
      <c r="C240" s="453"/>
      <c r="D240" s="453"/>
      <c r="E240" s="453"/>
      <c r="F240" s="199"/>
      <c r="G240" s="122"/>
      <c r="H240" s="276"/>
      <c r="I240" s="285"/>
      <c r="J240" s="67"/>
    </row>
    <row r="241" spans="1:10" x14ac:dyDescent="0.25">
      <c r="A241" s="614" t="s">
        <v>53</v>
      </c>
      <c r="B241" s="614"/>
      <c r="C241" s="614"/>
      <c r="D241" s="614"/>
      <c r="E241" s="614"/>
      <c r="F241" s="199">
        <v>0</v>
      </c>
      <c r="G241" s="122"/>
      <c r="H241" s="276">
        <v>1338582</v>
      </c>
      <c r="I241" s="285"/>
      <c r="J241" s="67"/>
    </row>
    <row r="242" spans="1:10" x14ac:dyDescent="0.25">
      <c r="A242" s="459" t="s">
        <v>238</v>
      </c>
      <c r="B242" s="460"/>
      <c r="C242" s="460"/>
      <c r="D242" s="460"/>
      <c r="E242" s="461"/>
      <c r="F242" s="628"/>
      <c r="G242" s="629"/>
      <c r="H242" s="454"/>
      <c r="I242" s="455"/>
      <c r="J242" s="71"/>
    </row>
    <row r="243" spans="1:10" x14ac:dyDescent="0.25">
      <c r="A243" s="219" t="s">
        <v>54</v>
      </c>
      <c r="B243" s="453"/>
      <c r="C243" s="453"/>
      <c r="D243" s="453"/>
      <c r="E243" s="453"/>
      <c r="F243" s="199">
        <v>0</v>
      </c>
      <c r="G243" s="307"/>
      <c r="H243" s="276">
        <v>361418</v>
      </c>
      <c r="I243" s="276"/>
      <c r="J243" s="69"/>
    </row>
    <row r="244" spans="1:10" x14ac:dyDescent="0.25">
      <c r="A244" s="634" t="s">
        <v>32</v>
      </c>
      <c r="B244" s="635"/>
      <c r="C244" s="635"/>
      <c r="D244" s="635"/>
      <c r="E244" s="636"/>
      <c r="F244" s="637">
        <v>0</v>
      </c>
      <c r="G244" s="638"/>
      <c r="H244" s="639">
        <v>1574803</v>
      </c>
      <c r="I244" s="640"/>
      <c r="J244" s="71"/>
    </row>
    <row r="245" spans="1:10" x14ac:dyDescent="0.25">
      <c r="A245" s="459" t="s">
        <v>260</v>
      </c>
      <c r="B245" s="460"/>
      <c r="C245" s="460"/>
      <c r="D245" s="460"/>
      <c r="E245" s="461"/>
      <c r="F245" s="207"/>
      <c r="G245" s="208"/>
      <c r="H245" s="456"/>
      <c r="I245" s="457"/>
      <c r="J245" s="72"/>
    </row>
    <row r="246" spans="1:10" ht="15.75" thickBot="1" x14ac:dyDescent="0.3">
      <c r="A246" s="478" t="s">
        <v>33</v>
      </c>
      <c r="B246" s="479"/>
      <c r="C246" s="479"/>
      <c r="D246" s="479"/>
      <c r="E246" s="479"/>
      <c r="F246" s="372">
        <v>0</v>
      </c>
      <c r="G246" s="373"/>
      <c r="H246" s="626">
        <v>425197</v>
      </c>
      <c r="I246" s="627"/>
      <c r="J246" s="71"/>
    </row>
    <row r="247" spans="1:10" ht="16.5" thickTop="1" thickBot="1" x14ac:dyDescent="0.3">
      <c r="A247" s="471" t="s">
        <v>21</v>
      </c>
      <c r="B247" s="472"/>
      <c r="C247" s="472"/>
      <c r="D247" s="472"/>
      <c r="E247" s="473"/>
      <c r="F247" s="133">
        <f>F239+F241+F243</f>
        <v>0</v>
      </c>
      <c r="G247" s="255"/>
      <c r="H247" s="474">
        <f>H239+H241+H243</f>
        <v>2200000</v>
      </c>
      <c r="I247" s="475"/>
      <c r="J247" s="73"/>
    </row>
    <row r="248" spans="1:10" ht="16.5" thickTop="1" thickBot="1" x14ac:dyDescent="0.3">
      <c r="A248" s="271" t="s">
        <v>20</v>
      </c>
      <c r="B248" s="272"/>
      <c r="C248" s="272"/>
      <c r="D248" s="272"/>
      <c r="E248" s="458"/>
      <c r="F248" s="101">
        <f>F244+F246</f>
        <v>0</v>
      </c>
      <c r="G248" s="119"/>
      <c r="H248" s="641">
        <f>H244+H246</f>
        <v>2000000</v>
      </c>
      <c r="I248" s="463"/>
      <c r="J248" s="74"/>
    </row>
    <row r="249" spans="1:10" ht="16.5" thickTop="1" thickBot="1" x14ac:dyDescent="0.3">
      <c r="A249" s="223" t="s">
        <v>11</v>
      </c>
      <c r="B249" s="224"/>
      <c r="C249" s="224"/>
      <c r="D249" s="224"/>
      <c r="E249" s="464"/>
      <c r="F249" s="133">
        <f>SUM(F247:G248)</f>
        <v>0</v>
      </c>
      <c r="G249" s="134"/>
      <c r="H249" s="477">
        <f>SUM(H247:I248)</f>
        <v>4200000</v>
      </c>
      <c r="I249" s="475"/>
      <c r="J249" s="73"/>
    </row>
    <row r="250" spans="1:10" ht="16.5" thickTop="1" thickBot="1" x14ac:dyDescent="0.3">
      <c r="A250" s="271" t="s">
        <v>12</v>
      </c>
      <c r="B250" s="272"/>
      <c r="C250" s="272"/>
      <c r="D250" s="272"/>
      <c r="E250" s="272"/>
      <c r="F250" s="101">
        <f>SUM(F208+F233+F248+F212,F235,F237,F249)</f>
        <v>2888726</v>
      </c>
      <c r="G250" s="164"/>
      <c r="H250" s="462">
        <f>SUM(H208+H233+H212+H249,H235,H237)</f>
        <v>7272254</v>
      </c>
      <c r="I250" s="463"/>
      <c r="J250" s="74"/>
    </row>
    <row r="251" spans="1:10" ht="15.75" thickTop="1" x14ac:dyDescent="0.25">
      <c r="A251" s="1"/>
      <c r="B251" s="1"/>
      <c r="C251" s="1"/>
      <c r="D251" s="1"/>
      <c r="E251" s="1"/>
      <c r="F251" s="14"/>
      <c r="G251" s="14"/>
      <c r="H251" s="14"/>
      <c r="I251" s="14"/>
      <c r="J251" s="14"/>
    </row>
    <row r="252" spans="1:10" x14ac:dyDescent="0.25">
      <c r="A252" s="1"/>
      <c r="B252" s="1"/>
      <c r="C252" s="1"/>
      <c r="D252" s="1"/>
      <c r="E252" s="1"/>
      <c r="F252" s="14"/>
      <c r="G252" s="14"/>
      <c r="H252" s="14"/>
      <c r="I252" s="14"/>
      <c r="J252" s="14"/>
    </row>
    <row r="253" spans="1:10" x14ac:dyDescent="0.25">
      <c r="A253" s="1"/>
      <c r="B253" s="1"/>
      <c r="C253" s="1"/>
      <c r="D253" s="1"/>
      <c r="E253" s="1"/>
      <c r="F253" s="14"/>
      <c r="G253" s="14"/>
      <c r="H253" s="14"/>
      <c r="I253" s="14"/>
      <c r="J253" s="14"/>
    </row>
    <row r="254" spans="1:10" x14ac:dyDescent="0.25">
      <c r="A254" s="1"/>
      <c r="B254" s="1"/>
      <c r="C254" s="1"/>
      <c r="D254" s="1"/>
      <c r="E254" s="1"/>
      <c r="F254" s="14"/>
      <c r="G254" s="14"/>
      <c r="H254" s="14"/>
      <c r="I254" s="14"/>
      <c r="J254" s="14"/>
    </row>
    <row r="255" spans="1:10" x14ac:dyDescent="0.25">
      <c r="A255" s="1"/>
      <c r="B255" s="1"/>
      <c r="C255" s="1"/>
      <c r="D255" s="1"/>
      <c r="E255" s="1"/>
      <c r="F255" s="14"/>
      <c r="G255" s="14"/>
      <c r="H255" s="14"/>
      <c r="I255" s="14"/>
      <c r="J255" s="14"/>
    </row>
    <row r="256" spans="1:10" x14ac:dyDescent="0.25">
      <c r="A256" s="1"/>
      <c r="B256" s="1"/>
      <c r="C256" s="1"/>
      <c r="D256" s="1"/>
      <c r="E256" s="1"/>
      <c r="F256" s="14"/>
      <c r="G256" s="14"/>
      <c r="H256" s="14"/>
      <c r="I256" s="14"/>
      <c r="J256" s="14"/>
    </row>
    <row r="257" spans="1:10" x14ac:dyDescent="0.25">
      <c r="A257" s="25"/>
      <c r="B257" s="25"/>
      <c r="C257" s="25"/>
      <c r="D257" s="25"/>
      <c r="E257" s="25"/>
      <c r="F257" s="26"/>
      <c r="G257" s="26"/>
      <c r="H257" s="26"/>
      <c r="I257" s="26"/>
      <c r="J257" s="26"/>
    </row>
    <row r="258" spans="1:10" x14ac:dyDescent="0.25">
      <c r="A258" s="25"/>
      <c r="B258" s="25"/>
      <c r="C258" s="25"/>
      <c r="D258" s="25"/>
      <c r="E258" s="25"/>
      <c r="F258" s="26"/>
      <c r="G258" s="26"/>
      <c r="H258" s="26"/>
      <c r="I258" s="26"/>
      <c r="J258" s="26"/>
    </row>
    <row r="259" spans="1:10" s="33" customFormat="1" x14ac:dyDescent="0.25">
      <c r="A259" s="32"/>
      <c r="B259" s="32"/>
      <c r="C259" s="32"/>
      <c r="D259" s="32"/>
      <c r="E259" s="32"/>
      <c r="F259" s="26"/>
      <c r="G259" s="26"/>
      <c r="H259" s="26"/>
      <c r="I259" s="26"/>
      <c r="J259" s="26"/>
    </row>
    <row r="260" spans="1:10" s="33" customFormat="1" x14ac:dyDescent="0.25">
      <c r="A260" s="32"/>
      <c r="B260" s="32"/>
      <c r="C260" s="32"/>
      <c r="D260" s="32"/>
      <c r="E260" s="32"/>
      <c r="F260" s="26"/>
      <c r="G260" s="26"/>
      <c r="H260" s="26"/>
      <c r="I260" s="26"/>
      <c r="J260" s="26"/>
    </row>
    <row r="261" spans="1:10" x14ac:dyDescent="0.25">
      <c r="A261" s="25"/>
      <c r="B261" s="25"/>
      <c r="C261" s="25"/>
      <c r="D261" s="25"/>
      <c r="E261" s="25"/>
      <c r="F261" s="26"/>
      <c r="G261" s="26"/>
      <c r="H261" s="26"/>
      <c r="I261" s="26"/>
      <c r="J261" s="26"/>
    </row>
    <row r="262" spans="1:10" x14ac:dyDescent="0.25">
      <c r="A262" s="165" t="s">
        <v>56</v>
      </c>
      <c r="B262" s="165"/>
      <c r="C262" s="165"/>
      <c r="D262" s="165"/>
      <c r="E262" s="165"/>
      <c r="F262" s="165"/>
      <c r="G262" s="165"/>
      <c r="H262" s="165"/>
      <c r="I262" s="165"/>
      <c r="J262" s="38"/>
    </row>
    <row r="263" spans="1:10" x14ac:dyDescent="0.25">
      <c r="A263" s="25"/>
      <c r="B263" s="25"/>
      <c r="C263" s="25"/>
      <c r="D263" s="25"/>
      <c r="E263" s="25"/>
      <c r="F263" s="26"/>
      <c r="G263" s="26"/>
      <c r="H263" s="26"/>
      <c r="I263" s="26"/>
      <c r="J263" s="26"/>
    </row>
    <row r="264" spans="1:10" ht="15" customHeight="1" x14ac:dyDescent="0.25">
      <c r="A264" s="124" t="s">
        <v>0</v>
      </c>
      <c r="B264" s="124"/>
      <c r="C264" s="124"/>
      <c r="D264" s="124"/>
      <c r="E264" s="124"/>
      <c r="F264" s="126" t="s">
        <v>195</v>
      </c>
      <c r="G264" s="127"/>
      <c r="H264" s="126" t="s">
        <v>196</v>
      </c>
      <c r="I264" s="126"/>
      <c r="J264" s="66"/>
    </row>
    <row r="265" spans="1:10" x14ac:dyDescent="0.25">
      <c r="A265" s="125"/>
      <c r="B265" s="125"/>
      <c r="C265" s="125"/>
      <c r="D265" s="125"/>
      <c r="E265" s="125"/>
      <c r="F265" s="128"/>
      <c r="G265" s="128"/>
      <c r="H265" s="198"/>
      <c r="I265" s="198"/>
      <c r="J265" s="66"/>
    </row>
    <row r="266" spans="1:10" x14ac:dyDescent="0.25">
      <c r="A266" s="185" t="s">
        <v>39</v>
      </c>
      <c r="B266" s="186"/>
      <c r="C266" s="186"/>
      <c r="D266" s="186"/>
      <c r="E266" s="187"/>
      <c r="F266" s="122">
        <v>46055</v>
      </c>
      <c r="G266" s="122"/>
      <c r="H266" s="181">
        <v>50000</v>
      </c>
      <c r="I266" s="182"/>
      <c r="J266" s="70"/>
    </row>
    <row r="267" spans="1:10" x14ac:dyDescent="0.25">
      <c r="A267" s="267" t="s">
        <v>168</v>
      </c>
      <c r="B267" s="268"/>
      <c r="C267" s="268"/>
      <c r="D267" s="268"/>
      <c r="E267" s="269"/>
      <c r="F267" s="122"/>
      <c r="G267" s="122"/>
      <c r="H267" s="181"/>
      <c r="I267" s="182"/>
      <c r="J267" s="70"/>
    </row>
    <row r="268" spans="1:10" x14ac:dyDescent="0.25">
      <c r="A268" s="120" t="s">
        <v>42</v>
      </c>
      <c r="B268" s="121"/>
      <c r="C268" s="121"/>
      <c r="D268" s="121"/>
      <c r="E268" s="156"/>
      <c r="F268" s="122">
        <v>5135</v>
      </c>
      <c r="G268" s="122"/>
      <c r="H268" s="130">
        <v>5500</v>
      </c>
      <c r="I268" s="130"/>
      <c r="J268" s="49"/>
    </row>
    <row r="269" spans="1:10" x14ac:dyDescent="0.25">
      <c r="A269" s="215" t="s">
        <v>43</v>
      </c>
      <c r="B269" s="215"/>
      <c r="C269" s="215"/>
      <c r="D269" s="215"/>
      <c r="E269" s="215"/>
      <c r="F269" s="122"/>
      <c r="G269" s="122"/>
      <c r="H269" s="130"/>
      <c r="I269" s="130"/>
      <c r="J269" s="49"/>
    </row>
    <row r="270" spans="1:10" x14ac:dyDescent="0.25">
      <c r="A270" s="342" t="s">
        <v>30</v>
      </c>
      <c r="B270" s="343"/>
      <c r="C270" s="343"/>
      <c r="D270" s="343"/>
      <c r="E270" s="344"/>
      <c r="F270" s="161">
        <v>0</v>
      </c>
      <c r="G270" s="162"/>
      <c r="H270" s="161">
        <v>0</v>
      </c>
      <c r="I270" s="162"/>
      <c r="J270" s="49"/>
    </row>
    <row r="271" spans="1:10" x14ac:dyDescent="0.25">
      <c r="A271" s="212"/>
      <c r="B271" s="213"/>
      <c r="C271" s="213"/>
      <c r="D271" s="213"/>
      <c r="E271" s="214"/>
      <c r="F271" s="217"/>
      <c r="G271" s="218"/>
      <c r="H271" s="161"/>
      <c r="I271" s="162"/>
      <c r="J271" s="49"/>
    </row>
    <row r="272" spans="1:10" x14ac:dyDescent="0.25">
      <c r="A272" s="487" t="s">
        <v>45</v>
      </c>
      <c r="B272" s="487"/>
      <c r="C272" s="487"/>
      <c r="D272" s="487"/>
      <c r="E272" s="487"/>
      <c r="F272" s="130">
        <v>439200</v>
      </c>
      <c r="G272" s="130"/>
      <c r="H272" s="130">
        <v>0</v>
      </c>
      <c r="I272" s="130"/>
      <c r="J272" s="49"/>
    </row>
    <row r="273" spans="1:10" x14ac:dyDescent="0.25">
      <c r="A273" s="212" t="s">
        <v>218</v>
      </c>
      <c r="B273" s="213"/>
      <c r="C273" s="213"/>
      <c r="D273" s="213"/>
      <c r="E273" s="214"/>
      <c r="F273" s="161"/>
      <c r="G273" s="162"/>
      <c r="H273" s="161"/>
      <c r="I273" s="162"/>
      <c r="J273" s="49"/>
    </row>
    <row r="274" spans="1:10" x14ac:dyDescent="0.25">
      <c r="A274" s="120" t="s">
        <v>31</v>
      </c>
      <c r="B274" s="121"/>
      <c r="C274" s="121"/>
      <c r="D274" s="121"/>
      <c r="E274" s="121"/>
      <c r="F274" s="122">
        <v>38068</v>
      </c>
      <c r="G274" s="122"/>
      <c r="H274" s="130">
        <v>14985</v>
      </c>
      <c r="I274" s="130"/>
      <c r="J274" s="49"/>
    </row>
    <row r="275" spans="1:10" s="21" customFormat="1" x14ac:dyDescent="0.25">
      <c r="A275" s="309"/>
      <c r="B275" s="310"/>
      <c r="C275" s="310"/>
      <c r="D275" s="310"/>
      <c r="E275" s="311"/>
      <c r="F275" s="217"/>
      <c r="G275" s="218"/>
      <c r="H275" s="217"/>
      <c r="I275" s="218"/>
      <c r="J275" s="53"/>
    </row>
    <row r="276" spans="1:10" s="21" customFormat="1" x14ac:dyDescent="0.25">
      <c r="A276" s="278" t="s">
        <v>201</v>
      </c>
      <c r="B276" s="279"/>
      <c r="C276" s="279"/>
      <c r="D276" s="279"/>
      <c r="E276" s="280"/>
      <c r="F276" s="161">
        <v>73000</v>
      </c>
      <c r="G276" s="162"/>
      <c r="H276" s="161">
        <v>0</v>
      </c>
      <c r="I276" s="162"/>
      <c r="J276" s="49"/>
    </row>
    <row r="277" spans="1:10" s="21" customFormat="1" x14ac:dyDescent="0.25">
      <c r="A277" s="309"/>
      <c r="B277" s="310"/>
      <c r="C277" s="310"/>
      <c r="D277" s="310"/>
      <c r="E277" s="311"/>
      <c r="F277" s="217"/>
      <c r="G277" s="218"/>
      <c r="H277" s="217"/>
      <c r="I277" s="218"/>
      <c r="J277" s="53"/>
    </row>
    <row r="278" spans="1:10" ht="15.75" thickBot="1" x14ac:dyDescent="0.3">
      <c r="A278" s="250" t="s">
        <v>23</v>
      </c>
      <c r="B278" s="251"/>
      <c r="C278" s="251"/>
      <c r="D278" s="251"/>
      <c r="E278" s="252"/>
      <c r="F278" s="203">
        <v>3</v>
      </c>
      <c r="G278" s="203"/>
      <c r="H278" s="291"/>
      <c r="I278" s="291"/>
      <c r="J278" s="49"/>
    </row>
    <row r="279" spans="1:10" ht="16.5" thickTop="1" thickBot="1" x14ac:dyDescent="0.3">
      <c r="A279" s="103" t="s">
        <v>9</v>
      </c>
      <c r="B279" s="104"/>
      <c r="C279" s="104"/>
      <c r="D279" s="104"/>
      <c r="E279" s="105"/>
      <c r="F279" s="101">
        <f>SUM(F266:G278)</f>
        <v>601461</v>
      </c>
      <c r="G279" s="164"/>
      <c r="H279" s="101">
        <f>SUM(H266:I278)</f>
        <v>70485</v>
      </c>
      <c r="I279" s="102"/>
      <c r="J279" s="62"/>
    </row>
    <row r="280" spans="1:10" ht="16.5" thickTop="1" thickBot="1" x14ac:dyDescent="0.3">
      <c r="A280" s="281" t="s">
        <v>10</v>
      </c>
      <c r="B280" s="281"/>
      <c r="C280" s="281"/>
      <c r="D280" s="281"/>
      <c r="E280" s="159"/>
      <c r="F280" s="101">
        <f>SUM(F279)</f>
        <v>601461</v>
      </c>
      <c r="G280" s="119"/>
      <c r="H280" s="101">
        <f>SUM(H279)</f>
        <v>70485</v>
      </c>
      <c r="I280" s="102"/>
      <c r="J280" s="62"/>
    </row>
    <row r="281" spans="1:10" ht="15.75" thickTop="1" x14ac:dyDescent="0.25">
      <c r="A281" s="158" t="s">
        <v>55</v>
      </c>
      <c r="B281" s="158"/>
      <c r="C281" s="158"/>
      <c r="D281" s="158"/>
      <c r="E281" s="158"/>
      <c r="F281" s="299">
        <v>0</v>
      </c>
      <c r="G281" s="299"/>
      <c r="H281" s="299">
        <v>0</v>
      </c>
      <c r="I281" s="299"/>
      <c r="J281" s="51"/>
    </row>
    <row r="282" spans="1:10" x14ac:dyDescent="0.25">
      <c r="A282" s="215"/>
      <c r="B282" s="215"/>
      <c r="C282" s="215"/>
      <c r="D282" s="215"/>
      <c r="E282" s="215"/>
      <c r="F282" s="199"/>
      <c r="G282" s="122"/>
      <c r="H282" s="199"/>
      <c r="I282" s="122"/>
      <c r="J282" s="48"/>
    </row>
    <row r="283" spans="1:10" ht="15.75" thickBot="1" x14ac:dyDescent="0.3">
      <c r="A283" s="158" t="s">
        <v>54</v>
      </c>
      <c r="B283" s="215"/>
      <c r="C283" s="215"/>
      <c r="D283" s="215"/>
      <c r="E283" s="215"/>
      <c r="F283" s="199">
        <v>0</v>
      </c>
      <c r="G283" s="307"/>
      <c r="H283" s="199">
        <v>0</v>
      </c>
      <c r="I283" s="199"/>
      <c r="J283" s="51"/>
    </row>
    <row r="284" spans="1:10" s="21" customFormat="1" ht="16.5" thickTop="1" thickBot="1" x14ac:dyDescent="0.3">
      <c r="A284" s="481" t="s">
        <v>21</v>
      </c>
      <c r="B284" s="482"/>
      <c r="C284" s="482"/>
      <c r="D284" s="482"/>
      <c r="E284" s="483"/>
      <c r="F284" s="133">
        <f>F281+F283</f>
        <v>0</v>
      </c>
      <c r="G284" s="134"/>
      <c r="H284" s="133">
        <f>H281+H283</f>
        <v>0</v>
      </c>
      <c r="I284" s="233"/>
      <c r="J284" s="59"/>
    </row>
    <row r="285" spans="1:10" s="21" customFormat="1" ht="15.75" thickTop="1" x14ac:dyDescent="0.25">
      <c r="A285" s="132" t="s">
        <v>32</v>
      </c>
      <c r="B285" s="132"/>
      <c r="C285" s="132"/>
      <c r="D285" s="132"/>
      <c r="E285" s="132"/>
      <c r="F285" s="199">
        <v>348000</v>
      </c>
      <c r="G285" s="122"/>
      <c r="H285" s="199">
        <v>0</v>
      </c>
      <c r="I285" s="122"/>
      <c r="J285" s="48"/>
    </row>
    <row r="286" spans="1:10" s="21" customFormat="1" x14ac:dyDescent="0.25">
      <c r="A286" s="215" t="s">
        <v>202</v>
      </c>
      <c r="B286" s="215"/>
      <c r="C286" s="215"/>
      <c r="D286" s="215"/>
      <c r="E286" s="215"/>
      <c r="F286" s="199"/>
      <c r="G286" s="122"/>
      <c r="H286" s="199"/>
      <c r="I286" s="122"/>
      <c r="J286" s="48"/>
    </row>
    <row r="287" spans="1:10" s="21" customFormat="1" ht="15.75" thickBot="1" x14ac:dyDescent="0.3">
      <c r="A287" s="390" t="s">
        <v>33</v>
      </c>
      <c r="B287" s="391"/>
      <c r="C287" s="391"/>
      <c r="D287" s="391"/>
      <c r="E287" s="392"/>
      <c r="F287" s="393">
        <v>0</v>
      </c>
      <c r="G287" s="393"/>
      <c r="H287" s="393">
        <v>0</v>
      </c>
      <c r="I287" s="393"/>
      <c r="J287" s="51"/>
    </row>
    <row r="288" spans="1:10" s="21" customFormat="1" ht="16.5" thickTop="1" thickBot="1" x14ac:dyDescent="0.3">
      <c r="A288" s="481" t="s">
        <v>20</v>
      </c>
      <c r="B288" s="482"/>
      <c r="C288" s="482"/>
      <c r="D288" s="482"/>
      <c r="E288" s="483"/>
      <c r="F288" s="133">
        <f>F285+F287</f>
        <v>348000</v>
      </c>
      <c r="G288" s="255"/>
      <c r="H288" s="133">
        <f>H285+H287</f>
        <v>0</v>
      </c>
      <c r="I288" s="233"/>
      <c r="J288" s="59"/>
    </row>
    <row r="289" spans="1:10" ht="16.5" thickTop="1" thickBot="1" x14ac:dyDescent="0.3">
      <c r="A289" s="103" t="s">
        <v>11</v>
      </c>
      <c r="B289" s="104"/>
      <c r="C289" s="104"/>
      <c r="D289" s="104"/>
      <c r="E289" s="104"/>
      <c r="F289" s="110">
        <f>SUM(F284,F288)</f>
        <v>348000</v>
      </c>
      <c r="G289" s="111"/>
      <c r="H289" s="110">
        <f>SUM(H284,H288)</f>
        <v>0</v>
      </c>
      <c r="I289" s="157"/>
      <c r="J289" s="47"/>
    </row>
    <row r="290" spans="1:10" ht="16.5" thickTop="1" thickBot="1" x14ac:dyDescent="0.3">
      <c r="A290" s="103" t="s">
        <v>12</v>
      </c>
      <c r="B290" s="104"/>
      <c r="C290" s="104"/>
      <c r="D290" s="104"/>
      <c r="E290" s="104"/>
      <c r="F290" s="110">
        <f>SUM(F280+F289)</f>
        <v>949461</v>
      </c>
      <c r="G290" s="111"/>
      <c r="H290" s="110">
        <f>SUM(H280+H289)</f>
        <v>70485</v>
      </c>
      <c r="I290" s="157"/>
      <c r="J290" s="47"/>
    </row>
    <row r="291" spans="1:10" ht="15.75" thickTop="1" x14ac:dyDescent="0.25">
      <c r="A291" s="27"/>
      <c r="B291" s="27"/>
      <c r="C291" s="27"/>
      <c r="D291" s="27"/>
      <c r="E291" s="27"/>
      <c r="F291" s="28"/>
      <c r="G291" s="28"/>
      <c r="H291" s="28"/>
      <c r="I291" s="28"/>
      <c r="J291" s="28"/>
    </row>
    <row r="292" spans="1:10" s="33" customFormat="1" x14ac:dyDescent="0.25">
      <c r="A292" s="27"/>
      <c r="B292" s="27"/>
      <c r="C292" s="27"/>
      <c r="D292" s="27"/>
      <c r="E292" s="27"/>
      <c r="F292" s="28"/>
      <c r="G292" s="28"/>
      <c r="H292" s="28"/>
      <c r="I292" s="28"/>
      <c r="J292" s="28"/>
    </row>
    <row r="293" spans="1:10" s="33" customFormat="1" x14ac:dyDescent="0.25">
      <c r="A293" s="27"/>
      <c r="B293" s="27"/>
      <c r="C293" s="27"/>
      <c r="D293" s="27"/>
      <c r="E293" s="27"/>
      <c r="F293" s="28"/>
      <c r="G293" s="28"/>
      <c r="H293" s="28"/>
      <c r="I293" s="28"/>
      <c r="J293" s="28"/>
    </row>
    <row r="294" spans="1:10" s="23" customFormat="1" x14ac:dyDescent="0.25">
      <c r="A294" s="27"/>
      <c r="B294" s="27"/>
      <c r="C294" s="27"/>
      <c r="D294" s="27"/>
      <c r="E294" s="27"/>
      <c r="F294" s="28"/>
      <c r="G294" s="28"/>
      <c r="H294" s="28"/>
      <c r="I294" s="28"/>
      <c r="J294" s="28"/>
    </row>
    <row r="295" spans="1:10" s="21" customFormat="1" x14ac:dyDescent="0.25">
      <c r="A295" s="1"/>
      <c r="B295" s="1"/>
      <c r="C295" s="1"/>
      <c r="D295" s="1"/>
      <c r="E295" s="1"/>
      <c r="F295" s="10"/>
      <c r="G295" s="10"/>
      <c r="H295" s="10"/>
      <c r="I295" s="10"/>
      <c r="J295" s="10"/>
    </row>
    <row r="296" spans="1:10" s="21" customFormat="1" x14ac:dyDescent="0.25">
      <c r="A296" s="165" t="s">
        <v>203</v>
      </c>
      <c r="B296" s="165"/>
      <c r="C296" s="165"/>
      <c r="D296" s="165"/>
      <c r="E296" s="165"/>
      <c r="F296" s="165"/>
      <c r="G296" s="165"/>
      <c r="H296" s="165"/>
      <c r="I296" s="165"/>
      <c r="J296" s="38"/>
    </row>
    <row r="297" spans="1:10" s="21" customFormat="1" x14ac:dyDescent="0.25">
      <c r="A297" s="25"/>
      <c r="B297" s="25"/>
      <c r="C297" s="25"/>
      <c r="D297" s="25"/>
      <c r="E297" s="25"/>
      <c r="F297" s="26"/>
      <c r="G297" s="26"/>
      <c r="H297" s="26"/>
      <c r="I297" s="26"/>
      <c r="J297" s="26"/>
    </row>
    <row r="298" spans="1:10" s="21" customFormat="1" ht="15" customHeight="1" x14ac:dyDescent="0.25">
      <c r="A298" s="124" t="s">
        <v>0</v>
      </c>
      <c r="B298" s="124"/>
      <c r="C298" s="124"/>
      <c r="D298" s="124"/>
      <c r="E298" s="124"/>
      <c r="F298" s="126" t="s">
        <v>195</v>
      </c>
      <c r="G298" s="127"/>
      <c r="H298" s="126" t="s">
        <v>196</v>
      </c>
      <c r="I298" s="126"/>
      <c r="J298" s="66"/>
    </row>
    <row r="299" spans="1:10" s="21" customFormat="1" x14ac:dyDescent="0.25">
      <c r="A299" s="125"/>
      <c r="B299" s="125"/>
      <c r="C299" s="125"/>
      <c r="D299" s="125"/>
      <c r="E299" s="125"/>
      <c r="F299" s="128"/>
      <c r="G299" s="128"/>
      <c r="H299" s="198"/>
      <c r="I299" s="198"/>
      <c r="J299" s="66"/>
    </row>
    <row r="300" spans="1:10" s="31" customFormat="1" x14ac:dyDescent="0.25">
      <c r="A300" s="254" t="s">
        <v>45</v>
      </c>
      <c r="B300" s="254"/>
      <c r="C300" s="254"/>
      <c r="D300" s="254"/>
      <c r="E300" s="254"/>
      <c r="F300" s="238">
        <v>0</v>
      </c>
      <c r="G300" s="238"/>
      <c r="H300" s="238">
        <v>350000</v>
      </c>
      <c r="I300" s="238"/>
      <c r="J300" s="49"/>
    </row>
    <row r="301" spans="1:10" s="31" customFormat="1" ht="18" customHeight="1" x14ac:dyDescent="0.25">
      <c r="A301" s="239" t="s">
        <v>235</v>
      </c>
      <c r="B301" s="240"/>
      <c r="C301" s="240"/>
      <c r="D301" s="240"/>
      <c r="E301" s="241"/>
      <c r="F301" s="131"/>
      <c r="G301" s="131"/>
      <c r="H301" s="131"/>
      <c r="I301" s="131"/>
      <c r="J301" s="49"/>
    </row>
    <row r="302" spans="1:10" s="31" customFormat="1" x14ac:dyDescent="0.25">
      <c r="A302" s="120" t="s">
        <v>31</v>
      </c>
      <c r="B302" s="121"/>
      <c r="C302" s="121"/>
      <c r="D302" s="121"/>
      <c r="E302" s="121"/>
      <c r="F302" s="130">
        <v>0</v>
      </c>
      <c r="G302" s="130"/>
      <c r="H302" s="130">
        <v>0</v>
      </c>
      <c r="I302" s="130"/>
      <c r="J302" s="49"/>
    </row>
    <row r="303" spans="1:10" s="31" customFormat="1" ht="15.75" thickBot="1" x14ac:dyDescent="0.3">
      <c r="A303" s="306"/>
      <c r="B303" s="290"/>
      <c r="C303" s="290"/>
      <c r="D303" s="290"/>
      <c r="E303" s="243"/>
      <c r="F303" s="161"/>
      <c r="G303" s="162"/>
      <c r="H303" s="161"/>
      <c r="I303" s="162"/>
      <c r="J303" s="49"/>
    </row>
    <row r="304" spans="1:10" s="31" customFormat="1" ht="16.5" thickTop="1" thickBot="1" x14ac:dyDescent="0.3">
      <c r="A304" s="103" t="s">
        <v>9</v>
      </c>
      <c r="B304" s="104"/>
      <c r="C304" s="104"/>
      <c r="D304" s="104"/>
      <c r="E304" s="104"/>
      <c r="F304" s="151">
        <f>SUM(F300:G303)</f>
        <v>0</v>
      </c>
      <c r="G304" s="248"/>
      <c r="H304" s="151">
        <f>SUM(H300:I303)</f>
        <v>350000</v>
      </c>
      <c r="I304" s="152"/>
      <c r="J304" s="59"/>
    </row>
    <row r="305" spans="1:10" s="31" customFormat="1" ht="16.5" thickTop="1" thickBot="1" x14ac:dyDescent="0.3">
      <c r="A305" s="249" t="s">
        <v>10</v>
      </c>
      <c r="B305" s="104"/>
      <c r="C305" s="104"/>
      <c r="D305" s="104"/>
      <c r="E305" s="104"/>
      <c r="F305" s="151">
        <f>SUM(F304)</f>
        <v>0</v>
      </c>
      <c r="G305" s="248"/>
      <c r="H305" s="151">
        <f>SUM(H304)</f>
        <v>350000</v>
      </c>
      <c r="I305" s="152"/>
      <c r="J305" s="59"/>
    </row>
    <row r="306" spans="1:10" s="21" customFormat="1" ht="15.75" thickTop="1" x14ac:dyDescent="0.25">
      <c r="A306" s="158" t="s">
        <v>55</v>
      </c>
      <c r="B306" s="158"/>
      <c r="C306" s="158"/>
      <c r="D306" s="158"/>
      <c r="E306" s="158"/>
      <c r="F306" s="299">
        <v>0</v>
      </c>
      <c r="G306" s="299"/>
      <c r="H306" s="299">
        <v>4247200</v>
      </c>
      <c r="I306" s="299"/>
      <c r="J306" s="51"/>
    </row>
    <row r="307" spans="1:10" s="21" customFormat="1" x14ac:dyDescent="0.25">
      <c r="A307" s="215" t="s">
        <v>246</v>
      </c>
      <c r="B307" s="215"/>
      <c r="C307" s="215"/>
      <c r="D307" s="215"/>
      <c r="E307" s="215"/>
      <c r="F307" s="199"/>
      <c r="G307" s="122"/>
      <c r="H307" s="199"/>
      <c r="I307" s="122"/>
      <c r="J307" s="48"/>
    </row>
    <row r="308" spans="1:10" s="21" customFormat="1" ht="15.75" thickBot="1" x14ac:dyDescent="0.3">
      <c r="A308" s="158" t="s">
        <v>54</v>
      </c>
      <c r="B308" s="215"/>
      <c r="C308" s="215"/>
      <c r="D308" s="215"/>
      <c r="E308" s="215"/>
      <c r="F308" s="199">
        <v>0</v>
      </c>
      <c r="G308" s="307"/>
      <c r="H308" s="199">
        <v>976644</v>
      </c>
      <c r="I308" s="199"/>
      <c r="J308" s="51"/>
    </row>
    <row r="309" spans="1:10" s="21" customFormat="1" ht="16.5" thickTop="1" thickBot="1" x14ac:dyDescent="0.3">
      <c r="A309" s="481" t="s">
        <v>21</v>
      </c>
      <c r="B309" s="482"/>
      <c r="C309" s="482"/>
      <c r="D309" s="482"/>
      <c r="E309" s="483"/>
      <c r="F309" s="133">
        <f>F306+F308</f>
        <v>0</v>
      </c>
      <c r="G309" s="134"/>
      <c r="H309" s="133">
        <f>H306+H308</f>
        <v>5223844</v>
      </c>
      <c r="I309" s="233"/>
      <c r="J309" s="59"/>
    </row>
    <row r="310" spans="1:10" s="21" customFormat="1" ht="15.75" thickTop="1" x14ac:dyDescent="0.25">
      <c r="A310" s="132" t="s">
        <v>32</v>
      </c>
      <c r="B310" s="132"/>
      <c r="C310" s="132"/>
      <c r="D310" s="132"/>
      <c r="E310" s="132"/>
      <c r="F310" s="199">
        <v>0</v>
      </c>
      <c r="G310" s="122"/>
      <c r="H310" s="199">
        <v>0</v>
      </c>
      <c r="I310" s="122"/>
      <c r="J310" s="48"/>
    </row>
    <row r="311" spans="1:10" s="21" customFormat="1" x14ac:dyDescent="0.25">
      <c r="A311" s="215"/>
      <c r="B311" s="215"/>
      <c r="C311" s="215"/>
      <c r="D311" s="215"/>
      <c r="E311" s="215"/>
      <c r="F311" s="199"/>
      <c r="G311" s="122"/>
      <c r="H311" s="199"/>
      <c r="I311" s="122"/>
      <c r="J311" s="48"/>
    </row>
    <row r="312" spans="1:10" s="21" customFormat="1" ht="15.75" thickBot="1" x14ac:dyDescent="0.3">
      <c r="A312" s="390" t="s">
        <v>33</v>
      </c>
      <c r="B312" s="391"/>
      <c r="C312" s="391"/>
      <c r="D312" s="391"/>
      <c r="E312" s="392"/>
      <c r="F312" s="393">
        <v>0</v>
      </c>
      <c r="G312" s="393"/>
      <c r="H312" s="393">
        <v>0</v>
      </c>
      <c r="I312" s="393"/>
      <c r="J312" s="51"/>
    </row>
    <row r="313" spans="1:10" s="21" customFormat="1" ht="16.5" thickTop="1" thickBot="1" x14ac:dyDescent="0.3">
      <c r="A313" s="481" t="s">
        <v>20</v>
      </c>
      <c r="B313" s="482"/>
      <c r="C313" s="482"/>
      <c r="D313" s="482"/>
      <c r="E313" s="483"/>
      <c r="F313" s="133">
        <f>F310+F312</f>
        <v>0</v>
      </c>
      <c r="G313" s="255"/>
      <c r="H313" s="133">
        <f>H310+H312</f>
        <v>0</v>
      </c>
      <c r="I313" s="233"/>
      <c r="J313" s="59"/>
    </row>
    <row r="314" spans="1:10" ht="16.5" thickTop="1" thickBot="1" x14ac:dyDescent="0.3">
      <c r="A314" s="103" t="s">
        <v>11</v>
      </c>
      <c r="B314" s="104"/>
      <c r="C314" s="104"/>
      <c r="D314" s="104"/>
      <c r="E314" s="104"/>
      <c r="F314" s="110">
        <f>SUM(F309,F313)</f>
        <v>0</v>
      </c>
      <c r="G314" s="111"/>
      <c r="H314" s="110">
        <f>SUM(H309,H313)</f>
        <v>5223844</v>
      </c>
      <c r="I314" s="157"/>
      <c r="J314" s="47"/>
    </row>
    <row r="315" spans="1:10" ht="16.5" thickTop="1" thickBot="1" x14ac:dyDescent="0.3">
      <c r="A315" s="103" t="s">
        <v>12</v>
      </c>
      <c r="B315" s="104"/>
      <c r="C315" s="104"/>
      <c r="D315" s="104"/>
      <c r="E315" s="104"/>
      <c r="F315" s="110">
        <f>F314</f>
        <v>0</v>
      </c>
      <c r="G315" s="111"/>
      <c r="H315" s="110">
        <f>H314+H305</f>
        <v>5573844</v>
      </c>
      <c r="I315" s="157"/>
      <c r="J315" s="47"/>
    </row>
    <row r="316" spans="1:10" ht="15.75" thickTop="1" x14ac:dyDescent="0.25">
      <c r="A316" s="27"/>
      <c r="B316" s="27"/>
      <c r="C316" s="27"/>
      <c r="D316" s="27"/>
      <c r="E316" s="27"/>
      <c r="F316" s="28"/>
      <c r="G316" s="28"/>
      <c r="H316" s="28"/>
      <c r="I316" s="28"/>
      <c r="J316" s="28"/>
    </row>
    <row r="317" spans="1:10" x14ac:dyDescent="0.25">
      <c r="A317" s="27"/>
      <c r="B317" s="27"/>
      <c r="C317" s="27"/>
      <c r="D317" s="27"/>
      <c r="E317" s="27"/>
      <c r="F317" s="28"/>
      <c r="G317" s="28"/>
      <c r="H317" s="28"/>
      <c r="I317" s="28"/>
      <c r="J317" s="28"/>
    </row>
    <row r="318" spans="1:10" x14ac:dyDescent="0.25">
      <c r="A318" s="165" t="s">
        <v>57</v>
      </c>
      <c r="B318" s="165"/>
      <c r="C318" s="165"/>
      <c r="D318" s="165"/>
      <c r="E318" s="165"/>
      <c r="F318" s="165"/>
      <c r="G318" s="165"/>
      <c r="H318" s="165"/>
      <c r="I318" s="165"/>
      <c r="J318" s="38"/>
    </row>
    <row r="319" spans="1:10" x14ac:dyDescent="0.25">
      <c r="A319" s="25"/>
      <c r="B319" s="25"/>
      <c r="C319" s="25"/>
      <c r="D319" s="25"/>
      <c r="E319" s="25"/>
      <c r="F319" s="26"/>
      <c r="G319" s="26"/>
      <c r="H319" s="26"/>
      <c r="I319" s="26"/>
      <c r="J319" s="26"/>
    </row>
    <row r="320" spans="1:10" ht="15" customHeight="1" x14ac:dyDescent="0.25">
      <c r="A320" s="124" t="s">
        <v>0</v>
      </c>
      <c r="B320" s="124"/>
      <c r="C320" s="124"/>
      <c r="D320" s="124"/>
      <c r="E320" s="124"/>
      <c r="F320" s="126" t="s">
        <v>195</v>
      </c>
      <c r="G320" s="127"/>
      <c r="H320" s="126" t="s">
        <v>196</v>
      </c>
      <c r="I320" s="126"/>
      <c r="J320" s="66"/>
    </row>
    <row r="321" spans="1:11" x14ac:dyDescent="0.25">
      <c r="A321" s="125"/>
      <c r="B321" s="125"/>
      <c r="C321" s="125"/>
      <c r="D321" s="125"/>
      <c r="E321" s="125"/>
      <c r="F321" s="128"/>
      <c r="G321" s="128"/>
      <c r="H321" s="198"/>
      <c r="I321" s="198"/>
      <c r="J321" s="66"/>
    </row>
    <row r="322" spans="1:11" x14ac:dyDescent="0.25">
      <c r="A322" s="120" t="s">
        <v>42</v>
      </c>
      <c r="B322" s="121"/>
      <c r="C322" s="121"/>
      <c r="D322" s="121"/>
      <c r="E322" s="121"/>
      <c r="F322" s="122">
        <v>673816</v>
      </c>
      <c r="G322" s="122"/>
      <c r="H322" s="122">
        <v>1260000</v>
      </c>
      <c r="I322" s="122"/>
      <c r="J322" s="48"/>
    </row>
    <row r="323" spans="1:11" x14ac:dyDescent="0.25">
      <c r="A323" s="230"/>
      <c r="B323" s="231"/>
      <c r="C323" s="231"/>
      <c r="D323" s="231"/>
      <c r="E323" s="231"/>
      <c r="F323" s="200"/>
      <c r="G323" s="200"/>
      <c r="H323" s="200"/>
      <c r="I323" s="200"/>
      <c r="J323" s="48"/>
    </row>
    <row r="324" spans="1:11" x14ac:dyDescent="0.25">
      <c r="A324" s="120" t="s">
        <v>177</v>
      </c>
      <c r="B324" s="121"/>
      <c r="C324" s="121"/>
      <c r="D324" s="121"/>
      <c r="E324" s="121"/>
      <c r="F324" s="122">
        <v>0</v>
      </c>
      <c r="G324" s="122"/>
      <c r="H324" s="122">
        <v>193500</v>
      </c>
      <c r="I324" s="122"/>
      <c r="J324" s="48"/>
    </row>
    <row r="325" spans="1:11" x14ac:dyDescent="0.25">
      <c r="A325" s="230"/>
      <c r="B325" s="231"/>
      <c r="C325" s="231"/>
      <c r="D325" s="231"/>
      <c r="E325" s="231"/>
      <c r="F325" s="200"/>
      <c r="G325" s="200"/>
      <c r="H325" s="200"/>
      <c r="I325" s="200"/>
      <c r="J325" s="48"/>
    </row>
    <row r="326" spans="1:11" x14ac:dyDescent="0.25">
      <c r="A326" s="120" t="s">
        <v>58</v>
      </c>
      <c r="B326" s="121"/>
      <c r="C326" s="121"/>
      <c r="D326" s="121"/>
      <c r="E326" s="121"/>
      <c r="F326" s="122">
        <v>170406</v>
      </c>
      <c r="G326" s="122"/>
      <c r="H326" s="122">
        <v>392445</v>
      </c>
      <c r="I326" s="122"/>
      <c r="J326" s="48"/>
    </row>
    <row r="327" spans="1:11" ht="15.75" thickBot="1" x14ac:dyDescent="0.3">
      <c r="A327" s="292" t="s">
        <v>34</v>
      </c>
      <c r="B327" s="279"/>
      <c r="C327" s="279"/>
      <c r="D327" s="279"/>
      <c r="E327" s="280"/>
      <c r="F327" s="217"/>
      <c r="G327" s="218"/>
      <c r="H327" s="217"/>
      <c r="I327" s="218"/>
      <c r="J327" s="53"/>
    </row>
    <row r="328" spans="1:11" ht="16.5" thickTop="1" thickBot="1" x14ac:dyDescent="0.3">
      <c r="A328" s="103" t="s">
        <v>9</v>
      </c>
      <c r="B328" s="104"/>
      <c r="C328" s="104"/>
      <c r="D328" s="104"/>
      <c r="E328" s="105"/>
      <c r="F328" s="101">
        <f>SUM(F322:G327)</f>
        <v>844222</v>
      </c>
      <c r="G328" s="119"/>
      <c r="H328" s="101">
        <f>SUM(H322:I327)</f>
        <v>1845945</v>
      </c>
      <c r="I328" s="102"/>
      <c r="J328" s="62"/>
    </row>
    <row r="329" spans="1:11" ht="15.75" thickTop="1" x14ac:dyDescent="0.25">
      <c r="A329" s="296" t="s">
        <v>53</v>
      </c>
      <c r="B329" s="296"/>
      <c r="C329" s="296"/>
      <c r="D329" s="296"/>
      <c r="E329" s="296"/>
      <c r="F329" s="286">
        <v>1629326</v>
      </c>
      <c r="G329" s="286"/>
      <c r="H329" s="295">
        <v>4443588</v>
      </c>
      <c r="I329" s="295"/>
      <c r="J329" s="75"/>
    </row>
    <row r="330" spans="1:11" x14ac:dyDescent="0.25">
      <c r="A330" s="227" t="s">
        <v>169</v>
      </c>
      <c r="B330" s="228"/>
      <c r="C330" s="228"/>
      <c r="D330" s="228"/>
      <c r="E330" s="229"/>
      <c r="F330" s="155"/>
      <c r="G330" s="155"/>
      <c r="H330" s="234"/>
      <c r="I330" s="234"/>
      <c r="J330" s="75"/>
    </row>
    <row r="331" spans="1:11" ht="15.75" thickBot="1" x14ac:dyDescent="0.3">
      <c r="A331" s="289" t="s">
        <v>54</v>
      </c>
      <c r="B331" s="290"/>
      <c r="C331" s="290"/>
      <c r="D331" s="290"/>
      <c r="E331" s="243"/>
      <c r="F331" s="375">
        <v>439921</v>
      </c>
      <c r="G331" s="375"/>
      <c r="H331" s="374">
        <v>1199765</v>
      </c>
      <c r="I331" s="374"/>
      <c r="J331" s="75"/>
    </row>
    <row r="332" spans="1:11" ht="16.5" thickTop="1" thickBot="1" x14ac:dyDescent="0.3">
      <c r="A332" s="103" t="s">
        <v>21</v>
      </c>
      <c r="B332" s="104"/>
      <c r="C332" s="104"/>
      <c r="D332" s="104"/>
      <c r="E332" s="104"/>
      <c r="F332" s="151">
        <f>F329+F331</f>
        <v>2069247</v>
      </c>
      <c r="G332" s="488"/>
      <c r="H332" s="191">
        <f>H329+H331</f>
        <v>5643353</v>
      </c>
      <c r="I332" s="192"/>
      <c r="J332" s="76"/>
    </row>
    <row r="333" spans="1:11" ht="16.5" thickTop="1" thickBot="1" x14ac:dyDescent="0.3">
      <c r="A333" s="159" t="s">
        <v>10</v>
      </c>
      <c r="B333" s="160"/>
      <c r="C333" s="160"/>
      <c r="D333" s="160"/>
      <c r="E333" s="160"/>
      <c r="F333" s="163">
        <f>SUM(F328+F332)</f>
        <v>2913469</v>
      </c>
      <c r="G333" s="163"/>
      <c r="H333" s="163">
        <f>SUM(H328+H332)</f>
        <v>7489298</v>
      </c>
      <c r="I333" s="101"/>
      <c r="J333" s="62"/>
      <c r="K333" s="8"/>
    </row>
    <row r="334" spans="1:11" ht="15.75" thickTop="1" x14ac:dyDescent="0.25">
      <c r="A334" s="29"/>
      <c r="B334" s="29"/>
      <c r="C334" s="29"/>
      <c r="D334" s="29"/>
      <c r="E334" s="29"/>
      <c r="F334" s="28"/>
      <c r="G334" s="28"/>
      <c r="H334" s="28"/>
      <c r="I334" s="28"/>
      <c r="J334" s="28"/>
    </row>
    <row r="335" spans="1:11" s="33" customFormat="1" x14ac:dyDescent="0.25">
      <c r="A335" s="34"/>
      <c r="B335" s="34"/>
      <c r="C335" s="34"/>
      <c r="D335" s="34"/>
      <c r="E335" s="34"/>
      <c r="F335" s="28"/>
      <c r="G335" s="28"/>
      <c r="H335" s="28"/>
      <c r="I335" s="28"/>
      <c r="J335" s="28"/>
    </row>
    <row r="336" spans="1:11" s="23" customFormat="1" x14ac:dyDescent="0.25">
      <c r="A336" s="29"/>
      <c r="B336" s="29"/>
      <c r="C336" s="29"/>
      <c r="D336" s="29"/>
      <c r="E336" s="29"/>
      <c r="F336" s="28"/>
      <c r="G336" s="28"/>
      <c r="H336" s="28"/>
      <c r="I336" s="28"/>
      <c r="J336" s="28"/>
    </row>
    <row r="337" spans="1:10" x14ac:dyDescent="0.25">
      <c r="A337" s="29"/>
      <c r="B337" s="29"/>
      <c r="C337" s="29"/>
      <c r="D337" s="29"/>
      <c r="E337" s="29"/>
      <c r="F337" s="28"/>
      <c r="G337" s="28"/>
      <c r="H337" s="28"/>
      <c r="I337" s="28"/>
      <c r="J337" s="28"/>
    </row>
    <row r="338" spans="1:10" x14ac:dyDescent="0.25">
      <c r="A338" s="29"/>
      <c r="B338" s="29"/>
      <c r="C338" s="29"/>
      <c r="D338" s="29"/>
      <c r="E338" s="29"/>
      <c r="F338" s="28"/>
      <c r="G338" s="28"/>
      <c r="H338" s="28"/>
      <c r="I338" s="28"/>
      <c r="J338" s="28"/>
    </row>
    <row r="339" spans="1:10" s="21" customFormat="1" x14ac:dyDescent="0.25">
      <c r="A339" s="165" t="s">
        <v>206</v>
      </c>
      <c r="B339" s="165"/>
      <c r="C339" s="165"/>
      <c r="D339" s="165"/>
      <c r="E339" s="165"/>
      <c r="F339" s="165"/>
      <c r="G339" s="165"/>
      <c r="H339" s="165"/>
      <c r="I339" s="165"/>
      <c r="J339" s="38"/>
    </row>
    <row r="340" spans="1:10" s="21" customFormat="1" x14ac:dyDescent="0.25">
      <c r="A340" s="25"/>
      <c r="B340" s="25"/>
      <c r="C340" s="25"/>
      <c r="D340" s="25"/>
      <c r="E340" s="25"/>
      <c r="F340" s="26"/>
      <c r="G340" s="26"/>
      <c r="H340" s="26"/>
      <c r="I340" s="26"/>
      <c r="J340" s="26"/>
    </row>
    <row r="341" spans="1:10" s="21" customFormat="1" ht="15" customHeight="1" x14ac:dyDescent="0.25">
      <c r="A341" s="124" t="s">
        <v>0</v>
      </c>
      <c r="B341" s="124"/>
      <c r="C341" s="124"/>
      <c r="D341" s="124"/>
      <c r="E341" s="124"/>
      <c r="F341" s="126" t="s">
        <v>195</v>
      </c>
      <c r="G341" s="127"/>
      <c r="H341" s="126" t="s">
        <v>196</v>
      </c>
      <c r="I341" s="126"/>
      <c r="J341" s="66"/>
    </row>
    <row r="342" spans="1:10" s="21" customFormat="1" x14ac:dyDescent="0.25">
      <c r="A342" s="125"/>
      <c r="B342" s="125"/>
      <c r="C342" s="125"/>
      <c r="D342" s="125"/>
      <c r="E342" s="125"/>
      <c r="F342" s="128"/>
      <c r="G342" s="128"/>
      <c r="H342" s="198"/>
      <c r="I342" s="198"/>
      <c r="J342" s="66"/>
    </row>
    <row r="343" spans="1:10" s="23" customFormat="1" x14ac:dyDescent="0.25">
      <c r="A343" s="341" t="s">
        <v>127</v>
      </c>
      <c r="B343" s="367"/>
      <c r="C343" s="367"/>
      <c r="D343" s="367"/>
      <c r="E343" s="368"/>
      <c r="F343" s="193">
        <v>0</v>
      </c>
      <c r="G343" s="194"/>
      <c r="H343" s="193">
        <v>400000</v>
      </c>
      <c r="I343" s="194"/>
      <c r="J343" s="48"/>
    </row>
    <row r="344" spans="1:10" s="23" customFormat="1" ht="28.5" customHeight="1" thickBot="1" x14ac:dyDescent="0.3">
      <c r="A344" s="369" t="s">
        <v>226</v>
      </c>
      <c r="B344" s="369"/>
      <c r="C344" s="369"/>
      <c r="D344" s="369"/>
      <c r="E344" s="369"/>
      <c r="F344" s="370"/>
      <c r="G344" s="370"/>
      <c r="H344" s="370"/>
      <c r="I344" s="370"/>
      <c r="J344" s="48"/>
    </row>
    <row r="345" spans="1:10" s="23" customFormat="1" ht="16.5" thickTop="1" thickBot="1" x14ac:dyDescent="0.3">
      <c r="A345" s="103" t="s">
        <v>6</v>
      </c>
      <c r="B345" s="104"/>
      <c r="C345" s="104"/>
      <c r="D345" s="104"/>
      <c r="E345" s="105"/>
      <c r="F345" s="151">
        <f>SUM(F337:G344)</f>
        <v>0</v>
      </c>
      <c r="G345" s="248"/>
      <c r="H345" s="151">
        <f>SUM(H343:I344)</f>
        <v>400000</v>
      </c>
      <c r="I345" s="152"/>
      <c r="J345" s="59"/>
    </row>
    <row r="346" spans="1:10" s="23" customFormat="1" ht="15.75" thickTop="1" x14ac:dyDescent="0.25">
      <c r="A346" s="120" t="s">
        <v>24</v>
      </c>
      <c r="B346" s="121"/>
      <c r="C346" s="121"/>
      <c r="D346" s="121"/>
      <c r="E346" s="121"/>
      <c r="F346" s="283">
        <v>0</v>
      </c>
      <c r="G346" s="284"/>
      <c r="H346" s="130">
        <v>84000</v>
      </c>
      <c r="I346" s="130"/>
      <c r="J346" s="49"/>
    </row>
    <row r="347" spans="1:10" s="23" customFormat="1" ht="15.75" thickBot="1" x14ac:dyDescent="0.3">
      <c r="A347" s="642" t="s">
        <v>219</v>
      </c>
      <c r="B347" s="231"/>
      <c r="C347" s="231"/>
      <c r="D347" s="231"/>
      <c r="E347" s="231"/>
      <c r="F347" s="131"/>
      <c r="G347" s="131"/>
      <c r="H347" s="131"/>
      <c r="I347" s="131"/>
      <c r="J347" s="49"/>
    </row>
    <row r="348" spans="1:10" s="23" customFormat="1" ht="16.5" thickTop="1" thickBot="1" x14ac:dyDescent="0.3">
      <c r="A348" s="103" t="s">
        <v>7</v>
      </c>
      <c r="B348" s="104"/>
      <c r="C348" s="104"/>
      <c r="D348" s="104"/>
      <c r="E348" s="104"/>
      <c r="F348" s="151">
        <f>SUM(F346:G347)</f>
        <v>0</v>
      </c>
      <c r="G348" s="488"/>
      <c r="H348" s="151">
        <f>SUM(H346:I347)</f>
        <v>84000</v>
      </c>
      <c r="I348" s="152"/>
      <c r="J348" s="59"/>
    </row>
    <row r="349" spans="1:10" s="21" customFormat="1" ht="15.75" thickTop="1" x14ac:dyDescent="0.25">
      <c r="A349" s="254" t="s">
        <v>45</v>
      </c>
      <c r="B349" s="254"/>
      <c r="C349" s="254"/>
      <c r="D349" s="254"/>
      <c r="E349" s="254"/>
      <c r="F349" s="238">
        <v>0</v>
      </c>
      <c r="G349" s="238"/>
      <c r="H349" s="238">
        <v>144487</v>
      </c>
      <c r="I349" s="238"/>
      <c r="J349" s="49"/>
    </row>
    <row r="350" spans="1:10" s="21" customFormat="1" ht="27" customHeight="1" x14ac:dyDescent="0.25">
      <c r="A350" s="239" t="s">
        <v>243</v>
      </c>
      <c r="B350" s="240"/>
      <c r="C350" s="240"/>
      <c r="D350" s="240"/>
      <c r="E350" s="241"/>
      <c r="F350" s="131"/>
      <c r="G350" s="131"/>
      <c r="H350" s="131"/>
      <c r="I350" s="131"/>
      <c r="J350" s="49"/>
    </row>
    <row r="351" spans="1:10" s="21" customFormat="1" x14ac:dyDescent="0.25">
      <c r="A351" s="120" t="s">
        <v>31</v>
      </c>
      <c r="B351" s="121"/>
      <c r="C351" s="121"/>
      <c r="D351" s="121"/>
      <c r="E351" s="121"/>
      <c r="F351" s="130">
        <v>0</v>
      </c>
      <c r="G351" s="130"/>
      <c r="H351" s="130">
        <v>25512</v>
      </c>
      <c r="I351" s="130"/>
      <c r="J351" s="49"/>
    </row>
    <row r="352" spans="1:10" s="21" customFormat="1" ht="15.75" thickBot="1" x14ac:dyDescent="0.3">
      <c r="A352" s="306"/>
      <c r="B352" s="290"/>
      <c r="C352" s="290"/>
      <c r="D352" s="290"/>
      <c r="E352" s="243"/>
      <c r="F352" s="161"/>
      <c r="G352" s="162"/>
      <c r="H352" s="161"/>
      <c r="I352" s="162"/>
      <c r="J352" s="49"/>
    </row>
    <row r="353" spans="1:10" s="21" customFormat="1" ht="16.5" thickTop="1" thickBot="1" x14ac:dyDescent="0.3">
      <c r="A353" s="103" t="s">
        <v>9</v>
      </c>
      <c r="B353" s="104"/>
      <c r="C353" s="104"/>
      <c r="D353" s="104"/>
      <c r="E353" s="104"/>
      <c r="F353" s="151">
        <f>SUM(F349:G352)</f>
        <v>0</v>
      </c>
      <c r="G353" s="248"/>
      <c r="H353" s="151">
        <f>SUM(H349:I352)</f>
        <v>169999</v>
      </c>
      <c r="I353" s="152"/>
      <c r="J353" s="59"/>
    </row>
    <row r="354" spans="1:10" s="21" customFormat="1" ht="16.5" thickTop="1" thickBot="1" x14ac:dyDescent="0.3">
      <c r="A354" s="249" t="s">
        <v>10</v>
      </c>
      <c r="B354" s="104"/>
      <c r="C354" s="104"/>
      <c r="D354" s="104"/>
      <c r="E354" s="104"/>
      <c r="F354" s="151">
        <f>SUM(F353+F345+F348)</f>
        <v>0</v>
      </c>
      <c r="G354" s="248"/>
      <c r="H354" s="151">
        <f>SUM(H353+H345+H348)</f>
        <v>653999</v>
      </c>
      <c r="I354" s="152"/>
      <c r="J354" s="59"/>
    </row>
    <row r="355" spans="1:10" s="21" customFormat="1" ht="15.75" thickTop="1" x14ac:dyDescent="0.25">
      <c r="A355" s="132" t="s">
        <v>53</v>
      </c>
      <c r="B355" s="132"/>
      <c r="C355" s="132"/>
      <c r="D355" s="132"/>
      <c r="E355" s="132"/>
      <c r="F355" s="155">
        <v>0</v>
      </c>
      <c r="G355" s="155"/>
      <c r="H355" s="155">
        <v>11651535</v>
      </c>
      <c r="I355" s="155"/>
      <c r="J355" s="64"/>
    </row>
    <row r="356" spans="1:10" s="21" customFormat="1" x14ac:dyDescent="0.25">
      <c r="A356" s="227" t="s">
        <v>224</v>
      </c>
      <c r="B356" s="228"/>
      <c r="C356" s="228"/>
      <c r="D356" s="228"/>
      <c r="E356" s="229"/>
      <c r="F356" s="161"/>
      <c r="G356" s="162"/>
      <c r="H356" s="161"/>
      <c r="I356" s="162"/>
      <c r="J356" s="49"/>
    </row>
    <row r="357" spans="1:10" s="21" customFormat="1" ht="15.75" thickBot="1" x14ac:dyDescent="0.3">
      <c r="A357" s="289" t="s">
        <v>54</v>
      </c>
      <c r="B357" s="290"/>
      <c r="C357" s="290"/>
      <c r="D357" s="290"/>
      <c r="E357" s="243"/>
      <c r="F357" s="372">
        <v>0</v>
      </c>
      <c r="G357" s="373"/>
      <c r="H357" s="372">
        <v>3109465</v>
      </c>
      <c r="I357" s="373"/>
      <c r="J357" s="64"/>
    </row>
    <row r="358" spans="1:10" s="23" customFormat="1" ht="16.5" thickTop="1" thickBot="1" x14ac:dyDescent="0.3">
      <c r="A358" s="345" t="s">
        <v>21</v>
      </c>
      <c r="B358" s="346"/>
      <c r="C358" s="346"/>
      <c r="D358" s="346"/>
      <c r="E358" s="347"/>
      <c r="F358" s="133">
        <f>SUM(F355:G357)</f>
        <v>0</v>
      </c>
      <c r="G358" s="255"/>
      <c r="H358" s="133">
        <f>SUM(H355:I357)</f>
        <v>14761000</v>
      </c>
      <c r="I358" s="233"/>
      <c r="J358" s="59"/>
    </row>
    <row r="359" spans="1:10" s="23" customFormat="1" ht="15.75" thickTop="1" x14ac:dyDescent="0.25">
      <c r="A359" s="132" t="s">
        <v>32</v>
      </c>
      <c r="B359" s="132"/>
      <c r="C359" s="132"/>
      <c r="D359" s="132"/>
      <c r="E359" s="132"/>
      <c r="F359" s="199"/>
      <c r="G359" s="307"/>
      <c r="H359" s="299">
        <v>15020000</v>
      </c>
      <c r="I359" s="299"/>
      <c r="J359" s="51"/>
    </row>
    <row r="360" spans="1:10" s="23" customFormat="1" x14ac:dyDescent="0.25">
      <c r="A360" s="215" t="s">
        <v>225</v>
      </c>
      <c r="B360" s="215"/>
      <c r="C360" s="215"/>
      <c r="D360" s="215"/>
      <c r="E360" s="215"/>
      <c r="F360" s="199"/>
      <c r="G360" s="122"/>
      <c r="H360" s="199"/>
      <c r="I360" s="122"/>
      <c r="J360" s="48"/>
    </row>
    <row r="361" spans="1:10" s="23" customFormat="1" ht="15.75" thickBot="1" x14ac:dyDescent="0.3">
      <c r="A361" s="158" t="s">
        <v>33</v>
      </c>
      <c r="B361" s="215"/>
      <c r="C361" s="215"/>
      <c r="D361" s="215"/>
      <c r="E361" s="215"/>
      <c r="F361" s="339"/>
      <c r="G361" s="340"/>
      <c r="H361" s="339">
        <v>4055400</v>
      </c>
      <c r="I361" s="340"/>
      <c r="J361" s="51"/>
    </row>
    <row r="362" spans="1:10" s="23" customFormat="1" ht="16.5" thickTop="1" thickBot="1" x14ac:dyDescent="0.3">
      <c r="A362" s="103" t="s">
        <v>20</v>
      </c>
      <c r="B362" s="104"/>
      <c r="C362" s="104"/>
      <c r="D362" s="104"/>
      <c r="E362" s="105"/>
      <c r="F362" s="101">
        <f>SUM(F359:G361)</f>
        <v>0</v>
      </c>
      <c r="G362" s="119"/>
      <c r="H362" s="101">
        <f>SUM(H359:I361)</f>
        <v>19075400</v>
      </c>
      <c r="I362" s="102"/>
      <c r="J362" s="62"/>
    </row>
    <row r="363" spans="1:10" s="23" customFormat="1" ht="16.5" thickTop="1" thickBot="1" x14ac:dyDescent="0.3">
      <c r="A363" s="481" t="s">
        <v>11</v>
      </c>
      <c r="B363" s="482"/>
      <c r="C363" s="482"/>
      <c r="D363" s="482"/>
      <c r="E363" s="483"/>
      <c r="F363" s="133">
        <f>F358+F362</f>
        <v>0</v>
      </c>
      <c r="G363" s="134"/>
      <c r="H363" s="133">
        <f>H358+H362</f>
        <v>33836400</v>
      </c>
      <c r="I363" s="233"/>
      <c r="J363" s="59"/>
    </row>
    <row r="364" spans="1:10" s="21" customFormat="1" ht="16.5" thickTop="1" thickBot="1" x14ac:dyDescent="0.3">
      <c r="A364" s="103" t="s">
        <v>12</v>
      </c>
      <c r="B364" s="104"/>
      <c r="C364" s="104"/>
      <c r="D364" s="104"/>
      <c r="E364" s="104"/>
      <c r="F364" s="151">
        <f>F345+F348+F353+F358+F362</f>
        <v>0</v>
      </c>
      <c r="G364" s="488"/>
      <c r="H364" s="151">
        <f>H345+H348+H353+H358+H362</f>
        <v>34490399</v>
      </c>
      <c r="I364" s="152"/>
      <c r="J364" s="59"/>
    </row>
    <row r="365" spans="1:10" s="21" customFormat="1" ht="15.75" thickTop="1" x14ac:dyDescent="0.25">
      <c r="A365" s="29"/>
      <c r="B365" s="29"/>
      <c r="C365" s="29"/>
      <c r="D365" s="29"/>
      <c r="E365" s="29"/>
      <c r="F365" s="28"/>
      <c r="G365" s="28"/>
      <c r="H365" s="28"/>
      <c r="I365" s="28"/>
      <c r="J365" s="28"/>
    </row>
    <row r="366" spans="1:10" s="21" customFormat="1" x14ac:dyDescent="0.25">
      <c r="A366" s="29"/>
      <c r="B366" s="29"/>
      <c r="C366" s="29"/>
      <c r="D366" s="29"/>
      <c r="E366" s="29"/>
      <c r="F366" s="28"/>
      <c r="G366" s="28"/>
      <c r="H366" s="28"/>
      <c r="I366" s="28"/>
      <c r="J366" s="28"/>
    </row>
    <row r="367" spans="1:10" s="21" customFormat="1" x14ac:dyDescent="0.25">
      <c r="A367" s="29"/>
      <c r="B367" s="29"/>
      <c r="C367" s="29"/>
      <c r="D367" s="29"/>
      <c r="E367" s="29"/>
      <c r="F367" s="28"/>
      <c r="G367" s="28"/>
      <c r="H367" s="28"/>
      <c r="I367" s="28"/>
      <c r="J367" s="28"/>
    </row>
    <row r="368" spans="1:10" s="21" customFormat="1" x14ac:dyDescent="0.25">
      <c r="A368" s="29"/>
      <c r="B368" s="29"/>
      <c r="C368" s="29"/>
      <c r="D368" s="29"/>
      <c r="E368" s="29"/>
      <c r="F368" s="28"/>
      <c r="G368" s="28"/>
      <c r="H368" s="28"/>
      <c r="I368" s="28"/>
      <c r="J368" s="28"/>
    </row>
    <row r="369" spans="1:10" x14ac:dyDescent="0.25">
      <c r="A369" s="29"/>
      <c r="B369" s="29"/>
      <c r="C369" s="29"/>
      <c r="D369" s="29"/>
      <c r="E369" s="29"/>
      <c r="F369" s="28"/>
      <c r="G369" s="28"/>
      <c r="H369" s="28"/>
      <c r="I369" s="28"/>
      <c r="J369" s="28"/>
    </row>
    <row r="370" spans="1:10" x14ac:dyDescent="0.25">
      <c r="A370" s="165" t="s">
        <v>59</v>
      </c>
      <c r="B370" s="165"/>
      <c r="C370" s="165"/>
      <c r="D370" s="165"/>
      <c r="E370" s="165"/>
      <c r="F370" s="165"/>
      <c r="G370" s="165"/>
      <c r="H370" s="165"/>
      <c r="I370" s="165"/>
      <c r="J370" s="38"/>
    </row>
    <row r="371" spans="1:10" x14ac:dyDescent="0.25">
      <c r="A371" s="25"/>
      <c r="B371" s="25"/>
      <c r="C371" s="25"/>
      <c r="D371" s="25"/>
      <c r="E371" s="25"/>
      <c r="F371" s="26"/>
      <c r="G371" s="26"/>
      <c r="H371" s="26"/>
      <c r="I371" s="26"/>
      <c r="J371" s="26"/>
    </row>
    <row r="372" spans="1:10" ht="15" customHeight="1" x14ac:dyDescent="0.25">
      <c r="A372" s="124" t="s">
        <v>0</v>
      </c>
      <c r="B372" s="124"/>
      <c r="C372" s="124"/>
      <c r="D372" s="124"/>
      <c r="E372" s="124"/>
      <c r="F372" s="126" t="s">
        <v>195</v>
      </c>
      <c r="G372" s="127"/>
      <c r="H372" s="126" t="s">
        <v>196</v>
      </c>
      <c r="I372" s="126"/>
      <c r="J372" s="66"/>
    </row>
    <row r="373" spans="1:10" x14ac:dyDescent="0.25">
      <c r="A373" s="125"/>
      <c r="B373" s="125"/>
      <c r="C373" s="125"/>
      <c r="D373" s="125"/>
      <c r="E373" s="125"/>
      <c r="F373" s="128"/>
      <c r="G373" s="128"/>
      <c r="H373" s="198"/>
      <c r="I373" s="198"/>
      <c r="J373" s="66"/>
    </row>
    <row r="374" spans="1:10" x14ac:dyDescent="0.25">
      <c r="A374" s="120" t="s">
        <v>60</v>
      </c>
      <c r="B374" s="121"/>
      <c r="C374" s="121"/>
      <c r="D374" s="121"/>
      <c r="E374" s="121"/>
      <c r="F374" s="130">
        <v>2143375</v>
      </c>
      <c r="G374" s="130"/>
      <c r="H374" s="130">
        <v>2733108</v>
      </c>
      <c r="I374" s="130"/>
      <c r="J374" s="49"/>
    </row>
    <row r="375" spans="1:10" x14ac:dyDescent="0.25">
      <c r="A375" s="380" t="s">
        <v>61</v>
      </c>
      <c r="B375" s="253"/>
      <c r="C375" s="253"/>
      <c r="D375" s="253"/>
      <c r="E375" s="253"/>
      <c r="F375" s="131"/>
      <c r="G375" s="131"/>
      <c r="H375" s="131"/>
      <c r="I375" s="131"/>
      <c r="J375" s="49"/>
    </row>
    <row r="376" spans="1:10" x14ac:dyDescent="0.25">
      <c r="A376" s="158" t="s">
        <v>62</v>
      </c>
      <c r="B376" s="158"/>
      <c r="C376" s="158"/>
      <c r="D376" s="158"/>
      <c r="E376" s="158"/>
      <c r="F376" s="130">
        <v>100000</v>
      </c>
      <c r="G376" s="130"/>
      <c r="H376" s="130">
        <v>100000</v>
      </c>
      <c r="I376" s="130"/>
      <c r="J376" s="49"/>
    </row>
    <row r="377" spans="1:10" x14ac:dyDescent="0.25">
      <c r="A377" s="215" t="s">
        <v>63</v>
      </c>
      <c r="B377" s="215"/>
      <c r="C377" s="215"/>
      <c r="D377" s="215"/>
      <c r="E377" s="215"/>
      <c r="F377" s="130"/>
      <c r="G377" s="130"/>
      <c r="H377" s="130"/>
      <c r="I377" s="130"/>
      <c r="J377" s="49"/>
    </row>
    <row r="378" spans="1:10" x14ac:dyDescent="0.25">
      <c r="A378" s="580" t="s">
        <v>192</v>
      </c>
      <c r="B378" s="580"/>
      <c r="C378" s="580"/>
      <c r="D378" s="580"/>
      <c r="E378" s="580"/>
      <c r="F378" s="130">
        <v>30000</v>
      </c>
      <c r="G378" s="130"/>
      <c r="H378" s="130">
        <v>30000</v>
      </c>
      <c r="I378" s="130"/>
      <c r="J378" s="49"/>
    </row>
    <row r="379" spans="1:10" x14ac:dyDescent="0.25">
      <c r="A379" s="215"/>
      <c r="B379" s="215"/>
      <c r="C379" s="215"/>
      <c r="D379" s="215"/>
      <c r="E379" s="215"/>
      <c r="F379" s="130"/>
      <c r="G379" s="130"/>
      <c r="H379" s="130"/>
      <c r="I379" s="130"/>
      <c r="J379" s="49"/>
    </row>
    <row r="380" spans="1:10" x14ac:dyDescent="0.25">
      <c r="A380" s="487" t="s">
        <v>119</v>
      </c>
      <c r="B380" s="487"/>
      <c r="C380" s="487"/>
      <c r="D380" s="487"/>
      <c r="E380" s="487"/>
      <c r="F380" s="130">
        <v>183511</v>
      </c>
      <c r="G380" s="130"/>
      <c r="H380" s="130">
        <v>0</v>
      </c>
      <c r="I380" s="130"/>
      <c r="J380" s="49"/>
    </row>
    <row r="381" spans="1:10" ht="15.75" thickBot="1" x14ac:dyDescent="0.3">
      <c r="A381" s="623"/>
      <c r="B381" s="623"/>
      <c r="C381" s="623"/>
      <c r="D381" s="623"/>
      <c r="E381" s="623"/>
      <c r="F381" s="291"/>
      <c r="G381" s="291"/>
      <c r="H381" s="291"/>
      <c r="I381" s="291"/>
      <c r="J381" s="49"/>
    </row>
    <row r="382" spans="1:10" ht="16.5" thickTop="1" thickBot="1" x14ac:dyDescent="0.3">
      <c r="A382" s="103" t="s">
        <v>6</v>
      </c>
      <c r="B382" s="104"/>
      <c r="C382" s="104"/>
      <c r="D382" s="104"/>
      <c r="E382" s="104"/>
      <c r="F382" s="167">
        <f>SUM(F374:G381)</f>
        <v>2456886</v>
      </c>
      <c r="G382" s="622"/>
      <c r="H382" s="167">
        <f>SUM(H374:I381)</f>
        <v>2863108</v>
      </c>
      <c r="I382" s="651"/>
      <c r="J382" s="59"/>
    </row>
    <row r="383" spans="1:10" ht="15.75" thickTop="1" x14ac:dyDescent="0.25">
      <c r="A383" s="120" t="s">
        <v>24</v>
      </c>
      <c r="B383" s="121"/>
      <c r="C383" s="121"/>
      <c r="D383" s="121"/>
      <c r="E383" s="121"/>
      <c r="F383" s="283">
        <v>444484</v>
      </c>
      <c r="G383" s="284"/>
      <c r="H383" s="130">
        <v>501046</v>
      </c>
      <c r="I383" s="130"/>
      <c r="J383" s="49"/>
    </row>
    <row r="384" spans="1:10" x14ac:dyDescent="0.25">
      <c r="A384" s="230" t="s">
        <v>197</v>
      </c>
      <c r="B384" s="231"/>
      <c r="C384" s="231"/>
      <c r="D384" s="231"/>
      <c r="E384" s="231"/>
      <c r="F384" s="131"/>
      <c r="G384" s="131"/>
      <c r="H384" s="131"/>
      <c r="I384" s="131"/>
      <c r="J384" s="49"/>
    </row>
    <row r="385" spans="1:10" s="21" customFormat="1" x14ac:dyDescent="0.25">
      <c r="A385" s="259" t="s">
        <v>79</v>
      </c>
      <c r="B385" s="259"/>
      <c r="C385" s="259"/>
      <c r="D385" s="259"/>
      <c r="E385" s="259"/>
      <c r="F385" s="130">
        <v>37023</v>
      </c>
      <c r="G385" s="130"/>
      <c r="H385" s="130">
        <v>0</v>
      </c>
      <c r="I385" s="130"/>
      <c r="J385" s="49"/>
    </row>
    <row r="386" spans="1:10" ht="15.75" thickBot="1" x14ac:dyDescent="0.3">
      <c r="A386" s="232" t="s">
        <v>37</v>
      </c>
      <c r="B386" s="232"/>
      <c r="C386" s="232"/>
      <c r="D386" s="232"/>
      <c r="E386" s="232"/>
      <c r="F386" s="203">
        <v>15000</v>
      </c>
      <c r="G386" s="203"/>
      <c r="H386" s="203">
        <v>15000</v>
      </c>
      <c r="I386" s="203"/>
      <c r="J386" s="49"/>
    </row>
    <row r="387" spans="1:10" ht="16.5" thickTop="1" thickBot="1" x14ac:dyDescent="0.3">
      <c r="A387" s="103" t="s">
        <v>7</v>
      </c>
      <c r="B387" s="104"/>
      <c r="C387" s="104"/>
      <c r="D387" s="104"/>
      <c r="E387" s="105"/>
      <c r="F387" s="151">
        <f>SUM(F383:G386)</f>
        <v>496507</v>
      </c>
      <c r="G387" s="488"/>
      <c r="H387" s="151">
        <f>SUM(H383:I386)</f>
        <v>516046</v>
      </c>
      <c r="I387" s="152"/>
      <c r="J387" s="59"/>
    </row>
    <row r="388" spans="1:10" ht="15.75" thickTop="1" x14ac:dyDescent="0.25">
      <c r="A388" s="120" t="s">
        <v>39</v>
      </c>
      <c r="B388" s="121"/>
      <c r="C388" s="121"/>
      <c r="D388" s="121"/>
      <c r="E388" s="156"/>
      <c r="F388" s="161">
        <v>569486</v>
      </c>
      <c r="G388" s="162"/>
      <c r="H388" s="161">
        <v>667200</v>
      </c>
      <c r="I388" s="162"/>
      <c r="J388" s="49"/>
    </row>
    <row r="389" spans="1:10" x14ac:dyDescent="0.25">
      <c r="A389" s="306" t="s">
        <v>212</v>
      </c>
      <c r="B389" s="290"/>
      <c r="C389" s="290"/>
      <c r="D389" s="290"/>
      <c r="E389" s="243"/>
      <c r="F389" s="161"/>
      <c r="G389" s="162"/>
      <c r="H389" s="161"/>
      <c r="I389" s="162"/>
      <c r="J389" s="49"/>
    </row>
    <row r="390" spans="1:10" x14ac:dyDescent="0.25">
      <c r="A390" s="120" t="s">
        <v>8</v>
      </c>
      <c r="B390" s="121"/>
      <c r="C390" s="121"/>
      <c r="D390" s="121"/>
      <c r="E390" s="121"/>
      <c r="F390" s="130">
        <v>202606</v>
      </c>
      <c r="G390" s="130"/>
      <c r="H390" s="130">
        <v>50000</v>
      </c>
      <c r="I390" s="130"/>
      <c r="J390" s="49"/>
    </row>
    <row r="391" spans="1:10" x14ac:dyDescent="0.25">
      <c r="A391" s="230" t="s">
        <v>64</v>
      </c>
      <c r="B391" s="231"/>
      <c r="C391" s="231"/>
      <c r="D391" s="231"/>
      <c r="E391" s="231"/>
      <c r="F391" s="131"/>
      <c r="G391" s="131"/>
      <c r="H391" s="131"/>
      <c r="I391" s="131"/>
      <c r="J391" s="49"/>
    </row>
    <row r="392" spans="1:10" x14ac:dyDescent="0.25">
      <c r="A392" s="259" t="s">
        <v>129</v>
      </c>
      <c r="B392" s="259"/>
      <c r="C392" s="259"/>
      <c r="D392" s="259"/>
      <c r="E392" s="259"/>
      <c r="F392" s="130">
        <v>0</v>
      </c>
      <c r="G392" s="130"/>
      <c r="H392" s="130">
        <v>0</v>
      </c>
      <c r="I392" s="130"/>
      <c r="J392" s="49"/>
    </row>
    <row r="393" spans="1:10" x14ac:dyDescent="0.25">
      <c r="A393" s="602"/>
      <c r="B393" s="602"/>
      <c r="C393" s="602"/>
      <c r="D393" s="602"/>
      <c r="E393" s="602"/>
      <c r="F393" s="130"/>
      <c r="G393" s="130"/>
      <c r="H393" s="130"/>
      <c r="I393" s="130"/>
      <c r="J393" s="49"/>
    </row>
    <row r="394" spans="1:10" x14ac:dyDescent="0.25">
      <c r="A394" s="254" t="s">
        <v>45</v>
      </c>
      <c r="B394" s="254"/>
      <c r="C394" s="254"/>
      <c r="D394" s="254"/>
      <c r="E394" s="254"/>
      <c r="F394" s="238">
        <v>201591</v>
      </c>
      <c r="G394" s="238"/>
      <c r="H394" s="238">
        <v>210000</v>
      </c>
      <c r="I394" s="238"/>
      <c r="J394" s="49"/>
    </row>
    <row r="395" spans="1:10" x14ac:dyDescent="0.25">
      <c r="A395" s="230" t="s">
        <v>244</v>
      </c>
      <c r="B395" s="231"/>
      <c r="C395" s="231"/>
      <c r="D395" s="231"/>
      <c r="E395" s="253"/>
      <c r="F395" s="131"/>
      <c r="G395" s="131"/>
      <c r="H395" s="131"/>
      <c r="I395" s="131"/>
      <c r="J395" s="49"/>
    </row>
    <row r="396" spans="1:10" x14ac:dyDescent="0.25">
      <c r="A396" s="120" t="s">
        <v>31</v>
      </c>
      <c r="B396" s="121"/>
      <c r="C396" s="121"/>
      <c r="D396" s="121"/>
      <c r="E396" s="121"/>
      <c r="F396" s="130">
        <v>211574</v>
      </c>
      <c r="G396" s="130"/>
      <c r="H396" s="130">
        <v>195156</v>
      </c>
      <c r="I396" s="130"/>
      <c r="J396" s="49"/>
    </row>
    <row r="397" spans="1:10" s="21" customFormat="1" x14ac:dyDescent="0.25">
      <c r="A397" s="306" t="s">
        <v>34</v>
      </c>
      <c r="B397" s="290"/>
      <c r="C397" s="290"/>
      <c r="D397" s="290"/>
      <c r="E397" s="243"/>
      <c r="F397" s="161"/>
      <c r="G397" s="162"/>
      <c r="H397" s="161"/>
      <c r="I397" s="162"/>
      <c r="J397" s="49"/>
    </row>
    <row r="398" spans="1:10" ht="15.75" thickBot="1" x14ac:dyDescent="0.3">
      <c r="A398" s="517" t="s">
        <v>23</v>
      </c>
      <c r="B398" s="518"/>
      <c r="C398" s="518"/>
      <c r="D398" s="518"/>
      <c r="E398" s="519"/>
      <c r="F398" s="161">
        <v>5512</v>
      </c>
      <c r="G398" s="162"/>
      <c r="H398" s="161">
        <v>5600</v>
      </c>
      <c r="I398" s="162"/>
      <c r="J398" s="49"/>
    </row>
    <row r="399" spans="1:10" ht="16.5" thickTop="1" thickBot="1" x14ac:dyDescent="0.3">
      <c r="A399" s="103" t="s">
        <v>9</v>
      </c>
      <c r="B399" s="104"/>
      <c r="C399" s="104"/>
      <c r="D399" s="104"/>
      <c r="E399" s="104"/>
      <c r="F399" s="151">
        <f>SUM(F388:G398)</f>
        <v>1190769</v>
      </c>
      <c r="G399" s="248"/>
      <c r="H399" s="151">
        <f>SUM(H388:I398)</f>
        <v>1127956</v>
      </c>
      <c r="I399" s="152"/>
      <c r="J399" s="59"/>
    </row>
    <row r="400" spans="1:10" ht="16.5" thickTop="1" thickBot="1" x14ac:dyDescent="0.3">
      <c r="A400" s="103" t="s">
        <v>10</v>
      </c>
      <c r="B400" s="104"/>
      <c r="C400" s="104"/>
      <c r="D400" s="104"/>
      <c r="E400" s="104"/>
      <c r="F400" s="151">
        <f>SUM(F382+F387+F399)</f>
        <v>4144162</v>
      </c>
      <c r="G400" s="248"/>
      <c r="H400" s="151">
        <f>SUM(H382+H387+H399)</f>
        <v>4507110</v>
      </c>
      <c r="I400" s="152"/>
      <c r="J400" s="59"/>
    </row>
    <row r="401" spans="1:10" ht="15.75" thickTop="1" x14ac:dyDescent="0.25">
      <c r="A401" s="132" t="s">
        <v>53</v>
      </c>
      <c r="B401" s="132"/>
      <c r="C401" s="132"/>
      <c r="D401" s="132"/>
      <c r="E401" s="132"/>
      <c r="F401" s="155">
        <v>0</v>
      </c>
      <c r="G401" s="155"/>
      <c r="H401" s="155">
        <v>0</v>
      </c>
      <c r="I401" s="155"/>
      <c r="J401" s="64"/>
    </row>
    <row r="402" spans="1:10" x14ac:dyDescent="0.25">
      <c r="A402" s="227"/>
      <c r="B402" s="228"/>
      <c r="C402" s="228"/>
      <c r="D402" s="228"/>
      <c r="E402" s="229"/>
      <c r="F402" s="161"/>
      <c r="G402" s="162"/>
      <c r="H402" s="161"/>
      <c r="I402" s="162"/>
      <c r="J402" s="49"/>
    </row>
    <row r="403" spans="1:10" ht="15.75" thickBot="1" x14ac:dyDescent="0.3">
      <c r="A403" s="289" t="s">
        <v>54</v>
      </c>
      <c r="B403" s="290"/>
      <c r="C403" s="290"/>
      <c r="D403" s="290"/>
      <c r="E403" s="243"/>
      <c r="F403" s="372">
        <v>0</v>
      </c>
      <c r="G403" s="373"/>
      <c r="H403" s="372">
        <v>0</v>
      </c>
      <c r="I403" s="373"/>
      <c r="J403" s="64"/>
    </row>
    <row r="404" spans="1:10" ht="16.5" thickTop="1" thickBot="1" x14ac:dyDescent="0.3">
      <c r="A404" s="103" t="s">
        <v>11</v>
      </c>
      <c r="B404" s="104"/>
      <c r="C404" s="104"/>
      <c r="D404" s="104"/>
      <c r="E404" s="104"/>
      <c r="F404" s="151">
        <f>SUM(F401+F403)</f>
        <v>0</v>
      </c>
      <c r="G404" s="248"/>
      <c r="H404" s="151">
        <f>SUM(H401+H403)</f>
        <v>0</v>
      </c>
      <c r="I404" s="152"/>
      <c r="J404" s="59"/>
    </row>
    <row r="405" spans="1:10" ht="16.5" thickTop="1" thickBot="1" x14ac:dyDescent="0.3">
      <c r="A405" s="103" t="s">
        <v>12</v>
      </c>
      <c r="B405" s="104"/>
      <c r="C405" s="104"/>
      <c r="D405" s="104"/>
      <c r="E405" s="104"/>
      <c r="F405" s="151">
        <f>SUM(F400+F404)</f>
        <v>4144162</v>
      </c>
      <c r="G405" s="488"/>
      <c r="H405" s="151">
        <f>SUM(H400+H404)</f>
        <v>4507110</v>
      </c>
      <c r="I405" s="152"/>
      <c r="J405" s="59"/>
    </row>
    <row r="406" spans="1:10" ht="15.75" thickTop="1" x14ac:dyDescent="0.25">
      <c r="A406" s="29"/>
      <c r="B406" s="29"/>
      <c r="C406" s="29"/>
      <c r="D406" s="29"/>
      <c r="E406" s="29"/>
      <c r="F406" s="28"/>
      <c r="G406" s="28"/>
      <c r="H406" s="28"/>
      <c r="I406" s="28"/>
      <c r="J406" s="28"/>
    </row>
    <row r="407" spans="1:10" s="23" customFormat="1" x14ac:dyDescent="0.25">
      <c r="A407" s="29"/>
      <c r="B407" s="29"/>
      <c r="C407" s="29"/>
      <c r="D407" s="29"/>
      <c r="E407" s="29"/>
      <c r="F407" s="28"/>
      <c r="G407" s="28"/>
      <c r="H407" s="28"/>
      <c r="I407" s="28"/>
      <c r="J407" s="28"/>
    </row>
    <row r="408" spans="1:10" s="23" customFormat="1" x14ac:dyDescent="0.25">
      <c r="A408" s="29"/>
      <c r="B408" s="29"/>
      <c r="C408" s="29"/>
      <c r="D408" s="29"/>
      <c r="E408" s="29"/>
      <c r="F408" s="28"/>
      <c r="G408" s="28"/>
      <c r="H408" s="28"/>
      <c r="I408" s="28"/>
      <c r="J408" s="28"/>
    </row>
    <row r="409" spans="1:10" x14ac:dyDescent="0.25">
      <c r="A409" s="29"/>
      <c r="B409" s="29"/>
      <c r="C409" s="29"/>
      <c r="D409" s="29"/>
      <c r="E409" s="29"/>
      <c r="F409" s="28"/>
      <c r="G409" s="28"/>
      <c r="H409" s="28"/>
      <c r="I409" s="28"/>
      <c r="J409" s="28"/>
    </row>
    <row r="410" spans="1:10" x14ac:dyDescent="0.25">
      <c r="A410" s="29"/>
      <c r="B410" s="29"/>
      <c r="C410" s="29"/>
      <c r="D410" s="29"/>
      <c r="E410" s="29"/>
      <c r="F410" s="28"/>
      <c r="G410" s="28"/>
      <c r="H410" s="28"/>
      <c r="I410" s="28"/>
      <c r="J410" s="28"/>
    </row>
    <row r="411" spans="1:10" x14ac:dyDescent="0.25">
      <c r="A411" s="165" t="s">
        <v>76</v>
      </c>
      <c r="B411" s="165"/>
      <c r="C411" s="165"/>
      <c r="D411" s="165"/>
      <c r="E411" s="165"/>
      <c r="F411" s="165"/>
      <c r="G411" s="165"/>
      <c r="H411" s="165"/>
      <c r="I411" s="165"/>
      <c r="J411" s="38"/>
    </row>
    <row r="412" spans="1:10" x14ac:dyDescent="0.25">
      <c r="A412" s="25"/>
      <c r="B412" s="25"/>
      <c r="C412" s="25"/>
      <c r="D412" s="25"/>
      <c r="E412" s="25"/>
      <c r="F412" s="26"/>
      <c r="G412" s="26"/>
      <c r="H412" s="26"/>
      <c r="I412" s="26"/>
      <c r="J412" s="26"/>
    </row>
    <row r="413" spans="1:10" ht="15" customHeight="1" x14ac:dyDescent="0.25">
      <c r="A413" s="124" t="s">
        <v>0</v>
      </c>
      <c r="B413" s="124"/>
      <c r="C413" s="124"/>
      <c r="D413" s="124"/>
      <c r="E413" s="124"/>
      <c r="F413" s="126" t="s">
        <v>195</v>
      </c>
      <c r="G413" s="127"/>
      <c r="H413" s="126" t="s">
        <v>196</v>
      </c>
      <c r="I413" s="126"/>
      <c r="J413" s="66"/>
    </row>
    <row r="414" spans="1:10" x14ac:dyDescent="0.25">
      <c r="A414" s="125"/>
      <c r="B414" s="125"/>
      <c r="C414" s="125"/>
      <c r="D414" s="125"/>
      <c r="E414" s="125"/>
      <c r="F414" s="128"/>
      <c r="G414" s="128"/>
      <c r="H414" s="198"/>
      <c r="I414" s="198"/>
      <c r="J414" s="66"/>
    </row>
    <row r="415" spans="1:10" x14ac:dyDescent="0.25">
      <c r="A415" s="168" t="s">
        <v>60</v>
      </c>
      <c r="B415" s="169"/>
      <c r="C415" s="169"/>
      <c r="D415" s="169"/>
      <c r="E415" s="170"/>
      <c r="F415" s="181">
        <v>7485476</v>
      </c>
      <c r="G415" s="182"/>
      <c r="H415" s="181">
        <v>6799644</v>
      </c>
      <c r="I415" s="182"/>
      <c r="J415" s="70"/>
    </row>
    <row r="416" spans="1:10" x14ac:dyDescent="0.25">
      <c r="A416" s="648"/>
      <c r="B416" s="649"/>
      <c r="C416" s="649"/>
      <c r="D416" s="649"/>
      <c r="E416" s="650"/>
      <c r="F416" s="414"/>
      <c r="G416" s="415"/>
      <c r="H416" s="619"/>
      <c r="I416" s="620"/>
      <c r="J416" s="77"/>
    </row>
    <row r="417" spans="1:14" x14ac:dyDescent="0.25">
      <c r="A417" s="168" t="s">
        <v>119</v>
      </c>
      <c r="B417" s="169"/>
      <c r="C417" s="169"/>
      <c r="D417" s="169"/>
      <c r="E417" s="170"/>
      <c r="F417" s="181">
        <v>32212</v>
      </c>
      <c r="G417" s="182"/>
      <c r="H417" s="181">
        <v>0</v>
      </c>
      <c r="I417" s="182"/>
      <c r="J417" s="70"/>
    </row>
    <row r="418" spans="1:14" ht="15.75" thickBot="1" x14ac:dyDescent="0.3">
      <c r="A418" s="300"/>
      <c r="B418" s="301"/>
      <c r="C418" s="301"/>
      <c r="D418" s="301"/>
      <c r="E418" s="302"/>
      <c r="F418" s="297"/>
      <c r="G418" s="298"/>
      <c r="H418" s="584"/>
      <c r="I418" s="585"/>
      <c r="J418" s="70"/>
    </row>
    <row r="419" spans="1:14" ht="16.5" thickTop="1" thickBot="1" x14ac:dyDescent="0.3">
      <c r="A419" s="565" t="s">
        <v>6</v>
      </c>
      <c r="B419" s="565"/>
      <c r="C419" s="565"/>
      <c r="D419" s="565"/>
      <c r="E419" s="320"/>
      <c r="F419" s="560">
        <f>SUM(F415+F417)</f>
        <v>7517688</v>
      </c>
      <c r="G419" s="593"/>
      <c r="H419" s="560">
        <f>SUM(H415+H417)</f>
        <v>6799644</v>
      </c>
      <c r="I419" s="561"/>
      <c r="J419" s="78"/>
    </row>
    <row r="420" spans="1:14" ht="15.75" thickTop="1" x14ac:dyDescent="0.25">
      <c r="A420" s="562" t="s">
        <v>24</v>
      </c>
      <c r="B420" s="563"/>
      <c r="C420" s="563"/>
      <c r="D420" s="563"/>
      <c r="E420" s="564"/>
      <c r="F420" s="287">
        <v>716830</v>
      </c>
      <c r="G420" s="288"/>
      <c r="H420" s="287">
        <v>594977</v>
      </c>
      <c r="I420" s="288"/>
      <c r="J420" s="70"/>
    </row>
    <row r="421" spans="1:14" x14ac:dyDescent="0.25">
      <c r="A421" s="568" t="s">
        <v>227</v>
      </c>
      <c r="B421" s="569"/>
      <c r="C421" s="569"/>
      <c r="D421" s="569"/>
      <c r="E421" s="570"/>
      <c r="F421" s="566"/>
      <c r="G421" s="567"/>
      <c r="H421" s="566"/>
      <c r="I421" s="567"/>
      <c r="J421" s="78"/>
    </row>
    <row r="422" spans="1:14" x14ac:dyDescent="0.25">
      <c r="A422" s="168" t="s">
        <v>79</v>
      </c>
      <c r="B422" s="169"/>
      <c r="C422" s="169"/>
      <c r="D422" s="169"/>
      <c r="E422" s="170"/>
      <c r="F422" s="181"/>
      <c r="G422" s="182"/>
      <c r="H422" s="181">
        <v>0</v>
      </c>
      <c r="I422" s="182"/>
      <c r="J422" s="70"/>
    </row>
    <row r="423" spans="1:14" ht="15.75" thickBot="1" x14ac:dyDescent="0.3">
      <c r="A423" s="354"/>
      <c r="B423" s="355"/>
      <c r="C423" s="355"/>
      <c r="D423" s="355"/>
      <c r="E423" s="356"/>
      <c r="F423" s="357"/>
      <c r="G423" s="358"/>
      <c r="H423" s="357"/>
      <c r="I423" s="358"/>
      <c r="J423" s="78"/>
    </row>
    <row r="424" spans="1:14" ht="16.5" thickTop="1" thickBot="1" x14ac:dyDescent="0.3">
      <c r="A424" s="594" t="s">
        <v>78</v>
      </c>
      <c r="B424" s="595"/>
      <c r="C424" s="595"/>
      <c r="D424" s="595"/>
      <c r="E424" s="596"/>
      <c r="F424" s="350">
        <f>SUM(F420:G423)</f>
        <v>716830</v>
      </c>
      <c r="G424" s="351"/>
      <c r="H424" s="589">
        <f>SUM(H420:I423)</f>
        <v>594977</v>
      </c>
      <c r="I424" s="590"/>
      <c r="J424" s="78"/>
    </row>
    <row r="425" spans="1:14" ht="15.75" thickTop="1" x14ac:dyDescent="0.25">
      <c r="A425" s="120" t="s">
        <v>39</v>
      </c>
      <c r="B425" s="121"/>
      <c r="C425" s="121"/>
      <c r="D425" s="121"/>
      <c r="E425" s="121"/>
      <c r="F425" s="122">
        <v>1419958</v>
      </c>
      <c r="G425" s="122"/>
      <c r="H425" s="122">
        <v>1457696</v>
      </c>
      <c r="I425" s="122"/>
      <c r="J425" s="48"/>
      <c r="K425" s="25"/>
      <c r="L425" s="25"/>
      <c r="M425" s="25"/>
      <c r="N425" s="25"/>
    </row>
    <row r="426" spans="1:14" x14ac:dyDescent="0.25">
      <c r="A426" s="230" t="s">
        <v>190</v>
      </c>
      <c r="B426" s="231"/>
      <c r="C426" s="231"/>
      <c r="D426" s="231"/>
      <c r="E426" s="231"/>
      <c r="F426" s="200"/>
      <c r="G426" s="200"/>
      <c r="H426" s="200"/>
      <c r="I426" s="200"/>
      <c r="J426" s="48"/>
      <c r="K426" s="25"/>
      <c r="L426" s="25"/>
      <c r="M426" s="25"/>
      <c r="N426" s="25"/>
    </row>
    <row r="427" spans="1:14" x14ac:dyDescent="0.25">
      <c r="A427" s="341" t="s">
        <v>177</v>
      </c>
      <c r="B427" s="367"/>
      <c r="C427" s="367"/>
      <c r="D427" s="367"/>
      <c r="E427" s="368"/>
      <c r="F427" s="161">
        <v>0</v>
      </c>
      <c r="G427" s="162"/>
      <c r="H427" s="161">
        <v>0</v>
      </c>
      <c r="I427" s="162"/>
      <c r="J427" s="49"/>
      <c r="K427" s="25"/>
      <c r="L427" s="25"/>
      <c r="M427" s="25"/>
      <c r="N427" s="25"/>
    </row>
    <row r="428" spans="1:14" x14ac:dyDescent="0.25">
      <c r="A428" s="497"/>
      <c r="B428" s="498"/>
      <c r="C428" s="498"/>
      <c r="D428" s="498"/>
      <c r="E428" s="499"/>
      <c r="F428" s="217"/>
      <c r="G428" s="218"/>
      <c r="H428" s="161"/>
      <c r="I428" s="162"/>
      <c r="J428" s="49"/>
    </row>
    <row r="429" spans="1:14" x14ac:dyDescent="0.25">
      <c r="A429" s="120" t="s">
        <v>58</v>
      </c>
      <c r="B429" s="121"/>
      <c r="C429" s="121"/>
      <c r="D429" s="121"/>
      <c r="E429" s="121"/>
      <c r="F429" s="122">
        <v>385706</v>
      </c>
      <c r="G429" s="122"/>
      <c r="H429" s="122">
        <v>393579</v>
      </c>
      <c r="I429" s="122"/>
      <c r="J429" s="48"/>
    </row>
    <row r="430" spans="1:14" x14ac:dyDescent="0.25">
      <c r="A430" s="306" t="s">
        <v>34</v>
      </c>
      <c r="B430" s="290"/>
      <c r="C430" s="290"/>
      <c r="D430" s="290"/>
      <c r="E430" s="243"/>
      <c r="F430" s="193"/>
      <c r="G430" s="194"/>
      <c r="H430" s="193"/>
      <c r="I430" s="194"/>
      <c r="J430" s="48"/>
    </row>
    <row r="431" spans="1:14" ht="15.75" thickBot="1" x14ac:dyDescent="0.3">
      <c r="A431" s="352" t="s">
        <v>23</v>
      </c>
      <c r="B431" s="353"/>
      <c r="C431" s="353"/>
      <c r="D431" s="353"/>
      <c r="E431" s="244"/>
      <c r="F431" s="193">
        <v>8566</v>
      </c>
      <c r="G431" s="194"/>
      <c r="H431" s="193"/>
      <c r="I431" s="194"/>
      <c r="J431" s="48"/>
    </row>
    <row r="432" spans="1:14" ht="16.5" thickTop="1" thickBot="1" x14ac:dyDescent="0.3">
      <c r="A432" s="103" t="s">
        <v>9</v>
      </c>
      <c r="B432" s="104"/>
      <c r="C432" s="104"/>
      <c r="D432" s="104"/>
      <c r="E432" s="104"/>
      <c r="F432" s="101">
        <f>SUM(F425:G431)</f>
        <v>1814230</v>
      </c>
      <c r="G432" s="164"/>
      <c r="H432" s="101">
        <f>SUM(H425:I431)</f>
        <v>1851275</v>
      </c>
      <c r="I432" s="102"/>
      <c r="J432" s="62"/>
    </row>
    <row r="433" spans="1:10" ht="16.5" thickTop="1" thickBot="1" x14ac:dyDescent="0.3">
      <c r="A433" s="103" t="s">
        <v>77</v>
      </c>
      <c r="B433" s="104"/>
      <c r="C433" s="104"/>
      <c r="D433" s="104"/>
      <c r="E433" s="104"/>
      <c r="F433" s="101">
        <f>SUM(F419+F424+F432)</f>
        <v>10048748</v>
      </c>
      <c r="G433" s="164"/>
      <c r="H433" s="101">
        <f>SUM(H419+H424+H432)</f>
        <v>9245896</v>
      </c>
      <c r="I433" s="102"/>
      <c r="J433" s="62"/>
    </row>
    <row r="434" spans="1:10" ht="15.75" thickTop="1" x14ac:dyDescent="0.25">
      <c r="A434" s="132" t="s">
        <v>53</v>
      </c>
      <c r="B434" s="132"/>
      <c r="C434" s="132"/>
      <c r="D434" s="132"/>
      <c r="E434" s="132"/>
      <c r="F434" s="287"/>
      <c r="G434" s="288"/>
      <c r="H434" s="287">
        <v>0</v>
      </c>
      <c r="I434" s="288"/>
      <c r="J434" s="70"/>
    </row>
    <row r="435" spans="1:10" x14ac:dyDescent="0.25">
      <c r="A435" s="568"/>
      <c r="B435" s="569"/>
      <c r="C435" s="569"/>
      <c r="D435" s="569"/>
      <c r="E435" s="570"/>
      <c r="F435" s="566"/>
      <c r="G435" s="567"/>
      <c r="H435" s="181"/>
      <c r="I435" s="182"/>
      <c r="J435" s="70"/>
    </row>
    <row r="436" spans="1:10" x14ac:dyDescent="0.25">
      <c r="A436" s="289" t="s">
        <v>54</v>
      </c>
      <c r="B436" s="290"/>
      <c r="C436" s="290"/>
      <c r="D436" s="290"/>
      <c r="E436" s="243"/>
      <c r="F436" s="181"/>
      <c r="G436" s="182"/>
      <c r="H436" s="181">
        <v>0</v>
      </c>
      <c r="I436" s="182"/>
      <c r="J436" s="70"/>
    </row>
    <row r="437" spans="1:10" ht="15.75" thickBot="1" x14ac:dyDescent="0.3">
      <c r="A437" s="354"/>
      <c r="B437" s="355"/>
      <c r="C437" s="355"/>
      <c r="D437" s="355"/>
      <c r="E437" s="356"/>
      <c r="F437" s="357"/>
      <c r="G437" s="358"/>
      <c r="H437" s="293"/>
      <c r="I437" s="294"/>
      <c r="J437" s="70"/>
    </row>
    <row r="438" spans="1:10" ht="16.5" thickTop="1" thickBot="1" x14ac:dyDescent="0.3">
      <c r="A438" s="320" t="s">
        <v>11</v>
      </c>
      <c r="B438" s="321"/>
      <c r="C438" s="321"/>
      <c r="D438" s="321"/>
      <c r="E438" s="322"/>
      <c r="F438" s="621">
        <f>SUM(F434+F436)</f>
        <v>0</v>
      </c>
      <c r="G438" s="621"/>
      <c r="H438" s="350">
        <f>SUM(H434+H436)</f>
        <v>0</v>
      </c>
      <c r="I438" s="590"/>
      <c r="J438" s="78"/>
    </row>
    <row r="439" spans="1:10" ht="16.5" thickTop="1" thickBot="1" x14ac:dyDescent="0.3">
      <c r="A439" s="361" t="s">
        <v>67</v>
      </c>
      <c r="B439" s="362"/>
      <c r="C439" s="362"/>
      <c r="D439" s="362"/>
      <c r="E439" s="363"/>
      <c r="F439" s="235">
        <f>SUM(F433+F438)</f>
        <v>10048748</v>
      </c>
      <c r="G439" s="236"/>
      <c r="H439" s="235">
        <f>SUM(H433+H438)</f>
        <v>9245896</v>
      </c>
      <c r="I439" s="237"/>
      <c r="J439" s="50"/>
    </row>
    <row r="440" spans="1:10" ht="15.75" thickTop="1" x14ac:dyDescent="0.25">
      <c r="A440" s="29"/>
      <c r="B440" s="29"/>
      <c r="C440" s="29"/>
      <c r="D440" s="29"/>
      <c r="E440" s="29"/>
      <c r="F440" s="28"/>
      <c r="G440" s="28"/>
      <c r="H440" s="28"/>
      <c r="I440" s="28"/>
      <c r="J440" s="28"/>
    </row>
    <row r="441" spans="1:10" x14ac:dyDescent="0.25">
      <c r="A441" s="29"/>
      <c r="B441" s="29"/>
      <c r="C441" s="29"/>
      <c r="D441" s="29"/>
      <c r="E441" s="29"/>
      <c r="F441" s="28"/>
      <c r="G441" s="28"/>
      <c r="H441" s="28"/>
      <c r="I441" s="28"/>
      <c r="J441" s="28"/>
    </row>
    <row r="442" spans="1:10" x14ac:dyDescent="0.25">
      <c r="A442" s="13"/>
      <c r="B442" s="13"/>
      <c r="C442" s="13"/>
      <c r="D442" s="13"/>
      <c r="E442" s="13"/>
      <c r="F442" s="10"/>
      <c r="G442" s="10"/>
      <c r="H442" s="10"/>
      <c r="I442" s="10"/>
      <c r="J442" s="10"/>
    </row>
    <row r="443" spans="1:10" x14ac:dyDescent="0.25">
      <c r="A443" s="165" t="s">
        <v>132</v>
      </c>
      <c r="B443" s="165"/>
      <c r="C443" s="165"/>
      <c r="D443" s="165"/>
      <c r="E443" s="165"/>
      <c r="F443" s="165"/>
      <c r="G443" s="165"/>
      <c r="H443" s="165"/>
      <c r="I443" s="165"/>
      <c r="J443" s="38"/>
    </row>
    <row r="444" spans="1:10" x14ac:dyDescent="0.25">
      <c r="A444" s="25"/>
      <c r="B444" s="25"/>
      <c r="C444" s="25"/>
      <c r="D444" s="25"/>
      <c r="E444" s="25"/>
      <c r="F444" s="26"/>
      <c r="G444" s="26"/>
      <c r="H444" s="26"/>
      <c r="I444" s="26"/>
      <c r="J444" s="26"/>
    </row>
    <row r="445" spans="1:10" ht="15" customHeight="1" x14ac:dyDescent="0.25">
      <c r="A445" s="124" t="s">
        <v>0</v>
      </c>
      <c r="B445" s="124"/>
      <c r="C445" s="124"/>
      <c r="D445" s="124"/>
      <c r="E445" s="124"/>
      <c r="F445" s="126" t="s">
        <v>195</v>
      </c>
      <c r="G445" s="127"/>
      <c r="H445" s="126" t="s">
        <v>196</v>
      </c>
      <c r="I445" s="126"/>
      <c r="J445" s="66"/>
    </row>
    <row r="446" spans="1:10" x14ac:dyDescent="0.25">
      <c r="A446" s="125"/>
      <c r="B446" s="125"/>
      <c r="C446" s="125"/>
      <c r="D446" s="125"/>
      <c r="E446" s="125"/>
      <c r="F446" s="128"/>
      <c r="G446" s="128"/>
      <c r="H446" s="198"/>
      <c r="I446" s="198"/>
      <c r="J446" s="66"/>
    </row>
    <row r="447" spans="1:10" x14ac:dyDescent="0.25">
      <c r="A447" s="158" t="s">
        <v>126</v>
      </c>
      <c r="B447" s="158"/>
      <c r="C447" s="158"/>
      <c r="D447" s="158"/>
      <c r="E447" s="158"/>
      <c r="F447" s="577">
        <f>F448</f>
        <v>96945</v>
      </c>
      <c r="G447" s="577"/>
      <c r="H447" s="577">
        <f>H448</f>
        <v>96945</v>
      </c>
      <c r="I447" s="577"/>
      <c r="J447" s="62"/>
    </row>
    <row r="448" spans="1:10" x14ac:dyDescent="0.25">
      <c r="A448" s="292" t="s">
        <v>134</v>
      </c>
      <c r="B448" s="318"/>
      <c r="C448" s="318"/>
      <c r="D448" s="318"/>
      <c r="E448" s="319"/>
      <c r="F448" s="199">
        <v>96945</v>
      </c>
      <c r="G448" s="199"/>
      <c r="H448" s="207">
        <v>96945</v>
      </c>
      <c r="I448" s="208"/>
      <c r="J448" s="64"/>
    </row>
    <row r="449" spans="1:10" x14ac:dyDescent="0.25">
      <c r="A449" s="278" t="s">
        <v>133</v>
      </c>
      <c r="B449" s="279"/>
      <c r="C449" s="279"/>
      <c r="D449" s="279"/>
      <c r="E449" s="280"/>
      <c r="F449" s="384">
        <v>26175</v>
      </c>
      <c r="G449" s="385"/>
      <c r="H449" s="384">
        <v>26175</v>
      </c>
      <c r="I449" s="385"/>
      <c r="J449" s="59"/>
    </row>
    <row r="450" spans="1:10" ht="15.75" thickBot="1" x14ac:dyDescent="0.3">
      <c r="A450" s="407"/>
      <c r="B450" s="408"/>
      <c r="C450" s="408"/>
      <c r="D450" s="408"/>
      <c r="E450" s="409"/>
      <c r="F450" s="359"/>
      <c r="G450" s="360"/>
      <c r="H450" s="359"/>
      <c r="I450" s="360"/>
      <c r="J450" s="60"/>
    </row>
    <row r="451" spans="1:10" ht="16.5" thickTop="1" thickBot="1" x14ac:dyDescent="0.3">
      <c r="A451" s="103" t="s">
        <v>9</v>
      </c>
      <c r="B451" s="104"/>
      <c r="C451" s="104"/>
      <c r="D451" s="104"/>
      <c r="E451" s="104"/>
      <c r="F451" s="133">
        <f>F447+F449</f>
        <v>123120</v>
      </c>
      <c r="G451" s="134"/>
      <c r="H451" s="133">
        <f>H447+H449</f>
        <v>123120</v>
      </c>
      <c r="I451" s="233"/>
      <c r="J451" s="59"/>
    </row>
    <row r="452" spans="1:10" ht="16.5" thickTop="1" thickBot="1" x14ac:dyDescent="0.3">
      <c r="A452" s="159" t="s">
        <v>12</v>
      </c>
      <c r="B452" s="160"/>
      <c r="C452" s="160"/>
      <c r="D452" s="160"/>
      <c r="E452" s="160"/>
      <c r="F452" s="163">
        <f>F451</f>
        <v>123120</v>
      </c>
      <c r="G452" s="163"/>
      <c r="H452" s="163">
        <f>H451</f>
        <v>123120</v>
      </c>
      <c r="I452" s="101"/>
      <c r="J452" s="62"/>
    </row>
    <row r="453" spans="1:10" ht="15.75" thickTop="1" x14ac:dyDescent="0.25">
      <c r="A453" s="27"/>
      <c r="B453" s="27"/>
      <c r="C453" s="27"/>
      <c r="D453" s="27"/>
      <c r="E453" s="27"/>
      <c r="F453" s="22"/>
      <c r="G453" s="22"/>
      <c r="H453" s="22"/>
      <c r="I453" s="22"/>
      <c r="J453" s="22"/>
    </row>
    <row r="454" spans="1:10" x14ac:dyDescent="0.25">
      <c r="A454" s="1"/>
      <c r="B454" s="1"/>
      <c r="C454" s="1"/>
      <c r="D454" s="1"/>
      <c r="E454" s="1"/>
      <c r="F454" s="14"/>
      <c r="G454" s="14"/>
      <c r="H454" s="14"/>
      <c r="I454" s="14"/>
      <c r="J454" s="14"/>
    </row>
    <row r="455" spans="1:10" s="23" customFormat="1" x14ac:dyDescent="0.25">
      <c r="A455" s="1"/>
      <c r="B455" s="1"/>
      <c r="C455" s="1"/>
      <c r="D455" s="1"/>
      <c r="E455" s="1"/>
      <c r="F455" s="14"/>
      <c r="G455" s="14"/>
      <c r="H455" s="14"/>
      <c r="I455" s="14"/>
      <c r="J455" s="14"/>
    </row>
    <row r="456" spans="1:10" s="23" customFormat="1" x14ac:dyDescent="0.25">
      <c r="A456" s="1"/>
      <c r="B456" s="1"/>
      <c r="C456" s="1"/>
      <c r="D456" s="1"/>
      <c r="E456" s="1"/>
      <c r="F456" s="14"/>
      <c r="G456" s="14"/>
      <c r="H456" s="14"/>
      <c r="I456" s="14"/>
      <c r="J456" s="14"/>
    </row>
    <row r="457" spans="1:10" s="23" customFormat="1" x14ac:dyDescent="0.25">
      <c r="A457" s="1"/>
      <c r="B457" s="1"/>
      <c r="C457" s="1"/>
      <c r="D457" s="1"/>
      <c r="E457" s="1"/>
      <c r="F457" s="14"/>
      <c r="G457" s="14"/>
      <c r="H457" s="14"/>
      <c r="I457" s="14"/>
      <c r="J457" s="14"/>
    </row>
    <row r="458" spans="1:10" s="23" customFormat="1" x14ac:dyDescent="0.25">
      <c r="A458" s="1"/>
      <c r="B458" s="1"/>
      <c r="C458" s="1"/>
      <c r="D458" s="1"/>
      <c r="E458" s="1"/>
      <c r="F458" s="14"/>
      <c r="G458" s="14"/>
      <c r="H458" s="14"/>
      <c r="I458" s="14"/>
      <c r="J458" s="14"/>
    </row>
    <row r="459" spans="1:10" s="23" customFormat="1" x14ac:dyDescent="0.25">
      <c r="A459" s="1"/>
      <c r="B459" s="1"/>
      <c r="C459" s="1"/>
      <c r="D459" s="1"/>
      <c r="E459" s="1"/>
      <c r="F459" s="14"/>
      <c r="G459" s="14"/>
      <c r="H459" s="14"/>
      <c r="I459" s="14"/>
      <c r="J459" s="14"/>
    </row>
    <row r="460" spans="1:10" s="23" customFormat="1" x14ac:dyDescent="0.25">
      <c r="A460" s="1"/>
      <c r="B460" s="1"/>
      <c r="C460" s="1"/>
      <c r="D460" s="1"/>
      <c r="E460" s="1"/>
      <c r="F460" s="14"/>
      <c r="G460" s="14"/>
      <c r="H460" s="14"/>
      <c r="I460" s="14"/>
      <c r="J460" s="14"/>
    </row>
    <row r="461" spans="1:10" x14ac:dyDescent="0.25">
      <c r="A461" s="1"/>
      <c r="B461" s="1"/>
      <c r="C461" s="1"/>
      <c r="D461" s="1"/>
      <c r="E461" s="1"/>
      <c r="F461" s="14"/>
      <c r="G461" s="14"/>
      <c r="H461" s="14"/>
      <c r="I461" s="14"/>
      <c r="J461" s="14"/>
    </row>
    <row r="462" spans="1:10" x14ac:dyDescent="0.25">
      <c r="A462" s="165" t="s">
        <v>81</v>
      </c>
      <c r="B462" s="165"/>
      <c r="C462" s="165"/>
      <c r="D462" s="165"/>
      <c r="E462" s="165"/>
      <c r="F462" s="165"/>
      <c r="G462" s="165"/>
      <c r="H462" s="165"/>
      <c r="I462" s="165"/>
      <c r="J462" s="38"/>
    </row>
    <row r="463" spans="1:10" x14ac:dyDescent="0.25">
      <c r="A463" s="25"/>
      <c r="B463" s="25"/>
      <c r="C463" s="25"/>
      <c r="D463" s="25"/>
      <c r="E463" s="25"/>
      <c r="F463" s="26"/>
      <c r="G463" s="26"/>
      <c r="H463" s="26"/>
      <c r="I463" s="26"/>
      <c r="J463" s="26"/>
    </row>
    <row r="464" spans="1:10" ht="15" customHeight="1" x14ac:dyDescent="0.25">
      <c r="A464" s="124" t="s">
        <v>0</v>
      </c>
      <c r="B464" s="124"/>
      <c r="C464" s="124"/>
      <c r="D464" s="124"/>
      <c r="E464" s="124"/>
      <c r="F464" s="126" t="s">
        <v>195</v>
      </c>
      <c r="G464" s="127"/>
      <c r="H464" s="126" t="s">
        <v>196</v>
      </c>
      <c r="I464" s="126"/>
      <c r="J464" s="66"/>
    </row>
    <row r="465" spans="1:10" x14ac:dyDescent="0.25">
      <c r="A465" s="125"/>
      <c r="B465" s="125"/>
      <c r="C465" s="125"/>
      <c r="D465" s="125"/>
      <c r="E465" s="125"/>
      <c r="F465" s="128"/>
      <c r="G465" s="128"/>
      <c r="H465" s="198"/>
      <c r="I465" s="198"/>
      <c r="J465" s="66"/>
    </row>
    <row r="466" spans="1:10" x14ac:dyDescent="0.25">
      <c r="A466" s="168" t="s">
        <v>39</v>
      </c>
      <c r="B466" s="169"/>
      <c r="C466" s="169"/>
      <c r="D466" s="169"/>
      <c r="E466" s="170"/>
      <c r="F466" s="181">
        <v>1629827</v>
      </c>
      <c r="G466" s="182"/>
      <c r="H466" s="181">
        <v>0</v>
      </c>
      <c r="I466" s="182"/>
      <c r="J466" s="70"/>
    </row>
    <row r="467" spans="1:10" x14ac:dyDescent="0.25">
      <c r="A467" s="267" t="s">
        <v>213</v>
      </c>
      <c r="B467" s="268"/>
      <c r="C467" s="268"/>
      <c r="D467" s="268"/>
      <c r="E467" s="269"/>
      <c r="F467" s="181"/>
      <c r="G467" s="182"/>
      <c r="H467" s="181"/>
      <c r="I467" s="182"/>
      <c r="J467" s="70"/>
    </row>
    <row r="468" spans="1:10" s="21" customFormat="1" x14ac:dyDescent="0.25">
      <c r="A468" s="168" t="s">
        <v>45</v>
      </c>
      <c r="B468" s="169"/>
      <c r="C468" s="169"/>
      <c r="D468" s="169"/>
      <c r="E468" s="170"/>
      <c r="F468" s="181">
        <v>261000</v>
      </c>
      <c r="G468" s="182"/>
      <c r="H468" s="181">
        <v>0</v>
      </c>
      <c r="I468" s="182"/>
      <c r="J468" s="70"/>
    </row>
    <row r="469" spans="1:10" s="21" customFormat="1" x14ac:dyDescent="0.25">
      <c r="A469" s="267" t="s">
        <v>214</v>
      </c>
      <c r="B469" s="268"/>
      <c r="C469" s="268"/>
      <c r="D469" s="268"/>
      <c r="E469" s="269"/>
      <c r="F469" s="181"/>
      <c r="G469" s="182"/>
      <c r="H469" s="181"/>
      <c r="I469" s="182"/>
      <c r="J469" s="70"/>
    </row>
    <row r="470" spans="1:10" x14ac:dyDescent="0.25">
      <c r="A470" s="168" t="s">
        <v>31</v>
      </c>
      <c r="B470" s="169"/>
      <c r="C470" s="169"/>
      <c r="D470" s="169"/>
      <c r="E470" s="170"/>
      <c r="F470" s="181">
        <v>440053</v>
      </c>
      <c r="G470" s="182"/>
      <c r="H470" s="181">
        <v>0</v>
      </c>
      <c r="I470" s="182"/>
      <c r="J470" s="70"/>
    </row>
    <row r="471" spans="1:10" ht="15.75" thickBot="1" x14ac:dyDescent="0.3">
      <c r="A471" s="581"/>
      <c r="B471" s="582"/>
      <c r="C471" s="582"/>
      <c r="D471" s="582"/>
      <c r="E471" s="583"/>
      <c r="F471" s="584"/>
      <c r="G471" s="585"/>
      <c r="H471" s="584"/>
      <c r="I471" s="585"/>
      <c r="J471" s="70"/>
    </row>
    <row r="472" spans="1:10" ht="16.5" thickTop="1" thickBot="1" x14ac:dyDescent="0.3">
      <c r="A472" s="320" t="s">
        <v>9</v>
      </c>
      <c r="B472" s="321"/>
      <c r="C472" s="321"/>
      <c r="D472" s="321"/>
      <c r="E472" s="321"/>
      <c r="F472" s="350">
        <f>SUM(F466:G471)</f>
        <v>2330880</v>
      </c>
      <c r="G472" s="351"/>
      <c r="H472" s="599">
        <f>SUM(H466:I471)</f>
        <v>0</v>
      </c>
      <c r="I472" s="600"/>
      <c r="J472" s="70"/>
    </row>
    <row r="473" spans="1:10" ht="15.75" thickTop="1" x14ac:dyDescent="0.25">
      <c r="A473" s="411" t="s">
        <v>80</v>
      </c>
      <c r="B473" s="412"/>
      <c r="C473" s="412"/>
      <c r="D473" s="412"/>
      <c r="E473" s="413"/>
      <c r="F473" s="326">
        <f>SUM(F474:G478)</f>
        <v>4817574</v>
      </c>
      <c r="G473" s="327"/>
      <c r="H473" s="326">
        <f>SUM(H474:I478)</f>
        <v>4989009</v>
      </c>
      <c r="I473" s="327"/>
      <c r="J473" s="59"/>
    </row>
    <row r="474" spans="1:10" x14ac:dyDescent="0.25">
      <c r="A474" s="112" t="s">
        <v>120</v>
      </c>
      <c r="B474" s="113"/>
      <c r="C474" s="113"/>
      <c r="D474" s="113"/>
      <c r="E474" s="114"/>
      <c r="F474" s="161">
        <v>903116</v>
      </c>
      <c r="G474" s="162"/>
      <c r="H474" s="161">
        <v>377940</v>
      </c>
      <c r="I474" s="162"/>
      <c r="J474" s="49"/>
    </row>
    <row r="475" spans="1:10" x14ac:dyDescent="0.25">
      <c r="A475" s="292" t="s">
        <v>121</v>
      </c>
      <c r="B475" s="318"/>
      <c r="C475" s="318"/>
      <c r="D475" s="318"/>
      <c r="E475" s="319"/>
      <c r="F475" s="161">
        <v>3839500</v>
      </c>
      <c r="G475" s="162"/>
      <c r="H475" s="161">
        <v>4416069</v>
      </c>
      <c r="I475" s="162"/>
      <c r="J475" s="49"/>
    </row>
    <row r="476" spans="1:10" x14ac:dyDescent="0.25">
      <c r="A476" s="292" t="s">
        <v>215</v>
      </c>
      <c r="B476" s="318"/>
      <c r="C476" s="318"/>
      <c r="D476" s="318"/>
      <c r="E476" s="319"/>
      <c r="F476" s="161">
        <v>74958</v>
      </c>
      <c r="G476" s="162"/>
      <c r="H476" s="161">
        <v>75000</v>
      </c>
      <c r="I476" s="162"/>
      <c r="J476" s="49"/>
    </row>
    <row r="477" spans="1:10" x14ac:dyDescent="0.25">
      <c r="A477" s="292" t="s">
        <v>82</v>
      </c>
      <c r="B477" s="318"/>
      <c r="C477" s="318"/>
      <c r="D477" s="318"/>
      <c r="E477" s="319"/>
      <c r="F477" s="161">
        <v>0</v>
      </c>
      <c r="G477" s="162"/>
      <c r="H477" s="161">
        <v>120000</v>
      </c>
      <c r="I477" s="162"/>
      <c r="J477" s="49"/>
    </row>
    <row r="478" spans="1:10" x14ac:dyDescent="0.25">
      <c r="A478" s="292" t="s">
        <v>31</v>
      </c>
      <c r="B478" s="318"/>
      <c r="C478" s="318"/>
      <c r="D478" s="318"/>
      <c r="E478" s="319"/>
      <c r="F478" s="161">
        <v>0</v>
      </c>
      <c r="G478" s="162"/>
      <c r="H478" s="161">
        <v>0</v>
      </c>
      <c r="I478" s="162"/>
      <c r="J478" s="49"/>
    </row>
    <row r="479" spans="1:10" ht="15.75" thickBot="1" x14ac:dyDescent="0.3">
      <c r="A479" s="556"/>
      <c r="B479" s="557"/>
      <c r="C479" s="557"/>
      <c r="D479" s="557"/>
      <c r="E479" s="558"/>
      <c r="F479" s="337"/>
      <c r="G479" s="338"/>
      <c r="H479" s="337"/>
      <c r="I479" s="338"/>
      <c r="J479" s="53"/>
    </row>
    <row r="480" spans="1:10" ht="16.5" thickTop="1" thickBot="1" x14ac:dyDescent="0.3">
      <c r="A480" s="159" t="s">
        <v>12</v>
      </c>
      <c r="B480" s="160"/>
      <c r="C480" s="160"/>
      <c r="D480" s="160"/>
      <c r="E480" s="160"/>
      <c r="F480" s="166">
        <f>F473+F472</f>
        <v>7148454</v>
      </c>
      <c r="G480" s="166"/>
      <c r="H480" s="166">
        <f>H473+H472</f>
        <v>4989009</v>
      </c>
      <c r="I480" s="167"/>
      <c r="J480" s="59"/>
    </row>
    <row r="481" spans="1:10" ht="15.75" thickTop="1" x14ac:dyDescent="0.25">
      <c r="A481" s="27"/>
      <c r="B481" s="27"/>
      <c r="C481" s="27"/>
      <c r="D481" s="27"/>
      <c r="E481" s="27"/>
      <c r="F481" s="30"/>
      <c r="G481" s="30"/>
      <c r="H481" s="30"/>
      <c r="I481" s="30"/>
      <c r="J481" s="30"/>
    </row>
    <row r="482" spans="1:10" x14ac:dyDescent="0.25">
      <c r="A482" s="27"/>
      <c r="B482" s="27"/>
      <c r="C482" s="27"/>
      <c r="D482" s="27"/>
      <c r="E482" s="27"/>
      <c r="F482" s="30"/>
      <c r="G482" s="30"/>
      <c r="H482" s="30"/>
      <c r="I482" s="30"/>
      <c r="J482" s="30"/>
    </row>
    <row r="483" spans="1:10" x14ac:dyDescent="0.25">
      <c r="A483" s="25"/>
      <c r="B483" s="25"/>
      <c r="C483" s="25"/>
      <c r="D483" s="25"/>
      <c r="E483" s="25"/>
      <c r="F483" s="26"/>
      <c r="G483" s="26"/>
      <c r="H483" s="26"/>
      <c r="I483" s="26"/>
      <c r="J483" s="26"/>
    </row>
    <row r="484" spans="1:10" x14ac:dyDescent="0.25">
      <c r="A484" s="165" t="s">
        <v>65</v>
      </c>
      <c r="B484" s="165"/>
      <c r="C484" s="165"/>
      <c r="D484" s="165"/>
      <c r="E484" s="165"/>
      <c r="F484" s="165"/>
      <c r="G484" s="165"/>
      <c r="H484" s="165"/>
      <c r="I484" s="165"/>
      <c r="J484" s="38"/>
    </row>
    <row r="485" spans="1:10" x14ac:dyDescent="0.25">
      <c r="A485" s="25"/>
      <c r="B485" s="25"/>
      <c r="C485" s="25"/>
      <c r="D485" s="25"/>
      <c r="E485" s="25"/>
      <c r="F485" s="26"/>
      <c r="G485" s="26"/>
      <c r="H485" s="26"/>
      <c r="I485" s="26"/>
      <c r="J485" s="26"/>
    </row>
    <row r="486" spans="1:10" ht="15" customHeight="1" x14ac:dyDescent="0.25">
      <c r="A486" s="300" t="s">
        <v>0</v>
      </c>
      <c r="B486" s="301"/>
      <c r="C486" s="301"/>
      <c r="D486" s="301"/>
      <c r="E486" s="302"/>
      <c r="F486" s="126" t="s">
        <v>195</v>
      </c>
      <c r="G486" s="127"/>
      <c r="H486" s="260" t="s">
        <v>196</v>
      </c>
      <c r="I486" s="261"/>
      <c r="J486" s="66"/>
    </row>
    <row r="487" spans="1:10" x14ac:dyDescent="0.25">
      <c r="A487" s="303"/>
      <c r="B487" s="304"/>
      <c r="C487" s="304"/>
      <c r="D487" s="304"/>
      <c r="E487" s="305"/>
      <c r="F487" s="128"/>
      <c r="G487" s="128"/>
      <c r="H487" s="262"/>
      <c r="I487" s="263"/>
      <c r="J487" s="66"/>
    </row>
    <row r="488" spans="1:10" x14ac:dyDescent="0.25">
      <c r="A488" s="185" t="s">
        <v>42</v>
      </c>
      <c r="B488" s="186"/>
      <c r="C488" s="186"/>
      <c r="D488" s="186"/>
      <c r="E488" s="187"/>
      <c r="F488" s="181">
        <v>7413</v>
      </c>
      <c r="G488" s="182"/>
      <c r="H488" s="183">
        <v>10000</v>
      </c>
      <c r="I488" s="184"/>
      <c r="J488" s="79"/>
    </row>
    <row r="489" spans="1:10" x14ac:dyDescent="0.25">
      <c r="A489" s="185"/>
      <c r="B489" s="186"/>
      <c r="C489" s="186"/>
      <c r="D489" s="186"/>
      <c r="E489" s="187"/>
      <c r="F489" s="414"/>
      <c r="G489" s="415"/>
      <c r="H489" s="414"/>
      <c r="I489" s="415"/>
      <c r="J489" s="66"/>
    </row>
    <row r="490" spans="1:10" x14ac:dyDescent="0.25">
      <c r="A490" s="120" t="s">
        <v>130</v>
      </c>
      <c r="B490" s="121"/>
      <c r="C490" s="121"/>
      <c r="D490" s="121"/>
      <c r="E490" s="156"/>
      <c r="F490" s="161">
        <v>352718</v>
      </c>
      <c r="G490" s="162"/>
      <c r="H490" s="161">
        <v>360000</v>
      </c>
      <c r="I490" s="162"/>
      <c r="J490" s="49"/>
    </row>
    <row r="491" spans="1:10" x14ac:dyDescent="0.25">
      <c r="A491" s="306" t="s">
        <v>191</v>
      </c>
      <c r="B491" s="290"/>
      <c r="C491" s="290"/>
      <c r="D491" s="290"/>
      <c r="E491" s="243"/>
      <c r="F491" s="161"/>
      <c r="G491" s="162"/>
      <c r="H491" s="161"/>
      <c r="I491" s="162"/>
      <c r="J491" s="49"/>
    </row>
    <row r="492" spans="1:10" x14ac:dyDescent="0.25">
      <c r="A492" s="323" t="s">
        <v>45</v>
      </c>
      <c r="B492" s="324"/>
      <c r="C492" s="324"/>
      <c r="D492" s="324"/>
      <c r="E492" s="325"/>
      <c r="F492" s="161">
        <v>60000</v>
      </c>
      <c r="G492" s="162"/>
      <c r="H492" s="161">
        <v>60000</v>
      </c>
      <c r="I492" s="162"/>
      <c r="J492" s="49"/>
    </row>
    <row r="493" spans="1:10" x14ac:dyDescent="0.25">
      <c r="A493" s="586"/>
      <c r="B493" s="587"/>
      <c r="C493" s="587"/>
      <c r="D493" s="587"/>
      <c r="E493" s="588"/>
      <c r="F493" s="161"/>
      <c r="G493" s="162"/>
      <c r="H493" s="161"/>
      <c r="I493" s="162"/>
      <c r="J493" s="49"/>
    </row>
    <row r="494" spans="1:10" x14ac:dyDescent="0.25">
      <c r="A494" s="120" t="s">
        <v>31</v>
      </c>
      <c r="B494" s="121"/>
      <c r="C494" s="121"/>
      <c r="D494" s="121"/>
      <c r="E494" s="156"/>
      <c r="F494" s="161">
        <v>97238</v>
      </c>
      <c r="G494" s="162"/>
      <c r="H494" s="161">
        <v>116100</v>
      </c>
      <c r="I494" s="162"/>
      <c r="J494" s="49"/>
    </row>
    <row r="495" spans="1:10" x14ac:dyDescent="0.25">
      <c r="A495" s="309"/>
      <c r="B495" s="310"/>
      <c r="C495" s="310"/>
      <c r="D495" s="310"/>
      <c r="E495" s="311"/>
      <c r="F495" s="217"/>
      <c r="G495" s="218"/>
      <c r="H495" s="217"/>
      <c r="I495" s="218"/>
      <c r="J495" s="53"/>
    </row>
    <row r="496" spans="1:10" x14ac:dyDescent="0.25">
      <c r="A496" s="278" t="s">
        <v>23</v>
      </c>
      <c r="B496" s="279"/>
      <c r="C496" s="279"/>
      <c r="D496" s="279"/>
      <c r="E496" s="280"/>
      <c r="F496" s="161">
        <v>0</v>
      </c>
      <c r="G496" s="162"/>
      <c r="H496" s="161">
        <v>0</v>
      </c>
      <c r="I496" s="162"/>
      <c r="J496" s="49"/>
    </row>
    <row r="497" spans="1:10" ht="15.75" thickBot="1" x14ac:dyDescent="0.3">
      <c r="A497" s="407"/>
      <c r="B497" s="408"/>
      <c r="C497" s="408"/>
      <c r="D497" s="408"/>
      <c r="E497" s="409"/>
      <c r="F497" s="221"/>
      <c r="G497" s="222"/>
      <c r="H497" s="221"/>
      <c r="I497" s="222"/>
      <c r="J497" s="49"/>
    </row>
    <row r="498" spans="1:10" ht="16.5" thickTop="1" thickBot="1" x14ac:dyDescent="0.3">
      <c r="A498" s="481" t="s">
        <v>9</v>
      </c>
      <c r="B498" s="482"/>
      <c r="C498" s="482"/>
      <c r="D498" s="482"/>
      <c r="E498" s="482"/>
      <c r="F498" s="316">
        <f>SUM(F488:G497)</f>
        <v>517369</v>
      </c>
      <c r="G498" s="371"/>
      <c r="H498" s="316">
        <f>SUM(H488:I497)</f>
        <v>546100</v>
      </c>
      <c r="I498" s="317"/>
      <c r="J498" s="54"/>
    </row>
    <row r="499" spans="1:10" ht="15.75" thickTop="1" x14ac:dyDescent="0.25">
      <c r="A499" s="411" t="s">
        <v>66</v>
      </c>
      <c r="B499" s="412"/>
      <c r="C499" s="412"/>
      <c r="D499" s="412"/>
      <c r="E499" s="413"/>
      <c r="F499" s="397">
        <v>1025200</v>
      </c>
      <c r="G499" s="398"/>
      <c r="H499" s="283">
        <v>0</v>
      </c>
      <c r="I499" s="284"/>
      <c r="J499" s="49"/>
    </row>
    <row r="500" spans="1:10" ht="15.75" thickBot="1" x14ac:dyDescent="0.3">
      <c r="A500" s="171"/>
      <c r="B500" s="172"/>
      <c r="C500" s="172"/>
      <c r="D500" s="172"/>
      <c r="E500" s="173"/>
      <c r="F500" s="174"/>
      <c r="G500" s="175"/>
      <c r="H500" s="174"/>
      <c r="I500" s="175"/>
      <c r="J500" s="49"/>
    </row>
    <row r="501" spans="1:10" ht="16.5" thickTop="1" thickBot="1" x14ac:dyDescent="0.3">
      <c r="A501" s="159" t="s">
        <v>10</v>
      </c>
      <c r="B501" s="160"/>
      <c r="C501" s="160"/>
      <c r="D501" s="160"/>
      <c r="E501" s="160"/>
      <c r="F501" s="410">
        <f>SUM(F498,F499)</f>
        <v>1542569</v>
      </c>
      <c r="G501" s="410"/>
      <c r="H501" s="410">
        <f>SUM(H498,H499)</f>
        <v>546100</v>
      </c>
      <c r="I501" s="151"/>
      <c r="J501" s="59"/>
    </row>
    <row r="502" spans="1:10" ht="16.5" thickTop="1" thickBot="1" x14ac:dyDescent="0.3">
      <c r="A502" s="314" t="s">
        <v>183</v>
      </c>
      <c r="B502" s="314"/>
      <c r="C502" s="314"/>
      <c r="D502" s="314"/>
      <c r="E502" s="314"/>
      <c r="F502" s="315">
        <v>3000</v>
      </c>
      <c r="G502" s="315"/>
      <c r="H502" s="315">
        <v>6000</v>
      </c>
      <c r="I502" s="315"/>
      <c r="J502" s="54"/>
    </row>
    <row r="503" spans="1:10" ht="15.75" thickTop="1" x14ac:dyDescent="0.25">
      <c r="A503" s="178" t="s">
        <v>32</v>
      </c>
      <c r="B503" s="179"/>
      <c r="C503" s="179"/>
      <c r="D503" s="179"/>
      <c r="E503" s="180"/>
      <c r="F503" s="176">
        <v>577412</v>
      </c>
      <c r="G503" s="177"/>
      <c r="H503" s="591">
        <v>0</v>
      </c>
      <c r="I503" s="592"/>
      <c r="J503" s="64"/>
    </row>
    <row r="504" spans="1:10" x14ac:dyDescent="0.25">
      <c r="A504" s="278"/>
      <c r="B504" s="279"/>
      <c r="C504" s="279"/>
      <c r="D504" s="279"/>
      <c r="E504" s="280"/>
      <c r="F504" s="597"/>
      <c r="G504" s="598"/>
      <c r="H504" s="207"/>
      <c r="I504" s="208"/>
      <c r="J504" s="64"/>
    </row>
    <row r="505" spans="1:10" x14ac:dyDescent="0.25">
      <c r="A505" s="278" t="s">
        <v>122</v>
      </c>
      <c r="B505" s="279"/>
      <c r="C505" s="279"/>
      <c r="D505" s="279"/>
      <c r="E505" s="280"/>
      <c r="F505" s="307">
        <v>155902</v>
      </c>
      <c r="G505" s="308"/>
      <c r="H505" s="207">
        <v>0</v>
      </c>
      <c r="I505" s="208"/>
      <c r="J505" s="64"/>
    </row>
    <row r="506" spans="1:10" x14ac:dyDescent="0.25">
      <c r="A506" s="309"/>
      <c r="B506" s="310"/>
      <c r="C506" s="310"/>
      <c r="D506" s="310"/>
      <c r="E506" s="311"/>
      <c r="F506" s="312"/>
      <c r="G506" s="313"/>
      <c r="H506" s="207"/>
      <c r="I506" s="208"/>
      <c r="J506" s="64"/>
    </row>
    <row r="507" spans="1:10" x14ac:dyDescent="0.25">
      <c r="A507" s="278" t="s">
        <v>68</v>
      </c>
      <c r="B507" s="279"/>
      <c r="C507" s="279"/>
      <c r="D507" s="279"/>
      <c r="E507" s="280"/>
      <c r="F507" s="207">
        <v>0</v>
      </c>
      <c r="G507" s="208"/>
      <c r="H507" s="207">
        <v>0</v>
      </c>
      <c r="I507" s="208"/>
      <c r="J507" s="64"/>
    </row>
    <row r="508" spans="1:10" ht="15.75" thickBot="1" x14ac:dyDescent="0.3">
      <c r="A508" s="556"/>
      <c r="B508" s="557"/>
      <c r="C508" s="557"/>
      <c r="D508" s="557"/>
      <c r="E508" s="558"/>
      <c r="F508" s="571"/>
      <c r="G508" s="572"/>
      <c r="H508" s="624"/>
      <c r="I508" s="625"/>
      <c r="J508" s="64"/>
    </row>
    <row r="509" spans="1:10" ht="16.5" thickTop="1" thickBot="1" x14ac:dyDescent="0.3">
      <c r="A509" s="481" t="s">
        <v>11</v>
      </c>
      <c r="B509" s="482"/>
      <c r="C509" s="482"/>
      <c r="D509" s="482"/>
      <c r="E509" s="483"/>
      <c r="F509" s="163">
        <f>SUM(F503+F505+F507)</f>
        <v>733314</v>
      </c>
      <c r="G509" s="163"/>
      <c r="H509" s="163">
        <f>SUM(H503+H505+H507)</f>
        <v>0</v>
      </c>
      <c r="I509" s="101"/>
      <c r="J509" s="62"/>
    </row>
    <row r="510" spans="1:10" ht="16.5" thickTop="1" thickBot="1" x14ac:dyDescent="0.3">
      <c r="A510" s="159" t="s">
        <v>67</v>
      </c>
      <c r="B510" s="160"/>
      <c r="C510" s="160"/>
      <c r="D510" s="160"/>
      <c r="E510" s="160"/>
      <c r="F510" s="163">
        <f>SUM(F501,F502,F509)</f>
        <v>2278883</v>
      </c>
      <c r="G510" s="163"/>
      <c r="H510" s="163">
        <f>SUM(H501,H502,H509)</f>
        <v>552100</v>
      </c>
      <c r="I510" s="101"/>
      <c r="J510" s="62"/>
    </row>
    <row r="511" spans="1:10" ht="15.75" thickTop="1" x14ac:dyDescent="0.25">
      <c r="A511" s="25"/>
      <c r="B511" s="25"/>
      <c r="C511" s="25"/>
      <c r="D511" s="25"/>
      <c r="E511" s="25"/>
      <c r="F511" s="26"/>
      <c r="G511" s="26"/>
      <c r="H511" s="26"/>
      <c r="I511" s="26"/>
      <c r="J511" s="26"/>
    </row>
    <row r="512" spans="1:10" s="33" customFormat="1" x14ac:dyDescent="0.25">
      <c r="A512" s="32"/>
      <c r="B512" s="32"/>
      <c r="C512" s="32"/>
      <c r="D512" s="32"/>
      <c r="E512" s="32"/>
      <c r="F512" s="26"/>
      <c r="G512" s="26"/>
      <c r="H512" s="26"/>
      <c r="I512" s="26"/>
      <c r="J512" s="26"/>
    </row>
    <row r="513" spans="1:10" s="33" customFormat="1" x14ac:dyDescent="0.25">
      <c r="A513" s="32"/>
      <c r="B513" s="32"/>
      <c r="C513" s="32"/>
      <c r="D513" s="32"/>
      <c r="E513" s="32"/>
      <c r="F513" s="26"/>
      <c r="G513" s="26"/>
      <c r="H513" s="26"/>
      <c r="I513" s="26"/>
      <c r="J513" s="26"/>
    </row>
    <row r="514" spans="1:10" x14ac:dyDescent="0.25">
      <c r="A514" s="25"/>
      <c r="B514" s="25"/>
      <c r="C514" s="25"/>
      <c r="D514" s="25"/>
      <c r="E514" s="25"/>
      <c r="F514" s="26"/>
      <c r="G514" s="26"/>
      <c r="H514" s="26"/>
      <c r="I514" s="26"/>
      <c r="J514" s="26"/>
    </row>
    <row r="515" spans="1:10" s="21" customFormat="1" x14ac:dyDescent="0.25">
      <c r="A515" s="165" t="s">
        <v>207</v>
      </c>
      <c r="B515" s="165"/>
      <c r="C515" s="165"/>
      <c r="D515" s="165"/>
      <c r="E515" s="165"/>
      <c r="F515" s="165"/>
      <c r="G515" s="165"/>
      <c r="H515" s="165"/>
      <c r="I515" s="165"/>
      <c r="J515" s="38"/>
    </row>
    <row r="516" spans="1:10" s="21" customFormat="1" x14ac:dyDescent="0.25">
      <c r="A516" s="25"/>
      <c r="B516" s="25"/>
      <c r="C516" s="25"/>
      <c r="D516" s="25"/>
      <c r="E516" s="25"/>
      <c r="F516" s="26"/>
      <c r="G516" s="26"/>
      <c r="H516" s="26"/>
      <c r="I516" s="26"/>
      <c r="J516" s="26"/>
    </row>
    <row r="517" spans="1:10" s="21" customFormat="1" ht="15" customHeight="1" x14ac:dyDescent="0.25">
      <c r="A517" s="300" t="s">
        <v>0</v>
      </c>
      <c r="B517" s="301"/>
      <c r="C517" s="301"/>
      <c r="D517" s="301"/>
      <c r="E517" s="302"/>
      <c r="F517" s="126" t="s">
        <v>195</v>
      </c>
      <c r="G517" s="127"/>
      <c r="H517" s="260" t="s">
        <v>196</v>
      </c>
      <c r="I517" s="261"/>
      <c r="J517" s="66"/>
    </row>
    <row r="518" spans="1:10" s="21" customFormat="1" x14ac:dyDescent="0.25">
      <c r="A518" s="303"/>
      <c r="B518" s="304"/>
      <c r="C518" s="304"/>
      <c r="D518" s="304"/>
      <c r="E518" s="305"/>
      <c r="F518" s="128"/>
      <c r="G518" s="128"/>
      <c r="H518" s="262"/>
      <c r="I518" s="263"/>
      <c r="J518" s="66"/>
    </row>
    <row r="519" spans="1:10" s="21" customFormat="1" x14ac:dyDescent="0.25">
      <c r="A519" s="323" t="s">
        <v>45</v>
      </c>
      <c r="B519" s="324"/>
      <c r="C519" s="324"/>
      <c r="D519" s="324"/>
      <c r="E519" s="325"/>
      <c r="F519" s="161">
        <v>14773</v>
      </c>
      <c r="G519" s="162"/>
      <c r="H519" s="161">
        <v>15000</v>
      </c>
      <c r="I519" s="162"/>
      <c r="J519" s="49"/>
    </row>
    <row r="520" spans="1:10" s="21" customFormat="1" x14ac:dyDescent="0.25">
      <c r="A520" s="586" t="s">
        <v>208</v>
      </c>
      <c r="B520" s="587"/>
      <c r="C520" s="587"/>
      <c r="D520" s="587"/>
      <c r="E520" s="588"/>
      <c r="F520" s="161"/>
      <c r="G520" s="162"/>
      <c r="H520" s="161"/>
      <c r="I520" s="162"/>
      <c r="J520" s="49"/>
    </row>
    <row r="521" spans="1:10" s="21" customFormat="1" x14ac:dyDescent="0.25">
      <c r="A521" s="120" t="s">
        <v>31</v>
      </c>
      <c r="B521" s="121"/>
      <c r="C521" s="121"/>
      <c r="D521" s="121"/>
      <c r="E521" s="156"/>
      <c r="F521" s="161">
        <v>3989</v>
      </c>
      <c r="G521" s="162"/>
      <c r="H521" s="161">
        <v>4050</v>
      </c>
      <c r="I521" s="162"/>
      <c r="J521" s="49"/>
    </row>
    <row r="522" spans="1:10" s="21" customFormat="1" ht="15.75" thickBot="1" x14ac:dyDescent="0.3">
      <c r="A522" s="309"/>
      <c r="B522" s="310"/>
      <c r="C522" s="310"/>
      <c r="D522" s="310"/>
      <c r="E522" s="311"/>
      <c r="F522" s="217"/>
      <c r="G522" s="218"/>
      <c r="H522" s="217"/>
      <c r="I522" s="218"/>
      <c r="J522" s="53"/>
    </row>
    <row r="523" spans="1:10" s="21" customFormat="1" ht="16.5" thickTop="1" thickBot="1" x14ac:dyDescent="0.3">
      <c r="A523" s="103" t="s">
        <v>9</v>
      </c>
      <c r="B523" s="104"/>
      <c r="C523" s="104"/>
      <c r="D523" s="104"/>
      <c r="E523" s="105"/>
      <c r="F523" s="133">
        <f>SUM(F517:G522)</f>
        <v>18762</v>
      </c>
      <c r="G523" s="134"/>
      <c r="H523" s="133">
        <f>SUM(H517:I522)</f>
        <v>19050</v>
      </c>
      <c r="I523" s="233"/>
      <c r="J523" s="59"/>
    </row>
    <row r="524" spans="1:10" s="21" customFormat="1" ht="16.5" thickTop="1" thickBot="1" x14ac:dyDescent="0.3">
      <c r="A524" s="103" t="s">
        <v>10</v>
      </c>
      <c r="B524" s="104"/>
      <c r="C524" s="104"/>
      <c r="D524" s="104"/>
      <c r="E524" s="105"/>
      <c r="F524" s="133">
        <f>SUM(F523)</f>
        <v>18762</v>
      </c>
      <c r="G524" s="134"/>
      <c r="H524" s="133">
        <f>SUM(H523)</f>
        <v>19050</v>
      </c>
      <c r="I524" s="233"/>
      <c r="J524" s="59"/>
    </row>
    <row r="525" spans="1:10" s="21" customFormat="1" ht="15.75" thickTop="1" x14ac:dyDescent="0.25">
      <c r="A525" s="25"/>
      <c r="B525" s="25"/>
      <c r="C525" s="25"/>
      <c r="D525" s="25"/>
      <c r="E525" s="25"/>
      <c r="F525" s="26"/>
      <c r="G525" s="26"/>
      <c r="H525" s="26"/>
      <c r="I525" s="26"/>
      <c r="J525" s="26"/>
    </row>
    <row r="526" spans="1:10" s="33" customFormat="1" x14ac:dyDescent="0.25">
      <c r="A526" s="32"/>
      <c r="B526" s="32"/>
      <c r="C526" s="32"/>
      <c r="D526" s="32"/>
      <c r="E526" s="32"/>
      <c r="F526" s="26"/>
      <c r="G526" s="26"/>
      <c r="H526" s="26"/>
      <c r="I526" s="26"/>
      <c r="J526" s="26"/>
    </row>
    <row r="527" spans="1:10" s="33" customFormat="1" x14ac:dyDescent="0.25">
      <c r="A527" s="32"/>
      <c r="B527" s="32"/>
      <c r="C527" s="32"/>
      <c r="D527" s="32"/>
      <c r="E527" s="32"/>
      <c r="F527" s="26"/>
      <c r="G527" s="26"/>
      <c r="H527" s="26"/>
      <c r="I527" s="26"/>
      <c r="J527" s="26"/>
    </row>
    <row r="528" spans="1:10" s="33" customFormat="1" x14ac:dyDescent="0.25">
      <c r="A528" s="32"/>
      <c r="B528" s="32"/>
      <c r="C528" s="32"/>
      <c r="D528" s="32"/>
      <c r="E528" s="32"/>
      <c r="F528" s="26"/>
      <c r="G528" s="26"/>
      <c r="H528" s="26"/>
      <c r="I528" s="26"/>
      <c r="J528" s="26"/>
    </row>
    <row r="529" spans="1:10" s="33" customFormat="1" x14ac:dyDescent="0.25">
      <c r="A529" s="32"/>
      <c r="B529" s="32"/>
      <c r="C529" s="32"/>
      <c r="D529" s="32"/>
      <c r="E529" s="32"/>
      <c r="F529" s="26"/>
      <c r="G529" s="26"/>
      <c r="H529" s="26"/>
      <c r="I529" s="26"/>
      <c r="J529" s="26"/>
    </row>
    <row r="530" spans="1:10" s="33" customFormat="1" x14ac:dyDescent="0.25">
      <c r="A530" s="32"/>
      <c r="B530" s="32"/>
      <c r="C530" s="32"/>
      <c r="D530" s="32"/>
      <c r="E530" s="32"/>
      <c r="F530" s="26"/>
      <c r="G530" s="26"/>
      <c r="H530" s="26"/>
      <c r="I530" s="26"/>
      <c r="J530" s="26"/>
    </row>
    <row r="531" spans="1:10" x14ac:dyDescent="0.25">
      <c r="A531" s="25"/>
      <c r="B531" s="25"/>
      <c r="C531" s="25"/>
      <c r="D531" s="25"/>
      <c r="E531" s="25"/>
      <c r="F531" s="26"/>
      <c r="G531" s="26"/>
      <c r="H531" s="26"/>
      <c r="I531" s="26"/>
      <c r="J531" s="26"/>
    </row>
    <row r="532" spans="1:10" x14ac:dyDescent="0.25">
      <c r="A532" s="165" t="s">
        <v>69</v>
      </c>
      <c r="B532" s="165"/>
      <c r="C532" s="165"/>
      <c r="D532" s="165"/>
      <c r="E532" s="165"/>
      <c r="F532" s="165"/>
      <c r="G532" s="165"/>
      <c r="H532" s="165"/>
      <c r="I532" s="165"/>
      <c r="J532" s="38"/>
    </row>
    <row r="533" spans="1:10" x14ac:dyDescent="0.25">
      <c r="A533" s="25"/>
      <c r="B533" s="25"/>
      <c r="C533" s="25"/>
      <c r="D533" s="25"/>
      <c r="E533" s="25"/>
      <c r="F533" s="26"/>
      <c r="G533" s="26"/>
      <c r="H533" s="26"/>
      <c r="I533" s="26"/>
      <c r="J533" s="26"/>
    </row>
    <row r="534" spans="1:10" ht="15" customHeight="1" x14ac:dyDescent="0.25">
      <c r="A534" s="300" t="s">
        <v>0</v>
      </c>
      <c r="B534" s="301"/>
      <c r="C534" s="301"/>
      <c r="D534" s="301"/>
      <c r="E534" s="302"/>
      <c r="F534" s="126" t="s">
        <v>195</v>
      </c>
      <c r="G534" s="127"/>
      <c r="H534" s="260" t="s">
        <v>196</v>
      </c>
      <c r="I534" s="261"/>
      <c r="J534" s="66"/>
    </row>
    <row r="535" spans="1:10" x14ac:dyDescent="0.25">
      <c r="A535" s="303"/>
      <c r="B535" s="304"/>
      <c r="C535" s="304"/>
      <c r="D535" s="304"/>
      <c r="E535" s="305"/>
      <c r="F535" s="128"/>
      <c r="G535" s="128"/>
      <c r="H535" s="262"/>
      <c r="I535" s="263"/>
      <c r="J535" s="66"/>
    </row>
    <row r="536" spans="1:10" x14ac:dyDescent="0.25">
      <c r="A536" s="120" t="s">
        <v>8</v>
      </c>
      <c r="B536" s="121"/>
      <c r="C536" s="121"/>
      <c r="D536" s="121"/>
      <c r="E536" s="156"/>
      <c r="F536" s="161">
        <v>0</v>
      </c>
      <c r="G536" s="162"/>
      <c r="H536" s="161">
        <v>0</v>
      </c>
      <c r="I536" s="162"/>
      <c r="J536" s="49"/>
    </row>
    <row r="537" spans="1:10" x14ac:dyDescent="0.25">
      <c r="A537" s="306"/>
      <c r="B537" s="290"/>
      <c r="C537" s="290"/>
      <c r="D537" s="290"/>
      <c r="E537" s="243"/>
      <c r="F537" s="161"/>
      <c r="G537" s="162"/>
      <c r="H537" s="161"/>
      <c r="I537" s="162"/>
      <c r="J537" s="49"/>
    </row>
    <row r="538" spans="1:10" x14ac:dyDescent="0.25">
      <c r="A538" s="120" t="s">
        <v>30</v>
      </c>
      <c r="B538" s="121"/>
      <c r="C538" s="121"/>
      <c r="D538" s="121"/>
      <c r="E538" s="156"/>
      <c r="F538" s="161">
        <v>537040</v>
      </c>
      <c r="G538" s="162"/>
      <c r="H538" s="161">
        <v>550000</v>
      </c>
      <c r="I538" s="162"/>
      <c r="J538" s="49"/>
    </row>
    <row r="539" spans="1:10" x14ac:dyDescent="0.25">
      <c r="A539" s="306"/>
      <c r="B539" s="290"/>
      <c r="C539" s="290"/>
      <c r="D539" s="290"/>
      <c r="E539" s="243"/>
      <c r="F539" s="161"/>
      <c r="G539" s="162"/>
      <c r="H539" s="161"/>
      <c r="I539" s="162"/>
      <c r="J539" s="49"/>
    </row>
    <row r="540" spans="1:10" x14ac:dyDescent="0.25">
      <c r="A540" s="120" t="s">
        <v>31</v>
      </c>
      <c r="B540" s="121"/>
      <c r="C540" s="121"/>
      <c r="D540" s="121"/>
      <c r="E540" s="156"/>
      <c r="F540" s="161">
        <v>145000</v>
      </c>
      <c r="G540" s="162"/>
      <c r="H540" s="161">
        <v>148500</v>
      </c>
      <c r="I540" s="162"/>
      <c r="J540" s="49"/>
    </row>
    <row r="541" spans="1:10" ht="15.75" thickBot="1" x14ac:dyDescent="0.3">
      <c r="A541" s="171"/>
      <c r="B541" s="172"/>
      <c r="C541" s="172"/>
      <c r="D541" s="172"/>
      <c r="E541" s="173"/>
      <c r="F541" s="174"/>
      <c r="G541" s="175"/>
      <c r="H541" s="174"/>
      <c r="I541" s="175"/>
      <c r="J541" s="49"/>
    </row>
    <row r="542" spans="1:10" ht="16.5" thickTop="1" thickBot="1" x14ac:dyDescent="0.3">
      <c r="A542" s="103" t="s">
        <v>9</v>
      </c>
      <c r="B542" s="104"/>
      <c r="C542" s="104"/>
      <c r="D542" s="104"/>
      <c r="E542" s="105"/>
      <c r="F542" s="133">
        <f>SUM(F536:G541)</f>
        <v>682040</v>
      </c>
      <c r="G542" s="134"/>
      <c r="H542" s="133">
        <f>SUM(H536:I541)</f>
        <v>698500</v>
      </c>
      <c r="I542" s="233"/>
      <c r="J542" s="59"/>
    </row>
    <row r="543" spans="1:10" ht="16.5" thickTop="1" thickBot="1" x14ac:dyDescent="0.3">
      <c r="A543" s="103" t="s">
        <v>10</v>
      </c>
      <c r="B543" s="104"/>
      <c r="C543" s="104"/>
      <c r="D543" s="104"/>
      <c r="E543" s="105"/>
      <c r="F543" s="133">
        <f>SUM(F542)</f>
        <v>682040</v>
      </c>
      <c r="G543" s="134"/>
      <c r="H543" s="133">
        <f>SUM(H542)</f>
        <v>698500</v>
      </c>
      <c r="I543" s="233"/>
      <c r="J543" s="59"/>
    </row>
    <row r="544" spans="1:10" ht="15.75" thickTop="1" x14ac:dyDescent="0.25">
      <c r="A544" s="25"/>
      <c r="B544" s="25"/>
      <c r="C544" s="25"/>
      <c r="D544" s="25"/>
      <c r="E544" s="25"/>
      <c r="F544" s="26"/>
      <c r="G544" s="26"/>
      <c r="H544" s="26"/>
      <c r="I544" s="26"/>
      <c r="J544" s="26"/>
    </row>
    <row r="545" spans="1:10" s="23" customFormat="1" x14ac:dyDescent="0.25">
      <c r="A545" s="25"/>
      <c r="B545" s="25"/>
      <c r="C545" s="25"/>
      <c r="D545" s="25"/>
      <c r="E545" s="25"/>
      <c r="F545" s="26"/>
      <c r="G545" s="26"/>
      <c r="H545" s="26"/>
      <c r="I545" s="26"/>
      <c r="J545" s="26"/>
    </row>
    <row r="546" spans="1:10" s="33" customFormat="1" x14ac:dyDescent="0.25">
      <c r="A546" s="32"/>
      <c r="B546" s="32"/>
      <c r="C546" s="32"/>
      <c r="D546" s="32"/>
      <c r="E546" s="32"/>
      <c r="F546" s="26"/>
      <c r="G546" s="26"/>
      <c r="H546" s="26"/>
      <c r="I546" s="26"/>
      <c r="J546" s="26"/>
    </row>
    <row r="547" spans="1:10" s="23" customFormat="1" x14ac:dyDescent="0.25">
      <c r="A547" s="25"/>
      <c r="B547" s="25"/>
      <c r="C547" s="25"/>
      <c r="D547" s="25"/>
      <c r="E547" s="25"/>
      <c r="F547" s="26"/>
      <c r="G547" s="26"/>
      <c r="H547" s="26"/>
      <c r="I547" s="26"/>
      <c r="J547" s="26"/>
    </row>
    <row r="548" spans="1:10" s="23" customFormat="1" x14ac:dyDescent="0.25">
      <c r="A548" s="25"/>
      <c r="B548" s="25"/>
      <c r="C548" s="25"/>
      <c r="D548" s="25"/>
      <c r="E548" s="25"/>
      <c r="F548" s="26"/>
      <c r="G548" s="26"/>
      <c r="H548" s="26"/>
      <c r="I548" s="26"/>
      <c r="J548" s="26"/>
    </row>
    <row r="549" spans="1:10" s="23" customFormat="1" x14ac:dyDescent="0.25">
      <c r="A549" s="25"/>
      <c r="B549" s="25"/>
      <c r="C549" s="25"/>
      <c r="D549" s="25"/>
      <c r="E549" s="25"/>
      <c r="F549" s="26"/>
      <c r="G549" s="26"/>
      <c r="H549" s="26"/>
      <c r="I549" s="26"/>
      <c r="J549" s="26"/>
    </row>
    <row r="550" spans="1:10" x14ac:dyDescent="0.25">
      <c r="A550" s="9"/>
      <c r="B550" s="9"/>
      <c r="C550" s="9"/>
      <c r="D550" s="9"/>
      <c r="E550" s="9"/>
      <c r="F550" s="4"/>
      <c r="G550" s="4"/>
      <c r="H550" s="4"/>
      <c r="I550" s="4"/>
    </row>
    <row r="551" spans="1:10" x14ac:dyDescent="0.25">
      <c r="A551" s="165" t="s">
        <v>73</v>
      </c>
      <c r="B551" s="165"/>
      <c r="C551" s="165"/>
      <c r="D551" s="165"/>
      <c r="E551" s="165"/>
      <c r="F551" s="165"/>
      <c r="G551" s="165"/>
      <c r="H551" s="165"/>
      <c r="I551" s="165"/>
      <c r="J551" s="38"/>
    </row>
    <row r="552" spans="1:10" x14ac:dyDescent="0.25">
      <c r="A552" s="25"/>
      <c r="B552" s="25"/>
      <c r="C552" s="25"/>
      <c r="D552" s="25"/>
      <c r="E552" s="25"/>
      <c r="F552" s="26"/>
      <c r="G552" s="26"/>
      <c r="H552" s="26"/>
      <c r="I552" s="26"/>
      <c r="J552" s="26"/>
    </row>
    <row r="553" spans="1:10" ht="15" customHeight="1" x14ac:dyDescent="0.25">
      <c r="A553" s="300" t="s">
        <v>0</v>
      </c>
      <c r="B553" s="301"/>
      <c r="C553" s="301"/>
      <c r="D553" s="301"/>
      <c r="E553" s="302"/>
      <c r="F553" s="126" t="s">
        <v>195</v>
      </c>
      <c r="G553" s="127"/>
      <c r="H553" s="260" t="s">
        <v>196</v>
      </c>
      <c r="I553" s="261"/>
      <c r="J553" s="66"/>
    </row>
    <row r="554" spans="1:10" x14ac:dyDescent="0.25">
      <c r="A554" s="303"/>
      <c r="B554" s="304"/>
      <c r="C554" s="304"/>
      <c r="D554" s="304"/>
      <c r="E554" s="305"/>
      <c r="F554" s="128"/>
      <c r="G554" s="128"/>
      <c r="H554" s="262"/>
      <c r="I554" s="263"/>
      <c r="J554" s="66"/>
    </row>
    <row r="555" spans="1:10" x14ac:dyDescent="0.25">
      <c r="A555" s="158" t="s">
        <v>127</v>
      </c>
      <c r="B555" s="158"/>
      <c r="C555" s="158"/>
      <c r="D555" s="158"/>
      <c r="E555" s="158"/>
      <c r="F555" s="130">
        <v>861961</v>
      </c>
      <c r="G555" s="130"/>
      <c r="H555" s="130">
        <v>136800</v>
      </c>
      <c r="I555" s="130"/>
      <c r="J555" s="49"/>
    </row>
    <row r="556" spans="1:10" x14ac:dyDescent="0.25">
      <c r="A556" s="146" t="s">
        <v>220</v>
      </c>
      <c r="B556" s="147"/>
      <c r="C556" s="147"/>
      <c r="D556" s="147"/>
      <c r="E556" s="148"/>
      <c r="F556" s="149"/>
      <c r="G556" s="150"/>
      <c r="H556" s="521"/>
      <c r="I556" s="150"/>
      <c r="J556" s="53"/>
    </row>
    <row r="557" spans="1:10" x14ac:dyDescent="0.25">
      <c r="A557" s="141" t="s">
        <v>48</v>
      </c>
      <c r="B557" s="142"/>
      <c r="C557" s="142"/>
      <c r="D557" s="142"/>
      <c r="E557" s="143"/>
      <c r="F557" s="144">
        <v>0</v>
      </c>
      <c r="G557" s="145"/>
      <c r="H557" s="153">
        <v>0</v>
      </c>
      <c r="I557" s="145"/>
      <c r="J557" s="49"/>
    </row>
    <row r="558" spans="1:10" ht="15.75" thickBot="1" x14ac:dyDescent="0.3">
      <c r="A558" s="135"/>
      <c r="B558" s="136"/>
      <c r="C558" s="136"/>
      <c r="D558" s="136"/>
      <c r="E558" s="137"/>
      <c r="F558" s="138"/>
      <c r="G558" s="139"/>
      <c r="H558" s="140"/>
      <c r="I558" s="139"/>
      <c r="J558" s="49"/>
    </row>
    <row r="559" spans="1:10" ht="16.5" thickTop="1" thickBot="1" x14ac:dyDescent="0.3">
      <c r="A559" s="103" t="s">
        <v>6</v>
      </c>
      <c r="B559" s="104"/>
      <c r="C559" s="104"/>
      <c r="D559" s="104"/>
      <c r="E559" s="104"/>
      <c r="F559" s="151">
        <f>SUM(F555:G558)</f>
        <v>861961</v>
      </c>
      <c r="G559" s="248"/>
      <c r="H559" s="151">
        <f>SUM(H555:I558)</f>
        <v>136800</v>
      </c>
      <c r="I559" s="152"/>
      <c r="J559" s="59"/>
    </row>
    <row r="560" spans="1:10" ht="15.75" thickTop="1" x14ac:dyDescent="0.25">
      <c r="A560" s="120" t="s">
        <v>24</v>
      </c>
      <c r="B560" s="121"/>
      <c r="C560" s="121"/>
      <c r="D560" s="121"/>
      <c r="E560" s="121"/>
      <c r="F560" s="130">
        <v>143053</v>
      </c>
      <c r="G560" s="130"/>
      <c r="H560" s="130">
        <v>21552</v>
      </c>
      <c r="I560" s="130"/>
      <c r="J560" s="49"/>
    </row>
    <row r="561" spans="1:10" x14ac:dyDescent="0.25">
      <c r="A561" s="215" t="s">
        <v>197</v>
      </c>
      <c r="B561" s="215"/>
      <c r="C561" s="215"/>
      <c r="D561" s="215"/>
      <c r="E561" s="215"/>
      <c r="F561" s="130"/>
      <c r="G561" s="130"/>
      <c r="H561" s="130"/>
      <c r="I561" s="130"/>
      <c r="J561" s="49"/>
    </row>
    <row r="562" spans="1:10" ht="15.75" thickBot="1" x14ac:dyDescent="0.3">
      <c r="A562" s="404" t="s">
        <v>37</v>
      </c>
      <c r="B562" s="405"/>
      <c r="C562" s="405"/>
      <c r="D562" s="405"/>
      <c r="E562" s="406"/>
      <c r="F562" s="203">
        <v>0</v>
      </c>
      <c r="G562" s="203"/>
      <c r="H562" s="203">
        <v>0</v>
      </c>
      <c r="I562" s="203"/>
      <c r="J562" s="49"/>
    </row>
    <row r="563" spans="1:10" ht="16.5" thickTop="1" thickBot="1" x14ac:dyDescent="0.3">
      <c r="A563" s="103" t="s">
        <v>7</v>
      </c>
      <c r="B563" s="104"/>
      <c r="C563" s="104"/>
      <c r="D563" s="104"/>
      <c r="E563" s="104"/>
      <c r="F563" s="151">
        <f>SUM(F560:G562)</f>
        <v>143053</v>
      </c>
      <c r="G563" s="248"/>
      <c r="H563" s="151">
        <f>SUM(H560:I562)</f>
        <v>21552</v>
      </c>
      <c r="I563" s="152"/>
      <c r="J563" s="59"/>
    </row>
    <row r="564" spans="1:10" ht="15.75" thickTop="1" x14ac:dyDescent="0.25">
      <c r="A564" s="331" t="s">
        <v>38</v>
      </c>
      <c r="B564" s="331"/>
      <c r="C564" s="331"/>
      <c r="D564" s="331"/>
      <c r="E564" s="331"/>
      <c r="F564" s="286">
        <v>0</v>
      </c>
      <c r="G564" s="286"/>
      <c r="H564" s="286">
        <v>0</v>
      </c>
      <c r="I564" s="286"/>
      <c r="J564" s="64"/>
    </row>
    <row r="565" spans="1:10" x14ac:dyDescent="0.25">
      <c r="A565" s="486" t="s">
        <v>85</v>
      </c>
      <c r="B565" s="578"/>
      <c r="C565" s="578"/>
      <c r="D565" s="578"/>
      <c r="E565" s="578"/>
      <c r="F565" s="154"/>
      <c r="G565" s="154"/>
      <c r="H565" s="155"/>
      <c r="I565" s="155"/>
      <c r="J565" s="64"/>
    </row>
    <row r="566" spans="1:10" x14ac:dyDescent="0.25">
      <c r="A566" s="120" t="s">
        <v>39</v>
      </c>
      <c r="B566" s="121"/>
      <c r="C566" s="121"/>
      <c r="D566" s="121"/>
      <c r="E566" s="156"/>
      <c r="F566" s="130">
        <v>756560</v>
      </c>
      <c r="G566" s="130"/>
      <c r="H566" s="130">
        <v>300000</v>
      </c>
      <c r="I566" s="130"/>
      <c r="J566" s="49"/>
    </row>
    <row r="567" spans="1:10" x14ac:dyDescent="0.25">
      <c r="A567" s="230" t="s">
        <v>222</v>
      </c>
      <c r="B567" s="231"/>
      <c r="C567" s="231"/>
      <c r="D567" s="231"/>
      <c r="E567" s="231"/>
      <c r="F567" s="131"/>
      <c r="G567" s="131"/>
      <c r="H567" s="131"/>
      <c r="I567" s="131"/>
      <c r="J567" s="49"/>
    </row>
    <row r="568" spans="1:10" x14ac:dyDescent="0.25">
      <c r="A568" s="120" t="s">
        <v>40</v>
      </c>
      <c r="B568" s="121"/>
      <c r="C568" s="121"/>
      <c r="D568" s="121"/>
      <c r="E568" s="121"/>
      <c r="F568" s="130">
        <v>162853</v>
      </c>
      <c r="G568" s="130"/>
      <c r="H568" s="130">
        <v>234000</v>
      </c>
      <c r="I568" s="130"/>
      <c r="J568" s="49"/>
    </row>
    <row r="569" spans="1:10" x14ac:dyDescent="0.25">
      <c r="A569" s="230" t="s">
        <v>74</v>
      </c>
      <c r="B569" s="231"/>
      <c r="C569" s="231"/>
      <c r="D569" s="231"/>
      <c r="E569" s="231"/>
      <c r="F569" s="131"/>
      <c r="G569" s="131"/>
      <c r="H569" s="131"/>
      <c r="I569" s="131"/>
      <c r="J569" s="49"/>
    </row>
    <row r="570" spans="1:10" x14ac:dyDescent="0.25">
      <c r="A570" s="120" t="s">
        <v>16</v>
      </c>
      <c r="B570" s="121"/>
      <c r="C570" s="121"/>
      <c r="D570" s="121"/>
      <c r="E570" s="121"/>
      <c r="F570" s="130">
        <v>0</v>
      </c>
      <c r="G570" s="130"/>
      <c r="H570" s="130">
        <v>0</v>
      </c>
      <c r="I570" s="130"/>
      <c r="J570" s="49"/>
    </row>
    <row r="571" spans="1:10" x14ac:dyDescent="0.25">
      <c r="A571" s="230" t="s">
        <v>41</v>
      </c>
      <c r="B571" s="231"/>
      <c r="C571" s="231"/>
      <c r="D571" s="231"/>
      <c r="E571" s="231"/>
      <c r="F571" s="131"/>
      <c r="G571" s="131"/>
      <c r="H571" s="131"/>
      <c r="I571" s="131"/>
      <c r="J571" s="49"/>
    </row>
    <row r="572" spans="1:10" x14ac:dyDescent="0.25">
      <c r="A572" s="120" t="s">
        <v>42</v>
      </c>
      <c r="B572" s="121"/>
      <c r="C572" s="121"/>
      <c r="D572" s="121"/>
      <c r="E572" s="121"/>
      <c r="F572" s="130">
        <v>11928</v>
      </c>
      <c r="G572" s="130"/>
      <c r="H572" s="130">
        <v>15000</v>
      </c>
      <c r="I572" s="130"/>
      <c r="J572" s="49"/>
    </row>
    <row r="573" spans="1:10" x14ac:dyDescent="0.25">
      <c r="A573" s="215" t="s">
        <v>43</v>
      </c>
      <c r="B573" s="215"/>
      <c r="C573" s="215"/>
      <c r="D573" s="215"/>
      <c r="E573" s="215"/>
      <c r="F573" s="130"/>
      <c r="G573" s="130"/>
      <c r="H573" s="130"/>
      <c r="I573" s="130"/>
      <c r="J573" s="49"/>
    </row>
    <row r="574" spans="1:10" x14ac:dyDescent="0.25">
      <c r="A574" s="158" t="s">
        <v>126</v>
      </c>
      <c r="B574" s="158"/>
      <c r="C574" s="158"/>
      <c r="D574" s="158"/>
      <c r="E574" s="158"/>
      <c r="F574" s="130">
        <v>0</v>
      </c>
      <c r="G574" s="130"/>
      <c r="H574" s="130">
        <v>0</v>
      </c>
      <c r="I574" s="130"/>
      <c r="J574" s="49"/>
    </row>
    <row r="575" spans="1:10" x14ac:dyDescent="0.25">
      <c r="A575" s="215"/>
      <c r="B575" s="215"/>
      <c r="C575" s="215"/>
      <c r="D575" s="215"/>
      <c r="E575" s="215"/>
      <c r="F575" s="130"/>
      <c r="G575" s="130"/>
      <c r="H575" s="130"/>
      <c r="I575" s="130"/>
      <c r="J575" s="49"/>
    </row>
    <row r="576" spans="1:10" x14ac:dyDescent="0.25">
      <c r="A576" s="158" t="s">
        <v>8</v>
      </c>
      <c r="B576" s="158"/>
      <c r="C576" s="158"/>
      <c r="D576" s="158"/>
      <c r="E576" s="158"/>
      <c r="F576" s="130">
        <v>175200</v>
      </c>
      <c r="G576" s="130"/>
      <c r="H576" s="130">
        <v>240000</v>
      </c>
      <c r="I576" s="130"/>
      <c r="J576" s="49"/>
    </row>
    <row r="577" spans="1:10" x14ac:dyDescent="0.25">
      <c r="A577" s="215" t="s">
        <v>75</v>
      </c>
      <c r="B577" s="215"/>
      <c r="C577" s="215"/>
      <c r="D577" s="215"/>
      <c r="E577" s="215"/>
      <c r="F577" s="130"/>
      <c r="G577" s="130"/>
      <c r="H577" s="130"/>
      <c r="I577" s="130"/>
      <c r="J577" s="49"/>
    </row>
    <row r="578" spans="1:10" x14ac:dyDescent="0.25">
      <c r="A578" s="120" t="s">
        <v>30</v>
      </c>
      <c r="B578" s="121"/>
      <c r="C578" s="121"/>
      <c r="D578" s="121"/>
      <c r="E578" s="121"/>
      <c r="F578" s="130">
        <v>6628396</v>
      </c>
      <c r="G578" s="130"/>
      <c r="H578" s="130">
        <v>228740</v>
      </c>
      <c r="I578" s="130"/>
      <c r="J578" s="49"/>
    </row>
    <row r="579" spans="1:10" x14ac:dyDescent="0.25">
      <c r="A579" s="380" t="s">
        <v>182</v>
      </c>
      <c r="B579" s="253"/>
      <c r="C579" s="253"/>
      <c r="D579" s="253"/>
      <c r="E579" s="253"/>
      <c r="F579" s="131"/>
      <c r="G579" s="131"/>
      <c r="H579" s="131"/>
      <c r="I579" s="131"/>
      <c r="J579" s="49"/>
    </row>
    <row r="580" spans="1:10" x14ac:dyDescent="0.25">
      <c r="A580" s="342" t="s">
        <v>45</v>
      </c>
      <c r="B580" s="343"/>
      <c r="C580" s="343"/>
      <c r="D580" s="343"/>
      <c r="E580" s="344"/>
      <c r="F580" s="161">
        <v>29036</v>
      </c>
      <c r="G580" s="162"/>
      <c r="H580" s="161">
        <v>35000</v>
      </c>
      <c r="I580" s="162"/>
      <c r="J580" s="49"/>
    </row>
    <row r="581" spans="1:10" x14ac:dyDescent="0.25">
      <c r="A581" s="212"/>
      <c r="B581" s="213"/>
      <c r="C581" s="213"/>
      <c r="D581" s="213"/>
      <c r="E581" s="214"/>
      <c r="F581" s="217"/>
      <c r="G581" s="218"/>
      <c r="H581" s="217"/>
      <c r="I581" s="218"/>
      <c r="J581" s="53"/>
    </row>
    <row r="582" spans="1:10" x14ac:dyDescent="0.25">
      <c r="A582" s="120" t="s">
        <v>31</v>
      </c>
      <c r="B582" s="121"/>
      <c r="C582" s="121"/>
      <c r="D582" s="121"/>
      <c r="E582" s="121"/>
      <c r="F582" s="130">
        <v>2066442</v>
      </c>
      <c r="G582" s="130"/>
      <c r="H582" s="130">
        <f>SUM(H564,H566,H568,H570,H572,H574,H576,H578,H580,H586)*0.27</f>
        <v>370639.80000000005</v>
      </c>
      <c r="I582" s="130"/>
      <c r="J582" s="49"/>
    </row>
    <row r="583" spans="1:10" x14ac:dyDescent="0.25">
      <c r="A583" s="306" t="s">
        <v>84</v>
      </c>
      <c r="B583" s="290"/>
      <c r="C583" s="290"/>
      <c r="D583" s="290"/>
      <c r="E583" s="243"/>
      <c r="F583" s="161"/>
      <c r="G583" s="162"/>
      <c r="H583" s="161"/>
      <c r="I583" s="162"/>
      <c r="J583" s="49"/>
    </row>
    <row r="584" spans="1:10" x14ac:dyDescent="0.25">
      <c r="A584" s="341" t="s">
        <v>131</v>
      </c>
      <c r="B584" s="213"/>
      <c r="C584" s="213"/>
      <c r="D584" s="213"/>
      <c r="E584" s="214"/>
      <c r="F584" s="161">
        <v>0</v>
      </c>
      <c r="G584" s="162"/>
      <c r="H584" s="161">
        <v>0</v>
      </c>
      <c r="I584" s="162"/>
      <c r="J584" s="49"/>
    </row>
    <row r="585" spans="1:10" x14ac:dyDescent="0.25">
      <c r="A585" s="573"/>
      <c r="B585" s="574"/>
      <c r="C585" s="574"/>
      <c r="D585" s="574"/>
      <c r="E585" s="575"/>
      <c r="F585" s="161"/>
      <c r="G585" s="162"/>
      <c r="H585" s="161"/>
      <c r="I585" s="162"/>
      <c r="J585" s="49"/>
    </row>
    <row r="586" spans="1:10" x14ac:dyDescent="0.25">
      <c r="A586" s="487" t="s">
        <v>23</v>
      </c>
      <c r="B586" s="487"/>
      <c r="C586" s="487"/>
      <c r="D586" s="487"/>
      <c r="E586" s="487"/>
      <c r="F586" s="130">
        <v>284731</v>
      </c>
      <c r="G586" s="130"/>
      <c r="H586" s="130">
        <v>320000</v>
      </c>
      <c r="I586" s="130"/>
      <c r="J586" s="49"/>
    </row>
    <row r="587" spans="1:10" ht="15.75" thickBot="1" x14ac:dyDescent="0.3">
      <c r="A587" s="334" t="s">
        <v>259</v>
      </c>
      <c r="B587" s="335"/>
      <c r="C587" s="335"/>
      <c r="D587" s="335"/>
      <c r="E587" s="336"/>
      <c r="F587" s="337"/>
      <c r="G587" s="338"/>
      <c r="H587" s="332"/>
      <c r="I587" s="333"/>
      <c r="J587" s="53"/>
    </row>
    <row r="588" spans="1:10" ht="16.5" thickTop="1" thickBot="1" x14ac:dyDescent="0.3">
      <c r="A588" s="281" t="s">
        <v>9</v>
      </c>
      <c r="B588" s="281"/>
      <c r="C588" s="281"/>
      <c r="D588" s="281"/>
      <c r="E588" s="159"/>
      <c r="F588" s="328">
        <f>SUM(F564:G586)</f>
        <v>10115146</v>
      </c>
      <c r="G588" s="329"/>
      <c r="H588" s="328">
        <f>SUM(H564:I586)</f>
        <v>1743379.8</v>
      </c>
      <c r="I588" s="576"/>
      <c r="J588" s="59"/>
    </row>
    <row r="589" spans="1:10" ht="16.5" thickTop="1" thickBot="1" x14ac:dyDescent="0.3">
      <c r="A589" s="348" t="s">
        <v>10</v>
      </c>
      <c r="B589" s="349"/>
      <c r="C589" s="349"/>
      <c r="D589" s="349"/>
      <c r="E589" s="349"/>
      <c r="F589" s="133">
        <f>SUM(F559+F563+F588)</f>
        <v>11120160</v>
      </c>
      <c r="G589" s="134"/>
      <c r="H589" s="133">
        <f>SUM(H559+H563+H588)</f>
        <v>1901731.8</v>
      </c>
      <c r="I589" s="233"/>
      <c r="J589" s="59"/>
    </row>
    <row r="590" spans="1:10" ht="16.5" thickTop="1" thickBot="1" x14ac:dyDescent="0.3">
      <c r="A590" s="314" t="s">
        <v>183</v>
      </c>
      <c r="B590" s="314"/>
      <c r="C590" s="314"/>
      <c r="D590" s="314"/>
      <c r="E590" s="314"/>
      <c r="F590" s="315">
        <v>100000</v>
      </c>
      <c r="G590" s="315"/>
      <c r="H590" s="315">
        <v>0</v>
      </c>
      <c r="I590" s="315"/>
      <c r="J590" s="54"/>
    </row>
    <row r="591" spans="1:10" ht="15.75" thickTop="1" x14ac:dyDescent="0.25">
      <c r="A591" s="132" t="s">
        <v>53</v>
      </c>
      <c r="B591" s="132"/>
      <c r="C591" s="132"/>
      <c r="D591" s="132"/>
      <c r="E591" s="132"/>
      <c r="F591" s="199">
        <v>937795</v>
      </c>
      <c r="G591" s="122"/>
      <c r="H591" s="199">
        <v>0</v>
      </c>
      <c r="I591" s="122"/>
      <c r="J591" s="48"/>
    </row>
    <row r="592" spans="1:10" x14ac:dyDescent="0.25">
      <c r="A592" s="215"/>
      <c r="B592" s="215"/>
      <c r="C592" s="215"/>
      <c r="D592" s="215"/>
      <c r="E592" s="215"/>
      <c r="F592" s="199"/>
      <c r="G592" s="122"/>
      <c r="H592" s="199"/>
      <c r="I592" s="122"/>
      <c r="J592" s="48"/>
    </row>
    <row r="593" spans="1:10" ht="15.75" thickBot="1" x14ac:dyDescent="0.3">
      <c r="A593" s="158" t="s">
        <v>54</v>
      </c>
      <c r="B593" s="215"/>
      <c r="C593" s="215"/>
      <c r="D593" s="215"/>
      <c r="E593" s="215"/>
      <c r="F593" s="199">
        <v>253205</v>
      </c>
      <c r="G593" s="307"/>
      <c r="H593" s="199">
        <v>0</v>
      </c>
      <c r="I593" s="199"/>
      <c r="J593" s="51"/>
    </row>
    <row r="594" spans="1:10" ht="16.5" thickTop="1" thickBot="1" x14ac:dyDescent="0.3">
      <c r="A594" s="345" t="s">
        <v>21</v>
      </c>
      <c r="B594" s="346"/>
      <c r="C594" s="346"/>
      <c r="D594" s="346"/>
      <c r="E594" s="347"/>
      <c r="F594" s="133">
        <f>F591+F593</f>
        <v>1191000</v>
      </c>
      <c r="G594" s="255"/>
      <c r="H594" s="133">
        <f>H591+H593</f>
        <v>0</v>
      </c>
      <c r="I594" s="233"/>
      <c r="J594" s="59"/>
    </row>
    <row r="595" spans="1:10" ht="15.75" thickTop="1" x14ac:dyDescent="0.25">
      <c r="A595" s="115" t="s">
        <v>32</v>
      </c>
      <c r="B595" s="115"/>
      <c r="C595" s="115"/>
      <c r="D595" s="115"/>
      <c r="E595" s="115"/>
      <c r="F595" s="299">
        <v>1945000</v>
      </c>
      <c r="G595" s="299"/>
      <c r="H595" s="299">
        <v>0</v>
      </c>
      <c r="I595" s="299"/>
      <c r="J595" s="51"/>
    </row>
    <row r="596" spans="1:10" x14ac:dyDescent="0.25">
      <c r="A596" s="112"/>
      <c r="B596" s="113"/>
      <c r="C596" s="113"/>
      <c r="D596" s="113"/>
      <c r="E596" s="114"/>
      <c r="F596" s="193"/>
      <c r="G596" s="194"/>
      <c r="H596" s="193"/>
      <c r="I596" s="194"/>
      <c r="J596" s="48"/>
    </row>
    <row r="597" spans="1:10" ht="15.75" thickBot="1" x14ac:dyDescent="0.3">
      <c r="A597" s="120" t="s">
        <v>33</v>
      </c>
      <c r="B597" s="290"/>
      <c r="C597" s="290"/>
      <c r="D597" s="290"/>
      <c r="E597" s="243"/>
      <c r="F597" s="339">
        <v>525151</v>
      </c>
      <c r="G597" s="340"/>
      <c r="H597" s="339">
        <v>0</v>
      </c>
      <c r="I597" s="340"/>
      <c r="J597" s="51"/>
    </row>
    <row r="598" spans="1:10" ht="16.5" thickTop="1" thickBot="1" x14ac:dyDescent="0.3">
      <c r="A598" s="103" t="s">
        <v>20</v>
      </c>
      <c r="B598" s="104"/>
      <c r="C598" s="104"/>
      <c r="D598" s="104"/>
      <c r="E598" s="105"/>
      <c r="F598" s="101">
        <f>F595+F597</f>
        <v>2470151</v>
      </c>
      <c r="G598" s="102"/>
      <c r="H598" s="102">
        <f>H595+H597</f>
        <v>0</v>
      </c>
      <c r="I598" s="102"/>
      <c r="J598" s="62"/>
    </row>
    <row r="599" spans="1:10" ht="16.5" thickTop="1" thickBot="1" x14ac:dyDescent="0.3">
      <c r="A599" s="103" t="s">
        <v>11</v>
      </c>
      <c r="B599" s="104"/>
      <c r="C599" s="104"/>
      <c r="D599" s="104"/>
      <c r="E599" s="104"/>
      <c r="F599" s="110">
        <f>SUM(F594,F598)</f>
        <v>3661151</v>
      </c>
      <c r="G599" s="111"/>
      <c r="H599" s="110">
        <f>SUM(H594,H598)</f>
        <v>0</v>
      </c>
      <c r="I599" s="157"/>
      <c r="J599" s="47"/>
    </row>
    <row r="600" spans="1:10" ht="16.5" thickTop="1" thickBot="1" x14ac:dyDescent="0.3">
      <c r="A600" s="103" t="s">
        <v>12</v>
      </c>
      <c r="B600" s="104"/>
      <c r="C600" s="104"/>
      <c r="D600" s="104"/>
      <c r="E600" s="104"/>
      <c r="F600" s="151">
        <f>SUM(F589+F599,F590)</f>
        <v>14881311</v>
      </c>
      <c r="G600" s="248"/>
      <c r="H600" s="151">
        <f>SUM(H589+H599,H590)</f>
        <v>1901731.8</v>
      </c>
      <c r="I600" s="152"/>
      <c r="J600" s="59"/>
    </row>
    <row r="601" spans="1:10" ht="15.75" thickTop="1" x14ac:dyDescent="0.25">
      <c r="A601" s="25"/>
      <c r="B601" s="25"/>
      <c r="C601" s="25"/>
      <c r="D601" s="25"/>
      <c r="E601" s="25"/>
      <c r="F601" s="26"/>
      <c r="G601" s="26"/>
      <c r="H601" s="26"/>
      <c r="I601" s="26"/>
      <c r="J601" s="26"/>
    </row>
    <row r="602" spans="1:10" x14ac:dyDescent="0.25">
      <c r="A602" s="27"/>
      <c r="B602" s="27"/>
      <c r="C602" s="27"/>
      <c r="D602" s="27"/>
      <c r="E602" s="27"/>
      <c r="F602" s="28"/>
      <c r="G602" s="28"/>
      <c r="H602" s="28"/>
      <c r="I602" s="28"/>
      <c r="J602" s="28"/>
    </row>
    <row r="603" spans="1:10" x14ac:dyDescent="0.25">
      <c r="A603" s="165" t="s">
        <v>70</v>
      </c>
      <c r="B603" s="165"/>
      <c r="C603" s="165"/>
      <c r="D603" s="165"/>
      <c r="E603" s="165"/>
      <c r="F603" s="165"/>
      <c r="G603" s="165"/>
      <c r="H603" s="165"/>
      <c r="I603" s="165"/>
      <c r="J603" s="38"/>
    </row>
    <row r="604" spans="1:10" x14ac:dyDescent="0.25">
      <c r="A604" s="24"/>
      <c r="B604" s="24"/>
      <c r="C604" s="24"/>
      <c r="D604" s="24"/>
      <c r="E604" s="24"/>
      <c r="F604" s="22"/>
      <c r="G604" s="22"/>
      <c r="H604" s="22"/>
      <c r="I604" s="22"/>
      <c r="J604" s="22"/>
    </row>
    <row r="605" spans="1:10" ht="15" customHeight="1" x14ac:dyDescent="0.25">
      <c r="A605" s="124" t="s">
        <v>0</v>
      </c>
      <c r="B605" s="124"/>
      <c r="C605" s="124"/>
      <c r="D605" s="124"/>
      <c r="E605" s="124"/>
      <c r="F605" s="126" t="s">
        <v>195</v>
      </c>
      <c r="G605" s="127"/>
      <c r="H605" s="126" t="s">
        <v>196</v>
      </c>
      <c r="I605" s="126"/>
      <c r="J605" s="66"/>
    </row>
    <row r="606" spans="1:10" x14ac:dyDescent="0.25">
      <c r="A606" s="125"/>
      <c r="B606" s="125"/>
      <c r="C606" s="125"/>
      <c r="D606" s="125"/>
      <c r="E606" s="125"/>
      <c r="F606" s="128"/>
      <c r="G606" s="128"/>
      <c r="H606" s="198"/>
      <c r="I606" s="198"/>
      <c r="J606" s="66"/>
    </row>
    <row r="607" spans="1:10" x14ac:dyDescent="0.25">
      <c r="A607" s="120" t="s">
        <v>39</v>
      </c>
      <c r="B607" s="121"/>
      <c r="C607" s="121"/>
      <c r="D607" s="121"/>
      <c r="E607" s="121"/>
      <c r="F607" s="122">
        <v>4638</v>
      </c>
      <c r="G607" s="122"/>
      <c r="H607" s="122">
        <v>10000</v>
      </c>
      <c r="I607" s="122"/>
      <c r="J607" s="48"/>
    </row>
    <row r="608" spans="1:10" x14ac:dyDescent="0.25">
      <c r="A608" s="230" t="s">
        <v>211</v>
      </c>
      <c r="B608" s="231"/>
      <c r="C608" s="231"/>
      <c r="D608" s="231"/>
      <c r="E608" s="231"/>
      <c r="F608" s="200"/>
      <c r="G608" s="200"/>
      <c r="H608" s="200"/>
      <c r="I608" s="200"/>
      <c r="J608" s="48"/>
    </row>
    <row r="609" spans="1:10" x14ac:dyDescent="0.25">
      <c r="A609" s="120" t="s">
        <v>42</v>
      </c>
      <c r="B609" s="121"/>
      <c r="C609" s="121"/>
      <c r="D609" s="121"/>
      <c r="E609" s="121"/>
      <c r="F609" s="122">
        <v>26132</v>
      </c>
      <c r="G609" s="122"/>
      <c r="H609" s="122">
        <v>28000</v>
      </c>
      <c r="I609" s="122"/>
      <c r="J609" s="48"/>
    </row>
    <row r="610" spans="1:10" x14ac:dyDescent="0.25">
      <c r="A610" s="380" t="s">
        <v>43</v>
      </c>
      <c r="B610" s="253"/>
      <c r="C610" s="253"/>
      <c r="D610" s="253"/>
      <c r="E610" s="253"/>
      <c r="F610" s="200"/>
      <c r="G610" s="200"/>
      <c r="H610" s="200"/>
      <c r="I610" s="200"/>
      <c r="J610" s="48"/>
    </row>
    <row r="611" spans="1:10" x14ac:dyDescent="0.25">
      <c r="A611" s="120" t="s">
        <v>31</v>
      </c>
      <c r="B611" s="121"/>
      <c r="C611" s="121"/>
      <c r="D611" s="121"/>
      <c r="E611" s="121"/>
      <c r="F611" s="122">
        <v>7815</v>
      </c>
      <c r="G611" s="122"/>
      <c r="H611" s="122">
        <v>10260</v>
      </c>
      <c r="I611" s="122"/>
      <c r="J611" s="48"/>
    </row>
    <row r="612" spans="1:10" ht="15.75" thickBot="1" x14ac:dyDescent="0.3">
      <c r="A612" s="306" t="s">
        <v>84</v>
      </c>
      <c r="B612" s="290"/>
      <c r="C612" s="290"/>
      <c r="D612" s="290"/>
      <c r="E612" s="243"/>
      <c r="F612" s="122"/>
      <c r="G612" s="122"/>
      <c r="H612" s="122"/>
      <c r="I612" s="122"/>
      <c r="J612" s="48"/>
    </row>
    <row r="613" spans="1:10" ht="16.5" thickTop="1" thickBot="1" x14ac:dyDescent="0.3">
      <c r="A613" s="103" t="s">
        <v>9</v>
      </c>
      <c r="B613" s="104"/>
      <c r="C613" s="104"/>
      <c r="D613" s="104"/>
      <c r="E613" s="105"/>
      <c r="F613" s="101">
        <f>SUM(F607:G612)</f>
        <v>38585</v>
      </c>
      <c r="G613" s="119"/>
      <c r="H613" s="129">
        <f>SUM(H607:I612)</f>
        <v>48260</v>
      </c>
      <c r="I613" s="102"/>
      <c r="J613" s="62"/>
    </row>
    <row r="614" spans="1:10" ht="16.5" thickTop="1" thickBot="1" x14ac:dyDescent="0.3">
      <c r="A614" s="103" t="s">
        <v>12</v>
      </c>
      <c r="B614" s="104"/>
      <c r="C614" s="104"/>
      <c r="D614" s="104"/>
      <c r="E614" s="105"/>
      <c r="F614" s="101">
        <f>SUM(F613)</f>
        <v>38585</v>
      </c>
      <c r="G614" s="119"/>
      <c r="H614" s="129">
        <f>SUM(H613)</f>
        <v>48260</v>
      </c>
      <c r="I614" s="102"/>
      <c r="J614" s="62"/>
    </row>
    <row r="615" spans="1:10" ht="15.75" thickTop="1" x14ac:dyDescent="0.25">
      <c r="A615" s="25"/>
      <c r="B615" s="25"/>
      <c r="C615" s="25"/>
      <c r="D615" s="25"/>
      <c r="E615" s="25"/>
      <c r="F615" s="26"/>
      <c r="G615" s="26"/>
      <c r="H615" s="26"/>
      <c r="I615" s="26"/>
      <c r="J615" s="26"/>
    </row>
    <row r="616" spans="1:10" s="33" customFormat="1" x14ac:dyDescent="0.25">
      <c r="A616" s="32"/>
      <c r="B616" s="32"/>
      <c r="C616" s="32"/>
      <c r="D616" s="32"/>
      <c r="E616" s="32"/>
      <c r="F616" s="26"/>
      <c r="G616" s="26"/>
      <c r="H616" s="26"/>
      <c r="I616" s="26"/>
      <c r="J616" s="26"/>
    </row>
    <row r="617" spans="1:10" x14ac:dyDescent="0.25">
      <c r="A617" s="25"/>
      <c r="B617" s="25"/>
      <c r="C617" s="25"/>
      <c r="D617" s="25"/>
      <c r="E617" s="25"/>
      <c r="F617" s="26"/>
      <c r="G617" s="26"/>
      <c r="H617" s="26"/>
      <c r="I617" s="26"/>
      <c r="J617" s="26"/>
    </row>
    <row r="618" spans="1:10" x14ac:dyDescent="0.25">
      <c r="A618" s="25"/>
      <c r="B618" s="25"/>
      <c r="C618" s="25"/>
      <c r="D618" s="25"/>
      <c r="E618" s="25"/>
      <c r="F618" s="26"/>
      <c r="G618" s="26"/>
      <c r="H618" s="26"/>
      <c r="I618" s="26"/>
      <c r="J618" s="26"/>
    </row>
    <row r="619" spans="1:10" x14ac:dyDescent="0.25">
      <c r="A619" s="123" t="s">
        <v>71</v>
      </c>
      <c r="B619" s="123"/>
      <c r="C619" s="123"/>
      <c r="D619" s="123"/>
      <c r="E619" s="123"/>
      <c r="F619" s="123"/>
      <c r="G619" s="123"/>
      <c r="H619" s="123"/>
      <c r="I619" s="123"/>
      <c r="J619" s="37"/>
    </row>
    <row r="620" spans="1:10" x14ac:dyDescent="0.25">
      <c r="A620" s="24"/>
      <c r="B620" s="24"/>
      <c r="C620" s="24"/>
      <c r="D620" s="24"/>
      <c r="E620" s="24"/>
      <c r="F620" s="22"/>
      <c r="G620" s="22"/>
      <c r="H620" s="22"/>
      <c r="I620" s="22"/>
      <c r="J620" s="22"/>
    </row>
    <row r="621" spans="1:10" ht="15" customHeight="1" x14ac:dyDescent="0.25">
      <c r="A621" s="124" t="s">
        <v>0</v>
      </c>
      <c r="B621" s="124"/>
      <c r="C621" s="124"/>
      <c r="D621" s="124"/>
      <c r="E621" s="124"/>
      <c r="F621" s="126" t="s">
        <v>195</v>
      </c>
      <c r="G621" s="127"/>
      <c r="H621" s="126" t="s">
        <v>196</v>
      </c>
      <c r="I621" s="126"/>
      <c r="J621" s="66"/>
    </row>
    <row r="622" spans="1:10" x14ac:dyDescent="0.25">
      <c r="A622" s="125"/>
      <c r="B622" s="125"/>
      <c r="C622" s="125"/>
      <c r="D622" s="125"/>
      <c r="E622" s="125"/>
      <c r="F622" s="128"/>
      <c r="G622" s="128"/>
      <c r="H622" s="198"/>
      <c r="I622" s="198"/>
      <c r="J622" s="66"/>
    </row>
    <row r="623" spans="1:10" x14ac:dyDescent="0.25">
      <c r="A623" s="120" t="s">
        <v>30</v>
      </c>
      <c r="B623" s="121"/>
      <c r="C623" s="121"/>
      <c r="D623" s="121"/>
      <c r="E623" s="121"/>
      <c r="F623" s="122">
        <v>402621</v>
      </c>
      <c r="G623" s="122"/>
      <c r="H623" s="330">
        <v>422522</v>
      </c>
      <c r="I623" s="330"/>
      <c r="J623" s="80"/>
    </row>
    <row r="624" spans="1:10" ht="15.75" thickBot="1" x14ac:dyDescent="0.3">
      <c r="A624" s="306" t="s">
        <v>107</v>
      </c>
      <c r="B624" s="290"/>
      <c r="C624" s="290"/>
      <c r="D624" s="290"/>
      <c r="E624" s="243"/>
      <c r="F624" s="193"/>
      <c r="G624" s="194"/>
      <c r="H624" s="193"/>
      <c r="I624" s="194"/>
      <c r="J624" s="48"/>
    </row>
    <row r="625" spans="1:10" ht="16.5" thickTop="1" thickBot="1" x14ac:dyDescent="0.3">
      <c r="A625" s="103" t="s">
        <v>9</v>
      </c>
      <c r="B625" s="104"/>
      <c r="C625" s="104"/>
      <c r="D625" s="104"/>
      <c r="E625" s="105"/>
      <c r="F625" s="101">
        <f>SUM(F623:G624)</f>
        <v>402621</v>
      </c>
      <c r="G625" s="119"/>
      <c r="H625" s="129">
        <f>SUM(H623:I624)</f>
        <v>422522</v>
      </c>
      <c r="I625" s="102"/>
      <c r="J625" s="62"/>
    </row>
    <row r="626" spans="1:10" ht="16.5" thickTop="1" thickBot="1" x14ac:dyDescent="0.3">
      <c r="A626" s="103" t="s">
        <v>12</v>
      </c>
      <c r="B626" s="104"/>
      <c r="C626" s="104"/>
      <c r="D626" s="104"/>
      <c r="E626" s="105"/>
      <c r="F626" s="101">
        <f>SUM(F625)</f>
        <v>402621</v>
      </c>
      <c r="G626" s="119"/>
      <c r="H626" s="129">
        <f>SUM(H625)</f>
        <v>422522</v>
      </c>
      <c r="I626" s="102"/>
      <c r="J626" s="62"/>
    </row>
    <row r="627" spans="1:10" ht="15.75" thickTop="1" x14ac:dyDescent="0.25">
      <c r="A627" s="27"/>
      <c r="B627" s="27"/>
      <c r="C627" s="27"/>
      <c r="D627" s="27"/>
      <c r="E627" s="27"/>
      <c r="F627" s="22"/>
      <c r="G627" s="22"/>
      <c r="H627" s="22"/>
      <c r="I627" s="22"/>
      <c r="J627" s="22"/>
    </row>
    <row r="628" spans="1:10" s="33" customFormat="1" x14ac:dyDescent="0.25">
      <c r="A628" s="27"/>
      <c r="B628" s="27"/>
      <c r="C628" s="27"/>
      <c r="D628" s="27"/>
      <c r="E628" s="27"/>
      <c r="F628" s="22"/>
      <c r="G628" s="22"/>
      <c r="H628" s="22"/>
      <c r="I628" s="22"/>
      <c r="J628" s="22"/>
    </row>
    <row r="629" spans="1:10" s="33" customFormat="1" x14ac:dyDescent="0.25">
      <c r="A629" s="27"/>
      <c r="B629" s="27"/>
      <c r="C629" s="27"/>
      <c r="D629" s="27"/>
      <c r="E629" s="27"/>
      <c r="F629" s="22"/>
      <c r="G629" s="22"/>
      <c r="H629" s="22"/>
      <c r="I629" s="22"/>
      <c r="J629" s="22"/>
    </row>
    <row r="630" spans="1:10" x14ac:dyDescent="0.25">
      <c r="A630" s="1"/>
      <c r="B630" s="1"/>
      <c r="C630" s="1"/>
      <c r="D630" s="1"/>
      <c r="E630" s="1"/>
      <c r="F630" s="14"/>
      <c r="G630" s="14"/>
      <c r="H630" s="14"/>
      <c r="I630" s="14"/>
      <c r="J630" s="14"/>
    </row>
    <row r="631" spans="1:10" x14ac:dyDescent="0.25">
      <c r="A631" s="25"/>
      <c r="B631" s="25"/>
      <c r="C631" s="25"/>
      <c r="D631" s="25"/>
      <c r="E631" s="25"/>
      <c r="F631" s="26"/>
      <c r="G631" s="26"/>
      <c r="H631" s="26"/>
      <c r="I631" s="26"/>
      <c r="J631" s="26"/>
    </row>
    <row r="632" spans="1:10" x14ac:dyDescent="0.25">
      <c r="A632" s="123" t="s">
        <v>72</v>
      </c>
      <c r="B632" s="123"/>
      <c r="C632" s="123"/>
      <c r="D632" s="123"/>
      <c r="E632" s="123"/>
      <c r="F632" s="123"/>
      <c r="G632" s="123"/>
      <c r="H632" s="123"/>
      <c r="I632" s="123"/>
      <c r="J632" s="37"/>
    </row>
    <row r="633" spans="1:10" x14ac:dyDescent="0.25">
      <c r="A633" s="24"/>
      <c r="B633" s="24"/>
      <c r="C633" s="24"/>
      <c r="D633" s="24"/>
      <c r="E633" s="24"/>
      <c r="F633" s="22"/>
      <c r="G633" s="22"/>
      <c r="H633" s="22"/>
      <c r="I633" s="22"/>
      <c r="J633" s="22"/>
    </row>
    <row r="634" spans="1:10" ht="15" customHeight="1" x14ac:dyDescent="0.25">
      <c r="A634" s="124" t="s">
        <v>0</v>
      </c>
      <c r="B634" s="124"/>
      <c r="C634" s="124"/>
      <c r="D634" s="124"/>
      <c r="E634" s="124"/>
      <c r="F634" s="126" t="s">
        <v>195</v>
      </c>
      <c r="G634" s="127"/>
      <c r="H634" s="126" t="s">
        <v>196</v>
      </c>
      <c r="I634" s="126"/>
      <c r="J634" s="66"/>
    </row>
    <row r="635" spans="1:10" x14ac:dyDescent="0.25">
      <c r="A635" s="125"/>
      <c r="B635" s="125"/>
      <c r="C635" s="125"/>
      <c r="D635" s="125"/>
      <c r="E635" s="125"/>
      <c r="F635" s="128"/>
      <c r="G635" s="128"/>
      <c r="H635" s="198"/>
      <c r="I635" s="198"/>
      <c r="J635" s="66"/>
    </row>
    <row r="636" spans="1:10" x14ac:dyDescent="0.25">
      <c r="A636" s="120" t="s">
        <v>30</v>
      </c>
      <c r="B636" s="121"/>
      <c r="C636" s="121"/>
      <c r="D636" s="121"/>
      <c r="E636" s="121"/>
      <c r="F636" s="122">
        <v>25740</v>
      </c>
      <c r="G636" s="122"/>
      <c r="H636" s="122">
        <v>25740</v>
      </c>
      <c r="I636" s="122"/>
      <c r="J636" s="48"/>
    </row>
    <row r="637" spans="1:10" ht="15.75" thickBot="1" x14ac:dyDescent="0.3">
      <c r="A637" s="306" t="s">
        <v>108</v>
      </c>
      <c r="B637" s="290"/>
      <c r="C637" s="290"/>
      <c r="D637" s="290"/>
      <c r="E637" s="243"/>
      <c r="F637" s="193"/>
      <c r="G637" s="194"/>
      <c r="H637" s="193"/>
      <c r="I637" s="194"/>
      <c r="J637" s="48"/>
    </row>
    <row r="638" spans="1:10" ht="16.5" thickTop="1" thickBot="1" x14ac:dyDescent="0.3">
      <c r="A638" s="103" t="s">
        <v>9</v>
      </c>
      <c r="B638" s="104"/>
      <c r="C638" s="104"/>
      <c r="D638" s="104"/>
      <c r="E638" s="104"/>
      <c r="F638" s="101">
        <f>SUM(F636:G637)</f>
        <v>25740</v>
      </c>
      <c r="G638" s="119"/>
      <c r="H638" s="101">
        <f>SUM(H636:I637)</f>
        <v>25740</v>
      </c>
      <c r="I638" s="102"/>
      <c r="J638" s="62"/>
    </row>
    <row r="639" spans="1:10" ht="16.5" thickTop="1" thickBot="1" x14ac:dyDescent="0.3">
      <c r="A639" s="103" t="s">
        <v>12</v>
      </c>
      <c r="B639" s="104"/>
      <c r="C639" s="104"/>
      <c r="D639" s="104"/>
      <c r="E639" s="104"/>
      <c r="F639" s="101">
        <f>SUM(F638)</f>
        <v>25740</v>
      </c>
      <c r="G639" s="119"/>
      <c r="H639" s="101">
        <f>SUM(H638)</f>
        <v>25740</v>
      </c>
      <c r="I639" s="102"/>
      <c r="J639" s="62"/>
    </row>
    <row r="640" spans="1:10" ht="15.75" thickTop="1" x14ac:dyDescent="0.25">
      <c r="A640" s="27"/>
      <c r="B640" s="27"/>
      <c r="C640" s="27"/>
      <c r="D640" s="27"/>
      <c r="E640" s="27"/>
      <c r="F640" s="28"/>
      <c r="G640" s="28"/>
      <c r="H640" s="28"/>
      <c r="I640" s="28"/>
      <c r="J640" s="28"/>
    </row>
    <row r="641" spans="1:10" s="33" customFormat="1" x14ac:dyDescent="0.25">
      <c r="A641" s="27"/>
      <c r="B641" s="27"/>
      <c r="C641" s="27"/>
      <c r="D641" s="27"/>
      <c r="E641" s="27"/>
      <c r="F641" s="28"/>
      <c r="G641" s="28"/>
      <c r="H641" s="28"/>
      <c r="I641" s="28"/>
      <c r="J641" s="28"/>
    </row>
    <row r="642" spans="1:10" x14ac:dyDescent="0.25">
      <c r="A642" s="9"/>
      <c r="B642" s="9"/>
      <c r="C642" s="9"/>
      <c r="D642" s="9"/>
      <c r="E642" s="9"/>
      <c r="F642" s="4"/>
      <c r="G642" s="4"/>
      <c r="H642" s="4"/>
      <c r="I642" s="4"/>
    </row>
    <row r="643" spans="1:10" x14ac:dyDescent="0.25">
      <c r="A643" s="25"/>
      <c r="B643" s="25"/>
      <c r="C643" s="25"/>
      <c r="D643" s="25"/>
      <c r="E643" s="25"/>
      <c r="F643" s="26"/>
      <c r="G643" s="26"/>
      <c r="H643" s="26"/>
      <c r="I643" s="26"/>
      <c r="J643" s="26"/>
    </row>
    <row r="644" spans="1:10" x14ac:dyDescent="0.25">
      <c r="A644" s="25"/>
      <c r="B644" s="25"/>
      <c r="C644" s="25"/>
      <c r="D644" s="25"/>
      <c r="E644" s="25"/>
      <c r="F644" s="26"/>
      <c r="G644" s="26"/>
      <c r="H644" s="26"/>
      <c r="I644" s="26"/>
      <c r="J644" s="26"/>
    </row>
    <row r="645" spans="1:10" x14ac:dyDescent="0.25">
      <c r="A645" s="165" t="s">
        <v>27</v>
      </c>
      <c r="B645" s="504"/>
      <c r="C645" s="504"/>
      <c r="D645" s="504"/>
      <c r="E645" s="504"/>
      <c r="F645" s="504"/>
      <c r="G645" s="504"/>
      <c r="H645" s="504"/>
      <c r="I645" s="504"/>
      <c r="J645" s="42"/>
    </row>
    <row r="646" spans="1:10" x14ac:dyDescent="0.25">
      <c r="A646" s="25"/>
      <c r="B646" s="25"/>
      <c r="C646" s="25"/>
      <c r="D646" s="25"/>
      <c r="E646" s="25"/>
      <c r="F646" s="26"/>
      <c r="G646" s="26"/>
      <c r="H646" s="26"/>
      <c r="I646" s="26"/>
      <c r="J646" s="26"/>
    </row>
    <row r="647" spans="1:10" ht="15" customHeight="1" x14ac:dyDescent="0.25">
      <c r="A647" s="386" t="s">
        <v>0</v>
      </c>
      <c r="B647" s="386"/>
      <c r="C647" s="386"/>
      <c r="D647" s="386"/>
      <c r="E647" s="386"/>
      <c r="F647" s="126" t="s">
        <v>195</v>
      </c>
      <c r="G647" s="127"/>
      <c r="H647" s="126" t="s">
        <v>196</v>
      </c>
      <c r="I647" s="127"/>
      <c r="J647" s="46"/>
    </row>
    <row r="648" spans="1:10" x14ac:dyDescent="0.25">
      <c r="A648" s="387"/>
      <c r="B648" s="387"/>
      <c r="C648" s="387"/>
      <c r="D648" s="387"/>
      <c r="E648" s="387"/>
      <c r="F648" s="128"/>
      <c r="G648" s="128"/>
      <c r="H648" s="128"/>
      <c r="I648" s="128"/>
      <c r="J648" s="46"/>
    </row>
    <row r="649" spans="1:10" x14ac:dyDescent="0.25">
      <c r="A649" s="158" t="s">
        <v>17</v>
      </c>
      <c r="B649" s="158"/>
      <c r="C649" s="158"/>
      <c r="D649" s="158"/>
      <c r="E649" s="158"/>
      <c r="F649" s="539">
        <f>SUM(F650:G656)</f>
        <v>4933166</v>
      </c>
      <c r="G649" s="539"/>
      <c r="H649" s="539">
        <f>SUM(H650:I656)</f>
        <v>3024978</v>
      </c>
      <c r="I649" s="539"/>
      <c r="J649" s="47"/>
    </row>
    <row r="650" spans="1:10" x14ac:dyDescent="0.25">
      <c r="A650" s="116" t="s">
        <v>106</v>
      </c>
      <c r="B650" s="117"/>
      <c r="C650" s="117"/>
      <c r="D650" s="117"/>
      <c r="E650" s="118"/>
      <c r="F650" s="445">
        <v>53782</v>
      </c>
      <c r="G650" s="446"/>
      <c r="H650" s="445">
        <v>822946</v>
      </c>
      <c r="I650" s="446"/>
      <c r="J650" s="81"/>
    </row>
    <row r="651" spans="1:10" x14ac:dyDescent="0.25">
      <c r="A651" s="116" t="s">
        <v>28</v>
      </c>
      <c r="B651" s="117"/>
      <c r="C651" s="117"/>
      <c r="D651" s="117"/>
      <c r="E651" s="118"/>
      <c r="F651" s="445">
        <v>3639064</v>
      </c>
      <c r="G651" s="446"/>
      <c r="H651" s="445">
        <v>43481</v>
      </c>
      <c r="I651" s="446"/>
      <c r="J651" s="81"/>
    </row>
    <row r="652" spans="1:10" x14ac:dyDescent="0.25">
      <c r="A652" s="447" t="s">
        <v>257</v>
      </c>
      <c r="B652" s="448"/>
      <c r="C652" s="448"/>
      <c r="D652" s="448"/>
      <c r="E652" s="449"/>
      <c r="F652" s="108">
        <v>0</v>
      </c>
      <c r="G652" s="109"/>
      <c r="H652" s="108">
        <v>589748</v>
      </c>
      <c r="I652" s="109"/>
      <c r="J652" s="82"/>
    </row>
    <row r="653" spans="1:10" ht="27" customHeight="1" x14ac:dyDescent="0.25">
      <c r="A653" s="450" t="s">
        <v>223</v>
      </c>
      <c r="B653" s="451"/>
      <c r="C653" s="451"/>
      <c r="D653" s="451"/>
      <c r="E653" s="452"/>
      <c r="F653" s="106">
        <v>0</v>
      </c>
      <c r="G653" s="107"/>
      <c r="H653" s="106">
        <v>429477</v>
      </c>
      <c r="I653" s="107"/>
      <c r="J653" s="83"/>
    </row>
    <row r="654" spans="1:10" s="36" customFormat="1" ht="15" customHeight="1" x14ac:dyDescent="0.25">
      <c r="A654" s="643" t="s">
        <v>258</v>
      </c>
      <c r="B654" s="644"/>
      <c r="C654" s="644"/>
      <c r="D654" s="644"/>
      <c r="E654" s="645"/>
      <c r="F654" s="646">
        <v>0</v>
      </c>
      <c r="G654" s="647"/>
      <c r="H654" s="646">
        <v>87285</v>
      </c>
      <c r="I654" s="647"/>
      <c r="J654" s="63"/>
    </row>
    <row r="655" spans="1:10" x14ac:dyDescent="0.25">
      <c r="A655" s="116" t="s">
        <v>240</v>
      </c>
      <c r="B655" s="117"/>
      <c r="C655" s="117"/>
      <c r="D655" s="117"/>
      <c r="E655" s="118"/>
      <c r="F655" s="445">
        <v>144250</v>
      </c>
      <c r="G655" s="446"/>
      <c r="H655" s="445">
        <v>144050</v>
      </c>
      <c r="I655" s="446"/>
      <c r="J655" s="81"/>
    </row>
    <row r="656" spans="1:10" s="20" customFormat="1" ht="15.75" thickBot="1" x14ac:dyDescent="0.3">
      <c r="A656" s="116" t="s">
        <v>193</v>
      </c>
      <c r="B656" s="117"/>
      <c r="C656" s="117"/>
      <c r="D656" s="117"/>
      <c r="E656" s="118"/>
      <c r="F656" s="106">
        <v>1096070</v>
      </c>
      <c r="G656" s="107"/>
      <c r="H656" s="106">
        <v>907991</v>
      </c>
      <c r="I656" s="107"/>
      <c r="J656" s="83"/>
    </row>
    <row r="657" spans="1:10" ht="16.5" thickTop="1" thickBot="1" x14ac:dyDescent="0.3">
      <c r="A657" s="159" t="s">
        <v>12</v>
      </c>
      <c r="B657" s="160"/>
      <c r="C657" s="160"/>
      <c r="D657" s="160"/>
      <c r="E657" s="160"/>
      <c r="F657" s="503">
        <f>SUM(F649)</f>
        <v>4933166</v>
      </c>
      <c r="G657" s="503"/>
      <c r="H657" s="503">
        <f>SUM(H649)</f>
        <v>3024978</v>
      </c>
      <c r="I657" s="110"/>
      <c r="J657" s="47"/>
    </row>
    <row r="658" spans="1:10" ht="15.75" thickTop="1" x14ac:dyDescent="0.25">
      <c r="A658" s="25"/>
      <c r="B658" s="25"/>
      <c r="C658" s="25"/>
      <c r="D658" s="25"/>
      <c r="E658" s="25"/>
      <c r="F658" s="26"/>
      <c r="G658" s="26"/>
      <c r="H658" s="26"/>
      <c r="I658" s="26"/>
      <c r="J658" s="26"/>
    </row>
    <row r="659" spans="1:10" x14ac:dyDescent="0.25">
      <c r="A659" s="25"/>
      <c r="B659" s="25"/>
      <c r="C659" s="25"/>
      <c r="D659" s="25"/>
      <c r="E659" s="25"/>
      <c r="F659" s="26"/>
      <c r="G659" s="26"/>
      <c r="H659" s="26"/>
      <c r="I659" s="26"/>
      <c r="J659" s="26"/>
    </row>
    <row r="660" spans="1:10" s="33" customFormat="1" x14ac:dyDescent="0.25">
      <c r="A660" s="32"/>
      <c r="B660" s="32"/>
      <c r="C660" s="32"/>
      <c r="D660" s="32"/>
      <c r="E660" s="32"/>
      <c r="F660" s="26"/>
      <c r="G660" s="26"/>
      <c r="H660" s="26"/>
      <c r="I660" s="26"/>
      <c r="J660" s="26"/>
    </row>
    <row r="661" spans="1:10" s="33" customFormat="1" x14ac:dyDescent="0.25">
      <c r="A661" s="32"/>
      <c r="B661" s="32"/>
      <c r="C661" s="32"/>
      <c r="D661" s="32"/>
      <c r="E661" s="32"/>
      <c r="F661" s="26"/>
      <c r="G661" s="26"/>
      <c r="H661" s="26"/>
      <c r="I661" s="26"/>
      <c r="J661" s="26"/>
    </row>
    <row r="662" spans="1:10" s="33" customFormat="1" x14ac:dyDescent="0.25">
      <c r="A662" s="32"/>
      <c r="B662" s="32"/>
      <c r="C662" s="32"/>
      <c r="D662" s="32"/>
      <c r="E662" s="32"/>
      <c r="F662" s="26"/>
      <c r="G662" s="26"/>
      <c r="H662" s="26"/>
      <c r="I662" s="26"/>
      <c r="J662" s="26"/>
    </row>
    <row r="663" spans="1:10" s="33" customFormat="1" x14ac:dyDescent="0.25">
      <c r="A663" s="32"/>
      <c r="B663" s="32"/>
      <c r="C663" s="32"/>
      <c r="D663" s="32"/>
      <c r="E663" s="32"/>
      <c r="F663" s="26"/>
      <c r="G663" s="26"/>
      <c r="H663" s="26"/>
      <c r="I663" s="26"/>
      <c r="J663" s="26"/>
    </row>
    <row r="664" spans="1:10" s="33" customFormat="1" x14ac:dyDescent="0.25">
      <c r="A664" s="32"/>
      <c r="B664" s="32"/>
      <c r="C664" s="32"/>
      <c r="D664" s="32"/>
      <c r="E664" s="32"/>
      <c r="F664" s="26"/>
      <c r="G664" s="26"/>
      <c r="H664" s="26"/>
      <c r="I664" s="26"/>
      <c r="J664" s="26"/>
    </row>
    <row r="665" spans="1:10" x14ac:dyDescent="0.25">
      <c r="A665" s="9"/>
      <c r="B665" s="9"/>
      <c r="C665" s="9"/>
      <c r="D665" s="9"/>
      <c r="E665" s="9"/>
      <c r="F665" s="4"/>
      <c r="G665" s="4"/>
      <c r="H665" s="4"/>
      <c r="I665" s="4"/>
    </row>
    <row r="666" spans="1:10" x14ac:dyDescent="0.25">
      <c r="A666" s="9"/>
      <c r="B666" s="9"/>
      <c r="C666" s="9"/>
      <c r="D666" s="9"/>
      <c r="E666" s="9"/>
      <c r="F666" s="4"/>
      <c r="G666" s="4"/>
      <c r="H666" s="4"/>
      <c r="I666" s="4"/>
    </row>
    <row r="667" spans="1:10" ht="15.75" thickBot="1" x14ac:dyDescent="0.3">
      <c r="A667" s="9"/>
      <c r="B667" s="9"/>
      <c r="C667" s="9"/>
      <c r="D667" s="9"/>
      <c r="E667" s="9"/>
      <c r="F667" s="4"/>
      <c r="G667" s="4"/>
      <c r="H667" s="4"/>
      <c r="I667" s="4"/>
    </row>
    <row r="668" spans="1:10" ht="16.5" thickTop="1" thickBot="1" x14ac:dyDescent="0.3">
      <c r="A668" s="399" t="s">
        <v>6</v>
      </c>
      <c r="B668" s="400"/>
      <c r="C668" s="400"/>
      <c r="D668" s="400"/>
      <c r="E668" s="401"/>
      <c r="F668" s="433">
        <f>SUM(F117+F382+F419+F559+F208)</f>
        <v>16486552</v>
      </c>
      <c r="G668" s="434"/>
      <c r="H668" s="433">
        <f>SUM(H117+H382+H419+H559+H208+H345)</f>
        <v>18118431</v>
      </c>
      <c r="I668" s="434"/>
      <c r="J668" s="68"/>
    </row>
    <row r="669" spans="1:10" ht="16.5" thickTop="1" thickBot="1" x14ac:dyDescent="0.3">
      <c r="A669" s="399" t="s">
        <v>7</v>
      </c>
      <c r="B669" s="400"/>
      <c r="C669" s="400"/>
      <c r="D669" s="400"/>
      <c r="E669" s="401"/>
      <c r="F669" s="420">
        <f>SUM(F121+F387+F424+F563+F212)</f>
        <v>2386133</v>
      </c>
      <c r="G669" s="421"/>
      <c r="H669" s="420">
        <f>SUM(H121+H387+H424+H563+H212+H348)</f>
        <v>2574805</v>
      </c>
      <c r="I669" s="421"/>
      <c r="J669" s="68"/>
    </row>
    <row r="670" spans="1:10" ht="16.5" thickTop="1" thickBot="1" x14ac:dyDescent="0.3">
      <c r="A670" s="399" t="s">
        <v>9</v>
      </c>
      <c r="B670" s="400"/>
      <c r="C670" s="400"/>
      <c r="D670" s="400"/>
      <c r="E670" s="401"/>
      <c r="F670" s="420">
        <f>SUM(F76+F93+F146+F170+F182+F233+F279+F328+F399+F432+F451+F472+F498+F542+F588+F613+F625+F638+F353,F523)</f>
        <v>23327327</v>
      </c>
      <c r="G670" s="421"/>
      <c r="H670" s="420">
        <f>SUM(H76+H93+H146+H170+H182+H233+H279+H328+H399+H432+H451+H472+H498+H542+H588+H613+H625+H638+H353,H523+H304)</f>
        <v>14295563.800000001</v>
      </c>
      <c r="I670" s="421"/>
      <c r="J670" s="68"/>
    </row>
    <row r="671" spans="1:10" ht="16.5" thickTop="1" thickBot="1" x14ac:dyDescent="0.3">
      <c r="A671" s="399" t="s">
        <v>19</v>
      </c>
      <c r="B671" s="400"/>
      <c r="C671" s="400"/>
      <c r="D671" s="400"/>
      <c r="E671" s="401"/>
      <c r="F671" s="420">
        <f>SUM(F473)</f>
        <v>4817574</v>
      </c>
      <c r="G671" s="421"/>
      <c r="H671" s="420">
        <f>SUM(H473)</f>
        <v>4989009</v>
      </c>
      <c r="I671" s="421"/>
      <c r="J671" s="68"/>
    </row>
    <row r="672" spans="1:10" ht="16.5" thickTop="1" thickBot="1" x14ac:dyDescent="0.3">
      <c r="A672" s="430" t="s">
        <v>17</v>
      </c>
      <c r="B672" s="431"/>
      <c r="C672" s="431"/>
      <c r="D672" s="431"/>
      <c r="E672" s="432"/>
      <c r="F672" s="420">
        <f>SUM(F649)</f>
        <v>4933166</v>
      </c>
      <c r="G672" s="421"/>
      <c r="H672" s="420">
        <f>SUM(H649)</f>
        <v>3024978</v>
      </c>
      <c r="I672" s="421"/>
      <c r="J672" s="68"/>
    </row>
    <row r="673" spans="1:10" ht="16.5" thickTop="1" thickBot="1" x14ac:dyDescent="0.3">
      <c r="A673" s="442" t="s">
        <v>186</v>
      </c>
      <c r="B673" s="442"/>
      <c r="C673" s="442"/>
      <c r="D673" s="442"/>
      <c r="E673" s="442"/>
      <c r="F673" s="443">
        <f>SUM(F147+F499,F235,F237,F590,F502)</f>
        <v>1158200</v>
      </c>
      <c r="G673" s="443"/>
      <c r="H673" s="443">
        <f>SUM(H147+H499,H235,H237,H590,H502)</f>
        <v>16000</v>
      </c>
      <c r="I673" s="443"/>
      <c r="J673" s="68"/>
    </row>
    <row r="674" spans="1:10" ht="16.5" thickTop="1" thickBot="1" x14ac:dyDescent="0.3">
      <c r="A674" s="437" t="s">
        <v>10</v>
      </c>
      <c r="B674" s="438"/>
      <c r="C674" s="438"/>
      <c r="D674" s="438"/>
      <c r="E674" s="439"/>
      <c r="F674" s="440">
        <f>SUM(F668:G673)</f>
        <v>53108952</v>
      </c>
      <c r="G674" s="441"/>
      <c r="H674" s="440">
        <f>SUM(H668:I673)</f>
        <v>43018786.799999997</v>
      </c>
      <c r="I674" s="441"/>
      <c r="J674" s="68"/>
    </row>
    <row r="675" spans="1:10" ht="16.5" thickTop="1" thickBot="1" x14ac:dyDescent="0.3">
      <c r="A675" s="399" t="s">
        <v>20</v>
      </c>
      <c r="B675" s="400"/>
      <c r="C675" s="400"/>
      <c r="D675" s="400"/>
      <c r="E675" s="401"/>
      <c r="F675" s="433">
        <f>SUM(F156+F248+F509+F598,F81,F188,F313,F288)</f>
        <v>3551465</v>
      </c>
      <c r="G675" s="444"/>
      <c r="H675" s="433">
        <f>(H81+H156+H188+H248+H288+H362+H509+H598)</f>
        <v>21075400</v>
      </c>
      <c r="I675" s="434"/>
      <c r="J675" s="68"/>
    </row>
    <row r="676" spans="1:10" ht="16.5" thickTop="1" thickBot="1" x14ac:dyDescent="0.3">
      <c r="A676" s="402" t="s">
        <v>21</v>
      </c>
      <c r="B676" s="403"/>
      <c r="C676" s="403"/>
      <c r="D676" s="403"/>
      <c r="E676" s="403"/>
      <c r="F676" s="420">
        <f>SUM(F155+F247+F332+F404+F438,F594,F309,F358)</f>
        <v>3260247</v>
      </c>
      <c r="G676" s="421"/>
      <c r="H676" s="420">
        <f>SUM(H155+H247+H332+H404+H438,H594,H309,H358)</f>
        <v>27828197</v>
      </c>
      <c r="I676" s="421"/>
      <c r="J676" s="68"/>
    </row>
    <row r="677" spans="1:10" ht="16.5" thickTop="1" thickBot="1" x14ac:dyDescent="0.3">
      <c r="A677" s="425" t="s">
        <v>105</v>
      </c>
      <c r="B677" s="426"/>
      <c r="C677" s="426"/>
      <c r="D677" s="426"/>
      <c r="E677" s="427"/>
      <c r="F677" s="420">
        <f>SUM(F507)</f>
        <v>0</v>
      </c>
      <c r="G677" s="421"/>
      <c r="H677" s="420">
        <f>SUM(H507)</f>
        <v>0</v>
      </c>
      <c r="I677" s="421"/>
      <c r="J677" s="68"/>
    </row>
    <row r="678" spans="1:10" ht="16.5" thickTop="1" thickBot="1" x14ac:dyDescent="0.3">
      <c r="A678" s="394" t="s">
        <v>11</v>
      </c>
      <c r="B678" s="395"/>
      <c r="C678" s="395"/>
      <c r="D678" s="395"/>
      <c r="E678" s="396"/>
      <c r="F678" s="418">
        <f>SUM(F675:G677)</f>
        <v>6811712</v>
      </c>
      <c r="G678" s="419"/>
      <c r="H678" s="418">
        <f>SUM(H675:I677)</f>
        <v>48903597</v>
      </c>
      <c r="I678" s="419"/>
      <c r="J678" s="68"/>
    </row>
    <row r="679" spans="1:10" ht="16.5" thickTop="1" thickBot="1" x14ac:dyDescent="0.3">
      <c r="A679" s="394" t="s">
        <v>14</v>
      </c>
      <c r="B679" s="395"/>
      <c r="C679" s="395"/>
      <c r="D679" s="395"/>
      <c r="E679" s="396"/>
      <c r="F679" s="416">
        <f>SUM(F158)</f>
        <v>0</v>
      </c>
      <c r="G679" s="417"/>
      <c r="H679" s="416">
        <f>SUM(H158)</f>
        <v>7206413</v>
      </c>
      <c r="I679" s="417"/>
      <c r="J679" s="68"/>
    </row>
    <row r="680" spans="1:10" ht="16.5" thickTop="1" thickBot="1" x14ac:dyDescent="0.3">
      <c r="A680" s="394" t="s">
        <v>188</v>
      </c>
      <c r="B680" s="395"/>
      <c r="C680" s="395"/>
      <c r="D680" s="395"/>
      <c r="E680" s="396"/>
      <c r="F680" s="416">
        <f>SUM(F159)</f>
        <v>0</v>
      </c>
      <c r="G680" s="417"/>
      <c r="H680" s="416">
        <f>SUM(H159)</f>
        <v>1627688</v>
      </c>
      <c r="I680" s="417"/>
      <c r="J680" s="68"/>
    </row>
    <row r="681" spans="1:10" ht="16.5" thickTop="1" thickBot="1" x14ac:dyDescent="0.3">
      <c r="A681" s="422" t="s">
        <v>15</v>
      </c>
      <c r="B681" s="428"/>
      <c r="C681" s="428"/>
      <c r="D681" s="428"/>
      <c r="E681" s="429"/>
      <c r="F681" s="435">
        <f>SUM(F160)</f>
        <v>0</v>
      </c>
      <c r="G681" s="436"/>
      <c r="H681" s="435">
        <f>SUM(H160)</f>
        <v>0</v>
      </c>
      <c r="I681" s="436"/>
      <c r="J681" s="68"/>
    </row>
    <row r="682" spans="1:10" ht="16.5" thickTop="1" thickBot="1" x14ac:dyDescent="0.3">
      <c r="A682" s="422" t="s">
        <v>12</v>
      </c>
      <c r="B682" s="423"/>
      <c r="C682" s="423"/>
      <c r="D682" s="423"/>
      <c r="E682" s="424"/>
      <c r="F682" s="418">
        <f>SUM(F674+F678+F679+F681,F680)</f>
        <v>59920664</v>
      </c>
      <c r="G682" s="419"/>
      <c r="H682" s="418">
        <f>SUM(H674+H678+H679+H681,H680)</f>
        <v>100756484.8</v>
      </c>
      <c r="I682" s="419"/>
      <c r="J682" s="68"/>
    </row>
    <row r="683" spans="1:10" ht="16.5" thickTop="1" thickBot="1" x14ac:dyDescent="0.3">
      <c r="A683" s="422" t="s">
        <v>2</v>
      </c>
      <c r="B683" s="423"/>
      <c r="C683" s="423"/>
      <c r="D683" s="423"/>
      <c r="E683" s="601"/>
      <c r="F683" s="416">
        <f>SUM(F60)</f>
        <v>97667688</v>
      </c>
      <c r="G683" s="417"/>
      <c r="H683" s="416">
        <f>SUM(H60)</f>
        <v>100756485</v>
      </c>
      <c r="I683" s="417"/>
      <c r="J683" s="68"/>
    </row>
    <row r="684" spans="1:10" ht="15.75" thickTop="1" x14ac:dyDescent="0.25">
      <c r="A684" s="9"/>
      <c r="B684" s="9"/>
      <c r="C684" s="9"/>
      <c r="D684" s="9"/>
      <c r="E684" s="17"/>
      <c r="F684" s="4"/>
      <c r="G684" s="19"/>
      <c r="H684" s="18"/>
      <c r="I684" s="18"/>
      <c r="J684" s="67"/>
    </row>
  </sheetData>
  <mergeCells count="1509">
    <mergeCell ref="A361:E361"/>
    <mergeCell ref="F361:G361"/>
    <mergeCell ref="H361:I361"/>
    <mergeCell ref="A358:E358"/>
    <mergeCell ref="F358:G358"/>
    <mergeCell ref="H358:I358"/>
    <mergeCell ref="A362:E362"/>
    <mergeCell ref="F362:G362"/>
    <mergeCell ref="H362:I362"/>
    <mergeCell ref="A363:E363"/>
    <mergeCell ref="F363:G363"/>
    <mergeCell ref="A359:E359"/>
    <mergeCell ref="F359:G359"/>
    <mergeCell ref="H359:I359"/>
    <mergeCell ref="A360:E360"/>
    <mergeCell ref="F360:G360"/>
    <mergeCell ref="H360:I360"/>
    <mergeCell ref="F384:G384"/>
    <mergeCell ref="A386:E386"/>
    <mergeCell ref="H380:I380"/>
    <mergeCell ref="A380:E380"/>
    <mergeCell ref="H381:I381"/>
    <mergeCell ref="A385:E385"/>
    <mergeCell ref="A654:E654"/>
    <mergeCell ref="F654:G654"/>
    <mergeCell ref="H654:I654"/>
    <mergeCell ref="A413:E414"/>
    <mergeCell ref="A416:E416"/>
    <mergeCell ref="H382:I382"/>
    <mergeCell ref="H394:I394"/>
    <mergeCell ref="H387:I387"/>
    <mergeCell ref="F385:G385"/>
    <mergeCell ref="A401:E401"/>
    <mergeCell ref="A411:I411"/>
    <mergeCell ref="H413:I414"/>
    <mergeCell ref="F413:G414"/>
    <mergeCell ref="A523:E523"/>
    <mergeCell ref="F519:G519"/>
    <mergeCell ref="A469:E469"/>
    <mergeCell ref="F469:G469"/>
    <mergeCell ref="H469:I469"/>
    <mergeCell ref="H435:I435"/>
    <mergeCell ref="A517:E518"/>
    <mergeCell ref="F517:G518"/>
    <mergeCell ref="F277:G277"/>
    <mergeCell ref="H275:I275"/>
    <mergeCell ref="H232:I232"/>
    <mergeCell ref="H243:I243"/>
    <mergeCell ref="H248:I248"/>
    <mergeCell ref="A355:E355"/>
    <mergeCell ref="F355:G355"/>
    <mergeCell ref="H395:I395"/>
    <mergeCell ref="A396:E396"/>
    <mergeCell ref="F396:G396"/>
    <mergeCell ref="F356:G356"/>
    <mergeCell ref="H356:I356"/>
    <mergeCell ref="A357:E357"/>
    <mergeCell ref="F357:G357"/>
    <mergeCell ref="H357:I357"/>
    <mergeCell ref="A364:E364"/>
    <mergeCell ref="F364:G364"/>
    <mergeCell ref="F394:G394"/>
    <mergeCell ref="H352:I352"/>
    <mergeCell ref="A353:E353"/>
    <mergeCell ref="F353:G353"/>
    <mergeCell ref="H353:I353"/>
    <mergeCell ref="A354:E354"/>
    <mergeCell ref="A352:E352"/>
    <mergeCell ref="F352:G352"/>
    <mergeCell ref="H346:I346"/>
    <mergeCell ref="A347:E347"/>
    <mergeCell ref="F347:G347"/>
    <mergeCell ref="H347:I347"/>
    <mergeCell ref="A348:E348"/>
    <mergeCell ref="F348:G348"/>
    <mergeCell ref="H377:I377"/>
    <mergeCell ref="A24:E24"/>
    <mergeCell ref="F24:G24"/>
    <mergeCell ref="H24:I24"/>
    <mergeCell ref="A25:E25"/>
    <mergeCell ref="F25:G25"/>
    <mergeCell ref="H25:I25"/>
    <mergeCell ref="A315:E315"/>
    <mergeCell ref="F315:G315"/>
    <mergeCell ref="H315:I315"/>
    <mergeCell ref="A284:E284"/>
    <mergeCell ref="F284:G284"/>
    <mergeCell ref="H284:I284"/>
    <mergeCell ref="A288:E288"/>
    <mergeCell ref="F288:G288"/>
    <mergeCell ref="H288:I288"/>
    <mergeCell ref="H286:I286"/>
    <mergeCell ref="A287:E287"/>
    <mergeCell ref="F287:G287"/>
    <mergeCell ref="H287:I287"/>
    <mergeCell ref="F239:G239"/>
    <mergeCell ref="A220:E220"/>
    <mergeCell ref="F272:G272"/>
    <mergeCell ref="H224:I224"/>
    <mergeCell ref="H246:I246"/>
    <mergeCell ref="F242:G242"/>
    <mergeCell ref="F232:G232"/>
    <mergeCell ref="F275:G275"/>
    <mergeCell ref="A32:E32"/>
    <mergeCell ref="H42:I42"/>
    <mergeCell ref="A244:E244"/>
    <mergeCell ref="F244:G244"/>
    <mergeCell ref="H244:I244"/>
    <mergeCell ref="A350:E350"/>
    <mergeCell ref="F350:G350"/>
    <mergeCell ref="F523:G523"/>
    <mergeCell ref="H523:I523"/>
    <mergeCell ref="A520:E520"/>
    <mergeCell ref="F520:G520"/>
    <mergeCell ref="H520:I520"/>
    <mergeCell ref="A521:E521"/>
    <mergeCell ref="F521:G521"/>
    <mergeCell ref="H521:I521"/>
    <mergeCell ref="A339:I339"/>
    <mergeCell ref="A341:E342"/>
    <mergeCell ref="F341:G342"/>
    <mergeCell ref="H341:I342"/>
    <mergeCell ref="A519:E519"/>
    <mergeCell ref="F467:G467"/>
    <mergeCell ref="F382:G382"/>
    <mergeCell ref="F380:G380"/>
    <mergeCell ref="H379:I379"/>
    <mergeCell ref="A379:E379"/>
    <mergeCell ref="A381:E381"/>
    <mergeCell ref="F390:G390"/>
    <mergeCell ref="H385:I385"/>
    <mergeCell ref="A388:E388"/>
    <mergeCell ref="H384:I384"/>
    <mergeCell ref="H378:I378"/>
    <mergeCell ref="H467:I467"/>
    <mergeCell ref="H508:I508"/>
    <mergeCell ref="H430:I430"/>
    <mergeCell ref="F405:G405"/>
    <mergeCell ref="F428:G428"/>
    <mergeCell ref="A427:E427"/>
    <mergeCell ref="A306:E306"/>
    <mergeCell ref="F306:G306"/>
    <mergeCell ref="H306:I306"/>
    <mergeCell ref="A307:E307"/>
    <mergeCell ref="F307:G307"/>
    <mergeCell ref="H307:I307"/>
    <mergeCell ref="A308:E308"/>
    <mergeCell ref="F308:G308"/>
    <mergeCell ref="H308:I308"/>
    <mergeCell ref="A309:E309"/>
    <mergeCell ref="F309:G309"/>
    <mergeCell ref="A377:E377"/>
    <mergeCell ref="F507:G507"/>
    <mergeCell ref="F495:G495"/>
    <mergeCell ref="A515:I515"/>
    <mergeCell ref="A382:E382"/>
    <mergeCell ref="A349:E349"/>
    <mergeCell ref="A356:E356"/>
    <mergeCell ref="H398:I398"/>
    <mergeCell ref="H399:I399"/>
    <mergeCell ref="F417:G417"/>
    <mergeCell ref="H416:I416"/>
    <mergeCell ref="H417:I417"/>
    <mergeCell ref="A468:E468"/>
    <mergeCell ref="F468:G468"/>
    <mergeCell ref="H468:I468"/>
    <mergeCell ref="F415:G415"/>
    <mergeCell ref="H415:I415"/>
    <mergeCell ref="F438:G438"/>
    <mergeCell ref="H438:I438"/>
    <mergeCell ref="H510:I510"/>
    <mergeCell ref="F430:G430"/>
    <mergeCell ref="A187:E187"/>
    <mergeCell ref="F187:G187"/>
    <mergeCell ref="A242:E242"/>
    <mergeCell ref="F207:G207"/>
    <mergeCell ref="F240:G240"/>
    <mergeCell ref="A241:E241"/>
    <mergeCell ref="A43:E43"/>
    <mergeCell ref="F43:G43"/>
    <mergeCell ref="H43:I43"/>
    <mergeCell ref="H89:I89"/>
    <mergeCell ref="F112:G112"/>
    <mergeCell ref="F186:G186"/>
    <mergeCell ref="A214:E214"/>
    <mergeCell ref="A218:E218"/>
    <mergeCell ref="H222:I222"/>
    <mergeCell ref="H215:I215"/>
    <mergeCell ref="H229:I229"/>
    <mergeCell ref="A228:E228"/>
    <mergeCell ref="F227:G227"/>
    <mergeCell ref="F229:G229"/>
    <mergeCell ref="F221:G221"/>
    <mergeCell ref="F223:G223"/>
    <mergeCell ref="A219:E219"/>
    <mergeCell ref="F32:G32"/>
    <mergeCell ref="H32:I32"/>
    <mergeCell ref="F80:G80"/>
    <mergeCell ref="A230:E230"/>
    <mergeCell ref="A178:E178"/>
    <mergeCell ref="A184:E184"/>
    <mergeCell ref="F23:G23"/>
    <mergeCell ref="H23:I23"/>
    <mergeCell ref="A21:E21"/>
    <mergeCell ref="F29:G29"/>
    <mergeCell ref="A31:E31"/>
    <mergeCell ref="F31:G31"/>
    <mergeCell ref="H31:I31"/>
    <mergeCell ref="H29:I29"/>
    <mergeCell ref="A27:E27"/>
    <mergeCell ref="A30:E30"/>
    <mergeCell ref="A23:E23"/>
    <mergeCell ref="H185:I185"/>
    <mergeCell ref="A94:E94"/>
    <mergeCell ref="F94:G94"/>
    <mergeCell ref="A189:E189"/>
    <mergeCell ref="H108:I109"/>
    <mergeCell ref="A112:E112"/>
    <mergeCell ref="A110:E110"/>
    <mergeCell ref="A111:E111"/>
    <mergeCell ref="H212:I212"/>
    <mergeCell ref="H225:I225"/>
    <mergeCell ref="F215:G215"/>
    <mergeCell ref="A215:E215"/>
    <mergeCell ref="H213:I213"/>
    <mergeCell ref="A222:E222"/>
    <mergeCell ref="H223:I223"/>
    <mergeCell ref="H218:I218"/>
    <mergeCell ref="A227:E227"/>
    <mergeCell ref="A217:E217"/>
    <mergeCell ref="A402:E402"/>
    <mergeCell ref="A387:E387"/>
    <mergeCell ref="F387:G387"/>
    <mergeCell ref="A37:E37"/>
    <mergeCell ref="A55:E55"/>
    <mergeCell ref="F55:G55"/>
    <mergeCell ref="F59:G59"/>
    <mergeCell ref="F42:G42"/>
    <mergeCell ref="F45:G45"/>
    <mergeCell ref="F49:G49"/>
    <mergeCell ref="A59:E59"/>
    <mergeCell ref="H207:I207"/>
    <mergeCell ref="A206:E206"/>
    <mergeCell ref="H92:I92"/>
    <mergeCell ref="A232:E232"/>
    <mergeCell ref="F278:G278"/>
    <mergeCell ref="H278:I278"/>
    <mergeCell ref="F279:G279"/>
    <mergeCell ref="H187:I187"/>
    <mergeCell ref="F247:G247"/>
    <mergeCell ref="F90:G90"/>
    <mergeCell ref="A185:E185"/>
    <mergeCell ref="H93:I93"/>
    <mergeCell ref="A51:E51"/>
    <mergeCell ref="A42:E42"/>
    <mergeCell ref="A50:E50"/>
    <mergeCell ref="F206:G206"/>
    <mergeCell ref="A216:E216"/>
    <mergeCell ref="A186:E186"/>
    <mergeCell ref="A283:E283"/>
    <mergeCell ref="F283:G283"/>
    <mergeCell ref="F378:G378"/>
    <mergeCell ref="A383:E383"/>
    <mergeCell ref="F333:G333"/>
    <mergeCell ref="A398:E398"/>
    <mergeCell ref="F398:G398"/>
    <mergeCell ref="A683:E683"/>
    <mergeCell ref="F683:G683"/>
    <mergeCell ref="H683:I683"/>
    <mergeCell ref="F289:G289"/>
    <mergeCell ref="A405:E405"/>
    <mergeCell ref="F379:G379"/>
    <mergeCell ref="F381:G381"/>
    <mergeCell ref="A510:E510"/>
    <mergeCell ref="F510:G510"/>
    <mergeCell ref="A390:E390"/>
    <mergeCell ref="H390:I390"/>
    <mergeCell ref="A448:E448"/>
    <mergeCell ref="F393:G393"/>
    <mergeCell ref="F399:G399"/>
    <mergeCell ref="A392:E392"/>
    <mergeCell ref="A399:E399"/>
    <mergeCell ref="A393:E393"/>
    <mergeCell ref="A313:E313"/>
    <mergeCell ref="F313:G313"/>
    <mergeCell ref="H313:I313"/>
    <mergeCell ref="A314:E314"/>
    <mergeCell ref="F401:G401"/>
    <mergeCell ref="A395:E395"/>
    <mergeCell ref="F395:G395"/>
    <mergeCell ref="F386:G386"/>
    <mergeCell ref="F404:G404"/>
    <mergeCell ref="H449:I449"/>
    <mergeCell ref="A450:E450"/>
    <mergeCell ref="A447:E447"/>
    <mergeCell ref="H472:I472"/>
    <mergeCell ref="H404:I404"/>
    <mergeCell ref="A467:E467"/>
    <mergeCell ref="A272:E272"/>
    <mergeCell ref="F273:G273"/>
    <mergeCell ref="F314:G314"/>
    <mergeCell ref="H314:I314"/>
    <mergeCell ref="F400:G400"/>
    <mergeCell ref="H400:I400"/>
    <mergeCell ref="H289:I289"/>
    <mergeCell ref="H391:I391"/>
    <mergeCell ref="A384:E384"/>
    <mergeCell ref="F391:G391"/>
    <mergeCell ref="A394:E394"/>
    <mergeCell ref="H363:I363"/>
    <mergeCell ref="H364:I364"/>
    <mergeCell ref="H375:I375"/>
    <mergeCell ref="H388:I388"/>
    <mergeCell ref="F375:G375"/>
    <mergeCell ref="F389:G389"/>
    <mergeCell ref="H386:I386"/>
    <mergeCell ref="F332:G332"/>
    <mergeCell ref="A389:E389"/>
    <mergeCell ref="F388:G388"/>
    <mergeCell ref="A391:E391"/>
    <mergeCell ref="A280:E280"/>
    <mergeCell ref="F280:G280"/>
    <mergeCell ref="H280:I280"/>
    <mergeCell ref="A424:E424"/>
    <mergeCell ref="F424:G424"/>
    <mergeCell ref="A417:E417"/>
    <mergeCell ref="F416:G416"/>
    <mergeCell ref="A435:E435"/>
    <mergeCell ref="F435:G435"/>
    <mergeCell ref="A436:E436"/>
    <mergeCell ref="A428:E428"/>
    <mergeCell ref="A524:E524"/>
    <mergeCell ref="F524:G524"/>
    <mergeCell ref="H524:I524"/>
    <mergeCell ref="A505:E505"/>
    <mergeCell ref="F504:G504"/>
    <mergeCell ref="F522:G522"/>
    <mergeCell ref="H522:I522"/>
    <mergeCell ref="H519:I519"/>
    <mergeCell ref="F471:G471"/>
    <mergeCell ref="F448:G448"/>
    <mergeCell ref="H428:I428"/>
    <mergeCell ref="A495:E495"/>
    <mergeCell ref="A522:E522"/>
    <mergeCell ref="H505:I505"/>
    <mergeCell ref="A445:E446"/>
    <mergeCell ref="F496:G496"/>
    <mergeCell ref="A504:E504"/>
    <mergeCell ref="H506:I506"/>
    <mergeCell ref="H517:I518"/>
    <mergeCell ref="H470:I470"/>
    <mergeCell ref="H471:I471"/>
    <mergeCell ref="F449:G449"/>
    <mergeCell ref="F427:G427"/>
    <mergeCell ref="A403:E403"/>
    <mergeCell ref="F403:G403"/>
    <mergeCell ref="H418:I418"/>
    <mergeCell ref="F354:G354"/>
    <mergeCell ref="H354:I354"/>
    <mergeCell ref="H392:I392"/>
    <mergeCell ref="H393:I393"/>
    <mergeCell ref="A493:E493"/>
    <mergeCell ref="A494:E494"/>
    <mergeCell ref="A488:E488"/>
    <mergeCell ref="F489:G489"/>
    <mergeCell ref="A507:E507"/>
    <mergeCell ref="H401:I401"/>
    <mergeCell ref="A400:E400"/>
    <mergeCell ref="H424:I424"/>
    <mergeCell ref="A425:E425"/>
    <mergeCell ref="H436:I436"/>
    <mergeCell ref="F434:G434"/>
    <mergeCell ref="A501:E501"/>
    <mergeCell ref="F501:G501"/>
    <mergeCell ref="A499:E499"/>
    <mergeCell ref="H507:I507"/>
    <mergeCell ref="H383:I383"/>
    <mergeCell ref="A375:E375"/>
    <mergeCell ref="A397:E397"/>
    <mergeCell ref="F397:G397"/>
    <mergeCell ref="H397:I397"/>
    <mergeCell ref="F392:G392"/>
    <mergeCell ref="H503:I503"/>
    <mergeCell ref="F419:G419"/>
    <mergeCell ref="H448:I448"/>
    <mergeCell ref="A404:E404"/>
    <mergeCell ref="A226:E226"/>
    <mergeCell ref="A223:E223"/>
    <mergeCell ref="H220:I220"/>
    <mergeCell ref="A221:E221"/>
    <mergeCell ref="F222:G222"/>
    <mergeCell ref="A449:E449"/>
    <mergeCell ref="F649:G649"/>
    <mergeCell ref="H649:I649"/>
    <mergeCell ref="A645:I645"/>
    <mergeCell ref="A647:E648"/>
    <mergeCell ref="F647:G648"/>
    <mergeCell ref="H647:I648"/>
    <mergeCell ref="H219:I219"/>
    <mergeCell ref="F216:G216"/>
    <mergeCell ref="H216:I216"/>
    <mergeCell ref="F219:G219"/>
    <mergeCell ref="F559:G559"/>
    <mergeCell ref="H540:I540"/>
    <mergeCell ref="F576:G576"/>
    <mergeCell ref="A426:E426"/>
    <mergeCell ref="H389:I389"/>
    <mergeCell ref="A370:I370"/>
    <mergeCell ref="A289:E289"/>
    <mergeCell ref="H333:I333"/>
    <mergeCell ref="F377:G377"/>
    <mergeCell ref="A378:E378"/>
    <mergeCell ref="H376:I376"/>
    <mergeCell ref="F383:G383"/>
    <mergeCell ref="H396:I396"/>
    <mergeCell ref="A470:E470"/>
    <mergeCell ref="A471:E471"/>
    <mergeCell ref="A472:E472"/>
    <mergeCell ref="F426:G426"/>
    <mergeCell ref="A603:I603"/>
    <mergeCell ref="A585:E585"/>
    <mergeCell ref="F581:G581"/>
    <mergeCell ref="H588:I588"/>
    <mergeCell ref="A650:E650"/>
    <mergeCell ref="F650:G650"/>
    <mergeCell ref="H650:I650"/>
    <mergeCell ref="A479:E479"/>
    <mergeCell ref="H447:I447"/>
    <mergeCell ref="H496:I496"/>
    <mergeCell ref="F447:G447"/>
    <mergeCell ref="A496:E496"/>
    <mergeCell ref="A498:E498"/>
    <mergeCell ref="F600:G600"/>
    <mergeCell ref="A609:E609"/>
    <mergeCell ref="H581:I581"/>
    <mergeCell ref="A607:E607"/>
    <mergeCell ref="A559:E559"/>
    <mergeCell ref="F543:G543"/>
    <mergeCell ref="H543:I543"/>
    <mergeCell ref="H539:I539"/>
    <mergeCell ref="A538:E538"/>
    <mergeCell ref="A565:E565"/>
    <mergeCell ref="F591:G591"/>
    <mergeCell ref="A574:E574"/>
    <mergeCell ref="H580:I580"/>
    <mergeCell ref="F586:G586"/>
    <mergeCell ref="H586:I586"/>
    <mergeCell ref="A605:E606"/>
    <mergeCell ref="A430:E430"/>
    <mergeCell ref="A509:E509"/>
    <mergeCell ref="A583:E583"/>
    <mergeCell ref="F583:G583"/>
    <mergeCell ref="A572:E572"/>
    <mergeCell ref="F509:G509"/>
    <mergeCell ref="A541:E541"/>
    <mergeCell ref="A578:E578"/>
    <mergeCell ref="F580:G580"/>
    <mergeCell ref="A649:E649"/>
    <mergeCell ref="H576:I576"/>
    <mergeCell ref="H579:I579"/>
    <mergeCell ref="A621:E622"/>
    <mergeCell ref="F621:G622"/>
    <mergeCell ref="H621:I622"/>
    <mergeCell ref="A612:E612"/>
    <mergeCell ref="F612:G612"/>
    <mergeCell ref="H612:I612"/>
    <mergeCell ref="H597:I597"/>
    <mergeCell ref="F613:G613"/>
    <mergeCell ref="A611:E611"/>
    <mergeCell ref="A579:E579"/>
    <mergeCell ref="F579:G579"/>
    <mergeCell ref="F596:G596"/>
    <mergeCell ref="H509:I509"/>
    <mergeCell ref="H607:I607"/>
    <mergeCell ref="A532:I532"/>
    <mergeCell ref="H556:I556"/>
    <mergeCell ref="A577:E577"/>
    <mergeCell ref="F577:G577"/>
    <mergeCell ref="F582:G582"/>
    <mergeCell ref="H582:I582"/>
    <mergeCell ref="A573:E573"/>
    <mergeCell ref="A60:E60"/>
    <mergeCell ref="A45:E45"/>
    <mergeCell ref="H55:I55"/>
    <mergeCell ref="A508:E508"/>
    <mergeCell ref="A78:E78"/>
    <mergeCell ref="A422:E422"/>
    <mergeCell ref="A418:E418"/>
    <mergeCell ref="A105:I106"/>
    <mergeCell ref="H16:I16"/>
    <mergeCell ref="H420:I420"/>
    <mergeCell ref="H128:I128"/>
    <mergeCell ref="F123:G123"/>
    <mergeCell ref="H123:I123"/>
    <mergeCell ref="A26:E26"/>
    <mergeCell ref="F51:G51"/>
    <mergeCell ref="A48:E48"/>
    <mergeCell ref="F28:G28"/>
    <mergeCell ref="A39:E39"/>
    <mergeCell ref="H419:I419"/>
    <mergeCell ref="A420:E420"/>
    <mergeCell ref="H423:I423"/>
    <mergeCell ref="F422:G422"/>
    <mergeCell ref="H422:I422"/>
    <mergeCell ref="A419:E419"/>
    <mergeCell ref="H421:I421"/>
    <mergeCell ref="F420:G420"/>
    <mergeCell ref="F421:G421"/>
    <mergeCell ref="A421:E421"/>
    <mergeCell ref="A423:E423"/>
    <mergeCell ref="F423:G423"/>
    <mergeCell ref="H504:I504"/>
    <mergeCell ref="H445:I446"/>
    <mergeCell ref="A2:I2"/>
    <mergeCell ref="A6:E6"/>
    <mergeCell ref="A18:E18"/>
    <mergeCell ref="A14:E14"/>
    <mergeCell ref="A15:E15"/>
    <mergeCell ref="F20:G20"/>
    <mergeCell ref="A4:E5"/>
    <mergeCell ref="H6:I6"/>
    <mergeCell ref="F6:G6"/>
    <mergeCell ref="F16:G16"/>
    <mergeCell ref="A20:E20"/>
    <mergeCell ref="A17:E17"/>
    <mergeCell ref="A49:E49"/>
    <mergeCell ref="A28:E28"/>
    <mergeCell ref="A29:E29"/>
    <mergeCell ref="A19:E19"/>
    <mergeCell ref="A34:E34"/>
    <mergeCell ref="A47:E47"/>
    <mergeCell ref="A46:E46"/>
    <mergeCell ref="A41:E41"/>
    <mergeCell ref="H3:I3"/>
    <mergeCell ref="H39:I39"/>
    <mergeCell ref="F4:G5"/>
    <mergeCell ref="H4:I5"/>
    <mergeCell ref="F9:G9"/>
    <mergeCell ref="F10:G10"/>
    <mergeCell ref="H11:I11"/>
    <mergeCell ref="H8:I8"/>
    <mergeCell ref="H12:I12"/>
    <mergeCell ref="F15:G15"/>
    <mergeCell ref="F12:G12"/>
    <mergeCell ref="A7:E7"/>
    <mergeCell ref="F11:G11"/>
    <mergeCell ref="A13:E13"/>
    <mergeCell ref="F13:G13"/>
    <mergeCell ref="H13:I13"/>
    <mergeCell ref="H57:I57"/>
    <mergeCell ref="H33:I33"/>
    <mergeCell ref="H44:I44"/>
    <mergeCell ref="H40:I40"/>
    <mergeCell ref="H41:I41"/>
    <mergeCell ref="H48:I48"/>
    <mergeCell ref="H45:I45"/>
    <mergeCell ref="H37:I37"/>
    <mergeCell ref="H34:I34"/>
    <mergeCell ref="A36:E36"/>
    <mergeCell ref="A57:E57"/>
    <mergeCell ref="A33:E33"/>
    <mergeCell ref="F21:G21"/>
    <mergeCell ref="F40:G40"/>
    <mergeCell ref="F26:G26"/>
    <mergeCell ref="F22:G22"/>
    <mergeCell ref="F41:G41"/>
    <mergeCell ref="F44:G44"/>
    <mergeCell ref="A56:E56"/>
    <mergeCell ref="F57:G57"/>
    <mergeCell ref="F33:G33"/>
    <mergeCell ref="F34:G34"/>
    <mergeCell ref="F35:G35"/>
    <mergeCell ref="F36:G36"/>
    <mergeCell ref="A40:E40"/>
    <mergeCell ref="F37:G37"/>
    <mergeCell ref="A35:E35"/>
    <mergeCell ref="F47:G47"/>
    <mergeCell ref="A74:E74"/>
    <mergeCell ref="H78:I78"/>
    <mergeCell ref="F78:G78"/>
    <mergeCell ref="A9:E9"/>
    <mergeCell ref="H9:I9"/>
    <mergeCell ref="H10:I10"/>
    <mergeCell ref="H7:I7"/>
    <mergeCell ref="F7:G7"/>
    <mergeCell ref="A8:E8"/>
    <mergeCell ref="A10:E10"/>
    <mergeCell ref="A12:E12"/>
    <mergeCell ref="H21:I21"/>
    <mergeCell ref="H28:I28"/>
    <mergeCell ref="F19:G19"/>
    <mergeCell ref="F27:G27"/>
    <mergeCell ref="H19:I19"/>
    <mergeCell ref="H20:I20"/>
    <mergeCell ref="H30:I30"/>
    <mergeCell ref="H17:I17"/>
    <mergeCell ref="F18:G18"/>
    <mergeCell ref="F17:G17"/>
    <mergeCell ref="H18:I18"/>
    <mergeCell ref="H22:I22"/>
    <mergeCell ref="F30:G30"/>
    <mergeCell ref="H26:I26"/>
    <mergeCell ref="H27:I27"/>
    <mergeCell ref="H14:I14"/>
    <mergeCell ref="H15:I15"/>
    <mergeCell ref="F8:G8"/>
    <mergeCell ref="F14:G14"/>
    <mergeCell ref="A11:E11"/>
    <mergeCell ref="F46:G46"/>
    <mergeCell ref="A16:E16"/>
    <mergeCell ref="H49:I49"/>
    <mergeCell ref="H72:I72"/>
    <mergeCell ref="H47:I47"/>
    <mergeCell ref="H50:I50"/>
    <mergeCell ref="F66:G67"/>
    <mergeCell ref="H58:I58"/>
    <mergeCell ref="A64:I64"/>
    <mergeCell ref="A58:E58"/>
    <mergeCell ref="A70:E70"/>
    <mergeCell ref="H70:I70"/>
    <mergeCell ref="H36:I36"/>
    <mergeCell ref="H35:I35"/>
    <mergeCell ref="H46:I46"/>
    <mergeCell ref="F75:G75"/>
    <mergeCell ref="F74:G74"/>
    <mergeCell ref="F69:G69"/>
    <mergeCell ref="H68:I68"/>
    <mergeCell ref="F48:G48"/>
    <mergeCell ref="H66:I67"/>
    <mergeCell ref="H60:I60"/>
    <mergeCell ref="A38:E38"/>
    <mergeCell ref="F38:G38"/>
    <mergeCell ref="H38:I38"/>
    <mergeCell ref="F39:G39"/>
    <mergeCell ref="A44:E44"/>
    <mergeCell ref="F50:G50"/>
    <mergeCell ref="H51:I51"/>
    <mergeCell ref="A53:E53"/>
    <mergeCell ref="H59:I59"/>
    <mergeCell ref="F60:G60"/>
    <mergeCell ref="A72:E72"/>
    <mergeCell ref="A124:E124"/>
    <mergeCell ref="F139:G139"/>
    <mergeCell ref="F124:G124"/>
    <mergeCell ref="A131:E131"/>
    <mergeCell ref="H124:I124"/>
    <mergeCell ref="F121:G121"/>
    <mergeCell ref="F120:G120"/>
    <mergeCell ref="H120:I120"/>
    <mergeCell ref="F118:G118"/>
    <mergeCell ref="F91:G91"/>
    <mergeCell ref="A119:E119"/>
    <mergeCell ref="F119:G119"/>
    <mergeCell ref="H119:I119"/>
    <mergeCell ref="F117:G117"/>
    <mergeCell ref="H117:I117"/>
    <mergeCell ref="A116:E116"/>
    <mergeCell ref="A92:E92"/>
    <mergeCell ref="A113:E113"/>
    <mergeCell ref="A118:E118"/>
    <mergeCell ref="A114:E114"/>
    <mergeCell ref="F114:G114"/>
    <mergeCell ref="A123:E123"/>
    <mergeCell ref="F131:G131"/>
    <mergeCell ref="A130:E130"/>
    <mergeCell ref="F130:G130"/>
    <mergeCell ref="A126:E126"/>
    <mergeCell ref="F126:G126"/>
    <mergeCell ref="H115:I115"/>
    <mergeCell ref="H94:I94"/>
    <mergeCell ref="F108:G109"/>
    <mergeCell ref="H90:I90"/>
    <mergeCell ref="F92:G92"/>
    <mergeCell ref="F116:G116"/>
    <mergeCell ref="A117:E117"/>
    <mergeCell ref="A125:E125"/>
    <mergeCell ref="F122:G122"/>
    <mergeCell ref="F93:G93"/>
    <mergeCell ref="H145:I145"/>
    <mergeCell ref="H144:I144"/>
    <mergeCell ref="A141:E141"/>
    <mergeCell ref="F140:G140"/>
    <mergeCell ref="A145:E145"/>
    <mergeCell ref="F145:G145"/>
    <mergeCell ref="F143:G143"/>
    <mergeCell ref="F142:G142"/>
    <mergeCell ref="A143:E143"/>
    <mergeCell ref="H133:I133"/>
    <mergeCell ref="A132:E132"/>
    <mergeCell ref="F132:G132"/>
    <mergeCell ref="H132:I132"/>
    <mergeCell ref="A134:E134"/>
    <mergeCell ref="F134:G134"/>
    <mergeCell ref="H134:I134"/>
    <mergeCell ref="F141:G141"/>
    <mergeCell ref="A133:E133"/>
    <mergeCell ref="F133:G133"/>
    <mergeCell ref="A142:E142"/>
    <mergeCell ref="F136:G136"/>
    <mergeCell ref="H142:I142"/>
    <mergeCell ref="H122:I122"/>
    <mergeCell ref="F127:G127"/>
    <mergeCell ref="A122:E122"/>
    <mergeCell ref="A73:E73"/>
    <mergeCell ref="F72:G72"/>
    <mergeCell ref="F73:G73"/>
    <mergeCell ref="H82:I82"/>
    <mergeCell ref="A81:E81"/>
    <mergeCell ref="A71:E71"/>
    <mergeCell ref="F76:G76"/>
    <mergeCell ref="F71:G71"/>
    <mergeCell ref="H141:I141"/>
    <mergeCell ref="F137:G137"/>
    <mergeCell ref="H137:I137"/>
    <mergeCell ref="A138:E138"/>
    <mergeCell ref="F138:G138"/>
    <mergeCell ref="H138:I138"/>
    <mergeCell ref="H140:I140"/>
    <mergeCell ref="A137:E137"/>
    <mergeCell ref="A140:E140"/>
    <mergeCell ref="H131:I131"/>
    <mergeCell ref="A127:E127"/>
    <mergeCell ref="A129:E129"/>
    <mergeCell ref="F129:G129"/>
    <mergeCell ref="H127:I127"/>
    <mergeCell ref="H129:I129"/>
    <mergeCell ref="A128:E128"/>
    <mergeCell ref="F128:G128"/>
    <mergeCell ref="H126:I126"/>
    <mergeCell ref="H125:I125"/>
    <mergeCell ref="F125:G125"/>
    <mergeCell ref="H130:I130"/>
    <mergeCell ref="H116:I116"/>
    <mergeCell ref="H118:I118"/>
    <mergeCell ref="A77:E77"/>
    <mergeCell ref="F77:G77"/>
    <mergeCell ref="A82:E82"/>
    <mergeCell ref="F82:G82"/>
    <mergeCell ref="A79:E79"/>
    <mergeCell ref="A121:E121"/>
    <mergeCell ref="A85:I85"/>
    <mergeCell ref="A87:E88"/>
    <mergeCell ref="F87:G88"/>
    <mergeCell ref="F110:G110"/>
    <mergeCell ref="F113:G113"/>
    <mergeCell ref="H113:I113"/>
    <mergeCell ref="H112:I112"/>
    <mergeCell ref="F111:G111"/>
    <mergeCell ref="H114:I114"/>
    <mergeCell ref="H110:I110"/>
    <mergeCell ref="A89:E89"/>
    <mergeCell ref="A108:E109"/>
    <mergeCell ref="A91:E91"/>
    <mergeCell ref="A90:E90"/>
    <mergeCell ref="A93:E93"/>
    <mergeCell ref="F79:G79"/>
    <mergeCell ref="H79:I79"/>
    <mergeCell ref="H91:I91"/>
    <mergeCell ref="F81:G81"/>
    <mergeCell ref="H81:I81"/>
    <mergeCell ref="A80:E80"/>
    <mergeCell ref="A120:E120"/>
    <mergeCell ref="H77:I77"/>
    <mergeCell ref="H80:I80"/>
    <mergeCell ref="H121:I121"/>
    <mergeCell ref="F115:G115"/>
    <mergeCell ref="H111:I111"/>
    <mergeCell ref="H143:I143"/>
    <mergeCell ref="A136:E136"/>
    <mergeCell ref="F135:G135"/>
    <mergeCell ref="H135:I135"/>
    <mergeCell ref="A139:E139"/>
    <mergeCell ref="H139:I139"/>
    <mergeCell ref="H136:I136"/>
    <mergeCell ref="A135:E135"/>
    <mergeCell ref="F169:G169"/>
    <mergeCell ref="H161:I161"/>
    <mergeCell ref="F146:G146"/>
    <mergeCell ref="F148:G148"/>
    <mergeCell ref="A160:E160"/>
    <mergeCell ref="F160:G160"/>
    <mergeCell ref="H160:I160"/>
    <mergeCell ref="H147:I147"/>
    <mergeCell ref="A156:E156"/>
    <mergeCell ref="H146:I146"/>
    <mergeCell ref="H156:I156"/>
    <mergeCell ref="H158:I158"/>
    <mergeCell ref="H153:I153"/>
    <mergeCell ref="F150:G150"/>
    <mergeCell ref="F154:G154"/>
    <mergeCell ref="H230:I230"/>
    <mergeCell ref="A231:E231"/>
    <mergeCell ref="F231:G231"/>
    <mergeCell ref="H231:I231"/>
    <mergeCell ref="A224:E224"/>
    <mergeCell ref="H227:I227"/>
    <mergeCell ref="F224:G224"/>
    <mergeCell ref="H228:I228"/>
    <mergeCell ref="A225:E225"/>
    <mergeCell ref="A229:E229"/>
    <mergeCell ref="A144:E144"/>
    <mergeCell ref="F144:G144"/>
    <mergeCell ref="F230:G230"/>
    <mergeCell ref="F228:G228"/>
    <mergeCell ref="F212:G212"/>
    <mergeCell ref="H214:I214"/>
    <mergeCell ref="F214:G214"/>
    <mergeCell ref="A169:E169"/>
    <mergeCell ref="A198:E199"/>
    <mergeCell ref="F179:G179"/>
    <mergeCell ref="A179:E179"/>
    <mergeCell ref="A181:E181"/>
    <mergeCell ref="F171:G171"/>
    <mergeCell ref="H178:I178"/>
    <mergeCell ref="F201:G201"/>
    <mergeCell ref="A180:E180"/>
    <mergeCell ref="F183:G183"/>
    <mergeCell ref="F181:G181"/>
    <mergeCell ref="A176:E177"/>
    <mergeCell ref="H226:I226"/>
    <mergeCell ref="F225:G225"/>
    <mergeCell ref="F226:G226"/>
    <mergeCell ref="A147:E147"/>
    <mergeCell ref="F147:G147"/>
    <mergeCell ref="A146:E146"/>
    <mergeCell ref="H148:I148"/>
    <mergeCell ref="A149:E149"/>
    <mergeCell ref="H149:I149"/>
    <mergeCell ref="A148:E148"/>
    <mergeCell ref="A152:E152"/>
    <mergeCell ref="H221:I221"/>
    <mergeCell ref="F220:G220"/>
    <mergeCell ref="A157:E157"/>
    <mergeCell ref="A154:E154"/>
    <mergeCell ref="F149:G149"/>
    <mergeCell ref="A155:E155"/>
    <mergeCell ref="A158:E158"/>
    <mergeCell ref="F158:G158"/>
    <mergeCell ref="A166:E167"/>
    <mergeCell ref="A183:E183"/>
    <mergeCell ref="A151:E151"/>
    <mergeCell ref="A150:E150"/>
    <mergeCell ref="A200:E200"/>
    <mergeCell ref="H201:I201"/>
    <mergeCell ref="A212:E212"/>
    <mergeCell ref="H181:I181"/>
    <mergeCell ref="H154:I154"/>
    <mergeCell ref="F152:G152"/>
    <mergeCell ref="F202:G202"/>
    <mergeCell ref="F178:G178"/>
    <mergeCell ref="F182:G182"/>
    <mergeCell ref="F217:G217"/>
    <mergeCell ref="F218:G218"/>
    <mergeCell ref="H217:I217"/>
    <mergeCell ref="H237:I237"/>
    <mergeCell ref="H234:I234"/>
    <mergeCell ref="F236:G236"/>
    <mergeCell ref="H250:I250"/>
    <mergeCell ref="H273:I273"/>
    <mergeCell ref="H240:I240"/>
    <mergeCell ref="A234:E234"/>
    <mergeCell ref="F234:G234"/>
    <mergeCell ref="F235:G235"/>
    <mergeCell ref="A237:E237"/>
    <mergeCell ref="F281:G281"/>
    <mergeCell ref="H266:I266"/>
    <mergeCell ref="H267:I267"/>
    <mergeCell ref="F267:G267"/>
    <mergeCell ref="A238:E238"/>
    <mergeCell ref="F238:G238"/>
    <mergeCell ref="H236:I236"/>
    <mergeCell ref="A236:E236"/>
    <mergeCell ref="F237:G237"/>
    <mergeCell ref="A249:E249"/>
    <mergeCell ref="A247:E247"/>
    <mergeCell ref="A273:E273"/>
    <mergeCell ref="A279:E279"/>
    <mergeCell ref="H247:I247"/>
    <mergeCell ref="A275:E275"/>
    <mergeCell ref="H239:I239"/>
    <mergeCell ref="H249:I249"/>
    <mergeCell ref="F271:G271"/>
    <mergeCell ref="A246:E246"/>
    <mergeCell ref="F246:G246"/>
    <mergeCell ref="H277:I277"/>
    <mergeCell ref="F250:G250"/>
    <mergeCell ref="A240:E240"/>
    <mergeCell ref="H241:I241"/>
    <mergeCell ref="H242:I242"/>
    <mergeCell ref="H245:I245"/>
    <mergeCell ref="A266:E266"/>
    <mergeCell ref="H271:I271"/>
    <mergeCell ref="H269:I269"/>
    <mergeCell ref="A271:E271"/>
    <mergeCell ref="H290:I290"/>
    <mergeCell ref="A277:E277"/>
    <mergeCell ref="H272:I272"/>
    <mergeCell ref="F270:G270"/>
    <mergeCell ref="F241:G241"/>
    <mergeCell ref="F269:G269"/>
    <mergeCell ref="A262:I262"/>
    <mergeCell ref="A264:E265"/>
    <mergeCell ref="F264:G265"/>
    <mergeCell ref="H264:I265"/>
    <mergeCell ref="A268:E268"/>
    <mergeCell ref="F268:G268"/>
    <mergeCell ref="H268:I268"/>
    <mergeCell ref="A248:E248"/>
    <mergeCell ref="F245:G245"/>
    <mergeCell ref="A270:E270"/>
    <mergeCell ref="F243:G243"/>
    <mergeCell ref="A245:E245"/>
    <mergeCell ref="A243:E243"/>
    <mergeCell ref="F248:G248"/>
    <mergeCell ref="F249:G249"/>
    <mergeCell ref="A269:E269"/>
    <mergeCell ref="A250:E250"/>
    <mergeCell ref="H270:I270"/>
    <mergeCell ref="A298:E299"/>
    <mergeCell ref="F298:G299"/>
    <mergeCell ref="H298:I299"/>
    <mergeCell ref="F326:G326"/>
    <mergeCell ref="H328:I328"/>
    <mergeCell ref="F676:G676"/>
    <mergeCell ref="H676:I676"/>
    <mergeCell ref="H674:I674"/>
    <mergeCell ref="H671:I671"/>
    <mergeCell ref="F673:G673"/>
    <mergeCell ref="H673:I673"/>
    <mergeCell ref="F675:G675"/>
    <mergeCell ref="H675:I675"/>
    <mergeCell ref="H534:I535"/>
    <mergeCell ref="F573:G573"/>
    <mergeCell ref="H573:I573"/>
    <mergeCell ref="F541:G541"/>
    <mergeCell ref="H541:I541"/>
    <mergeCell ref="F539:G539"/>
    <mergeCell ref="A537:E537"/>
    <mergeCell ref="F536:G536"/>
    <mergeCell ref="F537:G537"/>
    <mergeCell ref="H655:I655"/>
    <mergeCell ref="F655:G655"/>
    <mergeCell ref="A652:E652"/>
    <mergeCell ref="A653:E653"/>
    <mergeCell ref="H583:I583"/>
    <mergeCell ref="A582:E582"/>
    <mergeCell ref="A581:E581"/>
    <mergeCell ref="H537:I537"/>
    <mergeCell ref="A536:E536"/>
    <mergeCell ref="F534:G535"/>
    <mergeCell ref="A682:E682"/>
    <mergeCell ref="F682:G682"/>
    <mergeCell ref="H682:I682"/>
    <mergeCell ref="A677:E677"/>
    <mergeCell ref="F677:G677"/>
    <mergeCell ref="H677:I677"/>
    <mergeCell ref="A678:E678"/>
    <mergeCell ref="H680:I680"/>
    <mergeCell ref="H679:I679"/>
    <mergeCell ref="A681:E681"/>
    <mergeCell ref="A672:E672"/>
    <mergeCell ref="F672:G672"/>
    <mergeCell ref="F669:G669"/>
    <mergeCell ref="H669:I669"/>
    <mergeCell ref="A671:E671"/>
    <mergeCell ref="F611:G611"/>
    <mergeCell ref="H611:I611"/>
    <mergeCell ref="A668:E668"/>
    <mergeCell ref="F668:G668"/>
    <mergeCell ref="H668:I668"/>
    <mergeCell ref="F681:G681"/>
    <mergeCell ref="H681:I681"/>
    <mergeCell ref="F671:G671"/>
    <mergeCell ref="A674:E674"/>
    <mergeCell ref="F674:G674"/>
    <mergeCell ref="H672:I672"/>
    <mergeCell ref="A673:E673"/>
    <mergeCell ref="A657:E657"/>
    <mergeCell ref="F657:G657"/>
    <mergeCell ref="F651:G651"/>
    <mergeCell ref="H657:I657"/>
    <mergeCell ref="A651:E651"/>
    <mergeCell ref="A680:E680"/>
    <mergeCell ref="F680:G680"/>
    <mergeCell ref="F678:G678"/>
    <mergeCell ref="H678:I678"/>
    <mergeCell ref="F679:G679"/>
    <mergeCell ref="A670:E670"/>
    <mergeCell ref="F670:G670"/>
    <mergeCell ref="H670:I670"/>
    <mergeCell ref="F609:G609"/>
    <mergeCell ref="H609:I609"/>
    <mergeCell ref="H600:I600"/>
    <mergeCell ref="A610:E610"/>
    <mergeCell ref="F610:G610"/>
    <mergeCell ref="H610:I610"/>
    <mergeCell ref="A608:E608"/>
    <mergeCell ref="F608:G608"/>
    <mergeCell ref="H608:I608"/>
    <mergeCell ref="A619:I619"/>
    <mergeCell ref="F605:G606"/>
    <mergeCell ref="H605:I606"/>
    <mergeCell ref="H656:I656"/>
    <mergeCell ref="F607:G607"/>
    <mergeCell ref="A655:E655"/>
    <mergeCell ref="H651:I651"/>
    <mergeCell ref="A679:E679"/>
    <mergeCell ref="F499:G499"/>
    <mergeCell ref="H464:I465"/>
    <mergeCell ref="A476:E476"/>
    <mergeCell ref="A475:E475"/>
    <mergeCell ref="A540:E540"/>
    <mergeCell ref="F540:G540"/>
    <mergeCell ref="H538:I538"/>
    <mergeCell ref="A669:E669"/>
    <mergeCell ref="A675:E675"/>
    <mergeCell ref="A676:E676"/>
    <mergeCell ref="H564:I564"/>
    <mergeCell ref="H562:I562"/>
    <mergeCell ref="A563:E563"/>
    <mergeCell ref="F563:G563"/>
    <mergeCell ref="A560:E560"/>
    <mergeCell ref="F562:G562"/>
    <mergeCell ref="A562:E562"/>
    <mergeCell ref="A497:E497"/>
    <mergeCell ref="F497:G497"/>
    <mergeCell ref="F486:G487"/>
    <mergeCell ref="H501:I501"/>
    <mergeCell ref="H499:I499"/>
    <mergeCell ref="H500:I500"/>
    <mergeCell ref="F490:G490"/>
    <mergeCell ref="A473:E473"/>
    <mergeCell ref="F477:G477"/>
    <mergeCell ref="H489:I489"/>
    <mergeCell ref="H502:I502"/>
    <mergeCell ref="H479:I479"/>
    <mergeCell ref="F479:G479"/>
    <mergeCell ref="H536:I536"/>
    <mergeCell ref="F58:G58"/>
    <mergeCell ref="H87:I88"/>
    <mergeCell ref="F89:G89"/>
    <mergeCell ref="A115:E115"/>
    <mergeCell ref="A318:I318"/>
    <mergeCell ref="A415:E415"/>
    <mergeCell ref="H75:I75"/>
    <mergeCell ref="A75:E75"/>
    <mergeCell ref="A66:E67"/>
    <mergeCell ref="H69:I69"/>
    <mergeCell ref="H74:I74"/>
    <mergeCell ref="A69:E69"/>
    <mergeCell ref="F68:G68"/>
    <mergeCell ref="H322:I322"/>
    <mergeCell ref="F322:G322"/>
    <mergeCell ref="A332:E332"/>
    <mergeCell ref="H76:I76"/>
    <mergeCell ref="A76:E76"/>
    <mergeCell ref="A320:E321"/>
    <mergeCell ref="H320:I321"/>
    <mergeCell ref="A174:I174"/>
    <mergeCell ref="H182:I182"/>
    <mergeCell ref="F310:G310"/>
    <mergeCell ref="H310:I310"/>
    <mergeCell ref="A311:E311"/>
    <mergeCell ref="F311:G311"/>
    <mergeCell ref="H311:I311"/>
    <mergeCell ref="A312:E312"/>
    <mergeCell ref="F312:G312"/>
    <mergeCell ref="H312:I312"/>
    <mergeCell ref="F402:G402"/>
    <mergeCell ref="H405:I405"/>
    <mergeCell ref="H426:I426"/>
    <mergeCell ref="F498:G498"/>
    <mergeCell ref="H490:I490"/>
    <mergeCell ref="F493:G493"/>
    <mergeCell ref="H493:I493"/>
    <mergeCell ref="F445:G446"/>
    <mergeCell ref="H497:I497"/>
    <mergeCell ref="A68:E68"/>
    <mergeCell ref="H73:I73"/>
    <mergeCell ref="F70:G70"/>
    <mergeCell ref="H403:I403"/>
    <mergeCell ref="H402:I402"/>
    <mergeCell ref="F376:G376"/>
    <mergeCell ref="A328:E328"/>
    <mergeCell ref="A333:E333"/>
    <mergeCell ref="A376:E376"/>
    <mergeCell ref="H348:I348"/>
    <mergeCell ref="F349:G349"/>
    <mergeCell ref="H349:I349"/>
    <mergeCell ref="H355:I355"/>
    <mergeCell ref="F374:G374"/>
    <mergeCell ref="H374:I374"/>
    <mergeCell ref="H331:I331"/>
    <mergeCell ref="F330:G330"/>
    <mergeCell ref="F331:G331"/>
    <mergeCell ref="H180:I180"/>
    <mergeCell ref="H179:I179"/>
    <mergeCell ref="H188:I188"/>
    <mergeCell ref="H189:I189"/>
    <mergeCell ref="H186:I186"/>
    <mergeCell ref="F189:G189"/>
    <mergeCell ref="A201:E201"/>
    <mergeCell ref="F176:G177"/>
    <mergeCell ref="H184:I184"/>
    <mergeCell ref="A188:E188"/>
    <mergeCell ref="F188:G188"/>
    <mergeCell ref="F184:G184"/>
    <mergeCell ref="H323:I323"/>
    <mergeCell ref="H283:I283"/>
    <mergeCell ref="F290:G290"/>
    <mergeCell ref="A323:E323"/>
    <mergeCell ref="F323:G323"/>
    <mergeCell ref="A324:E324"/>
    <mergeCell ref="F324:G324"/>
    <mergeCell ref="H327:I327"/>
    <mergeCell ref="H309:I309"/>
    <mergeCell ref="A310:E310"/>
    <mergeCell ref="H350:I350"/>
    <mergeCell ref="A351:E351"/>
    <mergeCell ref="F351:G351"/>
    <mergeCell ref="H351:I351"/>
    <mergeCell ref="H302:I302"/>
    <mergeCell ref="A303:E303"/>
    <mergeCell ref="A343:E343"/>
    <mergeCell ref="F343:G343"/>
    <mergeCell ref="H343:I343"/>
    <mergeCell ref="A344:E344"/>
    <mergeCell ref="F344:G344"/>
    <mergeCell ref="H344:I344"/>
    <mergeCell ref="A345:E345"/>
    <mergeCell ref="F345:G345"/>
    <mergeCell ref="H345:I345"/>
    <mergeCell ref="A346:E346"/>
    <mergeCell ref="F346:G346"/>
    <mergeCell ref="H571:I571"/>
    <mergeCell ref="A589:E589"/>
    <mergeCell ref="H427:I427"/>
    <mergeCell ref="F476:G476"/>
    <mergeCell ref="F473:G473"/>
    <mergeCell ref="F466:G466"/>
    <mergeCell ref="H474:I474"/>
    <mergeCell ref="F470:G470"/>
    <mergeCell ref="F472:G472"/>
    <mergeCell ref="H475:I475"/>
    <mergeCell ref="F491:G491"/>
    <mergeCell ref="H477:I477"/>
    <mergeCell ref="A478:E478"/>
    <mergeCell ref="F464:G465"/>
    <mergeCell ref="A431:E431"/>
    <mergeCell ref="F431:G431"/>
    <mergeCell ref="A437:E437"/>
    <mergeCell ref="F437:G437"/>
    <mergeCell ref="F494:G494"/>
    <mergeCell ref="A434:E434"/>
    <mergeCell ref="F436:G436"/>
    <mergeCell ref="H491:I491"/>
    <mergeCell ref="A433:E433"/>
    <mergeCell ref="F450:G450"/>
    <mergeCell ref="H450:I450"/>
    <mergeCell ref="A439:E439"/>
    <mergeCell ref="A464:E465"/>
    <mergeCell ref="F585:G585"/>
    <mergeCell ref="A571:E571"/>
    <mergeCell ref="F571:G571"/>
    <mergeCell ref="A576:E576"/>
    <mergeCell ref="A586:E586"/>
    <mergeCell ref="F561:G561"/>
    <mergeCell ref="H572:I572"/>
    <mergeCell ref="H587:I587"/>
    <mergeCell ref="A587:E587"/>
    <mergeCell ref="F587:G587"/>
    <mergeCell ref="A590:E590"/>
    <mergeCell ref="H593:I593"/>
    <mergeCell ref="H589:I589"/>
    <mergeCell ref="A567:E567"/>
    <mergeCell ref="H591:I591"/>
    <mergeCell ref="F597:G597"/>
    <mergeCell ref="A597:E597"/>
    <mergeCell ref="F595:G595"/>
    <mergeCell ref="H595:I595"/>
    <mergeCell ref="F590:G590"/>
    <mergeCell ref="H590:I590"/>
    <mergeCell ref="A593:E593"/>
    <mergeCell ref="F593:G593"/>
    <mergeCell ref="F575:G575"/>
    <mergeCell ref="H575:I575"/>
    <mergeCell ref="A575:E575"/>
    <mergeCell ref="A584:E584"/>
    <mergeCell ref="F584:G584"/>
    <mergeCell ref="A580:E580"/>
    <mergeCell ref="A588:E588"/>
    <mergeCell ref="H592:I592"/>
    <mergeCell ref="A594:E594"/>
    <mergeCell ref="F594:G594"/>
    <mergeCell ref="H594:I594"/>
    <mergeCell ref="F570:G570"/>
    <mergeCell ref="A569:E569"/>
    <mergeCell ref="F569:G569"/>
    <mergeCell ref="H553:I554"/>
    <mergeCell ref="A491:E491"/>
    <mergeCell ref="H569:I569"/>
    <mergeCell ref="A570:E570"/>
    <mergeCell ref="A637:E637"/>
    <mergeCell ref="F637:G637"/>
    <mergeCell ref="H637:I637"/>
    <mergeCell ref="F560:G560"/>
    <mergeCell ref="H560:I560"/>
    <mergeCell ref="A561:E561"/>
    <mergeCell ref="H596:I596"/>
    <mergeCell ref="F588:G588"/>
    <mergeCell ref="H626:I626"/>
    <mergeCell ref="H634:I635"/>
    <mergeCell ref="H625:I625"/>
    <mergeCell ref="H613:I613"/>
    <mergeCell ref="A623:E623"/>
    <mergeCell ref="F623:G623"/>
    <mergeCell ref="H623:I623"/>
    <mergeCell ref="A624:E624"/>
    <mergeCell ref="F624:G624"/>
    <mergeCell ref="H624:I624"/>
    <mergeCell ref="H563:I563"/>
    <mergeCell ref="A564:E564"/>
    <mergeCell ref="F564:G564"/>
    <mergeCell ref="A568:E568"/>
    <mergeCell ref="A614:E614"/>
    <mergeCell ref="H561:I561"/>
    <mergeCell ref="H584:I584"/>
    <mergeCell ref="H585:I585"/>
    <mergeCell ref="A592:E592"/>
    <mergeCell ref="F592:G592"/>
    <mergeCell ref="H542:I542"/>
    <mergeCell ref="A539:E539"/>
    <mergeCell ref="A542:E542"/>
    <mergeCell ref="F538:G538"/>
    <mergeCell ref="F505:G505"/>
    <mergeCell ref="A506:E506"/>
    <mergeCell ref="F506:G506"/>
    <mergeCell ref="A534:E535"/>
    <mergeCell ref="A502:E502"/>
    <mergeCell ref="F502:G502"/>
    <mergeCell ref="H433:I433"/>
    <mergeCell ref="H498:I498"/>
    <mergeCell ref="H495:I495"/>
    <mergeCell ref="H486:I487"/>
    <mergeCell ref="A486:E487"/>
    <mergeCell ref="A484:I484"/>
    <mergeCell ref="A474:E474"/>
    <mergeCell ref="A477:E477"/>
    <mergeCell ref="A438:E438"/>
    <mergeCell ref="A492:E492"/>
    <mergeCell ref="H494:I494"/>
    <mergeCell ref="A490:E490"/>
    <mergeCell ref="H476:I476"/>
    <mergeCell ref="H473:I473"/>
    <mergeCell ref="F508:G508"/>
    <mergeCell ref="F329:G329"/>
    <mergeCell ref="F425:G425"/>
    <mergeCell ref="H431:I431"/>
    <mergeCell ref="A432:E432"/>
    <mergeCell ref="F432:G432"/>
    <mergeCell ref="H434:I434"/>
    <mergeCell ref="A331:E331"/>
    <mergeCell ref="A462:I462"/>
    <mergeCell ref="H238:I238"/>
    <mergeCell ref="A322:E322"/>
    <mergeCell ref="F320:G321"/>
    <mergeCell ref="A372:E373"/>
    <mergeCell ref="F372:G373"/>
    <mergeCell ref="H372:I373"/>
    <mergeCell ref="A374:E374"/>
    <mergeCell ref="A325:E325"/>
    <mergeCell ref="F325:G325"/>
    <mergeCell ref="H325:I325"/>
    <mergeCell ref="F328:G328"/>
    <mergeCell ref="A327:E327"/>
    <mergeCell ref="F327:G327"/>
    <mergeCell ref="A282:E282"/>
    <mergeCell ref="F282:G282"/>
    <mergeCell ref="H282:I282"/>
    <mergeCell ref="H326:I326"/>
    <mergeCell ref="H437:I437"/>
    <mergeCell ref="H329:I329"/>
    <mergeCell ref="A329:E329"/>
    <mergeCell ref="F418:G418"/>
    <mergeCell ref="H281:I281"/>
    <mergeCell ref="A281:E281"/>
    <mergeCell ref="H279:I279"/>
    <mergeCell ref="A202:E202"/>
    <mergeCell ref="F285:G285"/>
    <mergeCell ref="H285:I285"/>
    <mergeCell ref="A296:I296"/>
    <mergeCell ref="A267:E267"/>
    <mergeCell ref="F266:G266"/>
    <mergeCell ref="A290:E290"/>
    <mergeCell ref="A196:I196"/>
    <mergeCell ref="A182:E182"/>
    <mergeCell ref="A171:E171"/>
    <mergeCell ref="F161:G161"/>
    <mergeCell ref="H170:I170"/>
    <mergeCell ref="F185:G185"/>
    <mergeCell ref="A276:E276"/>
    <mergeCell ref="F276:G276"/>
    <mergeCell ref="H276:I276"/>
    <mergeCell ref="A285:E285"/>
    <mergeCell ref="A233:E233"/>
    <mergeCell ref="F233:G233"/>
    <mergeCell ref="H233:I233"/>
    <mergeCell ref="A239:E239"/>
    <mergeCell ref="A208:E208"/>
    <mergeCell ref="F208:G208"/>
    <mergeCell ref="F213:G213"/>
    <mergeCell ref="H209:I209"/>
    <mergeCell ref="A209:E209"/>
    <mergeCell ref="F209:G209"/>
    <mergeCell ref="A286:E286"/>
    <mergeCell ref="F286:G286"/>
    <mergeCell ref="A161:E161"/>
    <mergeCell ref="A168:E168"/>
    <mergeCell ref="F180:G180"/>
    <mergeCell ref="A54:E54"/>
    <mergeCell ref="F54:G54"/>
    <mergeCell ref="H54:I54"/>
    <mergeCell ref="F303:G303"/>
    <mergeCell ref="H303:I303"/>
    <mergeCell ref="A304:E304"/>
    <mergeCell ref="F304:G304"/>
    <mergeCell ref="H304:I304"/>
    <mergeCell ref="A305:E305"/>
    <mergeCell ref="F305:G305"/>
    <mergeCell ref="H305:I305"/>
    <mergeCell ref="H324:I324"/>
    <mergeCell ref="A326:E326"/>
    <mergeCell ref="A274:E274"/>
    <mergeCell ref="F274:G274"/>
    <mergeCell ref="H274:I274"/>
    <mergeCell ref="A278:E278"/>
    <mergeCell ref="A203:E203"/>
    <mergeCell ref="A300:E300"/>
    <mergeCell ref="F300:G300"/>
    <mergeCell ref="A213:E213"/>
    <mergeCell ref="F155:G155"/>
    <mergeCell ref="F156:G156"/>
    <mergeCell ref="A159:E159"/>
    <mergeCell ref="A204:E204"/>
    <mergeCell ref="F204:G204"/>
    <mergeCell ref="H155:I155"/>
    <mergeCell ref="H198:I199"/>
    <mergeCell ref="F168:G168"/>
    <mergeCell ref="F166:G167"/>
    <mergeCell ref="H176:I177"/>
    <mergeCell ref="F198:G199"/>
    <mergeCell ref="A52:E52"/>
    <mergeCell ref="F52:G52"/>
    <mergeCell ref="H52:I52"/>
    <mergeCell ref="H169:I169"/>
    <mergeCell ref="A170:E170"/>
    <mergeCell ref="F200:G200"/>
    <mergeCell ref="H208:I208"/>
    <mergeCell ref="H171:I171"/>
    <mergeCell ref="F170:G170"/>
    <mergeCell ref="A330:E330"/>
    <mergeCell ref="A451:E451"/>
    <mergeCell ref="F451:G451"/>
    <mergeCell ref="A210:E210"/>
    <mergeCell ref="F210:G210"/>
    <mergeCell ref="H210:I210"/>
    <mergeCell ref="A211:E211"/>
    <mergeCell ref="H235:I235"/>
    <mergeCell ref="H451:I451"/>
    <mergeCell ref="H429:I429"/>
    <mergeCell ref="H425:I425"/>
    <mergeCell ref="H330:I330"/>
    <mergeCell ref="F439:G439"/>
    <mergeCell ref="H439:I439"/>
    <mergeCell ref="F429:G429"/>
    <mergeCell ref="H300:I300"/>
    <mergeCell ref="A301:E301"/>
    <mergeCell ref="F301:G301"/>
    <mergeCell ref="H301:I301"/>
    <mergeCell ref="A302:E302"/>
    <mergeCell ref="F302:G302"/>
    <mergeCell ref="F53:G53"/>
    <mergeCell ref="H53:I53"/>
    <mergeCell ref="A22:E22"/>
    <mergeCell ref="H332:I332"/>
    <mergeCell ref="H206:I206"/>
    <mergeCell ref="A164:I164"/>
    <mergeCell ref="F56:G56"/>
    <mergeCell ref="H202:I202"/>
    <mergeCell ref="H168:I168"/>
    <mergeCell ref="H166:I167"/>
    <mergeCell ref="H152:I152"/>
    <mergeCell ref="F203:G203"/>
    <mergeCell ref="H203:I203"/>
    <mergeCell ref="H200:I200"/>
    <mergeCell ref="H157:I157"/>
    <mergeCell ref="F157:G157"/>
    <mergeCell ref="H183:I183"/>
    <mergeCell ref="F211:G211"/>
    <mergeCell ref="H211:I211"/>
    <mergeCell ref="F153:G153"/>
    <mergeCell ref="H159:I159"/>
    <mergeCell ref="H150:I150"/>
    <mergeCell ref="F151:G151"/>
    <mergeCell ref="H151:I151"/>
    <mergeCell ref="H56:I56"/>
    <mergeCell ref="H204:I204"/>
    <mergeCell ref="A235:E235"/>
    <mergeCell ref="A207:E207"/>
    <mergeCell ref="A205:E205"/>
    <mergeCell ref="F205:G205"/>
    <mergeCell ref="H205:I205"/>
    <mergeCell ref="A153:E153"/>
    <mergeCell ref="F159:G159"/>
    <mergeCell ref="H71:I71"/>
    <mergeCell ref="A555:E555"/>
    <mergeCell ref="F555:G555"/>
    <mergeCell ref="H555:I555"/>
    <mergeCell ref="A480:E480"/>
    <mergeCell ref="H478:I478"/>
    <mergeCell ref="F452:G452"/>
    <mergeCell ref="F433:G433"/>
    <mergeCell ref="A452:E452"/>
    <mergeCell ref="H452:I452"/>
    <mergeCell ref="A443:I443"/>
    <mergeCell ref="A429:E429"/>
    <mergeCell ref="H432:I432"/>
    <mergeCell ref="H480:I480"/>
    <mergeCell ref="A466:E466"/>
    <mergeCell ref="F478:G478"/>
    <mergeCell ref="F474:G474"/>
    <mergeCell ref="F480:G480"/>
    <mergeCell ref="F475:G475"/>
    <mergeCell ref="A500:E500"/>
    <mergeCell ref="F500:G500"/>
    <mergeCell ref="F503:G503"/>
    <mergeCell ref="A503:E503"/>
    <mergeCell ref="H466:I466"/>
    <mergeCell ref="F492:G492"/>
    <mergeCell ref="H488:I488"/>
    <mergeCell ref="A489:E489"/>
    <mergeCell ref="F488:G488"/>
    <mergeCell ref="H492:I492"/>
    <mergeCell ref="A551:I551"/>
    <mergeCell ref="A553:E554"/>
    <mergeCell ref="F553:G554"/>
    <mergeCell ref="F542:G542"/>
    <mergeCell ref="F578:G578"/>
    <mergeCell ref="H578:I578"/>
    <mergeCell ref="A613:E613"/>
    <mergeCell ref="F567:G567"/>
    <mergeCell ref="H567:I567"/>
    <mergeCell ref="F568:G568"/>
    <mergeCell ref="H568:I568"/>
    <mergeCell ref="F574:G574"/>
    <mergeCell ref="H570:I570"/>
    <mergeCell ref="H574:I574"/>
    <mergeCell ref="F572:G572"/>
    <mergeCell ref="A591:E591"/>
    <mergeCell ref="A600:E600"/>
    <mergeCell ref="H577:I577"/>
    <mergeCell ref="A543:E543"/>
    <mergeCell ref="F589:G589"/>
    <mergeCell ref="A558:E558"/>
    <mergeCell ref="F558:G558"/>
    <mergeCell ref="H558:I558"/>
    <mergeCell ref="A557:E557"/>
    <mergeCell ref="F557:G557"/>
    <mergeCell ref="A556:E556"/>
    <mergeCell ref="F556:G556"/>
    <mergeCell ref="H559:I559"/>
    <mergeCell ref="H557:I557"/>
    <mergeCell ref="F565:G565"/>
    <mergeCell ref="H565:I565"/>
    <mergeCell ref="A566:E566"/>
    <mergeCell ref="F566:G566"/>
    <mergeCell ref="H566:I566"/>
    <mergeCell ref="H599:I599"/>
    <mergeCell ref="H598:I598"/>
    <mergeCell ref="F598:G598"/>
    <mergeCell ref="A598:E598"/>
    <mergeCell ref="F653:G653"/>
    <mergeCell ref="H652:I652"/>
    <mergeCell ref="H653:I653"/>
    <mergeCell ref="H639:I639"/>
    <mergeCell ref="A638:E638"/>
    <mergeCell ref="F599:G599"/>
    <mergeCell ref="A596:E596"/>
    <mergeCell ref="A595:E595"/>
    <mergeCell ref="A656:E656"/>
    <mergeCell ref="F656:G656"/>
    <mergeCell ref="F652:G652"/>
    <mergeCell ref="A639:E639"/>
    <mergeCell ref="F639:G639"/>
    <mergeCell ref="F638:G638"/>
    <mergeCell ref="A626:E626"/>
    <mergeCell ref="H638:I638"/>
    <mergeCell ref="A636:E636"/>
    <mergeCell ref="F636:G636"/>
    <mergeCell ref="H636:I636"/>
    <mergeCell ref="A625:E625"/>
    <mergeCell ref="F625:G625"/>
    <mergeCell ref="A632:I632"/>
    <mergeCell ref="A634:E635"/>
    <mergeCell ref="F634:G635"/>
    <mergeCell ref="F626:G626"/>
    <mergeCell ref="F614:G614"/>
    <mergeCell ref="H614:I614"/>
    <mergeCell ref="A599:E599"/>
  </mergeCells>
  <phoneticPr fontId="0" type="noConversion"/>
  <pageMargins left="0.70866141732283472" right="0.11811023622047245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8"/>
  <sheetViews>
    <sheetView zoomScale="91" zoomScaleNormal="91" workbookViewId="0">
      <selection activeCell="H81" sqref="H8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 x14ac:dyDescent="0.25">
      <c r="A1" s="652" t="s">
        <v>239</v>
      </c>
      <c r="B1" s="653"/>
      <c r="C1" s="653"/>
      <c r="D1" s="653"/>
      <c r="E1" s="653"/>
      <c r="F1" s="653"/>
      <c r="G1" s="653"/>
      <c r="H1" s="653"/>
    </row>
    <row r="2" spans="1:8" ht="26.25" customHeight="1" x14ac:dyDescent="0.25">
      <c r="A2" s="654" t="s">
        <v>135</v>
      </c>
      <c r="B2" s="653"/>
      <c r="C2" s="653"/>
      <c r="D2" s="653"/>
      <c r="E2" s="653"/>
      <c r="F2" s="653"/>
      <c r="G2" s="653"/>
      <c r="H2" s="653"/>
    </row>
    <row r="3" spans="1:8" x14ac:dyDescent="0.25">
      <c r="A3" s="86"/>
      <c r="B3" s="86"/>
      <c r="C3" s="86"/>
      <c r="D3" s="86"/>
      <c r="E3" s="87" t="s">
        <v>136</v>
      </c>
      <c r="F3" s="86"/>
      <c r="G3" s="87"/>
      <c r="H3" s="86"/>
    </row>
    <row r="4" spans="1:8" ht="30" x14ac:dyDescent="0.3">
      <c r="A4" s="88" t="s">
        <v>137</v>
      </c>
      <c r="B4" s="89" t="s">
        <v>138</v>
      </c>
      <c r="C4" s="90" t="s">
        <v>139</v>
      </c>
      <c r="D4" s="90"/>
      <c r="E4" s="91" t="s">
        <v>140</v>
      </c>
      <c r="F4" s="86"/>
      <c r="G4" s="86"/>
      <c r="H4" s="86"/>
    </row>
    <row r="5" spans="1:8" x14ac:dyDescent="0.25">
      <c r="A5" s="92"/>
      <c r="B5" s="92"/>
      <c r="C5" s="93"/>
      <c r="D5" s="93"/>
      <c r="E5" s="93">
        <f t="shared" ref="E5:E57" si="0">SUM(C5:D5)</f>
        <v>0</v>
      </c>
      <c r="F5" s="86"/>
      <c r="G5" s="86"/>
      <c r="H5" s="86"/>
    </row>
    <row r="6" spans="1:8" x14ac:dyDescent="0.25">
      <c r="A6" s="92"/>
      <c r="B6" s="92"/>
      <c r="C6" s="93"/>
      <c r="D6" s="93"/>
      <c r="E6" s="93">
        <f t="shared" si="0"/>
        <v>0</v>
      </c>
      <c r="F6" s="86"/>
      <c r="G6" s="86"/>
      <c r="H6" s="86"/>
    </row>
    <row r="7" spans="1:8" x14ac:dyDescent="0.25">
      <c r="A7" s="92"/>
      <c r="B7" s="92"/>
      <c r="C7" s="93"/>
      <c r="D7" s="93"/>
      <c r="E7" s="93">
        <f t="shared" si="0"/>
        <v>0</v>
      </c>
      <c r="F7" s="86"/>
      <c r="G7" s="86"/>
      <c r="H7" s="86"/>
    </row>
    <row r="8" spans="1:8" x14ac:dyDescent="0.25">
      <c r="A8" s="92"/>
      <c r="B8" s="92"/>
      <c r="C8" s="93"/>
      <c r="D8" s="93"/>
      <c r="E8" s="93">
        <f t="shared" si="0"/>
        <v>0</v>
      </c>
      <c r="F8" s="86"/>
      <c r="G8" s="86"/>
      <c r="H8" s="86"/>
    </row>
    <row r="9" spans="1:8" x14ac:dyDescent="0.25">
      <c r="A9" s="35" t="s">
        <v>141</v>
      </c>
      <c r="B9" s="94" t="s">
        <v>142</v>
      </c>
      <c r="C9" s="95">
        <f>SUM(C5:C8)</f>
        <v>0</v>
      </c>
      <c r="D9" s="95"/>
      <c r="E9" s="95">
        <f t="shared" si="0"/>
        <v>0</v>
      </c>
      <c r="F9" s="86"/>
      <c r="G9" s="86"/>
      <c r="H9" s="86"/>
    </row>
    <row r="10" spans="1:8" x14ac:dyDescent="0.25">
      <c r="A10" s="5" t="s">
        <v>251</v>
      </c>
      <c r="B10" s="96"/>
      <c r="C10" s="93">
        <v>500000</v>
      </c>
      <c r="D10" s="93"/>
      <c r="E10" s="93">
        <f t="shared" si="0"/>
        <v>500000</v>
      </c>
      <c r="F10" s="86"/>
      <c r="G10" s="86"/>
      <c r="H10" s="86"/>
    </row>
    <row r="11" spans="1:8" x14ac:dyDescent="0.25">
      <c r="A11" s="5" t="s">
        <v>256</v>
      </c>
      <c r="B11" s="96"/>
      <c r="C11" s="93">
        <v>1840000</v>
      </c>
      <c r="D11" s="93"/>
      <c r="E11" s="93">
        <f t="shared" si="0"/>
        <v>1840000</v>
      </c>
      <c r="F11" s="86"/>
      <c r="G11" s="86"/>
      <c r="H11" s="86"/>
    </row>
    <row r="12" spans="1:8" x14ac:dyDescent="0.25">
      <c r="A12" s="5" t="s">
        <v>247</v>
      </c>
      <c r="B12" s="96"/>
      <c r="C12" s="93">
        <v>927200</v>
      </c>
      <c r="D12" s="93"/>
      <c r="E12" s="93">
        <f>SUM(C12:D12)</f>
        <v>927200</v>
      </c>
      <c r="F12" s="86"/>
      <c r="G12" s="86"/>
      <c r="H12" s="86"/>
    </row>
    <row r="13" spans="1:8" s="36" customFormat="1" x14ac:dyDescent="0.25">
      <c r="A13" s="5" t="s">
        <v>248</v>
      </c>
      <c r="B13" s="96"/>
      <c r="C13" s="93">
        <v>850000</v>
      </c>
      <c r="D13" s="93"/>
      <c r="E13" s="93">
        <f t="shared" ref="E13:E15" si="1">SUM(C13:D13)</f>
        <v>850000</v>
      </c>
      <c r="F13" s="86"/>
      <c r="G13" s="86"/>
      <c r="H13" s="86"/>
    </row>
    <row r="14" spans="1:8" s="36" customFormat="1" x14ac:dyDescent="0.25">
      <c r="A14" s="5" t="s">
        <v>249</v>
      </c>
      <c r="B14" s="96"/>
      <c r="C14" s="93">
        <v>530000</v>
      </c>
      <c r="D14" s="93"/>
      <c r="E14" s="93">
        <f t="shared" si="1"/>
        <v>530000</v>
      </c>
      <c r="F14" s="86"/>
      <c r="G14" s="86"/>
      <c r="H14" s="86"/>
    </row>
    <row r="15" spans="1:8" s="36" customFormat="1" x14ac:dyDescent="0.25">
      <c r="A15" s="5" t="s">
        <v>250</v>
      </c>
      <c r="B15" s="96"/>
      <c r="C15" s="93">
        <v>100000</v>
      </c>
      <c r="D15" s="93"/>
      <c r="E15" s="93">
        <f t="shared" si="1"/>
        <v>100000</v>
      </c>
      <c r="F15" s="86"/>
      <c r="G15" s="86"/>
      <c r="H15" s="86"/>
    </row>
    <row r="16" spans="1:8" x14ac:dyDescent="0.25">
      <c r="A16" s="5"/>
      <c r="B16" s="96"/>
      <c r="C16" s="93"/>
      <c r="D16" s="93"/>
      <c r="E16" s="93">
        <f t="shared" si="0"/>
        <v>0</v>
      </c>
      <c r="F16" s="86"/>
      <c r="G16" s="86"/>
      <c r="H16" s="86"/>
    </row>
    <row r="17" spans="1:8" x14ac:dyDescent="0.25">
      <c r="A17" s="35" t="s">
        <v>143</v>
      </c>
      <c r="B17" s="94" t="s">
        <v>144</v>
      </c>
      <c r="C17" s="95">
        <f>SUM(C10:C16)</f>
        <v>4747200</v>
      </c>
      <c r="D17" s="95"/>
      <c r="E17" s="95">
        <f t="shared" si="0"/>
        <v>4747200</v>
      </c>
      <c r="F17" s="86"/>
      <c r="G17" s="86"/>
      <c r="H17" s="86"/>
    </row>
    <row r="18" spans="1:8" x14ac:dyDescent="0.25">
      <c r="A18" s="92"/>
      <c r="B18" s="96"/>
      <c r="C18" s="93"/>
      <c r="D18" s="93"/>
      <c r="E18" s="93">
        <f t="shared" si="0"/>
        <v>0</v>
      </c>
      <c r="F18" s="86"/>
      <c r="G18" s="86"/>
      <c r="H18" s="86"/>
    </row>
    <row r="19" spans="1:8" x14ac:dyDescent="0.25">
      <c r="A19" s="5"/>
      <c r="B19" s="96"/>
      <c r="C19" s="93"/>
      <c r="D19" s="93"/>
      <c r="E19" s="93">
        <f t="shared" si="0"/>
        <v>0</v>
      </c>
      <c r="F19" s="86"/>
      <c r="G19" s="86"/>
      <c r="H19" s="86"/>
    </row>
    <row r="20" spans="1:8" x14ac:dyDescent="0.25">
      <c r="A20" s="5"/>
      <c r="B20" s="96"/>
      <c r="C20" s="93"/>
      <c r="D20" s="93"/>
      <c r="E20" s="93">
        <f t="shared" si="0"/>
        <v>0</v>
      </c>
      <c r="F20" s="86"/>
      <c r="G20" s="86"/>
      <c r="H20" s="86"/>
    </row>
    <row r="21" spans="1:8" x14ac:dyDescent="0.25">
      <c r="A21" s="5"/>
      <c r="B21" s="96"/>
      <c r="C21" s="93"/>
      <c r="D21" s="93"/>
      <c r="E21" s="93">
        <f t="shared" si="0"/>
        <v>0</v>
      </c>
      <c r="F21" s="86"/>
      <c r="G21" s="86"/>
      <c r="H21" s="86"/>
    </row>
    <row r="22" spans="1:8" x14ac:dyDescent="0.25">
      <c r="A22" s="35" t="s">
        <v>145</v>
      </c>
      <c r="B22" s="94" t="s">
        <v>146</v>
      </c>
      <c r="C22" s="95">
        <f>SUM(C18:C21)</f>
        <v>0</v>
      </c>
      <c r="D22" s="95"/>
      <c r="E22" s="95">
        <f t="shared" si="0"/>
        <v>0</v>
      </c>
      <c r="F22" s="86"/>
      <c r="G22" s="86"/>
      <c r="H22" s="86"/>
    </row>
    <row r="23" spans="1:8" s="33" customFormat="1" x14ac:dyDescent="0.25">
      <c r="A23" s="5" t="s">
        <v>252</v>
      </c>
      <c r="B23" s="96"/>
      <c r="C23" s="93">
        <v>157480</v>
      </c>
      <c r="D23" s="95"/>
      <c r="E23" s="93">
        <f t="shared" si="0"/>
        <v>157480</v>
      </c>
      <c r="F23" s="86"/>
      <c r="G23" s="86"/>
      <c r="H23" s="86"/>
    </row>
    <row r="24" spans="1:8" s="33" customFormat="1" x14ac:dyDescent="0.25">
      <c r="A24" s="5" t="s">
        <v>253</v>
      </c>
      <c r="B24" s="96"/>
      <c r="C24" s="93">
        <v>1181102</v>
      </c>
      <c r="D24" s="95"/>
      <c r="E24" s="93">
        <f t="shared" si="0"/>
        <v>1181102</v>
      </c>
      <c r="F24" s="86"/>
      <c r="G24" s="86"/>
      <c r="H24" s="86"/>
    </row>
    <row r="25" spans="1:8" x14ac:dyDescent="0.25">
      <c r="A25" s="5" t="s">
        <v>254</v>
      </c>
      <c r="B25" s="96"/>
      <c r="C25" s="93">
        <v>4443588</v>
      </c>
      <c r="D25" s="93"/>
      <c r="E25" s="93">
        <f>SUM(C25:D25)</f>
        <v>4443588</v>
      </c>
      <c r="F25" s="86"/>
      <c r="G25" s="86"/>
      <c r="H25" s="86"/>
    </row>
    <row r="26" spans="1:8" x14ac:dyDescent="0.25">
      <c r="A26" s="5" t="s">
        <v>255</v>
      </c>
      <c r="B26" s="96"/>
      <c r="C26" s="93">
        <v>11651535</v>
      </c>
      <c r="D26" s="93"/>
      <c r="E26" s="93">
        <f t="shared" si="0"/>
        <v>11651535</v>
      </c>
      <c r="F26" s="86"/>
      <c r="G26" s="86"/>
      <c r="H26" s="86"/>
    </row>
    <row r="27" spans="1:8" x14ac:dyDescent="0.25">
      <c r="A27" s="5"/>
      <c r="B27" s="96"/>
      <c r="C27" s="93"/>
      <c r="D27" s="93"/>
      <c r="E27" s="93"/>
      <c r="F27" s="86"/>
      <c r="G27" s="86"/>
      <c r="H27" s="86"/>
    </row>
    <row r="28" spans="1:8" x14ac:dyDescent="0.25">
      <c r="A28" s="35" t="s">
        <v>53</v>
      </c>
      <c r="B28" s="94" t="s">
        <v>147</v>
      </c>
      <c r="C28" s="95">
        <f>SUM(C23:C27)</f>
        <v>17433705</v>
      </c>
      <c r="D28" s="95"/>
      <c r="E28" s="95">
        <f>SUM(C28:D28)</f>
        <v>17433705</v>
      </c>
      <c r="F28" s="86"/>
      <c r="G28" s="86"/>
      <c r="H28" s="86"/>
    </row>
    <row r="29" spans="1:8" x14ac:dyDescent="0.25">
      <c r="A29" s="92"/>
      <c r="B29" s="96"/>
      <c r="C29" s="93"/>
      <c r="D29" s="93"/>
      <c r="E29" s="93">
        <f t="shared" si="0"/>
        <v>0</v>
      </c>
      <c r="F29" s="86"/>
      <c r="G29" s="86"/>
      <c r="H29" s="86"/>
    </row>
    <row r="30" spans="1:8" x14ac:dyDescent="0.25">
      <c r="A30" s="5"/>
      <c r="B30" s="96"/>
      <c r="C30" s="93"/>
      <c r="D30" s="93"/>
      <c r="E30" s="93">
        <f t="shared" si="0"/>
        <v>0</v>
      </c>
      <c r="F30" s="86"/>
      <c r="G30" s="86"/>
      <c r="H30" s="86"/>
    </row>
    <row r="31" spans="1:8" x14ac:dyDescent="0.25">
      <c r="A31" s="5"/>
      <c r="B31" s="96"/>
      <c r="C31" s="93"/>
      <c r="D31" s="93"/>
      <c r="E31" s="93">
        <f t="shared" si="0"/>
        <v>0</v>
      </c>
      <c r="F31" s="86"/>
      <c r="G31" s="86"/>
      <c r="H31" s="86"/>
    </row>
    <row r="32" spans="1:8" x14ac:dyDescent="0.25">
      <c r="A32" s="5"/>
      <c r="B32" s="96"/>
      <c r="C32" s="93"/>
      <c r="D32" s="93"/>
      <c r="E32" s="93">
        <f t="shared" si="0"/>
        <v>0</v>
      </c>
      <c r="F32" s="86"/>
      <c r="G32" s="86"/>
      <c r="H32" s="86"/>
    </row>
    <row r="33" spans="1:8" x14ac:dyDescent="0.25">
      <c r="A33" s="5"/>
      <c r="B33" s="96"/>
      <c r="C33" s="93"/>
      <c r="D33" s="93"/>
      <c r="E33" s="93">
        <f t="shared" si="0"/>
        <v>0</v>
      </c>
      <c r="F33" s="86"/>
      <c r="G33" s="86"/>
      <c r="H33" s="86"/>
    </row>
    <row r="34" spans="1:8" x14ac:dyDescent="0.25">
      <c r="A34" s="35" t="s">
        <v>148</v>
      </c>
      <c r="B34" s="94" t="s">
        <v>149</v>
      </c>
      <c r="C34" s="95">
        <v>0</v>
      </c>
      <c r="D34" s="95"/>
      <c r="E34" s="95">
        <f t="shared" si="0"/>
        <v>0</v>
      </c>
      <c r="F34" s="86"/>
      <c r="G34" s="86"/>
      <c r="H34" s="86"/>
    </row>
    <row r="35" spans="1:8" x14ac:dyDescent="0.25">
      <c r="A35" s="5"/>
      <c r="B35" s="96"/>
      <c r="C35" s="93"/>
      <c r="D35" s="93"/>
      <c r="E35" s="93">
        <f t="shared" si="0"/>
        <v>0</v>
      </c>
      <c r="F35" s="86"/>
      <c r="G35" s="86"/>
      <c r="H35" s="86"/>
    </row>
    <row r="36" spans="1:8" x14ac:dyDescent="0.25">
      <c r="A36" s="5"/>
      <c r="B36" s="96"/>
      <c r="C36" s="93"/>
      <c r="D36" s="93"/>
      <c r="E36" s="93">
        <f t="shared" si="0"/>
        <v>0</v>
      </c>
      <c r="F36" s="86"/>
      <c r="G36" s="86"/>
      <c r="H36" s="86"/>
    </row>
    <row r="37" spans="1:8" x14ac:dyDescent="0.25">
      <c r="A37" s="35" t="s">
        <v>150</v>
      </c>
      <c r="B37" s="94" t="s">
        <v>151</v>
      </c>
      <c r="C37" s="95">
        <v>0</v>
      </c>
      <c r="D37" s="95"/>
      <c r="E37" s="95">
        <f t="shared" si="0"/>
        <v>0</v>
      </c>
      <c r="F37" s="86"/>
      <c r="G37" s="86"/>
      <c r="H37" s="86"/>
    </row>
    <row r="38" spans="1:8" ht="25.5" x14ac:dyDescent="0.25">
      <c r="A38" s="35" t="s">
        <v>152</v>
      </c>
      <c r="B38" s="94" t="s">
        <v>153</v>
      </c>
      <c r="C38" s="95">
        <v>5647292</v>
      </c>
      <c r="D38" s="95"/>
      <c r="E38" s="95">
        <f t="shared" si="0"/>
        <v>5647292</v>
      </c>
      <c r="F38" s="86"/>
      <c r="G38" s="86"/>
      <c r="H38" s="86"/>
    </row>
    <row r="39" spans="1:8" ht="15.75" x14ac:dyDescent="0.25">
      <c r="A39" s="6" t="s">
        <v>154</v>
      </c>
      <c r="B39" s="97" t="s">
        <v>155</v>
      </c>
      <c r="C39" s="95">
        <f>SUM(C9+C17+C22+C28+C34+C37+C38)</f>
        <v>27828197</v>
      </c>
      <c r="D39" s="95"/>
      <c r="E39" s="95">
        <f t="shared" si="0"/>
        <v>27828197</v>
      </c>
      <c r="F39" s="86"/>
      <c r="G39" s="86"/>
      <c r="H39" s="86"/>
    </row>
    <row r="40" spans="1:8" s="85" customFormat="1" x14ac:dyDescent="0.25">
      <c r="A40" s="5" t="s">
        <v>261</v>
      </c>
      <c r="B40" s="94"/>
      <c r="C40" s="93">
        <v>1574803</v>
      </c>
      <c r="D40" s="93"/>
      <c r="E40" s="93">
        <f>SUM(C40:D40)</f>
        <v>1574803</v>
      </c>
      <c r="F40" s="86"/>
      <c r="G40" s="86"/>
      <c r="H40" s="86"/>
    </row>
    <row r="41" spans="1:8" x14ac:dyDescent="0.25">
      <c r="A41" s="5" t="s">
        <v>225</v>
      </c>
      <c r="B41" s="94"/>
      <c r="C41" s="93">
        <v>15020000</v>
      </c>
      <c r="D41" s="93"/>
      <c r="E41" s="93">
        <f t="shared" si="0"/>
        <v>15020000</v>
      </c>
      <c r="F41" s="86"/>
      <c r="G41" s="86"/>
      <c r="H41" s="86"/>
    </row>
    <row r="42" spans="1:8" x14ac:dyDescent="0.25">
      <c r="A42" s="84"/>
      <c r="B42" s="84"/>
      <c r="C42" s="84"/>
      <c r="D42" s="84"/>
      <c r="E42" s="84"/>
      <c r="F42" s="86"/>
      <c r="G42" s="86"/>
      <c r="H42" s="86"/>
    </row>
    <row r="43" spans="1:8" s="85" customFormat="1" x14ac:dyDescent="0.25">
      <c r="A43" s="5"/>
      <c r="B43" s="94"/>
      <c r="C43" s="93"/>
      <c r="D43" s="93"/>
      <c r="E43" s="93"/>
      <c r="F43" s="86"/>
      <c r="G43" s="86"/>
      <c r="H43" s="86"/>
    </row>
    <row r="44" spans="1:8" x14ac:dyDescent="0.25">
      <c r="A44" s="5"/>
      <c r="B44" s="94"/>
      <c r="C44" s="93"/>
      <c r="D44" s="93"/>
      <c r="E44" s="93">
        <f t="shared" si="0"/>
        <v>0</v>
      </c>
      <c r="F44" s="86"/>
      <c r="G44" s="86"/>
      <c r="H44" s="86"/>
    </row>
    <row r="45" spans="1:8" x14ac:dyDescent="0.25">
      <c r="A45" s="35" t="s">
        <v>32</v>
      </c>
      <c r="B45" s="94" t="s">
        <v>156</v>
      </c>
      <c r="C45" s="95">
        <f>SUM(C40:C44)</f>
        <v>16594803</v>
      </c>
      <c r="D45" s="95"/>
      <c r="E45" s="95">
        <f>SUM(C45:D45)</f>
        <v>16594803</v>
      </c>
      <c r="F45" s="86"/>
      <c r="G45" s="86"/>
      <c r="H45" s="86"/>
    </row>
    <row r="46" spans="1:8" x14ac:dyDescent="0.25">
      <c r="A46" s="92"/>
      <c r="B46" s="96"/>
      <c r="C46" s="93"/>
      <c r="D46" s="93"/>
      <c r="E46" s="93">
        <f t="shared" si="0"/>
        <v>0</v>
      </c>
      <c r="F46" s="86"/>
      <c r="G46" s="86"/>
      <c r="H46" s="86"/>
    </row>
    <row r="47" spans="1:8" x14ac:dyDescent="0.25">
      <c r="A47" s="5"/>
      <c r="B47" s="96"/>
      <c r="C47" s="93"/>
      <c r="D47" s="93"/>
      <c r="E47" s="93">
        <f t="shared" si="0"/>
        <v>0</v>
      </c>
      <c r="F47" s="86"/>
      <c r="G47" s="86"/>
      <c r="H47" s="86"/>
    </row>
    <row r="48" spans="1:8" x14ac:dyDescent="0.25">
      <c r="A48" s="5"/>
      <c r="B48" s="96"/>
      <c r="C48" s="93"/>
      <c r="D48" s="93"/>
      <c r="E48" s="93">
        <f t="shared" si="0"/>
        <v>0</v>
      </c>
      <c r="F48" s="86"/>
      <c r="G48" s="86"/>
      <c r="H48" s="86"/>
    </row>
    <row r="49" spans="1:8" x14ac:dyDescent="0.25">
      <c r="A49" s="5"/>
      <c r="B49" s="96"/>
      <c r="C49" s="93"/>
      <c r="D49" s="93"/>
      <c r="E49" s="93">
        <f t="shared" si="0"/>
        <v>0</v>
      </c>
      <c r="F49" s="86"/>
      <c r="G49" s="86"/>
      <c r="H49" s="86"/>
    </row>
    <row r="50" spans="1:8" x14ac:dyDescent="0.25">
      <c r="A50" s="35" t="s">
        <v>157</v>
      </c>
      <c r="B50" s="94" t="s">
        <v>158</v>
      </c>
      <c r="C50" s="95">
        <f>SUM(C46:C49)</f>
        <v>0</v>
      </c>
      <c r="D50" s="95"/>
      <c r="E50" s="95">
        <f t="shared" si="0"/>
        <v>0</v>
      </c>
      <c r="F50" s="86"/>
      <c r="G50" s="86"/>
      <c r="H50" s="86"/>
    </row>
    <row r="51" spans="1:8" x14ac:dyDescent="0.25">
      <c r="A51" s="5"/>
      <c r="B51" s="96"/>
      <c r="C51" s="93"/>
      <c r="D51" s="93"/>
      <c r="E51" s="93">
        <f t="shared" si="0"/>
        <v>0</v>
      </c>
      <c r="F51" s="86"/>
      <c r="G51" s="86"/>
      <c r="H51" s="86"/>
    </row>
    <row r="52" spans="1:8" x14ac:dyDescent="0.25">
      <c r="A52" s="5"/>
      <c r="B52" s="96"/>
      <c r="C52" s="93"/>
      <c r="D52" s="93"/>
      <c r="E52" s="93">
        <f t="shared" si="0"/>
        <v>0</v>
      </c>
      <c r="F52" s="86"/>
      <c r="G52" s="86"/>
      <c r="H52" s="86"/>
    </row>
    <row r="53" spans="1:8" x14ac:dyDescent="0.25">
      <c r="A53" s="5"/>
      <c r="B53" s="96"/>
      <c r="C53" s="93"/>
      <c r="D53" s="93"/>
      <c r="E53" s="93">
        <f t="shared" si="0"/>
        <v>0</v>
      </c>
      <c r="F53" s="86"/>
      <c r="G53" s="86"/>
      <c r="H53" s="86"/>
    </row>
    <row r="54" spans="1:8" x14ac:dyDescent="0.25">
      <c r="A54" s="5"/>
      <c r="B54" s="96"/>
      <c r="C54" s="93"/>
      <c r="D54" s="93"/>
      <c r="E54" s="93">
        <f t="shared" si="0"/>
        <v>0</v>
      </c>
      <c r="F54" s="86"/>
      <c r="G54" s="86"/>
      <c r="H54" s="86"/>
    </row>
    <row r="55" spans="1:8" x14ac:dyDescent="0.25">
      <c r="A55" s="35" t="s">
        <v>159</v>
      </c>
      <c r="B55" s="94" t="s">
        <v>160</v>
      </c>
      <c r="C55" s="95">
        <f>SUM(C51:C54)</f>
        <v>0</v>
      </c>
      <c r="D55" s="95"/>
      <c r="E55" s="95">
        <f t="shared" si="0"/>
        <v>0</v>
      </c>
      <c r="F55" s="86"/>
      <c r="G55" s="86"/>
      <c r="H55" s="86"/>
    </row>
    <row r="56" spans="1:8" x14ac:dyDescent="0.25">
      <c r="A56" s="35" t="s">
        <v>161</v>
      </c>
      <c r="B56" s="94" t="s">
        <v>162</v>
      </c>
      <c r="C56" s="95">
        <v>4480597</v>
      </c>
      <c r="D56" s="95"/>
      <c r="E56" s="95">
        <f t="shared" si="0"/>
        <v>4480597</v>
      </c>
      <c r="F56" s="86"/>
      <c r="G56" s="86"/>
      <c r="H56" s="86"/>
    </row>
    <row r="57" spans="1:8" ht="15.75" x14ac:dyDescent="0.25">
      <c r="A57" s="6" t="s">
        <v>163</v>
      </c>
      <c r="B57" s="97" t="s">
        <v>164</v>
      </c>
      <c r="C57" s="95">
        <f>SUM(C45+C50+C55+C56)</f>
        <v>21075400</v>
      </c>
      <c r="D57" s="95"/>
      <c r="E57" s="95">
        <f t="shared" si="0"/>
        <v>21075400</v>
      </c>
      <c r="F57" s="86"/>
      <c r="G57" s="86"/>
      <c r="H57" s="86"/>
    </row>
    <row r="58" spans="1:8" x14ac:dyDescent="0.25">
      <c r="A58" s="86"/>
      <c r="B58" s="86"/>
      <c r="C58" s="86"/>
      <c r="D58" s="86"/>
      <c r="E58" s="86"/>
      <c r="F58" s="86"/>
      <c r="G58" s="86"/>
      <c r="H58" s="86"/>
    </row>
    <row r="59" spans="1:8" x14ac:dyDescent="0.25">
      <c r="A59" s="86"/>
      <c r="B59" s="86"/>
      <c r="C59" s="86"/>
      <c r="D59" s="86"/>
      <c r="E59" s="86"/>
      <c r="F59" s="86"/>
      <c r="G59" s="86"/>
      <c r="H59" s="86"/>
    </row>
    <row r="60" spans="1:8" x14ac:dyDescent="0.25">
      <c r="A60" s="98" t="s">
        <v>0</v>
      </c>
      <c r="B60" s="98"/>
      <c r="C60" s="98" t="s">
        <v>165</v>
      </c>
      <c r="D60" s="98" t="s">
        <v>166</v>
      </c>
      <c r="E60" s="98" t="s">
        <v>167</v>
      </c>
      <c r="F60" s="99"/>
      <c r="G60" s="99"/>
      <c r="H60" s="86"/>
    </row>
    <row r="61" spans="1:8" x14ac:dyDescent="0.25">
      <c r="A61" s="100"/>
      <c r="B61" s="100"/>
      <c r="C61" s="93"/>
      <c r="D61" s="93"/>
      <c r="E61" s="93">
        <f t="shared" ref="E61:E71" si="2">C61+D61</f>
        <v>0</v>
      </c>
      <c r="F61" s="99"/>
      <c r="G61" s="99"/>
      <c r="H61" s="86"/>
    </row>
    <row r="62" spans="1:8" x14ac:dyDescent="0.25">
      <c r="A62" s="100"/>
      <c r="B62" s="100"/>
      <c r="C62" s="93"/>
      <c r="D62" s="93"/>
      <c r="E62" s="93">
        <f t="shared" si="2"/>
        <v>0</v>
      </c>
      <c r="F62" s="99"/>
      <c r="G62" s="99"/>
      <c r="H62" s="86"/>
    </row>
    <row r="63" spans="1:8" x14ac:dyDescent="0.25">
      <c r="A63" s="100"/>
      <c r="B63" s="100"/>
      <c r="C63" s="93"/>
      <c r="D63" s="93"/>
      <c r="E63" s="93">
        <f t="shared" si="2"/>
        <v>0</v>
      </c>
      <c r="F63" s="99"/>
      <c r="G63" s="99"/>
      <c r="H63" s="86"/>
    </row>
    <row r="64" spans="1:8" x14ac:dyDescent="0.25">
      <c r="A64" s="100"/>
      <c r="B64" s="100"/>
      <c r="C64" s="93"/>
      <c r="D64" s="93"/>
      <c r="E64" s="93">
        <f t="shared" si="2"/>
        <v>0</v>
      </c>
      <c r="F64" s="99"/>
      <c r="G64" s="99"/>
      <c r="H64" s="86"/>
    </row>
    <row r="65" spans="1:8" x14ac:dyDescent="0.25">
      <c r="A65" s="35" t="s">
        <v>141</v>
      </c>
      <c r="B65" s="94" t="s">
        <v>142</v>
      </c>
      <c r="C65" s="95">
        <f>SUM(C61:C64)</f>
        <v>0</v>
      </c>
      <c r="D65" s="95">
        <f>SUM(D61:D64)</f>
        <v>0</v>
      </c>
      <c r="E65" s="95">
        <f t="shared" si="2"/>
        <v>0</v>
      </c>
      <c r="F65" s="99"/>
      <c r="G65" s="99"/>
      <c r="H65" s="86"/>
    </row>
    <row r="66" spans="1:8" x14ac:dyDescent="0.25">
      <c r="A66" s="5" t="s">
        <v>251</v>
      </c>
      <c r="B66" s="96"/>
      <c r="C66" s="93">
        <v>500000</v>
      </c>
      <c r="D66" s="93">
        <v>0</v>
      </c>
      <c r="E66" s="93">
        <f t="shared" si="2"/>
        <v>500000</v>
      </c>
      <c r="F66" s="99"/>
      <c r="G66" s="99"/>
      <c r="H66" s="86"/>
    </row>
    <row r="67" spans="1:8" x14ac:dyDescent="0.25">
      <c r="A67" s="5" t="s">
        <v>256</v>
      </c>
      <c r="B67" s="96"/>
      <c r="C67" s="93">
        <v>1840000</v>
      </c>
      <c r="D67" s="93">
        <v>496800</v>
      </c>
      <c r="E67" s="93">
        <f t="shared" si="2"/>
        <v>2336800</v>
      </c>
      <c r="F67" s="99"/>
      <c r="G67" s="99"/>
      <c r="H67" s="86"/>
    </row>
    <row r="68" spans="1:8" x14ac:dyDescent="0.25">
      <c r="A68" s="5" t="s">
        <v>247</v>
      </c>
      <c r="B68" s="96"/>
      <c r="C68" s="93">
        <v>927200</v>
      </c>
      <c r="D68" s="93">
        <v>250344</v>
      </c>
      <c r="E68" s="93">
        <f t="shared" si="2"/>
        <v>1177544</v>
      </c>
      <c r="F68" s="99"/>
      <c r="G68" s="99"/>
      <c r="H68" s="86"/>
    </row>
    <row r="69" spans="1:8" s="36" customFormat="1" x14ac:dyDescent="0.25">
      <c r="A69" s="5" t="s">
        <v>248</v>
      </c>
      <c r="B69" s="96"/>
      <c r="C69" s="93">
        <v>850000</v>
      </c>
      <c r="D69" s="93">
        <v>229500</v>
      </c>
      <c r="E69" s="93">
        <f t="shared" si="2"/>
        <v>1079500</v>
      </c>
      <c r="F69" s="99"/>
      <c r="G69" s="99"/>
      <c r="H69" s="86"/>
    </row>
    <row r="70" spans="1:8" s="36" customFormat="1" x14ac:dyDescent="0.25">
      <c r="A70" s="5" t="s">
        <v>249</v>
      </c>
      <c r="B70" s="96"/>
      <c r="C70" s="93">
        <v>530000</v>
      </c>
      <c r="D70" s="93">
        <v>0</v>
      </c>
      <c r="E70" s="93">
        <f t="shared" si="2"/>
        <v>530000</v>
      </c>
      <c r="F70" s="99"/>
      <c r="G70" s="99"/>
      <c r="H70" s="86"/>
    </row>
    <row r="71" spans="1:8" s="36" customFormat="1" x14ac:dyDescent="0.25">
      <c r="A71" s="5" t="s">
        <v>250</v>
      </c>
      <c r="B71" s="96"/>
      <c r="C71" s="93">
        <v>100000</v>
      </c>
      <c r="D71" s="93">
        <v>0</v>
      </c>
      <c r="E71" s="93">
        <f t="shared" si="2"/>
        <v>100000</v>
      </c>
      <c r="F71" s="99"/>
      <c r="G71" s="99"/>
      <c r="H71" s="86"/>
    </row>
    <row r="72" spans="1:8" s="36" customFormat="1" x14ac:dyDescent="0.25">
      <c r="A72" s="5"/>
      <c r="B72" s="96"/>
      <c r="C72" s="93"/>
      <c r="D72" s="93"/>
      <c r="E72" s="93"/>
      <c r="F72" s="99"/>
      <c r="G72" s="99"/>
      <c r="H72" s="86"/>
    </row>
    <row r="73" spans="1:8" x14ac:dyDescent="0.25">
      <c r="A73" s="35" t="s">
        <v>143</v>
      </c>
      <c r="B73" s="94" t="s">
        <v>144</v>
      </c>
      <c r="C73" s="95">
        <f>SUM(C66:C72)</f>
        <v>4747200</v>
      </c>
      <c r="D73" s="95">
        <f>SUM(D66:D72)</f>
        <v>976644</v>
      </c>
      <c r="E73" s="95">
        <f>C73+D73</f>
        <v>5723844</v>
      </c>
      <c r="F73" s="99"/>
      <c r="G73" s="99"/>
      <c r="H73" s="86"/>
    </row>
    <row r="74" spans="1:8" x14ac:dyDescent="0.25">
      <c r="A74" s="5"/>
      <c r="B74" s="96"/>
      <c r="C74" s="93"/>
      <c r="D74" s="93"/>
      <c r="E74" s="93">
        <f t="shared" ref="E74:E102" si="3">C74+D74</f>
        <v>0</v>
      </c>
      <c r="F74" s="99"/>
      <c r="G74" s="99"/>
      <c r="H74" s="86"/>
    </row>
    <row r="75" spans="1:8" x14ac:dyDescent="0.25">
      <c r="A75" s="5"/>
      <c r="B75" s="96"/>
      <c r="C75" s="93"/>
      <c r="D75" s="93"/>
      <c r="E75" s="93">
        <f t="shared" si="3"/>
        <v>0</v>
      </c>
      <c r="F75" s="99"/>
      <c r="G75" s="99"/>
      <c r="H75" s="86"/>
    </row>
    <row r="76" spans="1:8" x14ac:dyDescent="0.25">
      <c r="A76" s="5"/>
      <c r="B76" s="96"/>
      <c r="C76" s="93"/>
      <c r="D76" s="93"/>
      <c r="E76" s="93">
        <f t="shared" si="3"/>
        <v>0</v>
      </c>
      <c r="F76" s="99"/>
      <c r="G76" s="99"/>
      <c r="H76" s="86"/>
    </row>
    <row r="77" spans="1:8" x14ac:dyDescent="0.25">
      <c r="A77" s="5"/>
      <c r="B77" s="96"/>
      <c r="C77" s="93"/>
      <c r="D77" s="93"/>
      <c r="E77" s="93">
        <f t="shared" si="3"/>
        <v>0</v>
      </c>
      <c r="F77" s="99"/>
      <c r="G77" s="99"/>
      <c r="H77" s="86"/>
    </row>
    <row r="78" spans="1:8" x14ac:dyDescent="0.25">
      <c r="A78" s="35" t="s">
        <v>145</v>
      </c>
      <c r="B78" s="94" t="s">
        <v>146</v>
      </c>
      <c r="C78" s="95">
        <f>SUM(C74:C77)</f>
        <v>0</v>
      </c>
      <c r="D78" s="95">
        <f>SUM(D74:D77)</f>
        <v>0</v>
      </c>
      <c r="E78" s="95">
        <f t="shared" si="3"/>
        <v>0</v>
      </c>
      <c r="F78" s="99"/>
      <c r="G78" s="99"/>
      <c r="H78" s="86"/>
    </row>
    <row r="79" spans="1:8" x14ac:dyDescent="0.25">
      <c r="A79" s="5" t="s">
        <v>252</v>
      </c>
      <c r="B79" s="96"/>
      <c r="C79" s="93">
        <v>157480</v>
      </c>
      <c r="D79" s="93">
        <v>42520</v>
      </c>
      <c r="E79" s="93">
        <f t="shared" si="3"/>
        <v>200000</v>
      </c>
      <c r="F79" s="99"/>
      <c r="G79" s="99"/>
      <c r="H79" s="86"/>
    </row>
    <row r="80" spans="1:8" x14ac:dyDescent="0.25">
      <c r="A80" s="5" t="s">
        <v>253</v>
      </c>
      <c r="B80" s="96"/>
      <c r="C80" s="93">
        <v>1181102</v>
      </c>
      <c r="D80" s="93">
        <v>318898</v>
      </c>
      <c r="E80" s="93">
        <f t="shared" si="3"/>
        <v>1500000</v>
      </c>
      <c r="F80" s="99"/>
      <c r="G80" s="99"/>
      <c r="H80" s="86"/>
    </row>
    <row r="81" spans="1:8" x14ac:dyDescent="0.25">
      <c r="A81" s="5" t="s">
        <v>254</v>
      </c>
      <c r="B81" s="96"/>
      <c r="C81" s="93">
        <v>4443588</v>
      </c>
      <c r="D81" s="93">
        <v>1199765</v>
      </c>
      <c r="E81" s="93">
        <f t="shared" si="3"/>
        <v>5643353</v>
      </c>
      <c r="F81" s="99"/>
      <c r="G81" s="99"/>
      <c r="H81" s="86"/>
    </row>
    <row r="82" spans="1:8" x14ac:dyDescent="0.25">
      <c r="A82" s="5" t="s">
        <v>255</v>
      </c>
      <c r="B82" s="96"/>
      <c r="C82" s="93">
        <v>11651535</v>
      </c>
      <c r="D82" s="93">
        <v>3109465</v>
      </c>
      <c r="E82" s="93">
        <f t="shared" si="3"/>
        <v>14761000</v>
      </c>
      <c r="F82" s="99"/>
      <c r="G82" s="99"/>
      <c r="H82" s="86"/>
    </row>
    <row r="83" spans="1:8" x14ac:dyDescent="0.25">
      <c r="A83" s="5"/>
      <c r="B83" s="96"/>
      <c r="C83" s="93"/>
      <c r="D83" s="93"/>
      <c r="E83" s="93">
        <f t="shared" si="3"/>
        <v>0</v>
      </c>
      <c r="F83" s="99"/>
      <c r="G83" s="99"/>
      <c r="H83" s="86"/>
    </row>
    <row r="84" spans="1:8" x14ac:dyDescent="0.25">
      <c r="A84" s="35" t="s">
        <v>53</v>
      </c>
      <c r="B84" s="94" t="s">
        <v>147</v>
      </c>
      <c r="C84" s="95">
        <f>SUM(C79:C83)</f>
        <v>17433705</v>
      </c>
      <c r="D84" s="95">
        <f>SUM(D79:D83)</f>
        <v>4670648</v>
      </c>
      <c r="E84" s="95">
        <f t="shared" si="3"/>
        <v>22104353</v>
      </c>
      <c r="F84" s="99"/>
      <c r="G84" s="99"/>
      <c r="H84" s="86"/>
    </row>
    <row r="85" spans="1:8" ht="15.75" x14ac:dyDescent="0.25">
      <c r="A85" s="6" t="s">
        <v>154</v>
      </c>
      <c r="B85" s="97" t="s">
        <v>155</v>
      </c>
      <c r="C85" s="95">
        <f>SUM(C65+C73+C78+C84)</f>
        <v>22180905</v>
      </c>
      <c r="D85" s="95">
        <f>SUM(D65+D73+D78+D84)</f>
        <v>5647292</v>
      </c>
      <c r="E85" s="95">
        <f t="shared" si="3"/>
        <v>27828197</v>
      </c>
      <c r="F85" s="99"/>
      <c r="G85" s="99"/>
      <c r="H85" s="86"/>
    </row>
    <row r="86" spans="1:8" s="85" customFormat="1" x14ac:dyDescent="0.25">
      <c r="A86" s="5" t="s">
        <v>261</v>
      </c>
      <c r="B86" s="94"/>
      <c r="C86" s="93">
        <v>1574803</v>
      </c>
      <c r="D86" s="93">
        <v>425197</v>
      </c>
      <c r="E86" s="93">
        <f>C86+D86</f>
        <v>2000000</v>
      </c>
      <c r="F86" s="99"/>
      <c r="G86" s="99"/>
      <c r="H86" s="86"/>
    </row>
    <row r="87" spans="1:8" x14ac:dyDescent="0.25">
      <c r="A87" s="5" t="s">
        <v>225</v>
      </c>
      <c r="B87" s="94"/>
      <c r="C87" s="93">
        <v>15020000</v>
      </c>
      <c r="D87" s="93">
        <v>4055400</v>
      </c>
      <c r="E87" s="93">
        <f t="shared" si="3"/>
        <v>19075400</v>
      </c>
      <c r="F87" s="99"/>
      <c r="G87" s="99"/>
      <c r="H87" s="86"/>
    </row>
    <row r="88" spans="1:8" x14ac:dyDescent="0.25">
      <c r="A88" s="84"/>
      <c r="B88" s="84"/>
      <c r="C88" s="84"/>
      <c r="D88" s="84"/>
      <c r="E88" s="84"/>
      <c r="F88" s="99"/>
      <c r="G88" s="99"/>
      <c r="H88" s="86"/>
    </row>
    <row r="89" spans="1:8" x14ac:dyDescent="0.25">
      <c r="A89" s="5"/>
      <c r="B89" s="94"/>
      <c r="C89" s="93"/>
      <c r="D89" s="93"/>
      <c r="E89" s="93">
        <f t="shared" si="3"/>
        <v>0</v>
      </c>
      <c r="F89" s="99"/>
      <c r="G89" s="99"/>
      <c r="H89" s="86"/>
    </row>
    <row r="90" spans="1:8" x14ac:dyDescent="0.25">
      <c r="A90" s="5"/>
      <c r="B90" s="94"/>
      <c r="C90" s="93"/>
      <c r="D90" s="93"/>
      <c r="E90" s="93">
        <f t="shared" si="3"/>
        <v>0</v>
      </c>
      <c r="F90" s="99"/>
      <c r="G90" s="99"/>
      <c r="H90" s="86"/>
    </row>
    <row r="91" spans="1:8" x14ac:dyDescent="0.25">
      <c r="A91" s="35" t="s">
        <v>32</v>
      </c>
      <c r="B91" s="94" t="s">
        <v>156</v>
      </c>
      <c r="C91" s="95">
        <f>SUM(C86:C90)</f>
        <v>16594803</v>
      </c>
      <c r="D91" s="95">
        <f>SUM(D86:D90)</f>
        <v>4480597</v>
      </c>
      <c r="E91" s="95">
        <f t="shared" si="3"/>
        <v>21075400</v>
      </c>
      <c r="F91" s="99"/>
      <c r="G91" s="99"/>
      <c r="H91" s="86"/>
    </row>
    <row r="92" spans="1:8" x14ac:dyDescent="0.25">
      <c r="A92" s="5"/>
      <c r="B92" s="96"/>
      <c r="C92" s="93"/>
      <c r="D92" s="93"/>
      <c r="E92" s="93">
        <f t="shared" si="3"/>
        <v>0</v>
      </c>
      <c r="F92" s="99"/>
      <c r="G92" s="99"/>
      <c r="H92" s="86"/>
    </row>
    <row r="93" spans="1:8" x14ac:dyDescent="0.25">
      <c r="A93" s="5"/>
      <c r="B93" s="96"/>
      <c r="C93" s="93"/>
      <c r="D93" s="93"/>
      <c r="E93" s="93">
        <f t="shared" si="3"/>
        <v>0</v>
      </c>
      <c r="F93" s="99"/>
      <c r="G93" s="99"/>
      <c r="H93" s="86"/>
    </row>
    <row r="94" spans="1:8" x14ac:dyDescent="0.25">
      <c r="A94" s="5"/>
      <c r="B94" s="96"/>
      <c r="C94" s="93"/>
      <c r="D94" s="93"/>
      <c r="E94" s="93">
        <f t="shared" si="3"/>
        <v>0</v>
      </c>
      <c r="F94" s="99"/>
      <c r="G94" s="99"/>
      <c r="H94" s="86"/>
    </row>
    <row r="95" spans="1:8" x14ac:dyDescent="0.25">
      <c r="A95" s="5"/>
      <c r="B95" s="96"/>
      <c r="C95" s="93"/>
      <c r="D95" s="93"/>
      <c r="E95" s="93">
        <f t="shared" si="3"/>
        <v>0</v>
      </c>
      <c r="F95" s="99"/>
      <c r="G95" s="99"/>
      <c r="H95" s="86"/>
    </row>
    <row r="96" spans="1:8" x14ac:dyDescent="0.25">
      <c r="A96" s="35" t="s">
        <v>157</v>
      </c>
      <c r="B96" s="94" t="s">
        <v>158</v>
      </c>
      <c r="C96" s="95">
        <v>0</v>
      </c>
      <c r="D96" s="95">
        <v>0</v>
      </c>
      <c r="E96" s="95">
        <f t="shared" si="3"/>
        <v>0</v>
      </c>
      <c r="F96" s="99"/>
      <c r="G96" s="99"/>
      <c r="H96" s="86"/>
    </row>
    <row r="97" spans="1:8" x14ac:dyDescent="0.25">
      <c r="A97" s="5"/>
      <c r="B97" s="96"/>
      <c r="C97" s="93"/>
      <c r="D97" s="93"/>
      <c r="E97" s="93">
        <f t="shared" si="3"/>
        <v>0</v>
      </c>
      <c r="F97" s="99"/>
      <c r="G97" s="99"/>
      <c r="H97" s="86"/>
    </row>
    <row r="98" spans="1:8" x14ac:dyDescent="0.25">
      <c r="A98" s="5"/>
      <c r="B98" s="96"/>
      <c r="C98" s="93"/>
      <c r="D98" s="93"/>
      <c r="E98" s="93">
        <f t="shared" si="3"/>
        <v>0</v>
      </c>
      <c r="F98" s="99"/>
      <c r="G98" s="99"/>
      <c r="H98" s="86"/>
    </row>
    <row r="99" spans="1:8" x14ac:dyDescent="0.25">
      <c r="A99" s="5"/>
      <c r="B99" s="96"/>
      <c r="C99" s="93"/>
      <c r="D99" s="93"/>
      <c r="E99" s="93">
        <f t="shared" si="3"/>
        <v>0</v>
      </c>
      <c r="F99" s="99"/>
      <c r="G99" s="99"/>
      <c r="H99" s="86"/>
    </row>
    <row r="100" spans="1:8" x14ac:dyDescent="0.25">
      <c r="A100" s="5"/>
      <c r="B100" s="96"/>
      <c r="C100" s="93"/>
      <c r="D100" s="93"/>
      <c r="E100" s="93">
        <f t="shared" si="3"/>
        <v>0</v>
      </c>
      <c r="F100" s="99"/>
      <c r="G100" s="99"/>
      <c r="H100" s="86"/>
    </row>
    <row r="101" spans="1:8" x14ac:dyDescent="0.25">
      <c r="A101" s="35" t="s">
        <v>159</v>
      </c>
      <c r="B101" s="94" t="s">
        <v>160</v>
      </c>
      <c r="C101" s="95">
        <v>0</v>
      </c>
      <c r="D101" s="95">
        <v>0</v>
      </c>
      <c r="E101" s="95">
        <f t="shared" si="3"/>
        <v>0</v>
      </c>
      <c r="F101" s="99"/>
      <c r="G101" s="99"/>
      <c r="H101" s="86"/>
    </row>
    <row r="102" spans="1:8" ht="15.75" x14ac:dyDescent="0.25">
      <c r="A102" s="6" t="s">
        <v>163</v>
      </c>
      <c r="B102" s="97" t="s">
        <v>164</v>
      </c>
      <c r="C102" s="95">
        <f>SUM(C91+C96+C101)</f>
        <v>16594803</v>
      </c>
      <c r="D102" s="95">
        <f>SUM(D91+D96+D101)</f>
        <v>4480597</v>
      </c>
      <c r="E102" s="95">
        <f t="shared" si="3"/>
        <v>21075400</v>
      </c>
      <c r="F102" s="99"/>
      <c r="G102" s="99"/>
      <c r="H102" s="86"/>
    </row>
    <row r="103" spans="1:8" x14ac:dyDescent="0.25">
      <c r="A103" s="99"/>
      <c r="B103" s="99"/>
      <c r="C103" s="99"/>
      <c r="D103" s="99"/>
      <c r="E103" s="99"/>
      <c r="F103" s="99"/>
      <c r="G103" s="99"/>
      <c r="H103" s="86"/>
    </row>
    <row r="104" spans="1:8" x14ac:dyDescent="0.25">
      <c r="A104" s="99"/>
      <c r="B104" s="99"/>
      <c r="C104" s="99"/>
      <c r="D104" s="99"/>
      <c r="E104" s="99"/>
      <c r="F104" s="99"/>
      <c r="G104" s="99"/>
      <c r="H104" s="86"/>
    </row>
    <row r="105" spans="1:8" x14ac:dyDescent="0.25">
      <c r="A105" s="99"/>
      <c r="B105" s="99"/>
      <c r="C105" s="99"/>
      <c r="D105" s="99"/>
      <c r="E105" s="99"/>
      <c r="F105" s="99"/>
      <c r="G105" s="99"/>
      <c r="H105" s="86"/>
    </row>
    <row r="106" spans="1:8" x14ac:dyDescent="0.25">
      <c r="A106" s="99"/>
      <c r="B106" s="99"/>
      <c r="C106" s="99"/>
      <c r="D106" s="99"/>
      <c r="E106" s="99"/>
      <c r="F106" s="99"/>
      <c r="G106" s="99"/>
      <c r="H106" s="86"/>
    </row>
    <row r="107" spans="1:8" x14ac:dyDescent="0.25">
      <c r="A107" s="99"/>
      <c r="B107" s="99"/>
      <c r="C107" s="99"/>
      <c r="D107" s="99"/>
      <c r="E107" s="99"/>
      <c r="F107" s="99"/>
      <c r="G107" s="99"/>
      <c r="H107" s="86"/>
    </row>
    <row r="108" spans="1:8" x14ac:dyDescent="0.25">
      <c r="A108" s="7"/>
      <c r="B108" s="7"/>
      <c r="C108" s="7"/>
      <c r="D108" s="7"/>
      <c r="E108" s="7"/>
      <c r="F108" s="7"/>
      <c r="G108" s="7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indoklás</vt:lpstr>
      <vt:lpstr>beruházások felújítások</vt:lpstr>
      <vt:lpstr>'beruházások felújítások'!Nyomtatási_terület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</cp:lastModifiedBy>
  <cp:lastPrinted>2020-03-04T15:30:55Z</cp:lastPrinted>
  <dcterms:created xsi:type="dcterms:W3CDTF">2009-02-05T07:36:46Z</dcterms:created>
  <dcterms:modified xsi:type="dcterms:W3CDTF">2020-03-05T12:25:38Z</dcterms:modified>
</cp:coreProperties>
</file>