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0740" firstSheet="20" activeTab="25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  <sheet name="11. sz. melléklet" sheetId="11" r:id="rId11"/>
    <sheet name="12. sz. melléklet" sheetId="12" r:id="rId12"/>
    <sheet name="13. sz. melléklet" sheetId="13" r:id="rId13"/>
    <sheet name="14. sz. melléklet" sheetId="14" r:id="rId14"/>
    <sheet name="15. sz. melléklet" sheetId="15" r:id="rId15"/>
    <sheet name="16. sz. melléklet" sheetId="16" r:id="rId16"/>
    <sheet name="17. sz. melléklet" sheetId="17" r:id="rId17"/>
    <sheet name="18. sz. melléklet" sheetId="18" r:id="rId18"/>
    <sheet name="19. sz. melléklet" sheetId="19" r:id="rId19"/>
    <sheet name="20. sz. melléklet" sheetId="20" r:id="rId20"/>
    <sheet name="21. sz. melléklet" sheetId="21" r:id="rId21"/>
    <sheet name="22. sz. melléklet" sheetId="22" r:id="rId22"/>
    <sheet name="23. sz. melléklet" sheetId="23" r:id="rId23"/>
    <sheet name="24. sz. melléklet" sheetId="24" r:id="rId24"/>
    <sheet name="25. sz. melléklet" sheetId="25" r:id="rId25"/>
    <sheet name="26. sz. melléklet" sheetId="26" r:id="rId26"/>
  </sheets>
  <definedNames/>
  <calcPr fullCalcOnLoad="1"/>
</workbook>
</file>

<file path=xl/sharedStrings.xml><?xml version="1.0" encoding="utf-8"?>
<sst xmlns="http://schemas.openxmlformats.org/spreadsheetml/2006/main" count="1668" uniqueCount="834">
  <si>
    <t>PÉNZFORGALMI KÖLTSÉGVETÉSI BEVÉTELEK ÉS KIADÁSOK KÜLÖNBSÉGE (36-13)[KÖLTSÉGVETÉSI HIÁNY(-),KÖLTSÉGVETÉSI TÖBBLET(+)]</t>
  </si>
  <si>
    <t>48</t>
  </si>
  <si>
    <t>IGÉNYBE VETT TARTALÉKOKKAL KORRIGÁLT KÖLTSÉGVETÉSI BEVÉTELEK ÉS KIADÁSOK KÜLÖNBSÉGE(47+44-22)[KORRIGÁLT KÖLTSÉGVETÉSI HIÁNY (-),KORRIGÁLT KÖLTSÉGVETÉSI TÖBBLET (+)]</t>
  </si>
  <si>
    <t>49</t>
  </si>
  <si>
    <t>FINANSZÍROZÁSI MŰVELETEK EREDMÉNYE (42-20)</t>
  </si>
  <si>
    <t>50</t>
  </si>
  <si>
    <t>AKTÍV ÉS PASSZÍV PÉNZÜGYI MŰVELETEK EGYENLEGE (45-23)</t>
  </si>
  <si>
    <t>Előző évi beszámoló záró</t>
  </si>
  <si>
    <t>Tárgyévi beszámoló záró</t>
  </si>
  <si>
    <t>Záró pénzkészlet</t>
  </si>
  <si>
    <t>Forgatási célú pénzügyi műveletek egyenlege</t>
  </si>
  <si>
    <t xml:space="preserve">Egyéb aktív és passzív pü-i elszám. összev.záróegyenl (+,-) </t>
  </si>
  <si>
    <t>Előző években képzett tartalékok maradványa (-)</t>
  </si>
  <si>
    <t>Vállalkozási tevékenység pénzforgalmi vállalkozási maradványa (-)</t>
  </si>
  <si>
    <t>Tárgyévi helyesbített pénzmaradvány (1+2+-3-4-5)</t>
  </si>
  <si>
    <t>Finanszírozásból származó korrekciók (+,-)</t>
  </si>
  <si>
    <t>Pénzmaradványt terhelő elvonások (+,-)</t>
  </si>
  <si>
    <t>Költségvetési pénzmaradvány (6+-7+-8)</t>
  </si>
  <si>
    <t>Vállalkozási maradványból az alaptev. ellát-ra felhaszn. Összeg</t>
  </si>
  <si>
    <t>Ktsgv-i pénzmaradványt külön jogszab. alapján mód.tétel (+,-)</t>
  </si>
  <si>
    <t>MÓDOSÍTOTT PÉNZMARADVÁNY (9+-10+-11)</t>
  </si>
  <si>
    <t>12-ből Egészségbiztosítási alapból folyósított pénzmaradvány</t>
  </si>
  <si>
    <t>12-ből Kötelezettségvállalással terhelt pénzmaradvány</t>
  </si>
  <si>
    <t>12-ből Szabad pénzmaradvány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</si>
  <si>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</si>
  <si>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</si>
  <si>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</si>
  <si>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</si>
  <si>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</si>
  <si>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</si>
  <si>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</si>
  <si>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</si>
  <si>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</si>
  <si>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</si>
  <si>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</si>
  <si>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</si>
  <si>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</si>
  <si>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</si>
  <si>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</si>
  <si>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</si>
  <si>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</si>
  <si>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</si>
  <si>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Helyi adók</t>
  </si>
  <si>
    <t>Átengedett központi adók</t>
  </si>
  <si>
    <t>EU támogatás</t>
  </si>
  <si>
    <t>Általános tartalék</t>
  </si>
  <si>
    <t>Céltartalék</t>
  </si>
  <si>
    <t>Sor-
szám</t>
  </si>
  <si>
    <t>Illetékek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</si>
  <si>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</si>
  <si>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</si>
  <si>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</si>
  <si>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</si>
  <si>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</si>
  <si>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</si>
  <si>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</si>
  <si>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</si>
  <si>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</si>
  <si>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</si>
  <si>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</si>
  <si>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</si>
  <si>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</si>
  <si>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</si>
  <si>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</si>
  <si>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</si>
  <si>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</si>
  <si>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</si>
  <si>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</si>
  <si>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</si>
  <si>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</si>
  <si>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</si>
  <si>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</si>
  <si>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</si>
  <si>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</si>
  <si>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</si>
  <si>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</si>
  <si>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</si>
  <si>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</si>
  <si>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</si>
  <si>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</si>
  <si>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</si>
  <si>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</si>
  <si>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</si>
  <si>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</si>
  <si>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</si>
  <si>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</si>
  <si>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</si>
  <si>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</si>
  <si>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</si>
  <si>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Egyéb</t>
  </si>
  <si>
    <t>Működési célú pénzeszköz átvétel államháztartáson kívülről</t>
  </si>
  <si>
    <t>Felhalmozási célú pénzeszk. átvétel államháztartáson kívülről</t>
  </si>
  <si>
    <t>11.1.</t>
  </si>
  <si>
    <t>11.2.</t>
  </si>
  <si>
    <t>1. sz. táblázat</t>
  </si>
  <si>
    <t>2. sz. táblázat</t>
  </si>
  <si>
    <t>3. sz. táblázat</t>
  </si>
  <si>
    <t>4. sz. táblázat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</si>
  <si>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</si>
  <si>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</si>
  <si>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</si>
  <si>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</si>
  <si>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</si>
  <si>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</si>
  <si>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</si>
  <si>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Önkormányzat működési bevételei (2+3+4)</t>
  </si>
  <si>
    <t>Egyéb sajátos bevételek</t>
  </si>
  <si>
    <t>Egyéb fizetési kötelezettségből származó bevételek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</si>
  <si>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</si>
  <si>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</si>
  <si>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</si>
  <si>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</si>
  <si>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</si>
  <si>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</si>
  <si>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</si>
  <si>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</si>
  <si>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</si>
  <si>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</si>
  <si>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</si>
  <si>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 xml:space="preserve">4. </t>
  </si>
  <si>
    <t>II. Közhatalmi bevételek</t>
  </si>
  <si>
    <t>5.4.</t>
  </si>
  <si>
    <t>5.5.</t>
  </si>
  <si>
    <t>5.6.</t>
  </si>
  <si>
    <t>5.7.</t>
  </si>
  <si>
    <t>5.8.</t>
  </si>
  <si>
    <t>Központosított előirányzatok</t>
  </si>
  <si>
    <t>Címzett és céltámogatások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</si>
  <si>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</si>
  <si>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</si>
  <si>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</si>
  <si>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</si>
  <si>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</si>
  <si>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</si>
  <si>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</si>
  <si>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</si>
  <si>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</si>
  <si>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</si>
  <si>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</si>
  <si>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</si>
  <si>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8.1.</t>
  </si>
  <si>
    <t>8.2.</t>
  </si>
  <si>
    <t xml:space="preserve">9. 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</si>
  <si>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</si>
  <si>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</si>
  <si>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</si>
  <si>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</si>
  <si>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</si>
  <si>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</si>
  <si>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</si>
  <si>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</si>
  <si>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</si>
  <si>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</si>
  <si>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</si>
  <si>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</si>
  <si>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</si>
  <si>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</si>
  <si>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</si>
  <si>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</si>
  <si>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</si>
  <si>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</si>
  <si>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</si>
  <si>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</si>
  <si>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</si>
  <si>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</si>
  <si>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</si>
  <si>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</si>
  <si>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</si>
  <si>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</si>
  <si>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</si>
  <si>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</si>
  <si>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</si>
  <si>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</si>
  <si>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</si>
  <si>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</si>
  <si>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</si>
  <si>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</si>
  <si>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</si>
  <si>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</si>
  <si>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</si>
  <si>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</si>
  <si>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</si>
  <si>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</si>
  <si>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</si>
  <si>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</si>
  <si>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</si>
  <si>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</si>
  <si>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</si>
  <si>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</si>
  <si>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</si>
  <si>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</si>
  <si>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</si>
  <si>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</si>
  <si>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</si>
  <si>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</si>
  <si>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</si>
  <si>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</si>
  <si>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</si>
  <si>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</si>
  <si>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</si>
  <si>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</si>
  <si>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</si>
  <si>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</si>
  <si>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</si>
  <si>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</si>
  <si>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</si>
  <si>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</si>
  <si>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</si>
  <si>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</si>
  <si>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</si>
  <si>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</si>
  <si>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</si>
  <si>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</si>
  <si>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</si>
  <si>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</si>
  <si>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</si>
  <si>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</si>
  <si>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</si>
  <si>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</si>
  <si>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</si>
  <si>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</si>
  <si>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</si>
  <si>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</si>
  <si>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</si>
  <si>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</si>
  <si>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III. Kölcsön</t>
  </si>
  <si>
    <t>Egyéb felhalmozási célú támogatásértékű bevétel</t>
  </si>
  <si>
    <t>3.9.</t>
  </si>
  <si>
    <t>3.10.</t>
  </si>
  <si>
    <t>Bírságok, díjak, pótlékok, talajterhelési díj</t>
  </si>
  <si>
    <t>Továbbszámlázott szolgáltatások</t>
  </si>
  <si>
    <t>8.3.</t>
  </si>
  <si>
    <t>Felhalmozási célú pénzeszk. átvétel Eu költségvetésből</t>
  </si>
  <si>
    <t>Működési célú pénzeszköz átvétel Eu költségvetésből</t>
  </si>
  <si>
    <t>8.4.</t>
  </si>
  <si>
    <t>2.12.</t>
  </si>
  <si>
    <t xml:space="preserve"> - Garancia és kezességvállalásból származó kifizetés</t>
  </si>
  <si>
    <t>VII. Kölcsön visszatérülése</t>
  </si>
  <si>
    <t>IX. Finanszírozási célú pénzügyi műveletek bevételei (12.1+12.2.)</t>
  </si>
  <si>
    <t>VIII. Pénzmaradvány, vállalkozási tevékenység maradványa (11.1.+11.2.)</t>
  </si>
  <si>
    <t>Kötbér egyéb kártérítés, visszatérülések</t>
  </si>
  <si>
    <t>Dologi jellegű kiadások</t>
  </si>
  <si>
    <t>Eredeti előirányzat</t>
  </si>
  <si>
    <t>Módosított előirányzat</t>
  </si>
  <si>
    <t>Teljesítés</t>
  </si>
  <si>
    <t>Teljesítés %-a</t>
  </si>
  <si>
    <t>adatok e Ft-ban</t>
  </si>
  <si>
    <t>-</t>
  </si>
  <si>
    <t xml:space="preserve"> KIADÁSOK ÖSSZESEN: (5+6+7)</t>
  </si>
  <si>
    <t>VII. Függő, átfutó, kiegyenlító kiadások</t>
  </si>
  <si>
    <t>IV. Tartalékok (4.1.+4.2.)</t>
  </si>
  <si>
    <t>II. Felhalmozási költségvetés kiadásai (2.1+…+2.7)</t>
  </si>
  <si>
    <t>I. Működési költségvetés kiadásai (1.1+…+1.5.)</t>
  </si>
  <si>
    <t>X. Függő, átfutó, kiegyenlítő bevételek</t>
  </si>
  <si>
    <t>BEVÉTELEK ÖSSZESEN: (10+11+12+13)</t>
  </si>
  <si>
    <t>Önkormányzatok működésének általános támogatása</t>
  </si>
  <si>
    <t>Egyes köznevelési és gyermekétkeztetési feladatok támogatása</t>
  </si>
  <si>
    <t>Szociális és gyermekjóléti feladatok támogatása</t>
  </si>
  <si>
    <t>Könyvtári, közművelődési és múzeumi feladatok támogatása</t>
  </si>
  <si>
    <t>Szerkezetátalakítási tartalék</t>
  </si>
  <si>
    <t>Önkormányzatok sajátos bevételei</t>
  </si>
  <si>
    <t>Előző évi költségvetési kiegészítések, visszatérülések</t>
  </si>
  <si>
    <t>5.9.</t>
  </si>
  <si>
    <t>I/2. Intézményi működési bevételek (3.1.+…+3.10.)</t>
  </si>
  <si>
    <t>5.10.</t>
  </si>
  <si>
    <t>Önkormányzatok felhalmozási költségvetési támogatása</t>
  </si>
  <si>
    <t>V. Felhalmozási célú bevételek (7.1+…+7.3)</t>
  </si>
  <si>
    <t>IV. Támogatásértékű bevételek (6.1+6.2)</t>
  </si>
  <si>
    <t>III. Támogatások, kiegészítések (5.1+…+5.10.)</t>
  </si>
  <si>
    <t>I/1. Önkormányzat sajátos működési bevételei (2.1+…+2.6)</t>
  </si>
  <si>
    <t>Sajátos felhalmozási és tőkebevételek</t>
  </si>
  <si>
    <t>8.5.</t>
  </si>
  <si>
    <t>8.6.</t>
  </si>
  <si>
    <t>Felhalmozási célú garancia- és kezességvállalásból származó megtérülés</t>
  </si>
  <si>
    <t>Működési célú garancia- és kezességvállalásból származó megtérülés</t>
  </si>
  <si>
    <t>VI. Átvett pénzeszközök (8.1+8.6.)</t>
  </si>
  <si>
    <t>1.1-ből: Felhalmozási célú pénzügyi műveletek bevételei (1. mell. 1. sz. tábl. 12.2. sor)</t>
  </si>
  <si>
    <t>Finanszírozási célú pénzügyi műveletek egyenlege (1.1 - 1.2) +/-</t>
  </si>
  <si>
    <t>1.2-ből: Felhalmozási célú pénzügyi műveletek kiadásai (1. mell. 2. sz. tábl. 6.2. sor)</t>
  </si>
  <si>
    <t xml:space="preserve"> Ezer forintban </t>
  </si>
  <si>
    <t>Bevételek</t>
  </si>
  <si>
    <t>Kiadások</t>
  </si>
  <si>
    <t>Megnevezés</t>
  </si>
  <si>
    <t>Önkormányzatok sajátos működési bevételei</t>
  </si>
  <si>
    <t>Személyi juttatások</t>
  </si>
  <si>
    <t>Munkaadókat terhelő járulék</t>
  </si>
  <si>
    <t>Közhatalmi bevételek</t>
  </si>
  <si>
    <t>Dologi kiadások</t>
  </si>
  <si>
    <t>Támogatások, kiegészítések</t>
  </si>
  <si>
    <t>Támogatások</t>
  </si>
  <si>
    <t>Támogatásértékű bevételek</t>
  </si>
  <si>
    <t>Pénzeszközátadások</t>
  </si>
  <si>
    <t>Szociálpolitikai juttatások</t>
  </si>
  <si>
    <t>Működési célú pénzeszközátvétel</t>
  </si>
  <si>
    <t>Működési célú tartalékok</t>
  </si>
  <si>
    <t>Működési célú kölcsön visszatérítése, igénybevétele</t>
  </si>
  <si>
    <t>9.</t>
  </si>
  <si>
    <t>Költségvetési bevételek összesen:</t>
  </si>
  <si>
    <t>Költségvetési kiadások összesen: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</si>
  <si>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</si>
  <si>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</si>
  <si>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</si>
  <si>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</si>
  <si>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</si>
  <si>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</si>
  <si>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</si>
  <si>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</si>
  <si>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</si>
  <si>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</si>
  <si>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</si>
  <si>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</si>
  <si>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</si>
  <si>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</si>
  <si>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</si>
  <si>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 xml:space="preserve">Egyéb </t>
  </si>
  <si>
    <t>23.</t>
  </si>
  <si>
    <t>24.</t>
  </si>
  <si>
    <t>25.</t>
  </si>
  <si>
    <t>Finanszírozási célú bevételek (14+…+24)</t>
  </si>
  <si>
    <t>Finanszírozási célú kiadások (14+…+24)</t>
  </si>
  <si>
    <t>26.</t>
  </si>
  <si>
    <t>27.</t>
  </si>
  <si>
    <t>Költségvetési hiány:</t>
  </si>
  <si>
    <t>Költségvetési többlet:</t>
  </si>
  <si>
    <t>Intézményi működési bevételek</t>
  </si>
  <si>
    <t>Tárgyi eszközök, immateriális javak értékesítése</t>
  </si>
  <si>
    <t>EU-s forrásból finansz. támogatással megv. progr., projektek kiadásai</t>
  </si>
  <si>
    <t>Központosított előirányzatokból támogatás</t>
  </si>
  <si>
    <t>EU-s forrásból finansz.önkormányzati hozzájárulással megv. progr., projektek kiadásai</t>
  </si>
  <si>
    <t>Felhalmozási célú pénzeszközátadás</t>
  </si>
  <si>
    <t>Átvett pénzeszközök államháztartáson kívülről</t>
  </si>
  <si>
    <t>Önkormányzati kölcsön</t>
  </si>
  <si>
    <t>EU-s támogatásból származó forrás</t>
  </si>
  <si>
    <t>Felhalmozási célú tartalékok</t>
  </si>
  <si>
    <t>Önkormányzati és munkáltatói kölcsön visszatérülés</t>
  </si>
  <si>
    <t>Előző évi felh. célú pénzm. igénybev.</t>
  </si>
  <si>
    <t>Befektetési célú belföldi, külföldi értékpapírok kibocsátása, érték.</t>
  </si>
  <si>
    <t>28.</t>
  </si>
  <si>
    <t>Függő, átfutó, kiegyenlítő bevételek</t>
  </si>
  <si>
    <t>Függő, átfutó, kiegyenlítő kiadások</t>
  </si>
  <si>
    <t>Garancia- és kezességvállalásból származó megtérülés</t>
  </si>
  <si>
    <t>Finansírozási célú bev. (14+…+21)</t>
  </si>
  <si>
    <t>Finansírozási célú kiad. (13+...+21)</t>
  </si>
  <si>
    <t xml:space="preserve">Ezer forintban </t>
  </si>
  <si>
    <t>Sor-szám</t>
  </si>
  <si>
    <t>MEGNEVEZÉS</t>
  </si>
  <si>
    <t>Évek</t>
  </si>
  <si>
    <t>Összesen
(7=3+4+5+6)</t>
  </si>
  <si>
    <t>2013.</t>
  </si>
  <si>
    <t>2014.</t>
  </si>
  <si>
    <t>2015.</t>
  </si>
  <si>
    <t>ÖSSZES KÖTELEZETTSÉG</t>
  </si>
  <si>
    <t>2016.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</si>
  <si>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</si>
  <si>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</si>
  <si>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</si>
  <si>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</si>
  <si>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</si>
  <si>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</si>
  <si>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</si>
  <si>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</si>
  <si>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</si>
  <si>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</si>
  <si>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</si>
  <si>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</si>
  <si>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Ezer forintban</t>
  </si>
  <si>
    <t>Jogcím</t>
  </si>
  <si>
    <t>A helyi önkormányzatok  működésének általános támogatása</t>
  </si>
  <si>
    <t>Település üzemeltetéshez kapcsolódó feladatellátás támogatása összesen</t>
  </si>
  <si>
    <t xml:space="preserve">      -ebből : - a zöldterület gazdálkodással kapcsolatos feladatok</t>
  </si>
  <si>
    <t xml:space="preserve">                  - közvilágítás fenntartásának támogatása</t>
  </si>
  <si>
    <t xml:space="preserve">                  - köztemető fenntartással kapcsolatos feladatok támogatása</t>
  </si>
  <si>
    <t xml:space="preserve">                  - közutak fenntartásának támogatása</t>
  </si>
  <si>
    <t xml:space="preserve">                  - beszámítás összege</t>
  </si>
  <si>
    <t>A helyi önkormányzatok  működésének általános támogatása összesen:</t>
  </si>
  <si>
    <t>A települési Önkormányzatok egyes köznevelési és gyermekétkeztetési feladatainak támogatása</t>
  </si>
  <si>
    <t>1. Óvodapedagógusok, és az óvodapedagógusok nevelő munkáját közvetlenül segítők bértámogatása</t>
  </si>
  <si>
    <t>óvodapedagógusok elismert létszáma alapján</t>
  </si>
  <si>
    <t>óvodapedagógusok nevelő munkáját közvetlenül segítők száma alapján</t>
  </si>
  <si>
    <t>2013. évben 4 hónapra</t>
  </si>
  <si>
    <t>Óvodapedagógusok, és az óvodapedagógusok nevelő munkáját közvetlenül segítők bértámogatása összesen</t>
  </si>
  <si>
    <t>2. Óvodaműködtetési támogatás</t>
  </si>
  <si>
    <t>2013. évben 8 hónapra</t>
  </si>
  <si>
    <t>Gyermekek teljes idejű óvodai nevelésére szervezett csoport</t>
  </si>
  <si>
    <t>Óvodaműködtetési támogatás összesen:</t>
  </si>
  <si>
    <t xml:space="preserve">3 Ingyenes és kedvezményes gyermekétkeztetés támogatása 2013 évben </t>
  </si>
  <si>
    <t>A települési Önkormányzatok egyes köznevelési és gyermekétkeztetési feladatainak támogatása összesen</t>
  </si>
  <si>
    <t>A települési önkormányzatok szociális és gyermekjóléti feladatainak támogatása</t>
  </si>
  <si>
    <t>Hozzájárulás a pénzbeli szociális ellátásokhoz</t>
  </si>
  <si>
    <t>Tanyagondnoki szolgáltatás</t>
  </si>
  <si>
    <t>A települési önkormányzatok szociális és gyermekjóléti feladatainak támogatása összesen:</t>
  </si>
  <si>
    <t>Támogatások mindösszesen:</t>
  </si>
  <si>
    <t>Megjegyzés: A kurtaxa kiegészítés nem a normatívák részét képezi.</t>
  </si>
  <si>
    <t>Egyes jövedelempótló támogatások kiegészítése</t>
  </si>
  <si>
    <t>Egyéb önkormányzati kötelező feladatok támogatása</t>
  </si>
  <si>
    <t>Adatok Ft-ban</t>
  </si>
  <si>
    <t>óvodapedagógusok átlagbérének és közterheinek elismert pótlólagos összege a 2013/2014 nevelési évre</t>
  </si>
  <si>
    <t>A települési önkormányzatok kulturális feladatainak támogatása</t>
  </si>
  <si>
    <t>Települési önkormányzatok támogatása a nyilvános könyvtári ellátási és a közművelődési feladatokhoz</t>
  </si>
  <si>
    <t>A települési önkormányzatok kulturális feladatainak támogatása összesen:</t>
  </si>
  <si>
    <t>Beruházás  megnevezése</t>
  </si>
  <si>
    <t>Imremajori ivóvízhálózat</t>
  </si>
  <si>
    <t>Településrendezési terv</t>
  </si>
  <si>
    <t>Úttörő utcai csapadékvíz elvezetés</t>
  </si>
  <si>
    <t>Imremajor szennyvíztervezés</t>
  </si>
  <si>
    <t>Partvédelem tervdokumentáció 3.részlet</t>
  </si>
  <si>
    <t>Buszváró építése</t>
  </si>
  <si>
    <t xml:space="preserve">   Fenyves-alsói járdaépítés+parkoló kialakítás</t>
  </si>
  <si>
    <t xml:space="preserve">   Géza park virágágyás</t>
  </si>
  <si>
    <t xml:space="preserve">   Járdaépítés (Vörösmarty, Fenyvesi utca)</t>
  </si>
  <si>
    <t xml:space="preserve">   Járdaépítés ( Fenyvesi u.43.)</t>
  </si>
  <si>
    <t>Térfigyelő rendszer kiépítése</t>
  </si>
  <si>
    <t>Tehergépjármű beszerzés</t>
  </si>
  <si>
    <t>Fűnyíró kistraktor beszerzés</t>
  </si>
  <si>
    <t>Traktor</t>
  </si>
  <si>
    <t>0</t>
  </si>
  <si>
    <t>Pótkocsi</t>
  </si>
  <si>
    <t xml:space="preserve">Központi strand 2.szakasz partvédelem </t>
  </si>
  <si>
    <t>Kölcsey és Vas Gereben u.felújítása</t>
  </si>
  <si>
    <t>Strandokon játszóterek cseréje</t>
  </si>
  <si>
    <t>Projektor beszerzés+kamera</t>
  </si>
  <si>
    <t>Csalogány strand-röplabdapálya</t>
  </si>
  <si>
    <t>Strandi zuhanyzók cseréje</t>
  </si>
  <si>
    <t>Pozsonyi strand út</t>
  </si>
  <si>
    <t>Műfüves futballpálya MLSZ pályázat</t>
  </si>
  <si>
    <t>BERUHÁZÁSOK ÖSSZESEN:</t>
  </si>
  <si>
    <t>Felújítás  megnevezése</t>
  </si>
  <si>
    <t>Községháza irodák padlóburkolat cseréje</t>
  </si>
  <si>
    <t>Községháza nagyterem bejárat lépcső</t>
  </si>
  <si>
    <t>Pénzügy fürdő felújítása</t>
  </si>
  <si>
    <t>Konyha kiadóablak felújítás</t>
  </si>
  <si>
    <t>Szolgálati lakások felújítása</t>
  </si>
  <si>
    <t>Ravatalozó felújítás</t>
  </si>
  <si>
    <t>Partvédmű felújítás</t>
  </si>
  <si>
    <t>Polgármesteri Hivatal energiaracionalizálás</t>
  </si>
  <si>
    <t>Polgármesteri Hivatal tetőfelújítás</t>
  </si>
  <si>
    <t>Egészségház energiaracionalizálás</t>
  </si>
  <si>
    <t>Óvodai vizesblokk felújítás</t>
  </si>
  <si>
    <t>FELÚJÍTÁSOK ÖSSZESEN:</t>
  </si>
  <si>
    <t>EPER Pénzügyi szoftver licenszdíj</t>
  </si>
  <si>
    <t>Notebook beszerzés</t>
  </si>
  <si>
    <t>Fűnyírógép beszerzése</t>
  </si>
  <si>
    <t>Játszótér építés LEADER</t>
  </si>
  <si>
    <t>Közvetlen támogatások</t>
  </si>
  <si>
    <t>(ezer Ft)</t>
  </si>
  <si>
    <t>Támogatás megnevezése</t>
  </si>
  <si>
    <t>esetek száma</t>
  </si>
  <si>
    <t>nyújtott támogatás összege</t>
  </si>
  <si>
    <t>Munka-és Tűzvédelmi Társulás</t>
  </si>
  <si>
    <t>Bölcsőde hj.</t>
  </si>
  <si>
    <t>Hulladékgazdálkodási Társulás</t>
  </si>
  <si>
    <t>Alapszolgáltatási Központ</t>
  </si>
  <si>
    <t>Közvetlen támogatások összesen</t>
  </si>
  <si>
    <t>Közvetett támogatások</t>
  </si>
  <si>
    <t>Intézményi térítési díjak</t>
  </si>
  <si>
    <t xml:space="preserve">helyiségek, eszközök hasznosításából származó bevételből nyújtott kedvezmény, mentesség </t>
  </si>
  <si>
    <t>Adóelengedés méltányosságból</t>
  </si>
  <si>
    <t xml:space="preserve">  -építményadó</t>
  </si>
  <si>
    <t xml:space="preserve">  -telekadó</t>
  </si>
  <si>
    <t xml:space="preserve">  -magánszemélyek kommunális adója</t>
  </si>
  <si>
    <t xml:space="preserve">  -iparűzési adó</t>
  </si>
  <si>
    <t xml:space="preserve">  -gépjárműadó</t>
  </si>
  <si>
    <t xml:space="preserve">  -pótlékok</t>
  </si>
  <si>
    <t>Közvetett támogatások összesen</t>
  </si>
  <si>
    <t>Átadott pénzeszközök</t>
  </si>
  <si>
    <t>Működési célra</t>
  </si>
  <si>
    <t>Civil szervezetek támogatása</t>
  </si>
  <si>
    <t>Balatoni Szövetség</t>
  </si>
  <si>
    <t>TÖOSZ</t>
  </si>
  <si>
    <t>BURSA</t>
  </si>
  <si>
    <t>Natúrpark</t>
  </si>
  <si>
    <t>Vasutas Települések Szövetsége</t>
  </si>
  <si>
    <t>Balatongyöngye Vidékfejlesztési Egyesület</t>
  </si>
  <si>
    <t>Turisztikai Egyesület</t>
  </si>
  <si>
    <t>Háziorvosi szolgálat Balatonfenyves</t>
  </si>
  <si>
    <t>Hétvégi központi ügyelet</t>
  </si>
  <si>
    <t>Működési célra összesen</t>
  </si>
  <si>
    <t>Felhalmozási célra</t>
  </si>
  <si>
    <t>DRV üzemeltetési hj.</t>
  </si>
  <si>
    <t>Felhalmozási célra összesen</t>
  </si>
  <si>
    <t>Átadott pénzeszközök összesen</t>
  </si>
  <si>
    <t>Az európai uniós forrásból finanszírozott támogatással megvalósuló projektek</t>
  </si>
  <si>
    <t>sorszám</t>
  </si>
  <si>
    <t>megnevezés</t>
  </si>
  <si>
    <t>Imremajori ivóvízhálózat kiépítése (KEOP)</t>
  </si>
  <si>
    <t>Bevétel</t>
  </si>
  <si>
    <t>Kiadás</t>
  </si>
  <si>
    <t>Ezer Ft-ban</t>
  </si>
  <si>
    <t>EU-s forrásból finanszírozott project összesen:</t>
  </si>
  <si>
    <t>intézmény/    feladat</t>
  </si>
  <si>
    <t>saját és átengedett  bevételek</t>
  </si>
  <si>
    <t>támogatások, átvett pe. kölcsön visszatérülés</t>
  </si>
  <si>
    <t>bevételek összesen</t>
  </si>
  <si>
    <t>személyi juttatások</t>
  </si>
  <si>
    <t>munkaadó-kat terh. járukékok</t>
  </si>
  <si>
    <t>dologi jellegű kiadások</t>
  </si>
  <si>
    <t>felhalm. kiadások</t>
  </si>
  <si>
    <t>kiadások összesen</t>
  </si>
  <si>
    <t>Polgármesteri Hivatal</t>
  </si>
  <si>
    <t>államigazgatási feladatok</t>
  </si>
  <si>
    <t>önként vállalt feladatok</t>
  </si>
  <si>
    <t>Kisfenyő Óvoda</t>
  </si>
  <si>
    <t>kötelező feladatok</t>
  </si>
  <si>
    <t>Önkormányzat</t>
  </si>
  <si>
    <t>Konyha</t>
  </si>
  <si>
    <t>Községi könyvtár</t>
  </si>
  <si>
    <t xml:space="preserve">Egészségügyi ellátás </t>
  </si>
  <si>
    <t>Szociális ellátás</t>
  </si>
  <si>
    <t>Település üzemeltetés</t>
  </si>
  <si>
    <t>összes kiadás</t>
  </si>
  <si>
    <t>pénz-maradvány, értékpapír visszaváltás</t>
  </si>
  <si>
    <t>Költségvetési szerv megnevezése</t>
  </si>
  <si>
    <t>Száma</t>
  </si>
  <si>
    <t>Előirányzat-csoport, kiemelt előirányzat megnevezése</t>
  </si>
  <si>
    <t>1.5.</t>
  </si>
  <si>
    <t>Osztalék, hozambevétel</t>
  </si>
  <si>
    <t>Kamatbevétel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</si>
  <si>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</si>
  <si>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</si>
  <si>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</si>
  <si>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</si>
  <si>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</si>
  <si>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</si>
  <si>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</si>
  <si>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pénzmaradvány igénybevétele</t>
  </si>
  <si>
    <t>Előző évi vállalkozási maradvány igénybevétele</t>
  </si>
  <si>
    <t>VI. Önkormányzati támogatás</t>
  </si>
  <si>
    <t>BEVÉTELEK ÖSSZESEN (1+2+3+4+5+6)</t>
  </si>
  <si>
    <r>
      <t xml:space="preserve">I. Működési költségvetés kiadásai </t>
    </r>
    <r>
      <rPr>
        <sz val="12"/>
        <rFont val="Times New Roman CE"/>
        <family val="0"/>
      </rPr>
      <t>(1.1+…+1.5.)</t>
    </r>
  </si>
  <si>
    <t>Dologi  kiadások</t>
  </si>
  <si>
    <r>
      <t xml:space="preserve">II. Felhalmozási költségvetés kiadásai </t>
    </r>
    <r>
      <rPr>
        <sz val="12"/>
        <rFont val="Times New Roman CE"/>
        <family val="0"/>
      </rPr>
      <t>(2.1+…+2.4)</t>
    </r>
  </si>
  <si>
    <t>Egyéb fejlesztési célú kiadások</t>
  </si>
  <si>
    <t xml:space="preserve">ebből: </t>
  </si>
  <si>
    <t>Munka törvénykönyve alapján foglalkoztatottak</t>
  </si>
  <si>
    <t>Kötbér, egyéb kártérítés, bánatpénz bevétele</t>
  </si>
  <si>
    <t>Egyéb saját bevétel</t>
  </si>
  <si>
    <t>I. Intézményi működési bevételek (1.1.+…+1.11.)</t>
  </si>
  <si>
    <t>BEVÉTELEK ÖSSZESEN (1+…+8)</t>
  </si>
  <si>
    <t>KIADÁSOK ÖSSZESEN: (1+2+3+4)</t>
  </si>
  <si>
    <t>III. Véglegesen átvett pénzeszközök (3.1.+…+3.4.)</t>
  </si>
  <si>
    <t>IV. Felhalmozási célú egyéb bevételek</t>
  </si>
  <si>
    <t>V. Kölcsön</t>
  </si>
  <si>
    <t>VI. Pénzmaradvány, vállalk. tev. maradványa (6.1.+6.2.)</t>
  </si>
  <si>
    <t>VII. Önkormányzati támogatás</t>
  </si>
  <si>
    <t>VIII. Függő, átfutó, kiegyenlítő bevételek</t>
  </si>
  <si>
    <t>IV. Függő, átfutó, kiegyenlítő kiadások</t>
  </si>
  <si>
    <t>Idegenforgalmi adó, hatósági ellenőrök létszáma</t>
  </si>
  <si>
    <t>I. Intézményi működési bevételek (1.1.+…+1.8.)</t>
  </si>
  <si>
    <t xml:space="preserve">Köztisztviselők </t>
  </si>
  <si>
    <t>Közfoglalkoztatottak létszáma</t>
  </si>
  <si>
    <t>Éves engedélyezett létszám (fő)</t>
  </si>
  <si>
    <t>Feladat megnevezése</t>
  </si>
  <si>
    <t>Szociális gondoskodás</t>
  </si>
  <si>
    <t>KIADÁSOK ÖSSZESEN: (1+2+3)</t>
  </si>
  <si>
    <t>I. Intézményi működési bevételek (1.1.+…+1.9.)</t>
  </si>
  <si>
    <t xml:space="preserve">támogatások, pe. átadások, szocpol.-i juttatások </t>
  </si>
  <si>
    <t>Egészségügyi ellátás</t>
  </si>
  <si>
    <t>tartalékok, finan-szírozási kiadások</t>
  </si>
  <si>
    <t>Felhalmozási célú pénzeszközátvétel</t>
  </si>
  <si>
    <t>I. Önkormányzatok sajátos működési bevételei</t>
  </si>
  <si>
    <t>II. Intézményi működési bevételek (2.1.+…+2.11.)</t>
  </si>
  <si>
    <t>III. Közhatalmi bevételek</t>
  </si>
  <si>
    <t>IV. Véglegesen átvett pénzeszközök (4.1.+…+4.5.)</t>
  </si>
  <si>
    <t>4.3.</t>
  </si>
  <si>
    <t>4.4.</t>
  </si>
  <si>
    <t>4.5.</t>
  </si>
  <si>
    <t>V. Felhalmozási célú egyéb bevételek</t>
  </si>
  <si>
    <t>VI. Kölcsön</t>
  </si>
  <si>
    <t>VII. Pénzmaradvány, vállalk. tev. maradványa (7.1.+7.2.)</t>
  </si>
  <si>
    <t>VIII. Támogatások, kiegészítések</t>
  </si>
  <si>
    <t>IX. Függő, átfutó, kiegyenlítő bevételek</t>
  </si>
  <si>
    <t>BEVÉTELEK ÖSSZESEN (1+…+9)</t>
  </si>
  <si>
    <t>IV. Tartalékok</t>
  </si>
  <si>
    <t>V. Finanszírozási kiadások</t>
  </si>
  <si>
    <t>VI. Függő, átfutó, kiegyenlítő kiadások</t>
  </si>
  <si>
    <t>KIADÁSOK ÖSSZESEN: (1+...+6)</t>
  </si>
  <si>
    <t>Közalkalmazottak</t>
  </si>
  <si>
    <t>Összesen</t>
  </si>
  <si>
    <t>Céltartalékok megnevezése</t>
  </si>
  <si>
    <t>céltartalék összege</t>
  </si>
  <si>
    <t xml:space="preserve">Működési céltartalék </t>
  </si>
  <si>
    <t>Működési céltartalékok összesen</t>
  </si>
  <si>
    <t>Fejlesztési céltartalékok összesen</t>
  </si>
  <si>
    <t>Működési és fejlesztési céltartalékok összesen</t>
  </si>
  <si>
    <t>Fejlesztési céltartalék</t>
  </si>
  <si>
    <t>(Ezer Ft-ban)</t>
  </si>
  <si>
    <t>Várható kiadás éves bontásban</t>
  </si>
  <si>
    <t>összes kötelezettség</t>
  </si>
  <si>
    <t>összesen</t>
  </si>
  <si>
    <t>Balatonfenyves Község Önkormányzatának</t>
  </si>
  <si>
    <t>Balatonfenyves Község Önkormányzatának és költségvetési szerveinek</t>
  </si>
  <si>
    <t>és költségvetési szerveinek bevételei és kiadásai</t>
  </si>
  <si>
    <t>működési célú bevételei és kiadásai mérlege</t>
  </si>
  <si>
    <t xml:space="preserve">Balatonfenyves Község Önkormányzatának és költségvetési szerveinek </t>
  </si>
  <si>
    <t>felhalmozási célú bevételei és kiadásai mérlege</t>
  </si>
  <si>
    <t>kezességvállalásokból fennálló kötelezettségei</t>
  </si>
  <si>
    <t>az adósságot keletkeztető ügyletből származó tárgyévi fizetési kötelezettség megállapításához</t>
  </si>
  <si>
    <t xml:space="preserve"> 2013. évi adósságot keletkeztető fejlesztési céljai</t>
  </si>
  <si>
    <t>Balatonfenyves Község Önkormányzata</t>
  </si>
  <si>
    <t>általános működésének és ágazati feladatainak támogatása  jogcímenként</t>
  </si>
  <si>
    <t>Balatonfenyves Községi Önkormányzata adósságot keletkeztető ügyletekből és</t>
  </si>
  <si>
    <t>Balatonfenyves Községi Önkormányzata saját bevételeinek részletezése</t>
  </si>
  <si>
    <t>beruházási és felújítási kiadásai célonként</t>
  </si>
  <si>
    <t>által adott közvetlen és közvetett támogatások,</t>
  </si>
  <si>
    <t>valamint az átadott pénzeszközök</t>
  </si>
  <si>
    <t>Balaton Fejlesztési Tanács</t>
  </si>
  <si>
    <t xml:space="preserve"> bevételei és kiadásai</t>
  </si>
  <si>
    <t>Balatonfenyves Község Önkormányzata és költségvetési szervei</t>
  </si>
  <si>
    <t>államigazgatási, kötelező és önként vállalt feladatainak bemutatása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</si>
  <si>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</si>
  <si>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</si>
  <si>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</si>
  <si>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</si>
  <si>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szociális gondoskodás feladatának</t>
  </si>
  <si>
    <t>bevételei és kiadásai,</t>
  </si>
  <si>
    <t>egészségügyi ellátás feladatának</t>
  </si>
  <si>
    <t>céltartalékának bemutatása feladatonként</t>
  </si>
  <si>
    <t>többéves kihatással járó feladatainak bemutatása</t>
  </si>
  <si>
    <t>Megjegyzés: Az önkormányzatnak ilyen jellegű kötelezettsége 2013. évben nem volt.</t>
  </si>
  <si>
    <t>P.M.H.</t>
  </si>
  <si>
    <t>Önkorm.</t>
  </si>
  <si>
    <t>Egyenleget módosító tételek</t>
  </si>
  <si>
    <t xml:space="preserve">     Forgatási célú értékpapírok záró állománya</t>
  </si>
  <si>
    <t xml:space="preserve">     Rövid lejáratú likvid hitelek és működési célú 
     kötvénykibocsátás záró állománya</t>
  </si>
  <si>
    <t xml:space="preserve">     Költségvetési aktív elszámolások záróegyenlege</t>
  </si>
  <si>
    <t xml:space="preserve">     Költségvetési passzív elszámolások záróegyenlege</t>
  </si>
  <si>
    <t xml:space="preserve">     Előző évben (években) képzett költségvetési 
     tartalékok maradványa</t>
  </si>
  <si>
    <t xml:space="preserve">     Előző évben (években) képzett vállalkozási 
     tartalékok maradványa</t>
  </si>
  <si>
    <t xml:space="preserve">     Vállalkozási tevékenység pénzforgalmi vállalkozási
     maradványa</t>
  </si>
  <si>
    <t>Tárgyévi helyesbített pénzmaradvány</t>
  </si>
  <si>
    <t xml:space="preserve">     Finanszírozásból származó korrekciók</t>
  </si>
  <si>
    <t>Módosított pénzmaradvány</t>
  </si>
  <si>
    <t xml:space="preserve">     Kötelezettséggel terhelt pénzmaradvány</t>
  </si>
  <si>
    <t xml:space="preserve">     Szabad pénzmaradvány</t>
  </si>
  <si>
    <t>2013. évi pénzmaradványáról</t>
  </si>
  <si>
    <t>Záró egyenleg - 2013.12.31</t>
  </si>
  <si>
    <t>F.I.Á.I.</t>
  </si>
  <si>
    <t>Önkor-mányzat</t>
  </si>
  <si>
    <t>Intézményenként</t>
  </si>
  <si>
    <t>Forgalomképesség szerint</t>
  </si>
  <si>
    <t>0-ra leírt eszközök bruttó értéke</t>
  </si>
  <si>
    <t>Forgalom-képtelen</t>
  </si>
  <si>
    <t>Üzleti vagyon</t>
  </si>
  <si>
    <t>A. BEFEKTETETT ESZKÖZÖK</t>
  </si>
  <si>
    <t>I. Immateriális javak</t>
  </si>
  <si>
    <t>II. Tárgyi eszözök</t>
  </si>
  <si>
    <t>1. Ingatlanok és a kapcsolódó vagyoni értékű jogok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</si>
  <si>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</si>
  <si>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</si>
  <si>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</si>
  <si>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</si>
  <si>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</si>
  <si>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</si>
  <si>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</si>
  <si>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III. Befektetett pénzügyi eszközök</t>
  </si>
  <si>
    <t>1. Tartós részesedés</t>
  </si>
  <si>
    <t>2. Tartós hitelviszonyt megtestesítő értékpapír</t>
  </si>
  <si>
    <t>3. Tartósan adott kölcsön</t>
  </si>
  <si>
    <t>4. Hosszú lejáratú betétek</t>
  </si>
  <si>
    <t>5. Egyéb hosszú lejáratú követelések</t>
  </si>
  <si>
    <t>6. Befektetett pénzügyi eszközök értékhelyesbítése</t>
  </si>
  <si>
    <t>IV. Üzemeltetésre, kezelésre átadott, koncesszióba, vagyonkezelésbe adott, illetve vagyonkezelésbe vett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</si>
  <si>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</si>
  <si>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</si>
  <si>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</si>
  <si>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</si>
  <si>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</si>
  <si>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 elszámolások</t>
  </si>
  <si>
    <t>ESZKÖZÖK ÖSSZESEN</t>
  </si>
  <si>
    <t>D. SAJÁT TŐKE</t>
  </si>
  <si>
    <t>I. Tartós tőke</t>
  </si>
  <si>
    <t>II. Tőkeváltozások</t>
  </si>
  <si>
    <t>III. Értékelési tartalék</t>
  </si>
  <si>
    <t>E. TARTALÉKOK</t>
  </si>
  <si>
    <t>I. Költségvetési tartalékok</t>
  </si>
  <si>
    <t>II. Vállalkozási tartalékok</t>
  </si>
  <si>
    <t>F. KÖTELEZETTSÉGEK</t>
  </si>
  <si>
    <t>I. Hosszú lejáratú kötelezettségek</t>
  </si>
  <si>
    <t>II. Rövid lejáratú kötelezettségek</t>
  </si>
  <si>
    <t>III. Egyéb passzív pénzügyi elszámolások</t>
  </si>
  <si>
    <t>FORRÁSOK ÖSSZESEN</t>
  </si>
  <si>
    <t>az önkormányzatok tulajdonában lévő, a jogszabály alapján érték nélkül nyilvántartott eszközök állománya</t>
  </si>
  <si>
    <t>nincs</t>
  </si>
  <si>
    <t>a mérlegben értékkel nem szereplő kötelezettségek</t>
  </si>
  <si>
    <t>Balatonfenyves Község Önkormányzata vagyonának összesített értéke</t>
  </si>
  <si>
    <t>2013. december 31.-én</t>
  </si>
  <si>
    <t>Nyitó egyenleg</t>
  </si>
  <si>
    <t>Összesen:</t>
  </si>
  <si>
    <t>Záró egyenleg</t>
  </si>
  <si>
    <t>pénzkészlete 2013. december 31.-i állapot szerint</t>
  </si>
  <si>
    <t>Fekete István Általános Iskola és Községi Könyvtár</t>
  </si>
  <si>
    <t>Lejárat szerint</t>
  </si>
  <si>
    <t>rövid lejáratú</t>
  </si>
  <si>
    <t>hosszú lejáratú</t>
  </si>
  <si>
    <t>Magyarország gazdasági stabilitásáról szóló 2011. évi CXCIV. törvény 3 §-a szerint</t>
  </si>
  <si>
    <t>hitel, kölcsön felvétele, átvállalása a folyósítás, átvállalás napjától a végtörlesztés napjáig, és annak aktuális tőketartozása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</si>
  <si>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</si>
  <si>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</si>
  <si>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t>az Szt. szerint pénzügyi lízing lízingbevevői félként történő megkötése a lízing futamideje alatt, és a lízingszerződésben kikötött tőkerész hátralévő összege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</si>
  <si>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</si>
  <si>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</si>
  <si>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</si>
  <si>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Irányultság szerint</t>
  </si>
  <si>
    <t>belföldi irányú</t>
  </si>
  <si>
    <t>külföldi irányú</t>
  </si>
  <si>
    <t>adóssáságának állománya 2013. december 31.-én</t>
  </si>
  <si>
    <t>részesedéseinek állománya és a kapcsolódó működéséből származó kötelezettségek</t>
  </si>
  <si>
    <t>Állománya</t>
  </si>
  <si>
    <t>Kapcsolódó kötlezettség</t>
  </si>
  <si>
    <t>Tartós részesedések</t>
  </si>
  <si>
    <t>Forgatási célú részesedések</t>
  </si>
  <si>
    <t>Mindösszesen</t>
  </si>
  <si>
    <t xml:space="preserve">      önkormányzati tulajdonban lévő részesedések</t>
  </si>
  <si>
    <t xml:space="preserve">      állami tulajdonban lévő részesedések</t>
  </si>
  <si>
    <t xml:space="preserve">      társulási részesedések</t>
  </si>
  <si>
    <t xml:space="preserve">             - nem pénzügyi vállalkozásokban</t>
  </si>
  <si>
    <t xml:space="preserve">             - pénzügyi vállalkozásokban</t>
  </si>
  <si>
    <t xml:space="preserve">      belföldi részesedések</t>
  </si>
  <si>
    <t xml:space="preserve">      külföldi részesedések</t>
  </si>
  <si>
    <t>Sorszám</t>
  </si>
  <si>
    <t>Előző év</t>
  </si>
  <si>
    <t>Tárgyév</t>
  </si>
  <si>
    <t>ESZKÖZÖK</t>
  </si>
  <si>
    <t>A.) Befektetett eszközök összesen</t>
  </si>
  <si>
    <t>II. Tárgyi eszközök</t>
  </si>
  <si>
    <t>IV. Üzemeltetésre, kezelésre átadott eszközök</t>
  </si>
  <si>
    <t>B.) Forgóeszközök összesen</t>
  </si>
  <si>
    <t>FORRÁSOK</t>
  </si>
  <si>
    <t>D.) Saját tőke összesen</t>
  </si>
  <si>
    <t>1. Tartós tőke</t>
  </si>
  <si>
    <t>2. Tőkeváltozások</t>
  </si>
  <si>
    <t>3. Értékelési tartalék</t>
  </si>
  <si>
    <t>E.) Tartalékok összesen</t>
  </si>
  <si>
    <t>F.) Kötelezettségek összesen</t>
  </si>
  <si>
    <t>2013. évi egyszerűsített mérlege</t>
  </si>
  <si>
    <t>2013. évi egyszerűsített pénzforgalmi jelentése</t>
  </si>
  <si>
    <t>Felújítás</t>
  </si>
  <si>
    <t>Felhalmozási kiadások ( felújítás nélkül)</t>
  </si>
  <si>
    <t>Felhalm-i célú támogatásértékű kiadások, egyéb támogatás</t>
  </si>
  <si>
    <t>Hosszú lejáratú kölcsönök nyújtása</t>
  </si>
  <si>
    <t>Rövid lejáratú kölcsönök nyújtása</t>
  </si>
  <si>
    <t>KÖLTSÉGVETÉSI PÉNZFORGALMI KIADÁSOK ÖSSZESEN (01+...+12)</t>
  </si>
  <si>
    <t>01</t>
  </si>
  <si>
    <t>02</t>
  </si>
  <si>
    <t>Munkaadót terhelő járulékok és szociális hozzájárulási adó</t>
  </si>
  <si>
    <t>03</t>
  </si>
  <si>
    <t>04</t>
  </si>
  <si>
    <t>Működ-i célú támogatásértékű kiadások, egyéb támogatás</t>
  </si>
  <si>
    <t>05</t>
  </si>
  <si>
    <t>Államházt-on kívülre végleges működési pénzeszközátadások</t>
  </si>
  <si>
    <t>06</t>
  </si>
  <si>
    <t>07</t>
  </si>
  <si>
    <t>08</t>
  </si>
  <si>
    <t>09</t>
  </si>
  <si>
    <t>10</t>
  </si>
  <si>
    <t>Államházt-on kívülre végleges felhalmozási pénzeszközátadások</t>
  </si>
  <si>
    <t>11</t>
  </si>
  <si>
    <t>12</t>
  </si>
  <si>
    <t>13</t>
  </si>
  <si>
    <t>14</t>
  </si>
  <si>
    <t>15</t>
  </si>
  <si>
    <t>16</t>
  </si>
  <si>
    <t>-15-ből likvid hitelek kiadása</t>
  </si>
  <si>
    <t>17</t>
  </si>
  <si>
    <t>Tartós hitelviszonyt megtestesítő értékpapírok kiadásai</t>
  </si>
  <si>
    <t>18</t>
  </si>
  <si>
    <t>Forgatási célú hitelviszonyt megt.értékpapírok kiadásai</t>
  </si>
  <si>
    <t>19</t>
  </si>
  <si>
    <t>Pénzügyi lízing tőketörlesztés miatti kiadások</t>
  </si>
  <si>
    <t>20</t>
  </si>
  <si>
    <t>FINANSZÍROZÁSI KIADÁSOK ÖSSZESEN (14+15+17+18+19)</t>
  </si>
  <si>
    <t>21</t>
  </si>
  <si>
    <t>PÉNZFORGALMI KIADÁSOK (13+20)</t>
  </si>
  <si>
    <t>22</t>
  </si>
  <si>
    <t>Pénzforgalom nélküli kiadások</t>
  </si>
  <si>
    <t>23</t>
  </si>
  <si>
    <t>Kiegyenlítő, függő, átfutó kiadások</t>
  </si>
  <si>
    <t>24</t>
  </si>
  <si>
    <t>KIADÁSOK ÖSSZESEN (21+22+23)</t>
  </si>
  <si>
    <t>25</t>
  </si>
  <si>
    <t>Működési bevételek</t>
  </si>
  <si>
    <t>26</t>
  </si>
  <si>
    <t>Műk.célú támogatásértékű bevételek, egyéb támogatás</t>
  </si>
  <si>
    <t>27</t>
  </si>
  <si>
    <t>Államházt-on kívülről végleges működési pénzeszköz átvétel</t>
  </si>
  <si>
    <t>28</t>
  </si>
  <si>
    <t>Felhalmozási és tőke jellegű bevétel</t>
  </si>
  <si>
    <t>29</t>
  </si>
  <si>
    <t>28-ból Önkorm. sajátos felhalm-i és tőkebevét-ei</t>
  </si>
  <si>
    <t>30</t>
  </si>
  <si>
    <t>Felhalm-i célú támogatásértékű bevételek, egyéb támogatások</t>
  </si>
  <si>
    <t>31</t>
  </si>
  <si>
    <t>Államházt-on kívülről végleges felhalm-i pénzeszközátvételek</t>
  </si>
  <si>
    <t>32</t>
  </si>
  <si>
    <t>33</t>
  </si>
  <si>
    <t>32-ből Önkormányzatok költségvetési támogatása</t>
  </si>
  <si>
    <t>34</t>
  </si>
  <si>
    <t>Hosszú lejáratú kölcsönök visszatérülése</t>
  </si>
  <si>
    <t>35</t>
  </si>
  <si>
    <t>Rövid lejáratú kölcsönök visszatérülése</t>
  </si>
  <si>
    <t>36</t>
  </si>
  <si>
    <t>KÖLTSÉGV-I PÉNZFORG-I BEVÉTELEK ÖSSZESEN (25+...+28+30+31+32+34+35)</t>
  </si>
  <si>
    <t>37</t>
  </si>
  <si>
    <t>38</t>
  </si>
  <si>
    <t>39</t>
  </si>
  <si>
    <t>- 38-ból likvid hitelek bevétele</t>
  </si>
  <si>
    <t>40</t>
  </si>
  <si>
    <t>Tartós hitelviszonyt megtestesítő értékpapírok bevételei</t>
  </si>
  <si>
    <t>41</t>
  </si>
  <si>
    <t>Forgatási célú hitelviszonyt megt.értékpapírok bevételei</t>
  </si>
  <si>
    <t>42</t>
  </si>
  <si>
    <t>FINANSZÍROZÁSI BEVÉTELEK ÖSSZESEN (37+38+40+41)</t>
  </si>
  <si>
    <t>43</t>
  </si>
  <si>
    <t>PÉNZFORGALMI BEVÉTELEK (36+42)</t>
  </si>
  <si>
    <t>44</t>
  </si>
  <si>
    <t>Pénzforgalom nélküli bevételek</t>
  </si>
  <si>
    <t>45</t>
  </si>
  <si>
    <t>Kiegyenlítő, függő, átfutó bevételek</t>
  </si>
  <si>
    <t>46</t>
  </si>
  <si>
    <t>BEVÉTELEK ÖSSZESEN (43+...+45)</t>
  </si>
  <si>
    <t>47</t>
  </si>
  <si>
    <t>2013. évi egyszerűsített pénzmaradványa</t>
  </si>
  <si>
    <t>MŰKÖDÉSI CÉLÚ BEVÉTELEK ÖSSZESEN (13+25+26)</t>
  </si>
  <si>
    <t>MŰKÖDÉSI CÉLÚ KIADÁSOK ÖSSZESEN (13+25+26)</t>
  </si>
  <si>
    <t>FELHALMOZÁSI CÉLÚ BEVÉTELEK ÖSSZESEN (12+13+23)</t>
  </si>
  <si>
    <t>FELHALMOZÁSI CÉLÚ KIADÁSOK ÖSSZESEN (12+23)</t>
  </si>
  <si>
    <t>Önkormányzati kölcsönök elengedése</t>
  </si>
  <si>
    <t xml:space="preserve">   - Turisztikai Egyesület (térítésmentes helyiség szolgáltatás)</t>
  </si>
  <si>
    <t xml:space="preserve">   - Ezüstfenyő Nyugdíjas Egyesület (térítésmentes helyiség szolg.)</t>
  </si>
  <si>
    <t>község- és strandüzemeltetés feladatának</t>
  </si>
  <si>
    <t>Község- és strandüzemeltetés</t>
  </si>
  <si>
    <t>Korlátozottan forgalomképes</t>
  </si>
  <si>
    <t>a 8/2014 (IV.28.) önkormányzati rendelethez</t>
  </si>
  <si>
    <t>a  8/2014 (IV.28.)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</si>
</sst>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_ ;\-#,##0\ "/>
    <numFmt numFmtId="167" formatCode="#,##0_ ;[Red]\-#,##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color indexed="10"/>
      <name val="Times New Roman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i/>
      <sz val="12"/>
      <name val="Times New Roman CE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918">
    <xf numFmtId="0" fontId="0" fillId="0" borderId="0" xfId="0" applyAlignment="1">
      <alignment/>
    </xf>
    <xf numFmtId="164" fontId="23" fillId="0" borderId="0" xfId="64" applyNumberFormat="1" applyFont="1" applyFill="1" applyBorder="1" applyAlignment="1" applyProtection="1">
      <alignment horizontal="center" vertical="center"/>
      <protection/>
    </xf>
    <xf numFmtId="164" fontId="24" fillId="0" borderId="10" xfId="64" applyNumberFormat="1" applyFont="1" applyFill="1" applyBorder="1" applyAlignment="1" applyProtection="1">
      <alignment horizontal="left" vertical="center"/>
      <protection/>
    </xf>
    <xf numFmtId="0" fontId="18" fillId="0" borderId="0" xfId="64" applyFill="1">
      <alignment/>
      <protection/>
    </xf>
    <xf numFmtId="0" fontId="25" fillId="0" borderId="11" xfId="64" applyFont="1" applyFill="1" applyBorder="1" applyAlignment="1" applyProtection="1">
      <alignment horizontal="center" vertical="center" wrapText="1"/>
      <protection/>
    </xf>
    <xf numFmtId="0" fontId="25" fillId="0" borderId="12" xfId="64" applyFont="1" applyFill="1" applyBorder="1" applyAlignment="1" applyProtection="1">
      <alignment horizontal="center" vertical="center" wrapText="1"/>
      <protection/>
    </xf>
    <xf numFmtId="0" fontId="26" fillId="0" borderId="11" xfId="64" applyFont="1" applyFill="1" applyBorder="1" applyAlignment="1" applyProtection="1">
      <alignment horizontal="center" vertical="center" wrapText="1"/>
      <protection/>
    </xf>
    <xf numFmtId="0" fontId="26" fillId="0" borderId="12" xfId="64" applyFont="1" applyFill="1" applyBorder="1" applyAlignment="1" applyProtection="1">
      <alignment horizontal="center" vertical="center" wrapText="1"/>
      <protection/>
    </xf>
    <xf numFmtId="0" fontId="26" fillId="0" borderId="13" xfId="64" applyFont="1" applyFill="1" applyBorder="1" applyAlignment="1" applyProtection="1">
      <alignment horizontal="left" vertical="center" wrapText="1" indent="1"/>
      <protection/>
    </xf>
    <xf numFmtId="0" fontId="26" fillId="0" borderId="14" xfId="64" applyFont="1" applyFill="1" applyBorder="1" applyAlignment="1" applyProtection="1">
      <alignment horizontal="left" vertical="center" wrapText="1" indent="1"/>
      <protection/>
    </xf>
    <xf numFmtId="0" fontId="26" fillId="0" borderId="11" xfId="64" applyFont="1" applyFill="1" applyBorder="1" applyAlignment="1" applyProtection="1">
      <alignment horizontal="left" vertical="center" wrapText="1" indent="1"/>
      <protection/>
    </xf>
    <xf numFmtId="0" fontId="26" fillId="0" borderId="12" xfId="64" applyFont="1" applyFill="1" applyBorder="1" applyAlignment="1" applyProtection="1">
      <alignment horizontal="left" vertical="center" wrapText="1" indent="1"/>
      <protection/>
    </xf>
    <xf numFmtId="49" fontId="27" fillId="0" borderId="15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16" xfId="64" applyFont="1" applyFill="1" applyBorder="1" applyAlignment="1" applyProtection="1">
      <alignment horizontal="left" vertical="center" wrapText="1" indent="1"/>
      <protection/>
    </xf>
    <xf numFmtId="49" fontId="27" fillId="0" borderId="17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18" xfId="64" applyFont="1" applyFill="1" applyBorder="1" applyAlignment="1" applyProtection="1">
      <alignment horizontal="left" vertical="center" wrapText="1" indent="1"/>
      <protection/>
    </xf>
    <xf numFmtId="49" fontId="27" fillId="0" borderId="19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0" xfId="64" applyFont="1" applyFill="1" applyBorder="1" applyAlignment="1" applyProtection="1">
      <alignment horizontal="left" vertical="center" wrapText="1" indent="1"/>
      <protection/>
    </xf>
    <xf numFmtId="49" fontId="27" fillId="0" borderId="21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2" xfId="64" applyFont="1" applyFill="1" applyBorder="1" applyAlignment="1" applyProtection="1">
      <alignment horizontal="left" vertical="center" wrapText="1" indent="1"/>
      <protection/>
    </xf>
    <xf numFmtId="49" fontId="27" fillId="0" borderId="23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22" xfId="64" applyFont="1" applyFill="1" applyBorder="1" applyAlignment="1" applyProtection="1">
      <alignment horizontal="left" vertical="center" wrapText="1" indent="1"/>
      <protection/>
    </xf>
    <xf numFmtId="0" fontId="27" fillId="0" borderId="16" xfId="64" applyFont="1" applyFill="1" applyBorder="1" applyAlignment="1" applyProtection="1">
      <alignment horizontal="left" vertical="center" wrapText="1" indent="2"/>
      <protection/>
    </xf>
    <xf numFmtId="0" fontId="27" fillId="0" borderId="24" xfId="64" applyFont="1" applyFill="1" applyBorder="1" applyAlignment="1" applyProtection="1">
      <alignment horizontal="left" vertical="center" wrapText="1" indent="2"/>
      <protection/>
    </xf>
    <xf numFmtId="49" fontId="27" fillId="0" borderId="25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64" applyFont="1" applyFill="1" applyBorder="1" applyAlignment="1" applyProtection="1">
      <alignment horizontal="left" vertical="center" wrapText="1" indent="1"/>
      <protection/>
    </xf>
    <xf numFmtId="0" fontId="27" fillId="0" borderId="0" xfId="64" applyFont="1" applyFill="1" applyAlignment="1" applyProtection="1">
      <alignment horizontal="left" indent="1"/>
      <protection/>
    </xf>
    <xf numFmtId="0" fontId="29" fillId="0" borderId="12" xfId="64" applyFont="1" applyFill="1" applyBorder="1" applyAlignment="1" applyProtection="1">
      <alignment horizontal="left" vertical="center" wrapText="1" indent="1"/>
      <protection/>
    </xf>
    <xf numFmtId="49" fontId="26" fillId="0" borderId="11" xfId="64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64" applyFont="1" applyFill="1" applyBorder="1" applyAlignment="1" applyProtection="1">
      <alignment horizontal="left" vertical="center" wrapText="1" indent="1"/>
      <protection/>
    </xf>
    <xf numFmtId="49" fontId="27" fillId="0" borderId="17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18" xfId="64" applyFont="1" applyFill="1" applyBorder="1" applyAlignment="1" applyProtection="1">
      <alignment horizontal="left" vertical="center" wrapText="1" indent="1"/>
      <protection/>
    </xf>
    <xf numFmtId="49" fontId="27" fillId="0" borderId="27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28" xfId="64" applyFont="1" applyFill="1" applyBorder="1" applyAlignment="1" applyProtection="1">
      <alignment horizontal="left" vertical="center" wrapText="1" indent="1"/>
      <protection/>
    </xf>
    <xf numFmtId="0" fontId="27" fillId="0" borderId="22" xfId="64" applyFont="1" applyFill="1" applyBorder="1" applyAlignment="1" applyProtection="1">
      <alignment horizontal="left" vertical="center" wrapText="1" indent="2"/>
      <protection/>
    </xf>
    <xf numFmtId="0" fontId="27" fillId="0" borderId="20" xfId="64" applyFont="1" applyFill="1" applyBorder="1" applyAlignment="1" applyProtection="1">
      <alignment horizontal="left" vertical="center" wrapText="1" indent="2"/>
      <protection/>
    </xf>
    <xf numFmtId="0" fontId="25" fillId="0" borderId="12" xfId="64" applyFont="1" applyFill="1" applyBorder="1" applyAlignment="1" applyProtection="1">
      <alignment horizontal="left" vertical="center" wrapText="1" indent="1"/>
      <protection/>
    </xf>
    <xf numFmtId="0" fontId="9" fillId="0" borderId="0" xfId="64" applyFont="1" applyFill="1">
      <alignment/>
      <protection/>
    </xf>
    <xf numFmtId="0" fontId="27" fillId="0" borderId="16" xfId="64" applyFont="1" applyFill="1" applyBorder="1" applyAlignment="1" applyProtection="1">
      <alignment horizontal="left" indent="6"/>
      <protection/>
    </xf>
    <xf numFmtId="0" fontId="27" fillId="0" borderId="16" xfId="64" applyFont="1" applyFill="1" applyBorder="1" applyAlignment="1" applyProtection="1">
      <alignment horizontal="left" vertical="center" wrapText="1" indent="6"/>
      <protection/>
    </xf>
    <xf numFmtId="0" fontId="27" fillId="0" borderId="24" xfId="64" applyFont="1" applyFill="1" applyBorder="1" applyAlignment="1" applyProtection="1">
      <alignment horizontal="left" vertical="center" wrapText="1" indent="6"/>
      <protection/>
    </xf>
    <xf numFmtId="0" fontId="27" fillId="0" borderId="20" xfId="64" applyFont="1" applyFill="1" applyBorder="1" applyAlignment="1" applyProtection="1">
      <alignment horizontal="left" vertical="center" wrapText="1" indent="6"/>
      <protection/>
    </xf>
    <xf numFmtId="0" fontId="26" fillId="0" borderId="12" xfId="64" applyFont="1" applyFill="1" applyBorder="1" applyAlignment="1" applyProtection="1">
      <alignment vertical="center" wrapText="1"/>
      <protection/>
    </xf>
    <xf numFmtId="0" fontId="27" fillId="0" borderId="24" xfId="64" applyFont="1" applyFill="1" applyBorder="1" applyAlignment="1" applyProtection="1">
      <alignment horizontal="left" indent="6"/>
      <protection/>
    </xf>
    <xf numFmtId="0" fontId="29" fillId="0" borderId="12" xfId="64" applyFont="1" applyFill="1" applyBorder="1" applyAlignment="1" applyProtection="1">
      <alignment horizontal="left" vertical="center" wrapText="1" indent="1"/>
      <protection/>
    </xf>
    <xf numFmtId="0" fontId="25" fillId="0" borderId="12" xfId="64" applyFont="1" applyFill="1" applyBorder="1" applyAlignment="1" applyProtection="1">
      <alignment vertical="center" wrapText="1"/>
      <protection/>
    </xf>
    <xf numFmtId="0" fontId="9" fillId="0" borderId="0" xfId="59">
      <alignment/>
      <protection/>
    </xf>
    <xf numFmtId="0" fontId="26" fillId="0" borderId="29" xfId="64" applyFont="1" applyFill="1" applyBorder="1" applyAlignment="1" applyProtection="1">
      <alignment vertical="center" wrapText="1"/>
      <protection/>
    </xf>
    <xf numFmtId="0" fontId="27" fillId="0" borderId="30" xfId="64" applyFont="1" applyFill="1" applyBorder="1" applyAlignment="1" applyProtection="1">
      <alignment horizontal="left" vertical="center" wrapText="1" indent="1"/>
      <protection/>
    </xf>
    <xf numFmtId="0" fontId="27" fillId="0" borderId="24" xfId="64" applyFont="1" applyFill="1" applyBorder="1" applyAlignment="1" applyProtection="1">
      <alignment horizontal="left" vertical="center" wrapText="1" indent="1"/>
      <protection/>
    </xf>
    <xf numFmtId="0" fontId="26" fillId="0" borderId="29" xfId="64" applyFont="1" applyFill="1" applyBorder="1" applyAlignment="1" applyProtection="1">
      <alignment horizontal="center" vertical="center" wrapText="1"/>
      <protection/>
    </xf>
    <xf numFmtId="0" fontId="26" fillId="0" borderId="31" xfId="64" applyFont="1" applyFill="1" applyBorder="1" applyAlignment="1" applyProtection="1">
      <alignment horizontal="center" vertical="center" wrapText="1"/>
      <protection/>
    </xf>
    <xf numFmtId="0" fontId="25" fillId="0" borderId="29" xfId="64" applyFont="1" applyFill="1" applyBorder="1" applyAlignment="1" applyProtection="1">
      <alignment horizontal="center" vertical="center" wrapText="1"/>
      <protection/>
    </xf>
    <xf numFmtId="0" fontId="25" fillId="0" borderId="31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26" fillId="0" borderId="29" xfId="64" applyNumberFormat="1" applyFont="1" applyFill="1" applyBorder="1" applyAlignment="1" applyProtection="1">
      <alignment horizontal="right" vertical="center" wrapText="1"/>
      <protection/>
    </xf>
    <xf numFmtId="3" fontId="27" fillId="0" borderId="32" xfId="64" applyNumberFormat="1" applyFont="1" applyFill="1" applyBorder="1" applyAlignment="1" applyProtection="1">
      <alignment horizontal="right" vertical="center" wrapText="1"/>
      <protection/>
    </xf>
    <xf numFmtId="3" fontId="27" fillId="0" borderId="26" xfId="64" applyNumberFormat="1" applyFont="1" applyFill="1" applyBorder="1" applyAlignment="1" applyProtection="1">
      <alignment horizontal="right" vertical="center" wrapText="1"/>
      <protection/>
    </xf>
    <xf numFmtId="3" fontId="27" fillId="0" borderId="33" xfId="64" applyNumberFormat="1" applyFont="1" applyFill="1" applyBorder="1" applyAlignment="1" applyProtection="1">
      <alignment horizontal="right" vertical="center" wrapText="1"/>
      <protection/>
    </xf>
    <xf numFmtId="3" fontId="26" fillId="0" borderId="34" xfId="64" applyNumberFormat="1" applyFont="1" applyFill="1" applyBorder="1" applyAlignment="1" applyProtection="1">
      <alignment horizontal="right" vertical="center" wrapText="1"/>
      <protection/>
    </xf>
    <xf numFmtId="3" fontId="26" fillId="0" borderId="29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32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26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33" xfId="64" applyNumberFormat="1" applyFont="1" applyFill="1" applyBorder="1" applyAlignment="1" applyProtection="1">
      <alignment horizontal="right" vertical="center" wrapText="1"/>
      <protection locked="0"/>
    </xf>
    <xf numFmtId="3" fontId="26" fillId="0" borderId="35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36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37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26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36" xfId="64" applyNumberFormat="1" applyFont="1" applyFill="1" applyBorder="1" applyAlignment="1" applyProtection="1">
      <alignment horizontal="right" vertical="center" wrapText="1"/>
      <protection/>
    </xf>
    <xf numFmtId="3" fontId="27" fillId="0" borderId="26" xfId="64" applyNumberFormat="1" applyFont="1" applyFill="1" applyBorder="1" applyAlignment="1" applyProtection="1">
      <alignment horizontal="right" vertical="center" wrapText="1"/>
      <protection/>
    </xf>
    <xf numFmtId="3" fontId="27" fillId="0" borderId="37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38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32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33" xfId="64" applyNumberFormat="1" applyFont="1" applyFill="1" applyBorder="1" applyAlignment="1" applyProtection="1">
      <alignment horizontal="right" vertical="center" wrapText="1"/>
      <protection locked="0"/>
    </xf>
    <xf numFmtId="3" fontId="26" fillId="0" borderId="29" xfId="64" applyNumberFormat="1" applyFont="1" applyFill="1" applyBorder="1" applyAlignment="1" applyProtection="1">
      <alignment horizontal="right" vertical="center" wrapText="1"/>
      <protection locked="0"/>
    </xf>
    <xf numFmtId="3" fontId="29" fillId="0" borderId="29" xfId="64" applyNumberFormat="1" applyFont="1" applyFill="1" applyBorder="1" applyAlignment="1" applyProtection="1">
      <alignment horizontal="right" vertical="center" wrapText="1"/>
      <protection/>
    </xf>
    <xf numFmtId="3" fontId="26" fillId="0" borderId="29" xfId="64" applyNumberFormat="1" applyFont="1" applyFill="1" applyBorder="1" applyAlignment="1" applyProtection="1">
      <alignment horizontal="right" vertical="center" wrapText="1"/>
      <protection/>
    </xf>
    <xf numFmtId="3" fontId="27" fillId="0" borderId="35" xfId="64" applyNumberFormat="1" applyFont="1" applyFill="1" applyBorder="1" applyAlignment="1" applyProtection="1">
      <alignment horizontal="right" vertical="center" wrapText="1"/>
      <protection locked="0"/>
    </xf>
    <xf numFmtId="3" fontId="28" fillId="0" borderId="38" xfId="64" applyNumberFormat="1" applyFont="1" applyFill="1" applyBorder="1" applyAlignment="1" applyProtection="1">
      <alignment horizontal="right" vertical="center" wrapText="1"/>
      <protection/>
    </xf>
    <xf numFmtId="3" fontId="27" fillId="0" borderId="38" xfId="64" applyNumberFormat="1" applyFont="1" applyFill="1" applyBorder="1" applyAlignment="1" applyProtection="1">
      <alignment horizontal="right" vertical="center" wrapText="1"/>
      <protection locked="0"/>
    </xf>
    <xf numFmtId="3" fontId="27" fillId="0" borderId="16" xfId="64" applyNumberFormat="1" applyFont="1" applyFill="1" applyBorder="1" applyAlignment="1" applyProtection="1">
      <alignment horizontal="right" vertical="center" wrapText="1"/>
      <protection locked="0"/>
    </xf>
    <xf numFmtId="3" fontId="26" fillId="0" borderId="34" xfId="64" applyNumberFormat="1" applyFont="1" applyFill="1" applyBorder="1" applyAlignment="1" applyProtection="1">
      <alignment vertical="center" wrapText="1"/>
      <protection/>
    </xf>
    <xf numFmtId="3" fontId="27" fillId="0" borderId="32" xfId="64" applyNumberFormat="1" applyFont="1" applyFill="1" applyBorder="1" applyAlignment="1" applyProtection="1">
      <alignment vertical="center" wrapText="1"/>
      <protection locked="0"/>
    </xf>
    <xf numFmtId="3" fontId="27" fillId="0" borderId="26" xfId="64" applyNumberFormat="1" applyFont="1" applyFill="1" applyBorder="1" applyAlignment="1" applyProtection="1">
      <alignment vertical="center" wrapText="1"/>
      <protection locked="0"/>
    </xf>
    <xf numFmtId="3" fontId="27" fillId="0" borderId="37" xfId="64" applyNumberFormat="1" applyFont="1" applyFill="1" applyBorder="1" applyAlignment="1" applyProtection="1">
      <alignment vertical="center" wrapText="1"/>
      <protection locked="0"/>
    </xf>
    <xf numFmtId="3" fontId="27" fillId="0" borderId="33" xfId="64" applyNumberFormat="1" applyFont="1" applyFill="1" applyBorder="1" applyAlignment="1" applyProtection="1">
      <alignment vertical="center" wrapText="1"/>
      <protection locked="0"/>
    </xf>
    <xf numFmtId="3" fontId="26" fillId="0" borderId="29" xfId="64" applyNumberFormat="1" applyFont="1" applyFill="1" applyBorder="1" applyAlignment="1" applyProtection="1">
      <alignment vertical="center" wrapText="1"/>
      <protection/>
    </xf>
    <xf numFmtId="3" fontId="27" fillId="0" borderId="39" xfId="64" applyNumberFormat="1" applyFont="1" applyFill="1" applyBorder="1" applyAlignment="1" applyProtection="1">
      <alignment vertical="center" wrapText="1"/>
      <protection locked="0"/>
    </xf>
    <xf numFmtId="3" fontId="27" fillId="0" borderId="40" xfId="64" applyNumberFormat="1" applyFont="1" applyFill="1" applyBorder="1" applyAlignment="1" applyProtection="1">
      <alignment vertical="center" wrapText="1"/>
      <protection locked="0"/>
    </xf>
    <xf numFmtId="3" fontId="27" fillId="0" borderId="41" xfId="64" applyNumberFormat="1" applyFont="1" applyFill="1" applyBorder="1" applyAlignment="1" applyProtection="1">
      <alignment vertical="center" wrapText="1"/>
      <protection locked="0"/>
    </xf>
    <xf numFmtId="3" fontId="26" fillId="0" borderId="29" xfId="64" applyNumberFormat="1" applyFont="1" applyFill="1" applyBorder="1" applyAlignment="1" applyProtection="1">
      <alignment vertical="center" wrapText="1"/>
      <protection locked="0"/>
    </xf>
    <xf numFmtId="3" fontId="27" fillId="0" borderId="36" xfId="64" applyNumberFormat="1" applyFont="1" applyFill="1" applyBorder="1" applyAlignment="1" applyProtection="1">
      <alignment vertical="center" wrapText="1"/>
      <protection locked="0"/>
    </xf>
    <xf numFmtId="3" fontId="27" fillId="0" borderId="26" xfId="64" applyNumberFormat="1" applyFont="1" applyFill="1" applyBorder="1" applyAlignment="1" applyProtection="1">
      <alignment vertical="center" wrapText="1"/>
      <protection/>
    </xf>
    <xf numFmtId="3" fontId="27" fillId="0" borderId="0" xfId="64" applyNumberFormat="1" applyFont="1" applyFill="1" applyBorder="1" applyAlignment="1" applyProtection="1">
      <alignment vertical="center" wrapText="1"/>
      <protection locked="0"/>
    </xf>
    <xf numFmtId="3" fontId="9" fillId="0" borderId="0" xfId="64" applyNumberFormat="1" applyFont="1" applyFill="1">
      <alignment/>
      <protection/>
    </xf>
    <xf numFmtId="3" fontId="0" fillId="0" borderId="0" xfId="0" applyNumberFormat="1" applyAlignment="1">
      <alignment/>
    </xf>
    <xf numFmtId="3" fontId="9" fillId="0" borderId="0" xfId="59" applyNumberFormat="1">
      <alignment/>
      <protection/>
    </xf>
    <xf numFmtId="3" fontId="18" fillId="0" borderId="0" xfId="64" applyNumberFormat="1" applyFill="1">
      <alignment/>
      <protection/>
    </xf>
    <xf numFmtId="0" fontId="32" fillId="0" borderId="0" xfId="0" applyFont="1" applyAlignment="1">
      <alignment horizontal="right"/>
    </xf>
    <xf numFmtId="3" fontId="27" fillId="0" borderId="16" xfId="64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4" applyNumberFormat="1" applyFont="1" applyFill="1" applyBorder="1" applyAlignment="1" applyProtection="1">
      <alignment vertical="center" wrapText="1"/>
      <protection/>
    </xf>
    <xf numFmtId="3" fontId="33" fillId="0" borderId="42" xfId="0" applyNumberFormat="1" applyFont="1" applyBorder="1" applyAlignment="1">
      <alignment/>
    </xf>
    <xf numFmtId="3" fontId="27" fillId="0" borderId="16" xfId="64" applyNumberFormat="1" applyFont="1" applyFill="1" applyBorder="1" applyAlignment="1" applyProtection="1">
      <alignment vertical="center" wrapText="1"/>
      <protection locked="0"/>
    </xf>
    <xf numFmtId="3" fontId="32" fillId="0" borderId="16" xfId="0" applyNumberFormat="1" applyFont="1" applyBorder="1" applyAlignment="1">
      <alignment vertical="center"/>
    </xf>
    <xf numFmtId="3" fontId="32" fillId="0" borderId="43" xfId="0" applyNumberFormat="1" applyFont="1" applyBorder="1" applyAlignment="1">
      <alignment vertical="center"/>
    </xf>
    <xf numFmtId="0" fontId="27" fillId="0" borderId="30" xfId="64" applyFont="1" applyFill="1" applyBorder="1" applyAlignment="1" applyProtection="1">
      <alignment horizontal="left" vertical="center" wrapText="1" indent="2"/>
      <protection/>
    </xf>
    <xf numFmtId="3" fontId="27" fillId="18" borderId="37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12" xfId="64" applyFont="1" applyFill="1" applyBorder="1" applyAlignment="1" applyProtection="1">
      <alignment vertical="center" wrapText="1"/>
      <protection/>
    </xf>
    <xf numFmtId="0" fontId="26" fillId="0" borderId="14" xfId="64" applyFont="1" applyFill="1" applyBorder="1" applyAlignment="1" applyProtection="1">
      <alignment vertical="center" wrapText="1"/>
      <protection/>
    </xf>
    <xf numFmtId="3" fontId="26" fillId="18" borderId="29" xfId="64" applyNumberFormat="1" applyFont="1" applyFill="1" applyBorder="1" applyAlignment="1" applyProtection="1">
      <alignment horizontal="right" vertical="center" wrapText="1"/>
      <protection locked="0"/>
    </xf>
    <xf numFmtId="49" fontId="26" fillId="0" borderId="27" xfId="64" applyNumberFormat="1" applyFont="1" applyFill="1" applyBorder="1" applyAlignment="1" applyProtection="1">
      <alignment horizontal="left" vertical="center" wrapText="1" indent="1"/>
      <protection/>
    </xf>
    <xf numFmtId="3" fontId="26" fillId="0" borderId="35" xfId="64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4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4" applyNumberFormat="1" applyFont="1" applyFill="1" applyBorder="1" applyAlignment="1" applyProtection="1">
      <alignment horizontal="right" vertical="center" wrapText="1"/>
      <protection/>
    </xf>
    <xf numFmtId="3" fontId="27" fillId="0" borderId="18" xfId="64" applyNumberFormat="1" applyFont="1" applyFill="1" applyBorder="1" applyAlignment="1" applyProtection="1">
      <alignment horizontal="right" vertical="center" wrapText="1"/>
      <protection/>
    </xf>
    <xf numFmtId="3" fontId="27" fillId="0" borderId="16" xfId="64" applyNumberFormat="1" applyFont="1" applyFill="1" applyBorder="1" applyAlignment="1" applyProtection="1">
      <alignment horizontal="right" vertical="center" wrapText="1"/>
      <protection/>
    </xf>
    <xf numFmtId="3" fontId="29" fillId="0" borderId="12" xfId="64" applyNumberFormat="1" applyFont="1" applyFill="1" applyBorder="1" applyAlignment="1" applyProtection="1">
      <alignment horizontal="right" vertical="center" wrapText="1"/>
      <protection/>
    </xf>
    <xf numFmtId="3" fontId="26" fillId="0" borderId="12" xfId="64" applyNumberFormat="1" applyFont="1" applyFill="1" applyBorder="1" applyAlignment="1" applyProtection="1">
      <alignment horizontal="right" vertical="center" wrapText="1"/>
      <protection/>
    </xf>
    <xf numFmtId="3" fontId="28" fillId="0" borderId="18" xfId="64" applyNumberFormat="1" applyFont="1" applyFill="1" applyBorder="1" applyAlignment="1" applyProtection="1">
      <alignment horizontal="right" vertical="center" wrapText="1"/>
      <protection/>
    </xf>
    <xf numFmtId="3" fontId="28" fillId="0" borderId="16" xfId="64" applyNumberFormat="1" applyFont="1" applyFill="1" applyBorder="1" applyAlignment="1" applyProtection="1">
      <alignment horizontal="right" vertical="center" wrapText="1"/>
      <protection/>
    </xf>
    <xf numFmtId="3" fontId="29" fillId="0" borderId="29" xfId="64" applyNumberFormat="1" applyFont="1" applyFill="1" applyBorder="1" applyAlignment="1" applyProtection="1">
      <alignment vertical="center" wrapText="1"/>
      <protection/>
    </xf>
    <xf numFmtId="3" fontId="32" fillId="0" borderId="42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vertical="center"/>
    </xf>
    <xf numFmtId="3" fontId="32" fillId="0" borderId="30" xfId="0" applyNumberFormat="1" applyFont="1" applyBorder="1" applyAlignment="1">
      <alignment vertical="center"/>
    </xf>
    <xf numFmtId="3" fontId="32" fillId="0" borderId="44" xfId="0" applyNumberFormat="1" applyFont="1" applyBorder="1" applyAlignment="1">
      <alignment vertical="center"/>
    </xf>
    <xf numFmtId="3" fontId="32" fillId="0" borderId="45" xfId="0" applyNumberFormat="1" applyFont="1" applyBorder="1" applyAlignment="1">
      <alignment vertical="center"/>
    </xf>
    <xf numFmtId="3" fontId="32" fillId="0" borderId="46" xfId="0" applyNumberFormat="1" applyFont="1" applyBorder="1" applyAlignment="1">
      <alignment horizontal="right" vertical="center"/>
    </xf>
    <xf numFmtId="3" fontId="33" fillId="0" borderId="42" xfId="0" applyNumberFormat="1" applyFont="1" applyBorder="1" applyAlignment="1">
      <alignment vertical="center"/>
    </xf>
    <xf numFmtId="3" fontId="32" fillId="0" borderId="46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3" fontId="32" fillId="0" borderId="33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2" fillId="0" borderId="47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vertical="center"/>
    </xf>
    <xf numFmtId="3" fontId="32" fillId="0" borderId="45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horizontal="right" vertical="center"/>
    </xf>
    <xf numFmtId="3" fontId="34" fillId="0" borderId="46" xfId="0" applyNumberFormat="1" applyFont="1" applyBorder="1" applyAlignment="1">
      <alignment vertical="center"/>
    </xf>
    <xf numFmtId="3" fontId="32" fillId="0" borderId="47" xfId="0" applyNumberFormat="1" applyFont="1" applyBorder="1" applyAlignment="1">
      <alignment vertical="center"/>
    </xf>
    <xf numFmtId="3" fontId="35" fillId="0" borderId="48" xfId="0" applyNumberFormat="1" applyFont="1" applyBorder="1" applyAlignment="1">
      <alignment horizontal="right" vertical="center"/>
    </xf>
    <xf numFmtId="3" fontId="35" fillId="0" borderId="45" xfId="0" applyNumberFormat="1" applyFont="1" applyBorder="1" applyAlignment="1">
      <alignment horizontal="right" vertical="center"/>
    </xf>
    <xf numFmtId="3" fontId="33" fillId="0" borderId="28" xfId="0" applyNumberFormat="1" applyFont="1" applyBorder="1" applyAlignment="1">
      <alignment vertical="center"/>
    </xf>
    <xf numFmtId="3" fontId="33" fillId="0" borderId="49" xfId="0" applyNumberFormat="1" applyFont="1" applyBorder="1" applyAlignment="1">
      <alignment horizontal="right" vertical="center"/>
    </xf>
    <xf numFmtId="3" fontId="32" fillId="0" borderId="50" xfId="0" applyNumberFormat="1" applyFont="1" applyBorder="1" applyAlignment="1">
      <alignment vertical="center"/>
    </xf>
    <xf numFmtId="3" fontId="33" fillId="0" borderId="42" xfId="0" applyNumberFormat="1" applyFont="1" applyBorder="1" applyAlignment="1">
      <alignment horizontal="right" vertical="center"/>
    </xf>
    <xf numFmtId="3" fontId="34" fillId="0" borderId="42" xfId="0" applyNumberFormat="1" applyFont="1" applyBorder="1" applyAlignment="1">
      <alignment vertical="center"/>
    </xf>
    <xf numFmtId="3" fontId="32" fillId="0" borderId="43" xfId="0" applyNumberFormat="1" applyFont="1" applyBorder="1" applyAlignment="1">
      <alignment horizontal="right" vertical="center"/>
    </xf>
    <xf numFmtId="3" fontId="33" fillId="0" borderId="29" xfId="0" applyNumberFormat="1" applyFont="1" applyBorder="1" applyAlignment="1">
      <alignment vertical="center"/>
    </xf>
    <xf numFmtId="0" fontId="27" fillId="0" borderId="18" xfId="64" applyFont="1" applyFill="1" applyBorder="1" applyAlignment="1" applyProtection="1">
      <alignment vertical="center" wrapText="1"/>
      <protection/>
    </xf>
    <xf numFmtId="0" fontId="27" fillId="0" borderId="24" xfId="64" applyFont="1" applyFill="1" applyBorder="1" applyAlignment="1" applyProtection="1">
      <alignment vertical="center" wrapText="1"/>
      <protection/>
    </xf>
    <xf numFmtId="3" fontId="32" fillId="0" borderId="51" xfId="0" applyNumberFormat="1" applyFont="1" applyBorder="1" applyAlignment="1">
      <alignment horizontal="right" vertical="center"/>
    </xf>
    <xf numFmtId="3" fontId="32" fillId="0" borderId="50" xfId="0" applyNumberFormat="1" applyFont="1" applyBorder="1" applyAlignment="1">
      <alignment horizontal="right" vertical="center"/>
    </xf>
    <xf numFmtId="0" fontId="28" fillId="0" borderId="16" xfId="64" applyFont="1" applyFill="1" applyBorder="1" applyAlignment="1" applyProtection="1">
      <alignment horizontal="left" vertical="center" wrapText="1" indent="1"/>
      <protection/>
    </xf>
    <xf numFmtId="3" fontId="28" fillId="0" borderId="26" xfId="64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>
      <alignment vertical="center" wrapText="1"/>
    </xf>
    <xf numFmtId="164" fontId="23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36" fillId="0" borderId="0" xfId="0" applyNumberFormat="1" applyFont="1" applyFill="1" applyAlignment="1">
      <alignment horizontal="right" vertical="center"/>
    </xf>
    <xf numFmtId="164" fontId="25" fillId="0" borderId="11" xfId="0" applyNumberFormat="1" applyFont="1" applyFill="1" applyBorder="1" applyAlignment="1">
      <alignment horizontal="centerContinuous" vertical="center" wrapText="1"/>
    </xf>
    <xf numFmtId="164" fontId="25" fillId="0" borderId="12" xfId="0" applyNumberFormat="1" applyFont="1" applyFill="1" applyBorder="1" applyAlignment="1">
      <alignment horizontal="centerContinuous" vertical="center" wrapText="1"/>
    </xf>
    <xf numFmtId="164" fontId="25" fillId="0" borderId="42" xfId="0" applyNumberFormat="1" applyFont="1" applyFill="1" applyBorder="1" applyAlignment="1">
      <alignment horizontal="centerContinuous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6" fillId="0" borderId="52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6" fillId="0" borderId="42" xfId="0" applyNumberFormat="1" applyFont="1" applyFill="1" applyBorder="1" applyAlignment="1">
      <alignment horizontal="center" vertical="center" wrapText="1"/>
    </xf>
    <xf numFmtId="164" fontId="0" fillId="0" borderId="53" xfId="0" applyNumberFormat="1" applyFill="1" applyBorder="1" applyAlignment="1">
      <alignment horizontal="left" vertical="center" wrapText="1" indent="1"/>
    </xf>
    <xf numFmtId="164" fontId="2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54" xfId="0" applyNumberFormat="1" applyFill="1" applyBorder="1" applyAlignment="1">
      <alignment horizontal="left" vertical="center" wrapText="1" indent="1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6" xfId="0" applyNumberFormat="1" applyFont="1" applyFill="1" applyBorder="1" applyAlignment="1" applyProtection="1">
      <alignment vertical="center" wrapText="1"/>
      <protection locked="0"/>
    </xf>
    <xf numFmtId="164" fontId="27" fillId="0" borderId="43" xfId="0" applyNumberFormat="1" applyFont="1" applyFill="1" applyBorder="1" applyAlignment="1" applyProtection="1">
      <alignment vertical="center" wrapText="1"/>
      <protection locked="0"/>
    </xf>
    <xf numFmtId="164" fontId="27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2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4" xfId="0" applyNumberFormat="1" applyFont="1" applyFill="1" applyBorder="1" applyAlignment="1" applyProtection="1">
      <alignment vertical="center" wrapText="1"/>
      <protection locked="0"/>
    </xf>
    <xf numFmtId="164" fontId="27" fillId="0" borderId="56" xfId="0" applyNumberFormat="1" applyFont="1" applyFill="1" applyBorder="1" applyAlignment="1" applyProtection="1">
      <alignment vertical="center" wrapText="1"/>
      <protection locked="0"/>
    </xf>
    <xf numFmtId="164" fontId="37" fillId="0" borderId="52" xfId="0" applyNumberFormat="1" applyFont="1" applyFill="1" applyBorder="1" applyAlignment="1">
      <alignment horizontal="left" vertical="center" wrapText="1" indent="1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42" xfId="0" applyNumberFormat="1" applyFont="1" applyFill="1" applyBorder="1" applyAlignment="1" applyProtection="1">
      <alignment vertical="center" wrapText="1"/>
      <protection/>
    </xf>
    <xf numFmtId="164" fontId="9" fillId="0" borderId="57" xfId="0" applyNumberFormat="1" applyFont="1" applyFill="1" applyBorder="1" applyAlignment="1">
      <alignment horizontal="left" vertical="center" wrapText="1" indent="1"/>
    </xf>
    <xf numFmtId="164" fontId="2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54" xfId="0" applyNumberFormat="1" applyFont="1" applyFill="1" applyBorder="1" applyAlignment="1">
      <alignment horizontal="left" vertical="center" wrapText="1" indent="1"/>
    </xf>
    <xf numFmtId="164" fontId="2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ill="1" applyBorder="1" applyAlignment="1">
      <alignment horizontal="left" vertical="center" wrapText="1" indent="1"/>
    </xf>
    <xf numFmtId="164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0" xfId="0" applyNumberFormat="1" applyFill="1" applyBorder="1" applyAlignment="1">
      <alignment horizontal="left" vertical="center" wrapText="1" indent="1"/>
    </xf>
    <xf numFmtId="164" fontId="2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18" borderId="20" xfId="0" applyNumberFormat="1" applyFont="1" applyFill="1" applyBorder="1" applyAlignment="1" applyProtection="1">
      <alignment horizontal="right" vertical="center" wrapText="1"/>
      <protection locked="0"/>
    </xf>
    <xf numFmtId="164" fontId="27" fillId="18" borderId="61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1" xfId="0" applyNumberFormat="1" applyFont="1" applyFill="1" applyBorder="1" applyAlignment="1">
      <alignment horizontal="left" vertical="center" wrapText="1" indent="1"/>
    </xf>
    <xf numFmtId="164" fontId="26" fillId="0" borderId="11" xfId="0" applyNumberFormat="1" applyFont="1" applyFill="1" applyBorder="1" applyAlignment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/>
      <protection/>
    </xf>
    <xf numFmtId="164" fontId="26" fillId="0" borderId="42" xfId="0" applyNumberFormat="1" applyFont="1" applyFill="1" applyBorder="1" applyAlignment="1" applyProtection="1">
      <alignment horizontal="right" vertical="center" wrapText="1"/>
      <protection/>
    </xf>
    <xf numFmtId="164" fontId="25" fillId="0" borderId="62" xfId="0" applyNumberFormat="1" applyFont="1" applyFill="1" applyBorder="1" applyAlignment="1">
      <alignment horizontal="centerContinuous" vertical="center" wrapText="1"/>
    </xf>
    <xf numFmtId="164" fontId="26" fillId="0" borderId="62" xfId="0" applyNumberFormat="1" applyFont="1" applyFill="1" applyBorder="1" applyAlignment="1">
      <alignment horizontal="center" vertical="center" wrapText="1"/>
    </xf>
    <xf numFmtId="164" fontId="27" fillId="0" borderId="63" xfId="0" applyNumberFormat="1" applyFont="1" applyFill="1" applyBorder="1" applyAlignment="1" applyProtection="1">
      <alignment vertical="center" wrapText="1"/>
      <protection locked="0"/>
    </xf>
    <xf numFmtId="164" fontId="27" fillId="0" borderId="64" xfId="0" applyNumberFormat="1" applyFont="1" applyFill="1" applyBorder="1" applyAlignment="1" applyProtection="1">
      <alignment vertical="center" wrapText="1"/>
      <protection locked="0"/>
    </xf>
    <xf numFmtId="164" fontId="27" fillId="0" borderId="39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ill="1" applyBorder="1" applyAlignment="1" applyProtection="1">
      <alignment vertical="center" wrapText="1"/>
      <protection locked="0"/>
    </xf>
    <xf numFmtId="164" fontId="27" fillId="0" borderId="65" xfId="0" applyNumberFormat="1" applyFont="1" applyFill="1" applyBorder="1" applyAlignment="1" applyProtection="1">
      <alignment vertical="center" wrapText="1"/>
      <protection locked="0"/>
    </xf>
    <xf numFmtId="164" fontId="26" fillId="0" borderId="62" xfId="0" applyNumberFormat="1" applyFont="1" applyFill="1" applyBorder="1" applyAlignment="1" applyProtection="1">
      <alignment vertical="center" wrapText="1"/>
      <protection locked="0"/>
    </xf>
    <xf numFmtId="164" fontId="27" fillId="0" borderId="66" xfId="0" applyNumberFormat="1" applyFont="1" applyFill="1" applyBorder="1" applyAlignment="1" applyProtection="1">
      <alignment vertical="center" wrapText="1"/>
      <protection locked="0"/>
    </xf>
    <xf numFmtId="164" fontId="27" fillId="0" borderId="64" xfId="0" applyNumberFormat="1" applyFont="1" applyFill="1" applyBorder="1" applyAlignment="1" applyProtection="1">
      <alignment vertical="center" wrapText="1"/>
      <protection locked="0"/>
    </xf>
    <xf numFmtId="164" fontId="27" fillId="0" borderId="67" xfId="0" applyNumberFormat="1" applyFont="1" applyFill="1" applyBorder="1" applyAlignment="1" applyProtection="1">
      <alignment vertical="center" wrapText="1"/>
      <protection locked="0"/>
    </xf>
    <xf numFmtId="164" fontId="25" fillId="0" borderId="62" xfId="0" applyNumberFormat="1" applyFont="1" applyFill="1" applyBorder="1" applyAlignment="1">
      <alignment vertical="center" wrapText="1"/>
    </xf>
    <xf numFmtId="164" fontId="26" fillId="0" borderId="62" xfId="0" applyNumberFormat="1" applyFont="1" applyFill="1" applyBorder="1" applyAlignment="1">
      <alignment vertical="center" wrapText="1"/>
    </xf>
    <xf numFmtId="164" fontId="25" fillId="0" borderId="68" xfId="0" applyNumberFormat="1" applyFont="1" applyFill="1" applyBorder="1" applyAlignment="1">
      <alignment horizontal="centerContinuous" vertical="center" wrapText="1"/>
    </xf>
    <xf numFmtId="164" fontId="26" fillId="0" borderId="68" xfId="0" applyNumberFormat="1" applyFont="1" applyFill="1" applyBorder="1" applyAlignment="1">
      <alignment horizontal="center" vertical="center" wrapText="1"/>
    </xf>
    <xf numFmtId="164" fontId="26" fillId="0" borderId="68" xfId="0" applyNumberFormat="1" applyFont="1" applyFill="1" applyBorder="1" applyAlignment="1">
      <alignment vertical="center" wrapText="1"/>
    </xf>
    <xf numFmtId="164" fontId="27" fillId="0" borderId="69" xfId="0" applyNumberFormat="1" applyFont="1" applyFill="1" applyBorder="1" applyAlignment="1" applyProtection="1">
      <alignment vertical="center" wrapText="1"/>
      <protection locked="0"/>
    </xf>
    <xf numFmtId="164" fontId="27" fillId="0" borderId="40" xfId="0" applyNumberFormat="1" applyFont="1" applyFill="1" applyBorder="1" applyAlignment="1" applyProtection="1">
      <alignment vertical="center" wrapText="1"/>
      <protection locked="0"/>
    </xf>
    <xf numFmtId="164" fontId="26" fillId="0" borderId="68" xfId="0" applyNumberFormat="1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vertical="center" wrapText="1"/>
      <protection locked="0"/>
    </xf>
    <xf numFmtId="164" fontId="27" fillId="0" borderId="39" xfId="0" applyNumberFormat="1" applyFont="1" applyFill="1" applyBorder="1" applyAlignment="1" applyProtection="1">
      <alignment vertical="center" wrapText="1"/>
      <protection locked="0"/>
    </xf>
    <xf numFmtId="164" fontId="27" fillId="0" borderId="0" xfId="0" applyNumberFormat="1" applyFont="1" applyFill="1" applyBorder="1" applyAlignment="1" applyProtection="1">
      <alignment vertical="center" wrapText="1"/>
      <protection locked="0"/>
    </xf>
    <xf numFmtId="164" fontId="27" fillId="0" borderId="41" xfId="0" applyNumberFormat="1" applyFont="1" applyFill="1" applyBorder="1" applyAlignment="1" applyProtection="1">
      <alignment vertical="center" wrapText="1"/>
      <protection locked="0"/>
    </xf>
    <xf numFmtId="164" fontId="26" fillId="0" borderId="68" xfId="0" applyNumberFormat="1" applyFont="1" applyFill="1" applyBorder="1" applyAlignment="1" applyProtection="1">
      <alignment vertical="center" wrapText="1"/>
      <protection locked="0"/>
    </xf>
    <xf numFmtId="164" fontId="25" fillId="0" borderId="68" xfId="0" applyNumberFormat="1" applyFont="1" applyFill="1" applyBorder="1" applyAlignment="1">
      <alignment vertical="center" wrapText="1"/>
    </xf>
    <xf numFmtId="164" fontId="26" fillId="0" borderId="12" xfId="0" applyNumberFormat="1" applyFont="1" applyFill="1" applyBorder="1" applyAlignment="1">
      <alignment vertical="center" wrapText="1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164" fontId="27" fillId="0" borderId="16" xfId="0" applyNumberFormat="1" applyFont="1" applyFill="1" applyBorder="1" applyAlignment="1" applyProtection="1">
      <alignment vertical="center" wrapTex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6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>
      <alignment vertical="center" wrapText="1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70" xfId="0" applyNumberFormat="1" applyFont="1" applyFill="1" applyBorder="1" applyAlignment="1" applyProtection="1">
      <alignment vertical="center" wrapText="1"/>
      <protection locked="0"/>
    </xf>
    <xf numFmtId="164" fontId="27" fillId="0" borderId="43" xfId="0" applyNumberFormat="1" applyFont="1" applyFill="1" applyBorder="1" applyAlignment="1" applyProtection="1">
      <alignment vertical="center" wrapText="1"/>
      <protection locked="0"/>
    </xf>
    <xf numFmtId="3" fontId="32" fillId="0" borderId="61" xfId="0" applyNumberFormat="1" applyFont="1" applyBorder="1" applyAlignment="1">
      <alignment horizontal="right" vertical="center"/>
    </xf>
    <xf numFmtId="0" fontId="25" fillId="0" borderId="42" xfId="64" applyFont="1" applyFill="1" applyBorder="1" applyAlignment="1" applyProtection="1">
      <alignment horizontal="center" vertical="center" wrapText="1"/>
      <protection/>
    </xf>
    <xf numFmtId="164" fontId="37" fillId="0" borderId="53" xfId="0" applyNumberFormat="1" applyFont="1" applyFill="1" applyBorder="1" applyAlignment="1">
      <alignment horizontal="left" vertical="center" wrapText="1" indent="1"/>
    </xf>
    <xf numFmtId="164" fontId="2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2" xfId="0" applyNumberFormat="1" applyFont="1" applyFill="1" applyBorder="1" applyAlignment="1" applyProtection="1">
      <alignment vertical="center" wrapText="1"/>
      <protection/>
    </xf>
    <xf numFmtId="164" fontId="26" fillId="0" borderId="42" xfId="0" applyNumberFormat="1" applyFont="1" applyFill="1" applyBorder="1" applyAlignment="1">
      <alignment vertical="center" wrapText="1"/>
    </xf>
    <xf numFmtId="164" fontId="26" fillId="0" borderId="27" xfId="0" applyNumberFormat="1" applyFont="1" applyFill="1" applyBorder="1" applyAlignment="1">
      <alignment horizontal="left" vertical="center" wrapText="1" indent="1"/>
    </xf>
    <xf numFmtId="164" fontId="26" fillId="0" borderId="28" xfId="0" applyNumberFormat="1" applyFont="1" applyFill="1" applyBorder="1" applyAlignment="1" applyProtection="1">
      <alignment horizontal="right" vertical="center" wrapText="1"/>
      <protection/>
    </xf>
    <xf numFmtId="164" fontId="26" fillId="0" borderId="62" xfId="0" applyNumberFormat="1" applyFont="1" applyFill="1" applyBorder="1" applyAlignment="1" applyProtection="1">
      <alignment vertical="center" wrapText="1"/>
      <protection/>
    </xf>
    <xf numFmtId="164" fontId="26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9" xfId="0" applyNumberFormat="1" applyFont="1" applyFill="1" applyBorder="1" applyAlignment="1">
      <alignment horizontal="center" vertical="center" wrapText="1"/>
    </xf>
    <xf numFmtId="164" fontId="26" fillId="0" borderId="29" xfId="0" applyNumberFormat="1" applyFont="1" applyFill="1" applyBorder="1" applyAlignment="1" applyProtection="1">
      <alignment vertical="center" wrapText="1"/>
      <protection/>
    </xf>
    <xf numFmtId="164" fontId="2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9" xfId="0" applyNumberFormat="1" applyFont="1" applyFill="1" applyBorder="1" applyAlignment="1" applyProtection="1">
      <alignment vertical="center" wrapText="1"/>
      <protection/>
    </xf>
    <xf numFmtId="164" fontId="26" fillId="0" borderId="29" xfId="0" applyNumberFormat="1" applyFont="1" applyFill="1" applyBorder="1" applyAlignment="1">
      <alignment vertical="center" wrapText="1"/>
    </xf>
    <xf numFmtId="164" fontId="26" fillId="0" borderId="35" xfId="0" applyNumberFormat="1" applyFont="1" applyFill="1" applyBorder="1" applyAlignment="1" applyProtection="1">
      <alignment horizontal="right" vertical="center" wrapText="1"/>
      <protection/>
    </xf>
    <xf numFmtId="164" fontId="27" fillId="0" borderId="12" xfId="0" applyNumberFormat="1" applyFont="1" applyFill="1" applyBorder="1" applyAlignment="1" applyProtection="1">
      <alignment vertical="center" wrapText="1"/>
      <protection/>
    </xf>
    <xf numFmtId="164" fontId="27" fillId="0" borderId="39" xfId="0" applyNumberFormat="1" applyFont="1" applyFill="1" applyBorder="1" applyAlignment="1" applyProtection="1">
      <alignment vertical="center" wrapText="1"/>
      <protection/>
    </xf>
    <xf numFmtId="164" fontId="0" fillId="0" borderId="54" xfId="0" applyNumberFormat="1" applyFont="1" applyFill="1" applyBorder="1" applyAlignment="1">
      <alignment horizontal="left" vertical="center" wrapText="1" indent="1"/>
    </xf>
    <xf numFmtId="164" fontId="0" fillId="0" borderId="59" xfId="0" applyNumberFormat="1" applyFont="1" applyFill="1" applyBorder="1" applyAlignment="1">
      <alignment horizontal="left" vertical="center" wrapText="1" indent="1"/>
    </xf>
    <xf numFmtId="164" fontId="27" fillId="0" borderId="32" xfId="0" applyNumberFormat="1" applyFont="1" applyFill="1" applyBorder="1" applyAlignment="1" applyProtection="1">
      <alignment vertical="center" wrapText="1"/>
      <protection locked="0"/>
    </xf>
    <xf numFmtId="164" fontId="38" fillId="0" borderId="0" xfId="64" applyNumberFormat="1" applyFont="1" applyFill="1" applyBorder="1" applyAlignment="1" applyProtection="1">
      <alignment horizontal="centerContinuous" vertical="center"/>
      <protection/>
    </xf>
    <xf numFmtId="0" fontId="23" fillId="0" borderId="24" xfId="64" applyFont="1" applyFill="1" applyBorder="1" applyAlignment="1">
      <alignment horizontal="center" vertical="center" wrapText="1"/>
      <protection/>
    </xf>
    <xf numFmtId="0" fontId="18" fillId="0" borderId="11" xfId="64" applyFont="1" applyFill="1" applyBorder="1" applyAlignment="1">
      <alignment horizontal="center" vertical="center"/>
      <protection/>
    </xf>
    <xf numFmtId="0" fontId="18" fillId="0" borderId="12" xfId="64" applyFont="1" applyFill="1" applyBorder="1" applyAlignment="1">
      <alignment horizontal="center" vertical="center"/>
      <protection/>
    </xf>
    <xf numFmtId="0" fontId="18" fillId="0" borderId="42" xfId="64" applyFont="1" applyFill="1" applyBorder="1" applyAlignment="1">
      <alignment horizontal="center" vertical="center"/>
      <protection/>
    </xf>
    <xf numFmtId="0" fontId="18" fillId="0" borderId="21" xfId="64" applyFont="1" applyFill="1" applyBorder="1" applyAlignment="1">
      <alignment horizontal="center" vertical="center"/>
      <protection/>
    </xf>
    <xf numFmtId="0" fontId="18" fillId="0" borderId="22" xfId="64" applyFont="1" applyFill="1" applyBorder="1" applyProtection="1">
      <alignment/>
      <protection locked="0"/>
    </xf>
    <xf numFmtId="165" fontId="18" fillId="0" borderId="22" xfId="40" applyNumberFormat="1" applyFont="1" applyFill="1" applyBorder="1" applyAlignment="1" applyProtection="1">
      <alignment/>
      <protection locked="0"/>
    </xf>
    <xf numFmtId="0" fontId="18" fillId="0" borderId="15" xfId="64" applyFont="1" applyFill="1" applyBorder="1" applyAlignment="1">
      <alignment horizontal="center" vertical="center"/>
      <protection/>
    </xf>
    <xf numFmtId="0" fontId="18" fillId="0" borderId="16" xfId="64" applyFont="1" applyFill="1" applyBorder="1" applyAlignment="1" applyProtection="1">
      <alignment wrapText="1"/>
      <protection locked="0"/>
    </xf>
    <xf numFmtId="165" fontId="18" fillId="0" borderId="16" xfId="40" applyNumberFormat="1" applyFont="1" applyFill="1" applyBorder="1" applyAlignment="1" applyProtection="1">
      <alignment/>
      <protection locked="0"/>
    </xf>
    <xf numFmtId="0" fontId="18" fillId="0" borderId="16" xfId="64" applyFont="1" applyFill="1" applyBorder="1" applyProtection="1">
      <alignment/>
      <protection locked="0"/>
    </xf>
    <xf numFmtId="0" fontId="18" fillId="0" borderId="23" xfId="64" applyFont="1" applyFill="1" applyBorder="1" applyAlignment="1">
      <alignment horizontal="center" vertical="center"/>
      <protection/>
    </xf>
    <xf numFmtId="0" fontId="18" fillId="0" borderId="24" xfId="64" applyFont="1" applyFill="1" applyBorder="1" applyProtection="1">
      <alignment/>
      <protection locked="0"/>
    </xf>
    <xf numFmtId="165" fontId="18" fillId="0" borderId="24" xfId="40" applyNumberFormat="1" applyFont="1" applyFill="1" applyBorder="1" applyAlignment="1" applyProtection="1">
      <alignment/>
      <protection locked="0"/>
    </xf>
    <xf numFmtId="0" fontId="23" fillId="0" borderId="12" xfId="64" applyFont="1" applyFill="1" applyBorder="1">
      <alignment/>
      <protection/>
    </xf>
    <xf numFmtId="0" fontId="40" fillId="0" borderId="0" xfId="64" applyFont="1" applyFill="1">
      <alignment/>
      <protection/>
    </xf>
    <xf numFmtId="165" fontId="18" fillId="0" borderId="12" xfId="64" applyNumberFormat="1" applyFont="1" applyFill="1" applyBorder="1" applyAlignment="1">
      <alignment horizontal="center"/>
      <protection/>
    </xf>
    <xf numFmtId="165" fontId="18" fillId="0" borderId="58" xfId="40" applyNumberFormat="1" applyFont="1" applyFill="1" applyBorder="1" applyAlignment="1">
      <alignment horizontal="center"/>
    </xf>
    <xf numFmtId="165" fontId="18" fillId="0" borderId="43" xfId="40" applyNumberFormat="1" applyFont="1" applyFill="1" applyBorder="1" applyAlignment="1">
      <alignment horizontal="center"/>
    </xf>
    <xf numFmtId="165" fontId="18" fillId="0" borderId="42" xfId="64" applyNumberFormat="1" applyFont="1" applyFill="1" applyBorder="1" applyAlignment="1">
      <alignment horizontal="center"/>
      <protection/>
    </xf>
    <xf numFmtId="164" fontId="38" fillId="0" borderId="0" xfId="64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3" fillId="0" borderId="71" xfId="64" applyFont="1" applyFill="1" applyBorder="1" applyAlignment="1" applyProtection="1">
      <alignment horizontal="center" vertical="center" wrapText="1"/>
      <protection/>
    </xf>
    <xf numFmtId="0" fontId="23" fillId="0" borderId="52" xfId="64" applyFont="1" applyFill="1" applyBorder="1" applyAlignment="1" applyProtection="1">
      <alignment horizontal="center" vertical="center" wrapText="1"/>
      <protection/>
    </xf>
    <xf numFmtId="0" fontId="18" fillId="0" borderId="72" xfId="64" applyFont="1" applyFill="1" applyBorder="1" applyAlignment="1" applyProtection="1">
      <alignment horizontal="center" vertical="center"/>
      <protection/>
    </xf>
    <xf numFmtId="0" fontId="18" fillId="0" borderId="52" xfId="64" applyFont="1" applyFill="1" applyBorder="1" applyAlignment="1" applyProtection="1">
      <alignment horizontal="center" vertical="center"/>
      <protection/>
    </xf>
    <xf numFmtId="0" fontId="18" fillId="0" borderId="31" xfId="64" applyFont="1" applyFill="1" applyBorder="1" applyAlignment="1" applyProtection="1">
      <alignment horizontal="center" vertical="center"/>
      <protection/>
    </xf>
    <xf numFmtId="0" fontId="18" fillId="0" borderId="71" xfId="64" applyFont="1" applyFill="1" applyBorder="1" applyAlignment="1" applyProtection="1">
      <alignment horizontal="center" vertical="center"/>
      <protection/>
    </xf>
    <xf numFmtId="0" fontId="18" fillId="0" borderId="53" xfId="64" applyFont="1" applyFill="1" applyBorder="1" applyProtection="1">
      <alignment/>
      <protection/>
    </xf>
    <xf numFmtId="0" fontId="18" fillId="0" borderId="73" xfId="64" applyFont="1" applyFill="1" applyBorder="1" applyAlignment="1" applyProtection="1">
      <alignment horizontal="center" vertical="center"/>
      <protection/>
    </xf>
    <xf numFmtId="0" fontId="18" fillId="0" borderId="54" xfId="64" applyFont="1" applyFill="1" applyBorder="1" applyProtection="1">
      <alignment/>
      <protection/>
    </xf>
    <xf numFmtId="0" fontId="18" fillId="0" borderId="54" xfId="64" applyFont="1" applyFill="1" applyBorder="1" applyAlignment="1" applyProtection="1">
      <alignment wrapText="1"/>
      <protection/>
    </xf>
    <xf numFmtId="0" fontId="18" fillId="0" borderId="74" xfId="64" applyFont="1" applyFill="1" applyBorder="1" applyAlignment="1" applyProtection="1">
      <alignment horizontal="center" vertical="center"/>
      <protection/>
    </xf>
    <xf numFmtId="0" fontId="18" fillId="0" borderId="60" xfId="64" applyFont="1" applyFill="1" applyBorder="1" applyProtection="1">
      <alignment/>
      <protection/>
    </xf>
    <xf numFmtId="0" fontId="23" fillId="0" borderId="52" xfId="64" applyFont="1" applyFill="1" applyBorder="1" applyAlignment="1" applyProtection="1">
      <alignment horizontal="center" vertical="center" wrapText="1"/>
      <protection/>
    </xf>
    <xf numFmtId="3" fontId="18" fillId="0" borderId="75" xfId="64" applyNumberFormat="1" applyFont="1" applyFill="1" applyBorder="1" applyProtection="1">
      <alignment/>
      <protection/>
    </xf>
    <xf numFmtId="3" fontId="18" fillId="0" borderId="45" xfId="64" applyNumberFormat="1" applyFont="1" applyFill="1" applyBorder="1" applyProtection="1">
      <alignment/>
      <protection/>
    </xf>
    <xf numFmtId="3" fontId="18" fillId="0" borderId="45" xfId="40" applyNumberFormat="1" applyFont="1" applyFill="1" applyBorder="1" applyAlignment="1" applyProtection="1">
      <alignment horizontal="right" vertical="center"/>
      <protection locked="0"/>
    </xf>
    <xf numFmtId="3" fontId="18" fillId="0" borderId="76" xfId="64" applyNumberFormat="1" applyFont="1" applyFill="1" applyBorder="1" applyProtection="1">
      <alignment/>
      <protection/>
    </xf>
    <xf numFmtId="3" fontId="18" fillId="0" borderId="76" xfId="40" applyNumberFormat="1" applyFont="1" applyFill="1" applyBorder="1" applyAlignment="1" applyProtection="1">
      <alignment horizontal="right" vertical="center"/>
      <protection locked="0"/>
    </xf>
    <xf numFmtId="3" fontId="23" fillId="0" borderId="52" xfId="40" applyNumberFormat="1" applyFont="1" applyFill="1" applyBorder="1" applyAlignment="1" applyProtection="1">
      <alignment horizontal="right" vertical="center"/>
      <protection/>
    </xf>
    <xf numFmtId="3" fontId="18" fillId="0" borderId="45" xfId="64" applyNumberFormat="1" applyFont="1" applyFill="1" applyBorder="1" applyAlignment="1" applyProtection="1">
      <alignment vertical="center" wrapText="1"/>
      <protection/>
    </xf>
    <xf numFmtId="3" fontId="23" fillId="0" borderId="52" xfId="64" applyNumberFormat="1" applyFont="1" applyFill="1" applyBorder="1" applyAlignment="1" applyProtection="1">
      <alignment horizontal="right"/>
      <protection/>
    </xf>
    <xf numFmtId="0" fontId="23" fillId="0" borderId="18" xfId="64" applyFont="1" applyFill="1" applyBorder="1" applyAlignment="1" applyProtection="1">
      <alignment horizontal="center" vertical="center" wrapText="1"/>
      <protection/>
    </xf>
    <xf numFmtId="0" fontId="23" fillId="0" borderId="70" xfId="64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 applyProtection="1">
      <alignment horizontal="center" vertical="center"/>
      <protection/>
    </xf>
    <xf numFmtId="0" fontId="18" fillId="0" borderId="12" xfId="64" applyFont="1" applyFill="1" applyBorder="1" applyAlignment="1" applyProtection="1">
      <alignment horizontal="center" vertical="center"/>
      <protection/>
    </xf>
    <xf numFmtId="0" fontId="18" fillId="0" borderId="42" xfId="64" applyFont="1" applyFill="1" applyBorder="1" applyAlignment="1" applyProtection="1">
      <alignment horizontal="center" vertical="center"/>
      <protection/>
    </xf>
    <xf numFmtId="0" fontId="18" fillId="0" borderId="17" xfId="64" applyFont="1" applyFill="1" applyBorder="1" applyAlignment="1" applyProtection="1">
      <alignment horizontal="center" vertical="center"/>
      <protection/>
    </xf>
    <xf numFmtId="0" fontId="18" fillId="0" borderId="18" xfId="64" applyFont="1" applyFill="1" applyBorder="1" applyProtection="1">
      <alignment/>
      <protection locked="0"/>
    </xf>
    <xf numFmtId="165" fontId="18" fillId="0" borderId="70" xfId="40" applyNumberFormat="1" applyFont="1" applyFill="1" applyBorder="1" applyAlignment="1" applyProtection="1">
      <alignment/>
      <protection locked="0"/>
    </xf>
    <xf numFmtId="0" fontId="18" fillId="0" borderId="15" xfId="64" applyFont="1" applyFill="1" applyBorder="1" applyAlignment="1" applyProtection="1">
      <alignment horizontal="center" vertical="center"/>
      <protection/>
    </xf>
    <xf numFmtId="165" fontId="18" fillId="0" borderId="43" xfId="40" applyNumberFormat="1" applyFont="1" applyFill="1" applyBorder="1" applyAlignment="1" applyProtection="1">
      <alignment/>
      <protection locked="0"/>
    </xf>
    <xf numFmtId="0" fontId="18" fillId="0" borderId="23" xfId="64" applyFont="1" applyFill="1" applyBorder="1" applyAlignment="1" applyProtection="1">
      <alignment horizontal="center" vertical="center"/>
      <protection/>
    </xf>
    <xf numFmtId="165" fontId="18" fillId="0" borderId="56" xfId="40" applyNumberFormat="1" applyFont="1" applyFill="1" applyBorder="1" applyAlignment="1" applyProtection="1">
      <alignment/>
      <protection locked="0"/>
    </xf>
    <xf numFmtId="0" fontId="23" fillId="0" borderId="12" xfId="64" applyFont="1" applyFill="1" applyBorder="1" applyAlignment="1" applyProtection="1">
      <alignment horizontal="left" vertical="center" wrapText="1"/>
      <protection/>
    </xf>
    <xf numFmtId="165" fontId="18" fillId="0" borderId="42" xfId="40" applyNumberFormat="1" applyFont="1" applyFill="1" applyBorder="1" applyAlignment="1" applyProtection="1">
      <alignment horizontal="center" vertical="center"/>
      <protection/>
    </xf>
    <xf numFmtId="0" fontId="23" fillId="0" borderId="17" xfId="64" applyFont="1" applyFill="1" applyBorder="1" applyAlignment="1" applyProtection="1">
      <alignment horizontal="center" vertical="center" wrapText="1"/>
      <protection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57" xfId="0" applyNumberFormat="1" applyFont="1" applyBorder="1" applyAlignment="1">
      <alignment/>
    </xf>
    <xf numFmtId="3" fontId="41" fillId="0" borderId="52" xfId="0" applyNumberFormat="1" applyFont="1" applyBorder="1" applyAlignment="1">
      <alignment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33" fillId="0" borderId="52" xfId="0" applyFont="1" applyFill="1" applyBorder="1" applyAlignment="1" applyProtection="1">
      <alignment horizontal="center" vertical="center" wrapText="1"/>
      <protection/>
    </xf>
    <xf numFmtId="0" fontId="44" fillId="0" borderId="52" xfId="0" applyFont="1" applyBorder="1" applyAlignment="1">
      <alignment horizontal="center"/>
    </xf>
    <xf numFmtId="0" fontId="33" fillId="0" borderId="77" xfId="0" applyFont="1" applyFill="1" applyBorder="1" applyAlignment="1" applyProtection="1">
      <alignment horizontal="left" vertical="center" wrapText="1"/>
      <protection locked="0"/>
    </xf>
    <xf numFmtId="3" fontId="33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78" xfId="0" applyNumberFormat="1" applyFont="1" applyBorder="1" applyAlignment="1">
      <alignment/>
    </xf>
    <xf numFmtId="0" fontId="33" fillId="0" borderId="79" xfId="0" applyFont="1" applyFill="1" applyBorder="1" applyAlignment="1" applyProtection="1">
      <alignment horizontal="left" vertical="center" wrapText="1"/>
      <protection locked="0"/>
    </xf>
    <xf numFmtId="3" fontId="33" fillId="0" borderId="79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79" xfId="0" applyNumberFormat="1" applyFont="1" applyBorder="1" applyAlignment="1">
      <alignment/>
    </xf>
    <xf numFmtId="0" fontId="32" fillId="0" borderId="79" xfId="0" applyFont="1" applyFill="1" applyBorder="1" applyAlignment="1" applyProtection="1">
      <alignment horizontal="left" vertical="center" wrapText="1"/>
      <protection locked="0"/>
    </xf>
    <xf numFmtId="3" fontId="32" fillId="0" borderId="7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79" xfId="0" applyNumberFormat="1" applyFont="1" applyBorder="1" applyAlignment="1">
      <alignment/>
    </xf>
    <xf numFmtId="3" fontId="33" fillId="0" borderId="57" xfId="0" applyNumberFormat="1" applyFont="1" applyBorder="1" applyAlignment="1">
      <alignment/>
    </xf>
    <xf numFmtId="0" fontId="33" fillId="0" borderId="52" xfId="0" applyFont="1" applyFill="1" applyBorder="1" applyAlignment="1" applyProtection="1">
      <alignment horizontal="left" vertical="center" wrapText="1"/>
      <protection locked="0"/>
    </xf>
    <xf numFmtId="3" fontId="33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52" xfId="0" applyNumberFormat="1" applyFont="1" applyBorder="1" applyAlignment="1">
      <alignment/>
    </xf>
    <xf numFmtId="0" fontId="32" fillId="0" borderId="78" xfId="0" applyFont="1" applyFill="1" applyBorder="1" applyAlignment="1" applyProtection="1">
      <alignment horizontal="left" vertical="center" wrapText="1"/>
      <protection locked="0"/>
    </xf>
    <xf numFmtId="3" fontId="33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7" xfId="0" applyFont="1" applyBorder="1" applyAlignment="1">
      <alignment/>
    </xf>
    <xf numFmtId="0" fontId="33" fillId="0" borderId="80" xfId="0" applyFont="1" applyFill="1" applyBorder="1" applyAlignment="1" applyProtection="1">
      <alignment horizontal="left" vertical="center" wrapText="1"/>
      <protection locked="0"/>
    </xf>
    <xf numFmtId="3" fontId="32" fillId="0" borderId="8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80" xfId="0" applyFont="1" applyBorder="1" applyAlignment="1">
      <alignment/>
    </xf>
    <xf numFmtId="3" fontId="32" fillId="0" borderId="7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79" xfId="0" applyFont="1" applyBorder="1" applyAlignment="1">
      <alignment/>
    </xf>
    <xf numFmtId="3" fontId="32" fillId="0" borderId="57" xfId="0" applyNumberFormat="1" applyFont="1" applyBorder="1" applyAlignment="1">
      <alignment/>
    </xf>
    <xf numFmtId="3" fontId="32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81" xfId="0" applyNumberFormat="1" applyFont="1" applyBorder="1" applyAlignment="1">
      <alignment/>
    </xf>
    <xf numFmtId="0" fontId="33" fillId="0" borderId="57" xfId="0" applyFont="1" applyFill="1" applyBorder="1" applyAlignment="1" applyProtection="1">
      <alignment horizontal="left" vertical="center" wrapText="1"/>
      <protection locked="0"/>
    </xf>
    <xf numFmtId="0" fontId="32" fillId="0" borderId="57" xfId="0" applyFont="1" applyFill="1" applyBorder="1" applyAlignment="1" applyProtection="1">
      <alignment horizontal="left" vertical="center" wrapText="1"/>
      <protection locked="0"/>
    </xf>
    <xf numFmtId="3" fontId="33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2" xfId="0" applyFont="1" applyFill="1" applyBorder="1" applyAlignment="1" applyProtection="1">
      <alignment horizontal="left" vertical="center" wrapText="1"/>
      <protection locked="0"/>
    </xf>
    <xf numFmtId="3" fontId="32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2" xfId="0" applyFont="1" applyBorder="1" applyAlignment="1">
      <alignment/>
    </xf>
    <xf numFmtId="0" fontId="32" fillId="0" borderId="83" xfId="0" applyFont="1" applyFill="1" applyBorder="1" applyAlignment="1" applyProtection="1">
      <alignment horizontal="left" vertical="center" wrapText="1"/>
      <protection locked="0"/>
    </xf>
    <xf numFmtId="3" fontId="32" fillId="0" borderId="83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83" xfId="0" applyNumberFormat="1" applyFont="1" applyBorder="1" applyAlignment="1">
      <alignment/>
    </xf>
    <xf numFmtId="0" fontId="33" fillId="0" borderId="78" xfId="0" applyFont="1" applyFill="1" applyBorder="1" applyAlignment="1" applyProtection="1">
      <alignment horizontal="left" vertical="center" wrapText="1"/>
      <protection locked="0"/>
    </xf>
    <xf numFmtId="0" fontId="32" fillId="0" borderId="81" xfId="0" applyFont="1" applyFill="1" applyBorder="1" applyAlignment="1" applyProtection="1">
      <alignment horizontal="left" vertical="center" wrapText="1"/>
      <protection locked="0"/>
    </xf>
    <xf numFmtId="3" fontId="32" fillId="0" borderId="81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36" fillId="0" borderId="0" xfId="0" applyNumberFormat="1" applyFont="1" applyFill="1" applyAlignment="1" applyProtection="1">
      <alignment horizontal="right" wrapText="1"/>
      <protection/>
    </xf>
    <xf numFmtId="164" fontId="23" fillId="0" borderId="52" xfId="0" applyNumberFormat="1" applyFont="1" applyFill="1" applyBorder="1" applyAlignment="1" applyProtection="1">
      <alignment horizontal="center" vertical="center" wrapText="1"/>
      <protection/>
    </xf>
    <xf numFmtId="164" fontId="23" fillId="0" borderId="84" xfId="0" applyNumberFormat="1" applyFont="1" applyFill="1" applyBorder="1" applyAlignment="1" applyProtection="1">
      <alignment horizontal="center" vertical="center" wrapText="1"/>
      <protection/>
    </xf>
    <xf numFmtId="164" fontId="18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54" xfId="0" applyFont="1" applyFill="1" applyBorder="1" applyAlignment="1">
      <alignment vertical="center" wrapText="1"/>
    </xf>
    <xf numFmtId="164" fontId="18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52" xfId="0" applyNumberFormat="1" applyFont="1" applyFill="1" applyBorder="1" applyAlignment="1" applyProtection="1">
      <alignment horizontal="left" vertical="center" wrapText="1"/>
      <protection/>
    </xf>
    <xf numFmtId="0" fontId="23" fillId="0" borderId="29" xfId="64" applyFont="1" applyFill="1" applyBorder="1" applyAlignment="1" applyProtection="1">
      <alignment horizontal="center" vertical="center" wrapText="1"/>
      <protection/>
    </xf>
    <xf numFmtId="0" fontId="23" fillId="0" borderId="12" xfId="64" applyFont="1" applyFill="1" applyBorder="1" applyAlignment="1" applyProtection="1">
      <alignment horizontal="center" vertical="center" wrapText="1"/>
      <protection/>
    </xf>
    <xf numFmtId="0" fontId="23" fillId="0" borderId="31" xfId="64" applyFont="1" applyFill="1" applyBorder="1" applyAlignment="1" applyProtection="1">
      <alignment horizontal="center" vertical="center" wrapText="1"/>
      <protection/>
    </xf>
    <xf numFmtId="164" fontId="36" fillId="0" borderId="0" xfId="0" applyNumberFormat="1" applyFont="1" applyFill="1" applyAlignment="1" applyProtection="1">
      <alignment horizontal="right"/>
      <protection/>
    </xf>
    <xf numFmtId="3" fontId="18" fillId="0" borderId="82" xfId="0" applyNumberFormat="1" applyFont="1" applyFill="1" applyBorder="1" applyAlignment="1" applyProtection="1">
      <alignment vertical="center" wrapText="1"/>
      <protection locked="0"/>
    </xf>
    <xf numFmtId="3" fontId="18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44" xfId="0" applyNumberFormat="1" applyBorder="1" applyAlignment="1">
      <alignment/>
    </xf>
    <xf numFmtId="3" fontId="18" fillId="0" borderId="54" xfId="0" applyNumberFormat="1" applyFont="1" applyFill="1" applyBorder="1" applyAlignment="1" applyProtection="1">
      <alignment vertical="center" wrapText="1"/>
      <protection locked="0"/>
    </xf>
    <xf numFmtId="3" fontId="18" fillId="0" borderId="73" xfId="0" applyNumberFormat="1" applyFont="1" applyFill="1" applyBorder="1" applyAlignment="1" applyProtection="1">
      <alignment vertical="center" wrapText="1"/>
      <protection locked="0"/>
    </xf>
    <xf numFmtId="3" fontId="18" fillId="0" borderId="73" xfId="0" applyNumberFormat="1" applyFont="1" applyFill="1" applyBorder="1" applyAlignment="1" applyProtection="1">
      <alignment vertical="center" wrapText="1"/>
      <protection locked="0"/>
    </xf>
    <xf numFmtId="3" fontId="18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60" xfId="0" applyNumberFormat="1" applyFont="1" applyFill="1" applyBorder="1" applyAlignment="1" applyProtection="1">
      <alignment vertical="center" wrapText="1"/>
      <protection locked="0"/>
    </xf>
    <xf numFmtId="3" fontId="23" fillId="0" borderId="52" xfId="0" applyNumberFormat="1" applyFont="1" applyFill="1" applyBorder="1" applyAlignment="1" applyProtection="1">
      <alignment vertical="center" wrapText="1"/>
      <protection/>
    </xf>
    <xf numFmtId="3" fontId="23" fillId="0" borderId="52" xfId="0" applyNumberFormat="1" applyFont="1" applyFill="1" applyBorder="1" applyAlignment="1" applyProtection="1">
      <alignment vertical="center" wrapText="1"/>
      <protection/>
    </xf>
    <xf numFmtId="3" fontId="18" fillId="0" borderId="54" xfId="0" applyNumberFormat="1" applyFont="1" applyFill="1" applyBorder="1" applyAlignment="1" applyProtection="1">
      <alignment vertical="center" wrapText="1"/>
      <protection locked="0"/>
    </xf>
    <xf numFmtId="3" fontId="18" fillId="0" borderId="60" xfId="0" applyNumberFormat="1" applyFont="1" applyFill="1" applyBorder="1" applyAlignment="1" applyProtection="1">
      <alignment vertical="center" wrapText="1"/>
      <protection locked="0"/>
    </xf>
    <xf numFmtId="164" fontId="18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59" xfId="0" applyNumberFormat="1" applyFont="1" applyFill="1" applyBorder="1" applyAlignment="1" applyProtection="1">
      <alignment vertical="center" wrapText="1"/>
      <protection locked="0"/>
    </xf>
    <xf numFmtId="3" fontId="18" fillId="0" borderId="74" xfId="0" applyNumberFormat="1" applyFont="1" applyFill="1" applyBorder="1" applyAlignment="1" applyProtection="1">
      <alignment vertical="center" wrapText="1"/>
      <protection locked="0"/>
    </xf>
    <xf numFmtId="3" fontId="42" fillId="0" borderId="78" xfId="0" applyNumberFormat="1" applyFont="1" applyBorder="1" applyAlignment="1">
      <alignment/>
    </xf>
    <xf numFmtId="3" fontId="42" fillId="0" borderId="54" xfId="0" applyNumberFormat="1" applyFont="1" applyBorder="1" applyAlignment="1">
      <alignment/>
    </xf>
    <xf numFmtId="3" fontId="42" fillId="0" borderId="44" xfId="0" applyNumberFormat="1" applyFont="1" applyBorder="1" applyAlignment="1">
      <alignment/>
    </xf>
    <xf numFmtId="3" fontId="42" fillId="0" borderId="45" xfId="0" applyNumberFormat="1" applyFont="1" applyBorder="1" applyAlignment="1">
      <alignment/>
    </xf>
    <xf numFmtId="3" fontId="42" fillId="0" borderId="46" xfId="0" applyNumberFormat="1" applyFont="1" applyBorder="1" applyAlignment="1">
      <alignment/>
    </xf>
    <xf numFmtId="3" fontId="42" fillId="0" borderId="60" xfId="0" applyNumberFormat="1" applyFont="1" applyBorder="1" applyAlignment="1">
      <alignment/>
    </xf>
    <xf numFmtId="3" fontId="18" fillId="0" borderId="59" xfId="0" applyNumberFormat="1" applyFont="1" applyFill="1" applyBorder="1" applyAlignment="1" applyProtection="1">
      <alignment vertical="center" wrapText="1"/>
      <protection locked="0"/>
    </xf>
    <xf numFmtId="3" fontId="42" fillId="0" borderId="59" xfId="0" applyNumberFormat="1" applyFont="1" applyBorder="1" applyAlignment="1">
      <alignment/>
    </xf>
    <xf numFmtId="3" fontId="42" fillId="0" borderId="54" xfId="0" applyNumberFormat="1" applyFont="1" applyFill="1" applyBorder="1" applyAlignment="1">
      <alignment/>
    </xf>
    <xf numFmtId="3" fontId="42" fillId="0" borderId="78" xfId="0" applyNumberFormat="1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3" fontId="42" fillId="0" borderId="45" xfId="0" applyNumberFormat="1" applyFont="1" applyBorder="1" applyAlignment="1">
      <alignment horizontal="right"/>
    </xf>
    <xf numFmtId="0" fontId="46" fillId="0" borderId="0" xfId="61" applyFont="1">
      <alignment/>
      <protection/>
    </xf>
    <xf numFmtId="0" fontId="43" fillId="0" borderId="0" xfId="61" applyFont="1">
      <alignment/>
      <protection/>
    </xf>
    <xf numFmtId="0" fontId="46" fillId="0" borderId="85" xfId="61" applyFont="1" applyBorder="1" applyAlignment="1">
      <alignment horizontal="center" vertical="center" wrapText="1"/>
      <protection/>
    </xf>
    <xf numFmtId="0" fontId="43" fillId="0" borderId="86" xfId="61" applyFont="1" applyBorder="1">
      <alignment/>
      <protection/>
    </xf>
    <xf numFmtId="0" fontId="43" fillId="0" borderId="87" xfId="61" applyFont="1" applyBorder="1">
      <alignment/>
      <protection/>
    </xf>
    <xf numFmtId="0" fontId="46" fillId="0" borderId="85" xfId="61" applyFont="1" applyBorder="1">
      <alignment/>
      <protection/>
    </xf>
    <xf numFmtId="0" fontId="46" fillId="0" borderId="88" xfId="61" applyFont="1" applyBorder="1" applyAlignment="1">
      <alignment horizontal="center" vertical="center" wrapText="1"/>
      <protection/>
    </xf>
    <xf numFmtId="0" fontId="43" fillId="0" borderId="88" xfId="61" applyFont="1" applyBorder="1" applyAlignment="1">
      <alignment horizontal="center" vertical="center" wrapText="1"/>
      <protection/>
    </xf>
    <xf numFmtId="0" fontId="43" fillId="0" borderId="89" xfId="61" applyFont="1" applyBorder="1">
      <alignment/>
      <protection/>
    </xf>
    <xf numFmtId="0" fontId="43" fillId="0" borderId="90" xfId="61" applyFont="1" applyBorder="1">
      <alignment/>
      <protection/>
    </xf>
    <xf numFmtId="0" fontId="43" fillId="0" borderId="86" xfId="61" applyFont="1" applyBorder="1" applyAlignment="1">
      <alignment wrapText="1"/>
      <protection/>
    </xf>
    <xf numFmtId="0" fontId="46" fillId="0" borderId="88" xfId="61" applyFont="1" applyBorder="1" applyAlignment="1">
      <alignment horizontal="left" vertical="center" wrapText="1"/>
      <protection/>
    </xf>
    <xf numFmtId="0" fontId="43" fillId="0" borderId="85" xfId="61" applyFont="1" applyBorder="1">
      <alignment/>
      <protection/>
    </xf>
    <xf numFmtId="3" fontId="43" fillId="0" borderId="86" xfId="61" applyNumberFormat="1" applyFont="1" applyBorder="1">
      <alignment/>
      <protection/>
    </xf>
    <xf numFmtId="3" fontId="43" fillId="0" borderId="87" xfId="61" applyNumberFormat="1" applyFont="1" applyBorder="1">
      <alignment/>
      <protection/>
    </xf>
    <xf numFmtId="3" fontId="46" fillId="0" borderId="85" xfId="61" applyNumberFormat="1" applyFont="1" applyBorder="1">
      <alignment/>
      <protection/>
    </xf>
    <xf numFmtId="3" fontId="43" fillId="0" borderId="89" xfId="61" applyNumberFormat="1" applyFont="1" applyBorder="1">
      <alignment/>
      <protection/>
    </xf>
    <xf numFmtId="3" fontId="43" fillId="0" borderId="90" xfId="61" applyNumberFormat="1" applyFont="1" applyBorder="1">
      <alignment/>
      <protection/>
    </xf>
    <xf numFmtId="3" fontId="47" fillId="0" borderId="86" xfId="61" applyNumberFormat="1" applyFont="1" applyBorder="1">
      <alignment/>
      <protection/>
    </xf>
    <xf numFmtId="3" fontId="43" fillId="0" borderId="89" xfId="61" applyNumberFormat="1" applyFont="1" applyFill="1" applyBorder="1">
      <alignment/>
      <protection/>
    </xf>
    <xf numFmtId="3" fontId="43" fillId="0" borderId="90" xfId="61" applyNumberFormat="1" applyFont="1" applyFill="1" applyBorder="1">
      <alignment/>
      <protection/>
    </xf>
    <xf numFmtId="3" fontId="43" fillId="0" borderId="86" xfId="61" applyNumberFormat="1" applyFont="1" applyFill="1" applyBorder="1">
      <alignment/>
      <protection/>
    </xf>
    <xf numFmtId="3" fontId="43" fillId="0" borderId="85" xfId="61" applyNumberFormat="1" applyFont="1" applyBorder="1">
      <alignment/>
      <protection/>
    </xf>
    <xf numFmtId="0" fontId="48" fillId="0" borderId="0" xfId="62" applyFont="1">
      <alignment/>
      <protection/>
    </xf>
    <xf numFmtId="0" fontId="42" fillId="0" borderId="0" xfId="62" applyFont="1">
      <alignment/>
      <protection/>
    </xf>
    <xf numFmtId="0" fontId="42" fillId="0" borderId="0" xfId="62">
      <alignment/>
      <protection/>
    </xf>
    <xf numFmtId="0" fontId="49" fillId="0" borderId="0" xfId="62" applyFont="1">
      <alignment/>
      <protection/>
    </xf>
    <xf numFmtId="0" fontId="50" fillId="0" borderId="53" xfId="62" applyFont="1" applyBorder="1" applyAlignment="1">
      <alignment horizontal="center" vertical="center" wrapText="1"/>
      <protection/>
    </xf>
    <xf numFmtId="0" fontId="42" fillId="0" borderId="69" xfId="62" applyFont="1" applyBorder="1" applyAlignment="1">
      <alignment horizontal="center" vertical="center" wrapText="1"/>
      <protection/>
    </xf>
    <xf numFmtId="0" fontId="42" fillId="0" borderId="53" xfId="62" applyFont="1" applyBorder="1" applyAlignment="1">
      <alignment horizontal="center" vertical="center" wrapText="1"/>
      <protection/>
    </xf>
    <xf numFmtId="0" fontId="48" fillId="0" borderId="59" xfId="62" applyFont="1" applyBorder="1" applyAlignment="1">
      <alignment horizontal="center"/>
      <protection/>
    </xf>
    <xf numFmtId="0" fontId="42" fillId="0" borderId="40" xfId="62" applyFont="1" applyFill="1" applyBorder="1">
      <alignment/>
      <protection/>
    </xf>
    <xf numFmtId="0" fontId="41" fillId="0" borderId="52" xfId="62" applyFont="1" applyBorder="1">
      <alignment/>
      <protection/>
    </xf>
    <xf numFmtId="0" fontId="42" fillId="0" borderId="68" xfId="62" applyFont="1" applyBorder="1">
      <alignment/>
      <protection/>
    </xf>
    <xf numFmtId="0" fontId="42" fillId="0" borderId="78" xfId="62" applyFont="1" applyFill="1" applyBorder="1" applyAlignment="1">
      <alignment horizontal="center" vertical="center" wrapText="1"/>
      <protection/>
    </xf>
    <xf numFmtId="3" fontId="42" fillId="0" borderId="59" xfId="62" applyNumberFormat="1" applyFont="1" applyFill="1" applyBorder="1">
      <alignment/>
      <protection/>
    </xf>
    <xf numFmtId="3" fontId="42" fillId="0" borderId="59" xfId="40" applyNumberFormat="1" applyFont="1" applyFill="1" applyBorder="1" applyAlignment="1">
      <alignment horizontal="right"/>
    </xf>
    <xf numFmtId="3" fontId="42" fillId="0" borderId="60" xfId="40" applyNumberFormat="1" applyFont="1" applyBorder="1" applyAlignment="1">
      <alignment horizontal="right"/>
    </xf>
    <xf numFmtId="3" fontId="41" fillId="0" borderId="52" xfId="71" applyNumberFormat="1" applyFont="1" applyBorder="1" applyAlignment="1">
      <alignment/>
    </xf>
    <xf numFmtId="3" fontId="41" fillId="0" borderId="52" xfId="62" applyNumberFormat="1" applyFont="1" applyBorder="1">
      <alignment/>
      <protection/>
    </xf>
    <xf numFmtId="0" fontId="49" fillId="0" borderId="0" xfId="62" applyFont="1" applyAlignment="1">
      <alignment/>
      <protection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78" xfId="0" applyFont="1" applyBorder="1" applyAlignment="1">
      <alignment horizontal="center" vertical="center" wrapText="1"/>
    </xf>
    <xf numFmtId="0" fontId="23" fillId="0" borderId="52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57" xfId="0" applyFont="1" applyBorder="1" applyAlignment="1">
      <alignment/>
    </xf>
    <xf numFmtId="0" fontId="45" fillId="0" borderId="82" xfId="0" applyFont="1" applyBorder="1" applyAlignment="1">
      <alignment/>
    </xf>
    <xf numFmtId="0" fontId="18" fillId="0" borderId="54" xfId="0" applyFont="1" applyBorder="1" applyAlignment="1">
      <alignment/>
    </xf>
    <xf numFmtId="0" fontId="45" fillId="0" borderId="54" xfId="0" applyFont="1" applyBorder="1" applyAlignment="1">
      <alignment/>
    </xf>
    <xf numFmtId="0" fontId="18" fillId="0" borderId="59" xfId="0" applyFont="1" applyBorder="1" applyAlignment="1">
      <alignment/>
    </xf>
    <xf numFmtId="3" fontId="23" fillId="0" borderId="72" xfId="0" applyNumberFormat="1" applyFont="1" applyBorder="1" applyAlignment="1">
      <alignment/>
    </xf>
    <xf numFmtId="3" fontId="18" fillId="0" borderId="82" xfId="0" applyNumberFormat="1" applyFont="1" applyBorder="1" applyAlignment="1">
      <alignment/>
    </xf>
    <xf numFmtId="3" fontId="18" fillId="0" borderId="82" xfId="40" applyNumberFormat="1" applyFont="1" applyBorder="1" applyAlignment="1">
      <alignment horizontal="right"/>
    </xf>
    <xf numFmtId="3" fontId="18" fillId="0" borderId="78" xfId="0" applyNumberFormat="1" applyFont="1" applyBorder="1" applyAlignment="1">
      <alignment horizontal="right"/>
    </xf>
    <xf numFmtId="3" fontId="18" fillId="0" borderId="60" xfId="0" applyNumberFormat="1" applyFont="1" applyBorder="1" applyAlignment="1">
      <alignment/>
    </xf>
    <xf numFmtId="3" fontId="18" fillId="0" borderId="60" xfId="40" applyNumberFormat="1" applyFont="1" applyBorder="1" applyAlignment="1">
      <alignment horizontal="right"/>
    </xf>
    <xf numFmtId="3" fontId="18" fillId="0" borderId="60" xfId="0" applyNumberFormat="1" applyFont="1" applyBorder="1" applyAlignment="1">
      <alignment horizontal="right"/>
    </xf>
    <xf numFmtId="3" fontId="18" fillId="0" borderId="57" xfId="0" applyNumberFormat="1" applyFont="1" applyBorder="1" applyAlignment="1">
      <alignment/>
    </xf>
    <xf numFmtId="49" fontId="23" fillId="0" borderId="91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right"/>
      <protection/>
    </xf>
    <xf numFmtId="0" fontId="23" fillId="0" borderId="72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74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left" vertical="center" wrapText="1" inden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49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64" applyFont="1" applyFill="1" applyBorder="1" applyAlignment="1" applyProtection="1">
      <alignment horizontal="left" vertical="center" wrapText="1" inden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18" fillId="0" borderId="26" xfId="64" applyFont="1" applyFill="1" applyBorder="1" applyAlignment="1" applyProtection="1">
      <alignment horizontal="left" vertical="center" wrapText="1" indent="1"/>
      <protection/>
    </xf>
    <xf numFmtId="0" fontId="18" fillId="0" borderId="38" xfId="64" applyFont="1" applyFill="1" applyBorder="1" applyAlignment="1" applyProtection="1">
      <alignment horizontal="lef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49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left" vertical="center" wrapText="1" indent="1"/>
      <protection/>
    </xf>
    <xf numFmtId="0" fontId="18" fillId="0" borderId="36" xfId="64" applyFont="1" applyFill="1" applyBorder="1" applyAlignment="1" applyProtection="1">
      <alignment horizontal="left" vertical="center" wrapText="1" inden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64" applyFont="1" applyFill="1" applyBorder="1" applyAlignment="1" applyProtection="1">
      <alignment horizontal="left" vertical="center" wrapText="1" indent="1"/>
      <protection/>
    </xf>
    <xf numFmtId="0" fontId="23" fillId="0" borderId="29" xfId="64" applyFont="1" applyFill="1" applyBorder="1" applyAlignment="1" applyProtection="1">
      <alignment horizontal="left" vertical="center" wrapText="1" indent="1"/>
      <protection/>
    </xf>
    <xf numFmtId="49" fontId="2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64" applyNumberFormat="1" applyFont="1" applyFill="1" applyBorder="1" applyAlignment="1" applyProtection="1">
      <alignment horizontal="left" vertical="center" wrapText="1" indent="1"/>
      <protection/>
    </xf>
    <xf numFmtId="0" fontId="18" fillId="0" borderId="32" xfId="64" applyFont="1" applyFill="1" applyBorder="1" applyAlignment="1" applyProtection="1">
      <alignment horizontal="left" vertical="center" wrapText="1" indent="1"/>
      <protection/>
    </xf>
    <xf numFmtId="49" fontId="18" fillId="0" borderId="20" xfId="64" applyNumberFormat="1" applyFont="1" applyFill="1" applyBorder="1" applyAlignment="1" applyProtection="1">
      <alignment horizontal="left" vertical="center" wrapText="1" indent="1"/>
      <protection/>
    </xf>
    <xf numFmtId="0" fontId="18" fillId="0" borderId="35" xfId="64" applyFont="1" applyFill="1" applyBorder="1" applyAlignment="1" applyProtection="1">
      <alignment horizontal="left" vertical="center" wrapText="1" inden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wrapText="1"/>
      <protection/>
    </xf>
    <xf numFmtId="0" fontId="50" fillId="0" borderId="62" xfId="0" applyFont="1" applyBorder="1" applyAlignment="1" applyProtection="1">
      <alignment horizontal="center" wrapText="1"/>
      <protection/>
    </xf>
    <xf numFmtId="0" fontId="48" fillId="0" borderId="68" xfId="0" applyFont="1" applyBorder="1" applyAlignment="1" applyProtection="1">
      <alignment horizontal="left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23" fillId="0" borderId="68" xfId="0" applyFont="1" applyFill="1" applyBorder="1" applyAlignment="1" applyProtection="1">
      <alignment horizontal="center" vertical="center" wrapText="1"/>
      <protection/>
    </xf>
    <xf numFmtId="0" fontId="23" fillId="0" borderId="12" xfId="64" applyFont="1" applyFill="1" applyBorder="1" applyAlignment="1" applyProtection="1">
      <alignment horizontal="left" vertical="center" wrapText="1" indent="1"/>
      <protection/>
    </xf>
    <xf numFmtId="0" fontId="23" fillId="0" borderId="29" xfId="64" applyFont="1" applyFill="1" applyBorder="1" applyAlignment="1" applyProtection="1">
      <alignment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49" fontId="18" fillId="0" borderId="22" xfId="64" applyNumberFormat="1" applyFont="1" applyFill="1" applyBorder="1" applyAlignment="1" applyProtection="1">
      <alignment horizontal="left" vertical="center" wrapText="1" inden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49" fontId="18" fillId="0" borderId="16" xfId="64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18" fillId="0" borderId="68" xfId="0" applyFont="1" applyFill="1" applyBorder="1" applyAlignment="1" applyProtection="1">
      <alignment vertical="center" wrapText="1"/>
      <protection/>
    </xf>
    <xf numFmtId="0" fontId="23" fillId="0" borderId="29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18" fillId="0" borderId="26" xfId="0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91" xfId="0" applyBorder="1" applyAlignment="1">
      <alignment/>
    </xf>
    <xf numFmtId="164" fontId="23" fillId="0" borderId="29" xfId="0" applyNumberFormat="1" applyFont="1" applyFill="1" applyBorder="1" applyAlignment="1" applyProtection="1">
      <alignment vertical="center" wrapText="1"/>
      <protection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0" fillId="0" borderId="68" xfId="0" applyBorder="1" applyAlignment="1">
      <alignment/>
    </xf>
    <xf numFmtId="0" fontId="0" fillId="0" borderId="31" xfId="0" applyBorder="1" applyAlignment="1">
      <alignment/>
    </xf>
    <xf numFmtId="164" fontId="23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3" fontId="23" fillId="0" borderId="29" xfId="40" applyNumberFormat="1" applyFont="1" applyFill="1" applyBorder="1" applyAlignment="1" applyProtection="1">
      <alignment vertical="center" wrapText="1"/>
      <protection locked="0"/>
    </xf>
    <xf numFmtId="0" fontId="42" fillId="0" borderId="12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20" xfId="0" applyFont="1" applyBorder="1" applyAlignment="1">
      <alignment/>
    </xf>
    <xf numFmtId="3" fontId="42" fillId="0" borderId="92" xfId="0" applyNumberFormat="1" applyFont="1" applyBorder="1" applyAlignment="1">
      <alignment/>
    </xf>
    <xf numFmtId="3" fontId="42" fillId="0" borderId="51" xfId="0" applyNumberFormat="1" applyFont="1" applyBorder="1" applyAlignment="1">
      <alignment/>
    </xf>
    <xf numFmtId="0" fontId="42" fillId="0" borderId="24" xfId="0" applyFont="1" applyBorder="1" applyAlignment="1">
      <alignment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3" fontId="42" fillId="0" borderId="42" xfId="0" applyNumberFormat="1" applyFont="1" applyBorder="1" applyAlignment="1">
      <alignment/>
    </xf>
    <xf numFmtId="3" fontId="42" fillId="0" borderId="50" xfId="0" applyNumberFormat="1" applyFont="1" applyBorder="1" applyAlignment="1">
      <alignment/>
    </xf>
    <xf numFmtId="3" fontId="42" fillId="0" borderId="43" xfId="0" applyNumberFormat="1" applyFont="1" applyBorder="1" applyAlignment="1">
      <alignment/>
    </xf>
    <xf numFmtId="3" fontId="42" fillId="0" borderId="56" xfId="0" applyNumberFormat="1" applyFont="1" applyBorder="1" applyAlignment="1">
      <alignment/>
    </xf>
    <xf numFmtId="3" fontId="42" fillId="0" borderId="61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3" fontId="42" fillId="0" borderId="43" xfId="0" applyNumberFormat="1" applyFont="1" applyBorder="1" applyAlignment="1">
      <alignment horizontal="right"/>
    </xf>
    <xf numFmtId="3" fontId="42" fillId="0" borderId="50" xfId="0" applyNumberFormat="1" applyFont="1" applyBorder="1" applyAlignment="1">
      <alignment horizontal="right"/>
    </xf>
    <xf numFmtId="0" fontId="41" fillId="0" borderId="12" xfId="0" applyFont="1" applyBorder="1" applyAlignment="1">
      <alignment/>
    </xf>
    <xf numFmtId="3" fontId="41" fillId="0" borderId="42" xfId="0" applyNumberFormat="1" applyFont="1" applyBorder="1" applyAlignment="1">
      <alignment horizontal="right"/>
    </xf>
    <xf numFmtId="3" fontId="42" fillId="0" borderId="12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51" fillId="0" borderId="62" xfId="0" applyFont="1" applyBorder="1" applyAlignment="1" applyProtection="1">
      <alignment horizontal="center" wrapText="1"/>
      <protection/>
    </xf>
    <xf numFmtId="0" fontId="23" fillId="0" borderId="68" xfId="64" applyFont="1" applyFill="1" applyBorder="1" applyAlignment="1" applyProtection="1">
      <alignment horizontal="left" vertical="center" wrapText="1" inden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18" fillId="0" borderId="37" xfId="64" applyFont="1" applyFill="1" applyBorder="1" applyAlignment="1" applyProtection="1">
      <alignment horizontal="left" vertical="center" wrapText="1" indent="1"/>
      <protection/>
    </xf>
    <xf numFmtId="49" fontId="18" fillId="0" borderId="18" xfId="64" applyNumberFormat="1" applyFont="1" applyFill="1" applyBorder="1" applyAlignment="1" applyProtection="1">
      <alignment horizontal="center" vertical="center" wrapText="1"/>
      <protection/>
    </xf>
    <xf numFmtId="49" fontId="18" fillId="0" borderId="20" xfId="64" applyNumberFormat="1" applyFont="1" applyFill="1" applyBorder="1" applyAlignment="1" applyProtection="1">
      <alignment horizontal="center" vertical="center" wrapText="1"/>
      <protection/>
    </xf>
    <xf numFmtId="49" fontId="23" fillId="0" borderId="28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64" applyFont="1" applyFill="1" applyBorder="1" applyAlignment="1" applyProtection="1">
      <alignment horizontal="left" vertical="center" wrapText="1" indent="1"/>
      <protection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horizontal="right" vertical="center"/>
      <protection locked="0"/>
    </xf>
    <xf numFmtId="3" fontId="42" fillId="0" borderId="91" xfId="0" applyNumberFormat="1" applyFont="1" applyBorder="1" applyAlignment="1">
      <alignment/>
    </xf>
    <xf numFmtId="3" fontId="42" fillId="0" borderId="31" xfId="0" applyNumberFormat="1" applyFont="1" applyBorder="1" applyAlignment="1">
      <alignment/>
    </xf>
    <xf numFmtId="3" fontId="42" fillId="0" borderId="30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23" fillId="0" borderId="35" xfId="0" applyNumberFormat="1" applyFont="1" applyFill="1" applyBorder="1" applyAlignment="1" applyProtection="1">
      <alignment vertical="center" wrapText="1"/>
      <protection/>
    </xf>
    <xf numFmtId="3" fontId="18" fillId="0" borderId="36" xfId="0" applyNumberFormat="1" applyFont="1" applyFill="1" applyBorder="1" applyAlignment="1" applyProtection="1">
      <alignment vertical="center" wrapText="1"/>
      <protection locked="0"/>
    </xf>
    <xf numFmtId="3" fontId="18" fillId="0" borderId="26" xfId="0" applyNumberFormat="1" applyFont="1" applyFill="1" applyBorder="1" applyAlignment="1" applyProtection="1">
      <alignment vertical="center" wrapText="1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23" fillId="0" borderId="12" xfId="0" applyNumberFormat="1" applyFont="1" applyFill="1" applyBorder="1" applyAlignment="1" applyProtection="1">
      <alignment vertical="center" wrapText="1"/>
      <protection/>
    </xf>
    <xf numFmtId="3" fontId="41" fillId="0" borderId="31" xfId="0" applyNumberFormat="1" applyFont="1" applyBorder="1" applyAlignment="1">
      <alignment/>
    </xf>
    <xf numFmtId="3" fontId="41" fillId="0" borderId="31" xfId="0" applyNumberFormat="1" applyFont="1" applyBorder="1" applyAlignment="1">
      <alignment horizontal="right"/>
    </xf>
    <xf numFmtId="3" fontId="23" fillId="0" borderId="42" xfId="4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/>
    </xf>
    <xf numFmtId="0" fontId="18" fillId="0" borderId="91" xfId="0" applyFont="1" applyFill="1" applyBorder="1" applyAlignment="1" applyProtection="1">
      <alignment vertical="center" wrapText="1"/>
      <protection/>
    </xf>
    <xf numFmtId="0" fontId="0" fillId="0" borderId="27" xfId="0" applyFill="1" applyBorder="1" applyAlignment="1">
      <alignment horizontal="left" vertical="center" wrapText="1"/>
    </xf>
    <xf numFmtId="0" fontId="18" fillId="0" borderId="35" xfId="0" applyFont="1" applyFill="1" applyBorder="1" applyAlignment="1" applyProtection="1">
      <alignment vertical="center" wrapText="1"/>
      <protection/>
    </xf>
    <xf numFmtId="0" fontId="23" fillId="0" borderId="15" xfId="0" applyFont="1" applyFill="1" applyBorder="1" applyAlignment="1" applyProtection="1">
      <alignment horizontal="left" vertical="center"/>
      <protection/>
    </xf>
    <xf numFmtId="0" fontId="18" fillId="0" borderId="34" xfId="0" applyFont="1" applyFill="1" applyBorder="1" applyAlignment="1" applyProtection="1">
      <alignment vertical="center" wrapText="1"/>
      <protection/>
    </xf>
    <xf numFmtId="3" fontId="18" fillId="0" borderId="34" xfId="40" applyNumberFormat="1" applyFont="1" applyFill="1" applyBorder="1" applyAlignment="1" applyProtection="1">
      <alignment vertical="center" wrapText="1"/>
      <protection locked="0"/>
    </xf>
    <xf numFmtId="3" fontId="18" fillId="0" borderId="26" xfId="40" applyNumberFormat="1" applyFont="1" applyFill="1" applyBorder="1" applyAlignment="1" applyProtection="1">
      <alignment vertical="center" wrapText="1"/>
      <protection locked="0"/>
    </xf>
    <xf numFmtId="3" fontId="42" fillId="0" borderId="43" xfId="0" applyNumberFormat="1" applyFont="1" applyBorder="1" applyAlignment="1">
      <alignment/>
    </xf>
    <xf numFmtId="0" fontId="18" fillId="0" borderId="16" xfId="0" applyFont="1" applyFill="1" applyBorder="1" applyAlignment="1" applyProtection="1">
      <alignment horizontal="left" vertical="center"/>
      <protection/>
    </xf>
    <xf numFmtId="3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0" borderId="28" xfId="0" applyFont="1" applyFill="1" applyBorder="1" applyAlignment="1" applyProtection="1">
      <alignment horizontal="left" vertical="center"/>
      <protection/>
    </xf>
    <xf numFmtId="3" fontId="18" fillId="0" borderId="35" xfId="40" applyNumberFormat="1" applyFont="1" applyFill="1" applyBorder="1" applyAlignment="1" applyProtection="1">
      <alignment vertical="center" wrapText="1"/>
      <protection locked="0"/>
    </xf>
    <xf numFmtId="0" fontId="23" fillId="0" borderId="91" xfId="0" applyFont="1" applyFill="1" applyBorder="1" applyAlignment="1">
      <alignment horizontal="center" vertical="center"/>
    </xf>
    <xf numFmtId="0" fontId="18" fillId="0" borderId="18" xfId="64" applyFont="1" applyFill="1" applyBorder="1" applyAlignment="1" applyProtection="1">
      <alignment horizontal="left" vertical="center" wrapText="1" indent="1"/>
      <protection/>
    </xf>
    <xf numFmtId="0" fontId="18" fillId="0" borderId="16" xfId="64" applyFont="1" applyFill="1" applyBorder="1" applyAlignment="1" applyProtection="1">
      <alignment horizontal="left" vertical="center" wrapText="1" indent="1"/>
      <protection/>
    </xf>
    <xf numFmtId="0" fontId="18" fillId="0" borderId="30" xfId="64" applyFont="1" applyFill="1" applyBorder="1" applyAlignment="1" applyProtection="1">
      <alignment horizontal="left" vertical="center" wrapText="1" indent="1"/>
      <protection/>
    </xf>
    <xf numFmtId="0" fontId="18" fillId="0" borderId="22" xfId="64" applyFont="1" applyFill="1" applyBorder="1" applyAlignment="1" applyProtection="1">
      <alignment horizontal="left" vertical="center" wrapText="1" indent="1"/>
      <protection/>
    </xf>
    <xf numFmtId="0" fontId="18" fillId="0" borderId="18" xfId="64" applyFont="1" applyFill="1" applyBorder="1" applyAlignment="1" applyProtection="1">
      <alignment horizontal="left" vertical="center" wrapText="1" indent="1"/>
      <protection/>
    </xf>
    <xf numFmtId="0" fontId="18" fillId="0" borderId="28" xfId="64" applyFont="1" applyFill="1" applyBorder="1" applyAlignment="1" applyProtection="1">
      <alignment horizontal="left" vertical="center" wrapText="1" indent="1"/>
      <protection/>
    </xf>
    <xf numFmtId="0" fontId="48" fillId="0" borderId="62" xfId="0" applyFont="1" applyBorder="1" applyAlignment="1" applyProtection="1">
      <alignment horizontal="left" wrapText="1" indent="1"/>
      <protection/>
    </xf>
    <xf numFmtId="0" fontId="23" fillId="0" borderId="12" xfId="64" applyFont="1" applyFill="1" applyBorder="1" applyAlignment="1" applyProtection="1">
      <alignment vertical="center" wrapText="1"/>
      <protection/>
    </xf>
    <xf numFmtId="0" fontId="23" fillId="0" borderId="12" xfId="0" applyFont="1" applyFill="1" applyBorder="1" applyAlignment="1" applyProtection="1">
      <alignment horizontal="left" vertical="center" wrapText="1" indent="1"/>
      <protection/>
    </xf>
    <xf numFmtId="0" fontId="23" fillId="0" borderId="93" xfId="0" applyFont="1" applyFill="1" applyBorder="1" applyAlignment="1" applyProtection="1">
      <alignment vertical="center" wrapTex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vertical="center" wrapText="1"/>
      <protection/>
    </xf>
    <xf numFmtId="0" fontId="18" fillId="0" borderId="67" xfId="0" applyFont="1" applyFill="1" applyBorder="1" applyAlignment="1" applyProtection="1">
      <alignment vertical="center" wrapText="1"/>
      <protection/>
    </xf>
    <xf numFmtId="3" fontId="41" fillId="0" borderId="29" xfId="0" applyNumberFormat="1" applyFont="1" applyFill="1" applyBorder="1" applyAlignment="1" applyProtection="1">
      <alignment vertical="center" wrapText="1"/>
      <protection/>
    </xf>
    <xf numFmtId="3" fontId="42" fillId="0" borderId="32" xfId="0" applyNumberFormat="1" applyFont="1" applyFill="1" applyBorder="1" applyAlignment="1" applyProtection="1">
      <alignment vertical="center" wrapText="1"/>
      <protection locked="0"/>
    </xf>
    <xf numFmtId="3" fontId="42" fillId="0" borderId="26" xfId="0" applyNumberFormat="1" applyFont="1" applyFill="1" applyBorder="1" applyAlignment="1" applyProtection="1">
      <alignment vertical="center" wrapText="1"/>
      <protection locked="0"/>
    </xf>
    <xf numFmtId="3" fontId="42" fillId="0" borderId="38" xfId="0" applyNumberFormat="1" applyFont="1" applyFill="1" applyBorder="1" applyAlignment="1" applyProtection="1">
      <alignment vertical="center" wrapText="1"/>
      <protection locked="0"/>
    </xf>
    <xf numFmtId="3" fontId="42" fillId="0" borderId="37" xfId="0" applyNumberFormat="1" applyFont="1" applyFill="1" applyBorder="1" applyAlignment="1" applyProtection="1">
      <alignment vertical="center" wrapText="1"/>
      <protection locked="0"/>
    </xf>
    <xf numFmtId="3" fontId="41" fillId="0" borderId="29" xfId="0" applyNumberFormat="1" applyFont="1" applyFill="1" applyBorder="1" applyAlignment="1" applyProtection="1">
      <alignment vertical="center" wrapText="1"/>
      <protection locked="0"/>
    </xf>
    <xf numFmtId="3" fontId="41" fillId="0" borderId="68" xfId="0" applyNumberFormat="1" applyFont="1" applyFill="1" applyBorder="1" applyAlignment="1" applyProtection="1">
      <alignment vertical="center" wrapText="1"/>
      <protection/>
    </xf>
    <xf numFmtId="3" fontId="41" fillId="0" borderId="91" xfId="0" applyNumberFormat="1" applyFont="1" applyFill="1" applyBorder="1" applyAlignment="1" applyProtection="1">
      <alignment vertical="center" wrapText="1"/>
      <protection locked="0"/>
    </xf>
    <xf numFmtId="3" fontId="41" fillId="0" borderId="33" xfId="0" applyNumberFormat="1" applyFont="1" applyFill="1" applyBorder="1" applyAlignment="1" applyProtection="1">
      <alignment vertical="center" wrapText="1"/>
      <protection locked="0"/>
    </xf>
    <xf numFmtId="3" fontId="42" fillId="0" borderId="20" xfId="0" applyNumberFormat="1" applyFont="1" applyBorder="1" applyAlignment="1">
      <alignment/>
    </xf>
    <xf numFmtId="3" fontId="41" fillId="0" borderId="0" xfId="0" applyNumberFormat="1" applyFont="1" applyFill="1" applyBorder="1" applyAlignment="1" applyProtection="1">
      <alignment vertical="center" wrapText="1"/>
      <protection/>
    </xf>
    <xf numFmtId="3" fontId="42" fillId="0" borderId="0" xfId="0" applyNumberFormat="1" applyFont="1" applyFill="1" applyAlignment="1" applyProtection="1">
      <alignment vertical="center" wrapText="1"/>
      <protection/>
    </xf>
    <xf numFmtId="3" fontId="41" fillId="0" borderId="68" xfId="0" applyNumberFormat="1" applyFont="1" applyFill="1" applyBorder="1" applyAlignment="1" applyProtection="1">
      <alignment horizontal="center" vertical="center" wrapText="1"/>
      <protection/>
    </xf>
    <xf numFmtId="3" fontId="42" fillId="0" borderId="36" xfId="0" applyNumberFormat="1" applyFont="1" applyFill="1" applyBorder="1" applyAlignment="1" applyProtection="1">
      <alignment vertical="center" wrapText="1"/>
      <protection locked="0"/>
    </xf>
    <xf numFmtId="3" fontId="42" fillId="0" borderId="55" xfId="0" applyNumberFormat="1" applyFont="1" applyBorder="1" applyAlignment="1">
      <alignment/>
    </xf>
    <xf numFmtId="3" fontId="41" fillId="0" borderId="12" xfId="0" applyNumberFormat="1" applyFont="1" applyFill="1" applyBorder="1" applyAlignment="1" applyProtection="1">
      <alignment vertical="center" wrapText="1"/>
      <protection/>
    </xf>
    <xf numFmtId="3" fontId="41" fillId="0" borderId="34" xfId="0" applyNumberFormat="1" applyFont="1" applyFill="1" applyBorder="1" applyAlignment="1" applyProtection="1">
      <alignment vertical="center" wrapText="1"/>
      <protection locked="0"/>
    </xf>
    <xf numFmtId="3" fontId="42" fillId="0" borderId="20" xfId="0" applyNumberFormat="1" applyFont="1" applyBorder="1" applyAlignment="1">
      <alignment/>
    </xf>
    <xf numFmtId="3" fontId="42" fillId="0" borderId="33" xfId="0" applyNumberFormat="1" applyFont="1" applyBorder="1" applyAlignment="1">
      <alignment/>
    </xf>
    <xf numFmtId="3" fontId="42" fillId="0" borderId="20" xfId="0" applyNumberFormat="1" applyFont="1" applyFill="1" applyBorder="1" applyAlignment="1" applyProtection="1">
      <alignment vertical="center" wrapText="1"/>
      <protection locked="0"/>
    </xf>
    <xf numFmtId="3" fontId="41" fillId="0" borderId="18" xfId="0" applyNumberFormat="1" applyFont="1" applyBorder="1" applyAlignment="1">
      <alignment/>
    </xf>
    <xf numFmtId="3" fontId="41" fillId="0" borderId="32" xfId="0" applyNumberFormat="1" applyFont="1" applyBorder="1" applyAlignment="1">
      <alignment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/>
    </xf>
    <xf numFmtId="49" fontId="23" fillId="0" borderId="32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92" xfId="0" applyBorder="1" applyAlignment="1">
      <alignment/>
    </xf>
    <xf numFmtId="0" fontId="0" fillId="0" borderId="20" xfId="0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70" xfId="0" applyBorder="1" applyAlignment="1">
      <alignment/>
    </xf>
    <xf numFmtId="3" fontId="18" fillId="0" borderId="32" xfId="0" applyNumberFormat="1" applyFont="1" applyFill="1" applyBorder="1" applyAlignment="1" applyProtection="1">
      <alignment vertical="center" wrapText="1"/>
      <protection locked="0"/>
    </xf>
    <xf numFmtId="3" fontId="18" fillId="0" borderId="38" xfId="0" applyNumberFormat="1" applyFont="1" applyFill="1" applyBorder="1" applyAlignment="1" applyProtection="1">
      <alignment vertical="center" wrapText="1"/>
      <protection locked="0"/>
    </xf>
    <xf numFmtId="3" fontId="18" fillId="0" borderId="37" xfId="0" applyNumberFormat="1" applyFont="1" applyFill="1" applyBorder="1" applyAlignment="1" applyProtection="1">
      <alignment vertical="center" wrapText="1"/>
      <protection locked="0"/>
    </xf>
    <xf numFmtId="3" fontId="23" fillId="0" borderId="68" xfId="0" applyNumberFormat="1" applyFont="1" applyFill="1" applyBorder="1" applyAlignment="1" applyProtection="1">
      <alignment vertical="center" wrapText="1"/>
      <protection/>
    </xf>
    <xf numFmtId="3" fontId="23" fillId="0" borderId="91" xfId="0" applyNumberFormat="1" applyFont="1" applyFill="1" applyBorder="1" applyAlignment="1" applyProtection="1">
      <alignment vertical="center" wrapText="1"/>
      <protection locked="0"/>
    </xf>
    <xf numFmtId="3" fontId="23" fillId="0" borderId="33" xfId="0" applyNumberFormat="1" applyFont="1" applyFill="1" applyBorder="1" applyAlignment="1" applyProtection="1">
      <alignment vertical="center" wrapText="1"/>
      <protection locked="0"/>
    </xf>
    <xf numFmtId="3" fontId="23" fillId="0" borderId="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Fill="1" applyAlignment="1" applyProtection="1">
      <alignment vertical="center" wrapText="1"/>
      <protection/>
    </xf>
    <xf numFmtId="3" fontId="23" fillId="0" borderId="68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 vertical="center" wrapText="1"/>
      <protection/>
    </xf>
    <xf numFmtId="3" fontId="18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8" xfId="0" applyNumberFormat="1" applyFont="1" applyFill="1" applyBorder="1" applyAlignment="1" applyProtection="1">
      <alignment horizontal="right" vertical="center" wrapText="1"/>
      <protection/>
    </xf>
    <xf numFmtId="3" fontId="23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0" applyNumberFormat="1" applyFont="1" applyFill="1" applyBorder="1" applyAlignment="1" applyProtection="1">
      <alignment horizontal="right" vertical="center" wrapText="1"/>
      <protection/>
    </xf>
    <xf numFmtId="3" fontId="18" fillId="0" borderId="0" xfId="0" applyNumberFormat="1" applyFont="1" applyFill="1" applyAlignment="1" applyProtection="1">
      <alignment horizontal="right" vertical="center" wrapText="1"/>
      <protection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4" xfId="0" applyNumberFormat="1" applyFont="1" applyFill="1" applyBorder="1" applyAlignment="1" applyProtection="1">
      <alignment vertical="center" wrapText="1"/>
      <protection locked="0"/>
    </xf>
    <xf numFmtId="49" fontId="18" fillId="0" borderId="22" xfId="64" applyNumberFormat="1" applyFont="1" applyFill="1" applyBorder="1" applyAlignment="1" applyProtection="1">
      <alignment horizontal="center" vertical="center" wrapText="1"/>
      <protection/>
    </xf>
    <xf numFmtId="49" fontId="18" fillId="0" borderId="16" xfId="64" applyNumberFormat="1" applyFont="1" applyFill="1" applyBorder="1" applyAlignment="1" applyProtection="1">
      <alignment horizontal="center" vertical="center" wrapText="1"/>
      <protection/>
    </xf>
    <xf numFmtId="3" fontId="18" fillId="0" borderId="20" xfId="0" applyNumberFormat="1" applyFont="1" applyFill="1" applyBorder="1" applyAlignment="1" applyProtection="1">
      <alignment vertical="center" wrapText="1"/>
      <protection locked="0"/>
    </xf>
    <xf numFmtId="3" fontId="42" fillId="0" borderId="12" xfId="0" applyNumberFormat="1" applyFont="1" applyBorder="1" applyAlignment="1">
      <alignment horizontal="right"/>
    </xf>
    <xf numFmtId="3" fontId="42" fillId="0" borderId="42" xfId="0" applyNumberFormat="1" applyFont="1" applyBorder="1" applyAlignment="1">
      <alignment horizontal="right"/>
    </xf>
    <xf numFmtId="3" fontId="42" fillId="0" borderId="30" xfId="0" applyNumberFormat="1" applyFont="1" applyBorder="1" applyAlignment="1">
      <alignment horizontal="right"/>
    </xf>
    <xf numFmtId="3" fontId="42" fillId="0" borderId="16" xfId="0" applyNumberFormat="1" applyFont="1" applyBorder="1" applyAlignment="1">
      <alignment horizontal="right"/>
    </xf>
    <xf numFmtId="3" fontId="42" fillId="0" borderId="24" xfId="0" applyNumberFormat="1" applyFont="1" applyBorder="1" applyAlignment="1">
      <alignment horizontal="right"/>
    </xf>
    <xf numFmtId="3" fontId="42" fillId="0" borderId="56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68" xfId="0" applyNumberFormat="1" applyFont="1" applyBorder="1" applyAlignment="1">
      <alignment horizontal="right"/>
    </xf>
    <xf numFmtId="3" fontId="42" fillId="0" borderId="31" xfId="0" applyNumberFormat="1" applyFont="1" applyBorder="1" applyAlignment="1">
      <alignment horizontal="right"/>
    </xf>
    <xf numFmtId="3" fontId="42" fillId="0" borderId="22" xfId="0" applyNumberFormat="1" applyFont="1" applyBorder="1" applyAlignment="1">
      <alignment horizontal="right"/>
    </xf>
    <xf numFmtId="3" fontId="42" fillId="0" borderId="58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/>
    </xf>
    <xf numFmtId="3" fontId="41" fillId="0" borderId="12" xfId="0" applyNumberFormat="1" applyFont="1" applyBorder="1" applyAlignment="1">
      <alignment horizontal="right"/>
    </xf>
    <xf numFmtId="3" fontId="41" fillId="0" borderId="28" xfId="0" applyNumberFormat="1" applyFont="1" applyBorder="1" applyAlignment="1">
      <alignment horizontal="right"/>
    </xf>
    <xf numFmtId="3" fontId="41" fillId="0" borderId="51" xfId="0" applyNumberFormat="1" applyFont="1" applyBorder="1" applyAlignment="1">
      <alignment horizontal="right"/>
    </xf>
    <xf numFmtId="0" fontId="18" fillId="0" borderId="20" xfId="64" applyFont="1" applyFill="1" applyBorder="1" applyAlignment="1" applyProtection="1">
      <alignment horizontal="left" vertical="center" wrapText="1" indent="1"/>
      <protection/>
    </xf>
    <xf numFmtId="3" fontId="18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20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 horizontal="right"/>
    </xf>
    <xf numFmtId="3" fontId="23" fillId="0" borderId="70" xfId="0" applyNumberFormat="1" applyFont="1" applyFill="1" applyBorder="1" applyAlignment="1" applyProtection="1">
      <alignment vertical="center" wrapText="1"/>
      <protection locked="0"/>
    </xf>
    <xf numFmtId="3" fontId="18" fillId="0" borderId="5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19" xfId="0" applyFont="1" applyFill="1" applyBorder="1" applyAlignment="1" applyProtection="1">
      <alignment horizontal="left" vertical="center"/>
      <protection/>
    </xf>
    <xf numFmtId="3" fontId="18" fillId="0" borderId="33" xfId="0" applyNumberFormat="1" applyFont="1" applyFill="1" applyBorder="1" applyAlignment="1" applyProtection="1">
      <alignment vertical="center" wrapText="1"/>
      <protection locked="0"/>
    </xf>
    <xf numFmtId="0" fontId="42" fillId="0" borderId="68" xfId="0" applyFont="1" applyBorder="1" applyAlignment="1">
      <alignment/>
    </xf>
    <xf numFmtId="0" fontId="42" fillId="0" borderId="31" xfId="0" applyFont="1" applyBorder="1" applyAlignment="1">
      <alignment/>
    </xf>
    <xf numFmtId="3" fontId="42" fillId="0" borderId="68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34" xfId="0" applyNumberFormat="1" applyFont="1" applyBorder="1" applyAlignment="1">
      <alignment/>
    </xf>
    <xf numFmtId="3" fontId="45" fillId="0" borderId="54" xfId="0" applyNumberFormat="1" applyFont="1" applyFill="1" applyBorder="1" applyAlignment="1">
      <alignment/>
    </xf>
    <xf numFmtId="3" fontId="45" fillId="0" borderId="82" xfId="0" applyNumberFormat="1" applyFont="1" applyFill="1" applyBorder="1" applyAlignment="1">
      <alignment/>
    </xf>
    <xf numFmtId="3" fontId="18" fillId="0" borderId="82" xfId="0" applyNumberFormat="1" applyFont="1" applyFill="1" applyBorder="1" applyAlignment="1">
      <alignment/>
    </xf>
    <xf numFmtId="3" fontId="18" fillId="0" borderId="59" xfId="0" applyNumberFormat="1" applyFont="1" applyFill="1" applyBorder="1" applyAlignment="1">
      <alignment/>
    </xf>
    <xf numFmtId="3" fontId="23" fillId="0" borderId="5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8" fillId="0" borderId="60" xfId="0" applyNumberFormat="1" applyFont="1" applyFill="1" applyBorder="1" applyAlignment="1">
      <alignment/>
    </xf>
    <xf numFmtId="3" fontId="23" fillId="0" borderId="68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33" xfId="0" applyNumberFormat="1" applyFont="1" applyFill="1" applyBorder="1" applyAlignment="1" applyProtection="1">
      <alignment vertical="center" wrapText="1"/>
      <protection locked="0"/>
    </xf>
    <xf numFmtId="3" fontId="42" fillId="0" borderId="24" xfId="0" applyNumberFormat="1" applyFont="1" applyBorder="1" applyAlignment="1">
      <alignment/>
    </xf>
    <xf numFmtId="164" fontId="23" fillId="0" borderId="12" xfId="0" applyNumberFormat="1" applyFont="1" applyFill="1" applyBorder="1" applyAlignment="1" applyProtection="1">
      <alignment horizontal="right" vertical="center" wrapText="1"/>
      <protection/>
    </xf>
    <xf numFmtId="3" fontId="42" fillId="0" borderId="16" xfId="0" applyNumberFormat="1" applyFont="1" applyBorder="1" applyAlignment="1">
      <alignment vertical="center"/>
    </xf>
    <xf numFmtId="3" fontId="42" fillId="0" borderId="45" xfId="0" applyNumberFormat="1" applyFont="1" applyBorder="1" applyAlignment="1">
      <alignment vertical="center"/>
    </xf>
    <xf numFmtId="0" fontId="18" fillId="0" borderId="39" xfId="0" applyFont="1" applyFill="1" applyBorder="1" applyAlignment="1" applyProtection="1">
      <alignment vertical="center" wrapText="1"/>
      <protection/>
    </xf>
    <xf numFmtId="0" fontId="41" fillId="0" borderId="0" xfId="63" applyFont="1">
      <alignment/>
      <protection/>
    </xf>
    <xf numFmtId="0" fontId="42" fillId="0" borderId="0" xfId="63">
      <alignment/>
      <protection/>
    </xf>
    <xf numFmtId="0" fontId="41" fillId="0" borderId="82" xfId="63" applyFont="1" applyBorder="1" applyAlignment="1">
      <alignment horizontal="center" vertical="center" wrapText="1"/>
      <protection/>
    </xf>
    <xf numFmtId="0" fontId="41" fillId="0" borderId="54" xfId="63" applyFont="1" applyBorder="1" applyAlignment="1">
      <alignment horizontal="center" vertical="center" wrapText="1"/>
      <protection/>
    </xf>
    <xf numFmtId="0" fontId="42" fillId="0" borderId="54" xfId="63" applyFont="1" applyBorder="1" applyAlignment="1">
      <alignment horizontal="left" vertical="center" wrapText="1"/>
      <protection/>
    </xf>
    <xf numFmtId="0" fontId="41" fillId="0" borderId="54" xfId="63" applyFont="1" applyBorder="1" applyAlignment="1">
      <alignment horizontal="left" vertical="center" wrapText="1"/>
      <protection/>
    </xf>
    <xf numFmtId="0" fontId="41" fillId="0" borderId="60" xfId="63" applyFont="1" applyBorder="1" applyAlignment="1">
      <alignment horizontal="left" vertical="center" wrapText="1"/>
      <protection/>
    </xf>
    <xf numFmtId="3" fontId="41" fillId="0" borderId="54" xfId="63" applyNumberFormat="1" applyFont="1" applyBorder="1" applyAlignment="1">
      <alignment horizontal="center" vertical="center" wrapText="1"/>
      <protection/>
    </xf>
    <xf numFmtId="3" fontId="42" fillId="0" borderId="54" xfId="63" applyNumberFormat="1" applyBorder="1">
      <alignment/>
      <protection/>
    </xf>
    <xf numFmtId="3" fontId="41" fillId="0" borderId="54" xfId="63" applyNumberFormat="1" applyFont="1" applyBorder="1">
      <alignment/>
      <protection/>
    </xf>
    <xf numFmtId="3" fontId="41" fillId="0" borderId="60" xfId="63" applyNumberFormat="1" applyFont="1" applyBorder="1">
      <alignment/>
      <protection/>
    </xf>
    <xf numFmtId="0" fontId="49" fillId="0" borderId="0" xfId="63" applyFont="1" applyAlignment="1">
      <alignment horizontal="right"/>
      <protection/>
    </xf>
    <xf numFmtId="0" fontId="41" fillId="0" borderId="0" xfId="60" applyFont="1">
      <alignment/>
      <protection/>
    </xf>
    <xf numFmtId="0" fontId="42" fillId="0" borderId="0" xfId="60">
      <alignment/>
      <protection/>
    </xf>
    <xf numFmtId="0" fontId="41" fillId="0" borderId="85" xfId="60" applyFont="1" applyBorder="1" applyAlignment="1">
      <alignment horizontal="center" vertical="center"/>
      <protection/>
    </xf>
    <xf numFmtId="0" fontId="41" fillId="0" borderId="85" xfId="60" applyFont="1" applyBorder="1" applyAlignment="1">
      <alignment horizontal="center" vertical="center" wrapText="1"/>
      <protection/>
    </xf>
    <xf numFmtId="0" fontId="42" fillId="0" borderId="89" xfId="60" applyBorder="1">
      <alignment/>
      <protection/>
    </xf>
    <xf numFmtId="0" fontId="42" fillId="0" borderId="90" xfId="60" applyFont="1" applyBorder="1">
      <alignment/>
      <protection/>
    </xf>
    <xf numFmtId="0" fontId="42" fillId="0" borderId="90" xfId="60" applyBorder="1">
      <alignment/>
      <protection/>
    </xf>
    <xf numFmtId="0" fontId="41" fillId="0" borderId="90" xfId="60" applyFont="1" applyBorder="1">
      <alignment/>
      <protection/>
    </xf>
    <xf numFmtId="0" fontId="42" fillId="0" borderId="86" xfId="60" applyBorder="1">
      <alignment/>
      <protection/>
    </xf>
    <xf numFmtId="0" fontId="42" fillId="0" borderId="94" xfId="60" applyBorder="1">
      <alignment/>
      <protection/>
    </xf>
    <xf numFmtId="0" fontId="41" fillId="0" borderId="86" xfId="60" applyFont="1" applyBorder="1">
      <alignment/>
      <protection/>
    </xf>
    <xf numFmtId="0" fontId="41" fillId="0" borderId="95" xfId="60" applyFont="1" applyBorder="1">
      <alignment/>
      <protection/>
    </xf>
    <xf numFmtId="0" fontId="41" fillId="0" borderId="96" xfId="60" applyFont="1" applyBorder="1">
      <alignment/>
      <protection/>
    </xf>
    <xf numFmtId="0" fontId="41" fillId="0" borderId="85" xfId="60" applyFont="1" applyBorder="1">
      <alignment/>
      <protection/>
    </xf>
    <xf numFmtId="0" fontId="42" fillId="0" borderId="0" xfId="60" applyFont="1">
      <alignment/>
      <protection/>
    </xf>
    <xf numFmtId="0" fontId="49" fillId="0" borderId="0" xfId="60" applyFont="1">
      <alignment/>
      <protection/>
    </xf>
    <xf numFmtId="0" fontId="49" fillId="0" borderId="0" xfId="60" applyFont="1" applyAlignment="1">
      <alignment horizontal="right"/>
      <protection/>
    </xf>
    <xf numFmtId="0" fontId="41" fillId="0" borderId="97" xfId="60" applyFont="1" applyBorder="1">
      <alignment/>
      <protection/>
    </xf>
    <xf numFmtId="0" fontId="0" fillId="0" borderId="0" xfId="0" applyAlignment="1">
      <alignment horizontal="right"/>
    </xf>
    <xf numFmtId="0" fontId="52" fillId="0" borderId="0" xfId="0" applyFont="1" applyAlignment="1">
      <alignment horizontal="center"/>
    </xf>
    <xf numFmtId="0" fontId="43" fillId="0" borderId="88" xfId="61" applyFont="1" applyFill="1" applyBorder="1" applyAlignment="1">
      <alignment horizontal="center" vertical="center" wrapText="1"/>
      <protection/>
    </xf>
    <xf numFmtId="0" fontId="43" fillId="0" borderId="0" xfId="61" applyFont="1" applyAlignment="1">
      <alignment horizontal="right"/>
      <protection/>
    </xf>
    <xf numFmtId="0" fontId="43" fillId="0" borderId="85" xfId="61" applyFont="1" applyFill="1" applyBorder="1" applyAlignment="1">
      <alignment horizontal="center" vertical="center" wrapText="1"/>
      <protection/>
    </xf>
    <xf numFmtId="0" fontId="46" fillId="0" borderId="0" xfId="61" applyFont="1" applyBorder="1">
      <alignment/>
      <protection/>
    </xf>
    <xf numFmtId="3" fontId="46" fillId="0" borderId="0" xfId="61" applyNumberFormat="1" applyFont="1" applyBorder="1">
      <alignment/>
      <protection/>
    </xf>
    <xf numFmtId="0" fontId="4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2" fillId="0" borderId="16" xfId="0" applyFont="1" applyBorder="1" applyAlignment="1">
      <alignment/>
    </xf>
    <xf numFmtId="3" fontId="5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/>
    </xf>
    <xf numFmtId="3" fontId="53" fillId="0" borderId="16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3" fontId="53" fillId="0" borderId="16" xfId="0" applyNumberFormat="1" applyFont="1" applyBorder="1" applyAlignment="1">
      <alignment horizontal="right"/>
    </xf>
    <xf numFmtId="3" fontId="52" fillId="0" borderId="16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3" fontId="53" fillId="0" borderId="16" xfId="0" applyNumberFormat="1" applyFont="1" applyFill="1" applyBorder="1" applyAlignment="1">
      <alignment horizontal="right" vertical="center"/>
    </xf>
    <xf numFmtId="3" fontId="53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>
      <alignment horizontal="right" vertical="center"/>
    </xf>
    <xf numFmtId="3" fontId="53" fillId="0" borderId="16" xfId="0" applyNumberFormat="1" applyFont="1" applyFill="1" applyBorder="1" applyAlignment="1">
      <alignment horizontal="right"/>
    </xf>
    <xf numFmtId="3" fontId="52" fillId="0" borderId="16" xfId="0" applyNumberFormat="1" applyFont="1" applyFill="1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52" fillId="0" borderId="16" xfId="0" applyFont="1" applyBorder="1" applyAlignment="1">
      <alignment/>
    </xf>
    <xf numFmtId="3" fontId="52" fillId="0" borderId="16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43" fillId="0" borderId="86" xfId="61" applyFont="1" applyFill="1" applyBorder="1">
      <alignment/>
      <protection/>
    </xf>
    <xf numFmtId="0" fontId="46" fillId="0" borderId="85" xfId="61" applyFont="1" applyFill="1" applyBorder="1">
      <alignment/>
      <protection/>
    </xf>
    <xf numFmtId="3" fontId="46" fillId="0" borderId="85" xfId="61" applyNumberFormat="1" applyFont="1" applyFill="1" applyBorder="1">
      <alignment/>
      <protection/>
    </xf>
    <xf numFmtId="0" fontId="0" fillId="0" borderId="98" xfId="0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top" wrapText="1"/>
    </xf>
    <xf numFmtId="0" fontId="0" fillId="0" borderId="98" xfId="0" applyFont="1" applyBorder="1" applyAlignment="1">
      <alignment horizontal="left" vertical="top" wrapText="1"/>
    </xf>
    <xf numFmtId="3" fontId="0" fillId="0" borderId="98" xfId="0" applyNumberFormat="1" applyFont="1" applyBorder="1" applyAlignment="1">
      <alignment horizontal="right" vertical="top" wrapText="1"/>
    </xf>
    <xf numFmtId="3" fontId="0" fillId="0" borderId="98" xfId="0" applyNumberFormat="1" applyFont="1" applyBorder="1" applyAlignment="1">
      <alignment horizontal="right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0" fillId="0" borderId="91" xfId="64" applyFont="1" applyFill="1" applyBorder="1" applyAlignment="1" applyProtection="1">
      <alignment horizontal="left" vertical="center" wrapText="1"/>
      <protection/>
    </xf>
    <xf numFmtId="164" fontId="24" fillId="0" borderId="10" xfId="64" applyNumberFormat="1" applyFont="1" applyFill="1" applyBorder="1" applyAlignment="1" applyProtection="1">
      <alignment horizontal="left" vertical="center"/>
      <protection/>
    </xf>
    <xf numFmtId="164" fontId="25" fillId="0" borderId="78" xfId="0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horizontal="center" wrapText="1"/>
      <protection/>
    </xf>
    <xf numFmtId="164" fontId="23" fillId="0" borderId="0" xfId="6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24" fillId="0" borderId="0" xfId="64" applyNumberFormat="1" applyFont="1" applyFill="1" applyBorder="1" applyAlignment="1" applyProtection="1">
      <alignment horizontal="left" vertical="center"/>
      <protection/>
    </xf>
    <xf numFmtId="0" fontId="30" fillId="0" borderId="0" xfId="64" applyFont="1" applyFill="1" applyBorder="1" applyAlignment="1" applyProtection="1">
      <alignment horizontal="left" vertical="center" wrapText="1"/>
      <protection/>
    </xf>
    <xf numFmtId="0" fontId="23" fillId="0" borderId="0" xfId="64" applyFont="1" applyFill="1" applyAlignment="1">
      <alignment horizontal="center"/>
      <protection/>
    </xf>
    <xf numFmtId="164" fontId="25" fillId="0" borderId="84" xfId="0" applyNumberFormat="1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>
      <alignment horizontal="center" vertical="center" wrapText="1"/>
    </xf>
    <xf numFmtId="164" fontId="25" fillId="0" borderId="60" xfId="0" applyNumberFormat="1" applyFont="1" applyFill="1" applyBorder="1" applyAlignment="1">
      <alignment horizontal="center" vertical="center" wrapText="1"/>
    </xf>
    <xf numFmtId="164" fontId="25" fillId="0" borderId="99" xfId="0" applyNumberFormat="1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3" fillId="0" borderId="17" xfId="64" applyFont="1" applyFill="1" applyBorder="1" applyAlignment="1">
      <alignment horizontal="center" vertical="center" wrapText="1"/>
      <protection/>
    </xf>
    <xf numFmtId="0" fontId="23" fillId="0" borderId="23" xfId="64" applyFont="1" applyFill="1" applyBorder="1" applyAlignment="1">
      <alignment horizontal="center" vertical="center" wrapText="1"/>
      <protection/>
    </xf>
    <xf numFmtId="0" fontId="23" fillId="0" borderId="18" xfId="64" applyFont="1" applyFill="1" applyBorder="1" applyAlignment="1">
      <alignment horizontal="center" vertical="center" wrapText="1"/>
      <protection/>
    </xf>
    <xf numFmtId="0" fontId="23" fillId="0" borderId="24" xfId="64" applyFont="1" applyFill="1" applyBorder="1" applyAlignment="1">
      <alignment horizontal="center" vertical="center" wrapText="1"/>
      <protection/>
    </xf>
    <xf numFmtId="0" fontId="23" fillId="0" borderId="70" xfId="64" applyFont="1" applyFill="1" applyBorder="1" applyAlignment="1">
      <alignment horizontal="center" vertical="center" wrapText="1"/>
      <protection/>
    </xf>
    <xf numFmtId="0" fontId="23" fillId="0" borderId="56" xfId="64" applyFont="1" applyFill="1" applyBorder="1" applyAlignment="1">
      <alignment horizontal="center" vertical="center" wrapText="1"/>
      <protection/>
    </xf>
    <xf numFmtId="164" fontId="23" fillId="0" borderId="0" xfId="64" applyNumberFormat="1" applyFont="1" applyFill="1" applyBorder="1" applyAlignment="1" applyProtection="1">
      <alignment horizontal="center" vertical="center" wrapText="1"/>
      <protection/>
    </xf>
    <xf numFmtId="0" fontId="23" fillId="0" borderId="11" xfId="64" applyFont="1" applyFill="1" applyBorder="1" applyAlignment="1" applyProtection="1">
      <alignment horizontal="left"/>
      <protection/>
    </xf>
    <xf numFmtId="0" fontId="23" fillId="0" borderId="29" xfId="64" applyFont="1" applyFill="1" applyBorder="1" applyAlignment="1" applyProtection="1">
      <alignment horizontal="left"/>
      <protection/>
    </xf>
    <xf numFmtId="0" fontId="18" fillId="0" borderId="91" xfId="64" applyFont="1" applyFill="1" applyBorder="1" applyAlignment="1">
      <alignment horizontal="justify" vertical="center" wrapText="1"/>
      <protection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33" fillId="0" borderId="99" xfId="0" applyFont="1" applyFill="1" applyBorder="1" applyAlignment="1" applyProtection="1">
      <alignment horizontal="center" vertical="center" wrapText="1"/>
      <protection/>
    </xf>
    <xf numFmtId="0" fontId="33" fillId="0" borderId="55" xfId="0" applyFont="1" applyFill="1" applyBorder="1" applyAlignment="1" applyProtection="1">
      <alignment horizontal="center" vertical="center" wrapText="1"/>
      <protection/>
    </xf>
    <xf numFmtId="0" fontId="33" fillId="0" borderId="100" xfId="0" applyFont="1" applyFill="1" applyBorder="1" applyAlignment="1" applyProtection="1">
      <alignment horizontal="center" vertical="center" wrapText="1"/>
      <protection/>
    </xf>
    <xf numFmtId="0" fontId="26" fillId="0" borderId="78" xfId="64" applyFont="1" applyFill="1" applyBorder="1" applyAlignment="1" applyProtection="1">
      <alignment horizontal="center" vertical="center" wrapText="1"/>
      <protection/>
    </xf>
    <xf numFmtId="0" fontId="26" fillId="0" borderId="57" xfId="64" applyFont="1" applyFill="1" applyBorder="1" applyAlignment="1" applyProtection="1">
      <alignment horizontal="center" vertical="center" wrapText="1"/>
      <protection/>
    </xf>
    <xf numFmtId="0" fontId="26" fillId="0" borderId="84" xfId="64" applyFont="1" applyFill="1" applyBorder="1" applyAlignment="1" applyProtection="1">
      <alignment horizontal="center" vertical="center" wrapText="1"/>
      <protection/>
    </xf>
    <xf numFmtId="0" fontId="46" fillId="0" borderId="0" xfId="61" applyFont="1" applyAlignment="1">
      <alignment horizontal="center"/>
      <protection/>
    </xf>
    <xf numFmtId="0" fontId="48" fillId="0" borderId="0" xfId="62" applyFont="1" applyAlignment="1">
      <alignment horizontal="center"/>
      <protection/>
    </xf>
    <xf numFmtId="0" fontId="0" fillId="0" borderId="0" xfId="0" applyAlignment="1">
      <alignment horizontal="center"/>
    </xf>
    <xf numFmtId="0" fontId="41" fillId="0" borderId="72" xfId="62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8" fillId="0" borderId="78" xfId="62" applyFont="1" applyBorder="1" applyAlignment="1">
      <alignment horizontal="center" vertical="center" wrapText="1"/>
      <protection/>
    </xf>
    <xf numFmtId="0" fontId="48" fillId="0" borderId="84" xfId="62" applyFont="1" applyBorder="1" applyAlignment="1">
      <alignment horizontal="center" vertical="center" wrapText="1"/>
      <protection/>
    </xf>
    <xf numFmtId="0" fontId="41" fillId="0" borderId="78" xfId="62" applyFont="1" applyBorder="1" applyAlignment="1">
      <alignment horizontal="center" vertical="center" wrapText="1"/>
      <protection/>
    </xf>
    <xf numFmtId="0" fontId="41" fillId="0" borderId="84" xfId="6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3" fontId="18" fillId="0" borderId="68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3" fontId="18" fillId="0" borderId="68" xfId="40" applyNumberFormat="1" applyFont="1" applyBorder="1" applyAlignment="1">
      <alignment horizontal="center"/>
    </xf>
    <xf numFmtId="3" fontId="18" fillId="0" borderId="31" xfId="40" applyNumberFormat="1" applyFont="1" applyBorder="1" applyAlignment="1">
      <alignment horizontal="center"/>
    </xf>
    <xf numFmtId="0" fontId="23" fillId="0" borderId="52" xfId="0" applyFont="1" applyFill="1" applyBorder="1" applyAlignment="1" applyProtection="1">
      <alignment horizontal="center" vertical="center" wrapText="1"/>
      <protection/>
    </xf>
    <xf numFmtId="0" fontId="23" fillId="0" borderId="72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0" fontId="23" fillId="0" borderId="91" xfId="0" applyFont="1" applyFill="1" applyBorder="1" applyAlignment="1" applyProtection="1">
      <alignment horizontal="center" vertical="center"/>
      <protection/>
    </xf>
    <xf numFmtId="0" fontId="23" fillId="0" borderId="71" xfId="0" applyFont="1" applyFill="1" applyBorder="1" applyAlignment="1" applyProtection="1">
      <alignment horizontal="center" vertical="center" wrapText="1"/>
      <protection/>
    </xf>
    <xf numFmtId="0" fontId="23" fillId="0" borderId="101" xfId="0" applyFont="1" applyFill="1" applyBorder="1" applyAlignment="1" applyProtection="1">
      <alignment horizontal="center" vertical="center" wrapText="1"/>
      <protection/>
    </xf>
    <xf numFmtId="0" fontId="23" fillId="0" borderId="102" xfId="0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41" fillId="0" borderId="0" xfId="63" applyFont="1" applyAlignment="1">
      <alignment horizontal="center"/>
      <protection/>
    </xf>
    <xf numFmtId="0" fontId="42" fillId="0" borderId="103" xfId="60" applyBorder="1" applyAlignment="1">
      <alignment horizontal="left"/>
      <protection/>
    </xf>
    <xf numFmtId="0" fontId="42" fillId="0" borderId="104" xfId="60" applyBorder="1" applyAlignment="1">
      <alignment horizontal="left"/>
      <protection/>
    </xf>
    <xf numFmtId="0" fontId="41" fillId="0" borderId="105" xfId="60" applyFont="1" applyBorder="1" applyAlignment="1">
      <alignment horizontal="center" vertical="center"/>
      <protection/>
    </xf>
    <xf numFmtId="0" fontId="41" fillId="0" borderId="106" xfId="60" applyFont="1" applyBorder="1" applyAlignment="1">
      <alignment horizontal="center" vertical="center"/>
      <protection/>
    </xf>
    <xf numFmtId="0" fontId="41" fillId="0" borderId="107" xfId="60" applyFont="1" applyBorder="1" applyAlignment="1">
      <alignment horizontal="center" vertical="center"/>
      <protection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41" fillId="0" borderId="111" xfId="60" applyFont="1" applyBorder="1" applyAlignment="1">
      <alignment horizontal="center" vertical="center"/>
      <protection/>
    </xf>
    <xf numFmtId="0" fontId="41" fillId="0" borderId="112" xfId="60" applyFont="1" applyBorder="1" applyAlignment="1">
      <alignment horizontal="center" vertical="center"/>
      <protection/>
    </xf>
    <xf numFmtId="0" fontId="41" fillId="0" borderId="0" xfId="60" applyFont="1" applyAlignment="1">
      <alignment horizontal="center"/>
      <protection/>
    </xf>
    <xf numFmtId="0" fontId="42" fillId="0" borderId="113" xfId="60" applyBorder="1" applyAlignment="1">
      <alignment horizontal="left"/>
      <protection/>
    </xf>
    <xf numFmtId="0" fontId="42" fillId="0" borderId="114" xfId="60" applyBorder="1" applyAlignment="1">
      <alignment horizontal="left"/>
      <protection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64" xfId="0" applyBorder="1" applyAlignment="1">
      <alignment/>
    </xf>
    <xf numFmtId="0" fontId="0" fillId="0" borderId="16" xfId="0" applyBorder="1" applyAlignment="1">
      <alignment/>
    </xf>
    <xf numFmtId="0" fontId="52" fillId="0" borderId="26" xfId="0" applyFont="1" applyBorder="1" applyAlignment="1">
      <alignment horizontal="right"/>
    </xf>
    <xf numFmtId="0" fontId="52" fillId="0" borderId="2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1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64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1. sz. melléklet" xfId="59"/>
    <cellStyle name="Normál_10.számú melléklet-többéves kihatssal járó" xfId="60"/>
    <cellStyle name="Normál_11.számú melléklet" xfId="61"/>
    <cellStyle name="Normál_2011. évi költségvetés mellékletei" xfId="62"/>
    <cellStyle name="Normál_6.számú mellékletfejlesztési céltartalék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61.00390625" style="0" customWidth="1"/>
    <col min="3" max="4" width="10.140625" style="0" customWidth="1"/>
  </cols>
  <sheetData>
    <row r="1" spans="1:6" ht="12.75">
      <c r="A1" s="823" t="s">
        <v>832</v>
      </c>
      <c r="B1" s="823"/>
      <c r="C1" s="823"/>
      <c r="D1" s="823"/>
      <c r="E1" s="823"/>
      <c r="F1" s="823"/>
    </row>
    <row r="2" spans="1:6" ht="12.75">
      <c r="A2" s="823" t="s">
        <v>589</v>
      </c>
      <c r="B2" s="823"/>
      <c r="C2" s="823"/>
      <c r="D2" s="823"/>
      <c r="E2" s="823"/>
      <c r="F2" s="823"/>
    </row>
    <row r="3" spans="1:6" ht="12.75">
      <c r="A3" s="823" t="s">
        <v>591</v>
      </c>
      <c r="B3" s="823"/>
      <c r="C3" s="823"/>
      <c r="D3" s="823"/>
      <c r="E3" s="823"/>
      <c r="F3" s="823"/>
    </row>
    <row r="4" spans="1:6" ht="12.75">
      <c r="A4" s="763"/>
      <c r="B4" s="763"/>
      <c r="C4" s="763"/>
      <c r="D4" s="763"/>
      <c r="E4" s="763"/>
      <c r="F4" s="763"/>
    </row>
    <row r="5" spans="1:6" ht="15.75">
      <c r="A5" s="828" t="s">
        <v>24</v>
      </c>
      <c r="B5" s="828"/>
      <c r="C5" s="828"/>
      <c r="D5" s="829"/>
      <c r="E5" s="829"/>
      <c r="F5" s="829"/>
    </row>
    <row r="6" spans="1:6" ht="15.75">
      <c r="A6" s="830" t="s">
        <v>94</v>
      </c>
      <c r="B6" s="830"/>
      <c r="C6" s="1"/>
      <c r="D6" s="54"/>
      <c r="E6" s="54"/>
      <c r="F6" s="54"/>
    </row>
    <row r="7" spans="1:6" ht="16.5" thickBot="1">
      <c r="A7" s="825"/>
      <c r="B7" s="825"/>
      <c r="C7" s="3"/>
      <c r="F7" s="98" t="s">
        <v>246</v>
      </c>
    </row>
    <row r="8" spans="1:6" ht="24.75" thickBot="1">
      <c r="A8" s="4" t="s">
        <v>47</v>
      </c>
      <c r="B8" s="5" t="s">
        <v>25</v>
      </c>
      <c r="C8" s="52" t="s">
        <v>242</v>
      </c>
      <c r="D8" s="5" t="s">
        <v>243</v>
      </c>
      <c r="E8" s="5" t="s">
        <v>244</v>
      </c>
      <c r="F8" s="53" t="s">
        <v>245</v>
      </c>
    </row>
    <row r="9" spans="1:6" ht="13.5" thickBot="1">
      <c r="A9" s="6">
        <v>1</v>
      </c>
      <c r="B9" s="7">
        <v>2</v>
      </c>
      <c r="C9" s="50">
        <v>3</v>
      </c>
      <c r="D9" s="7">
        <v>4</v>
      </c>
      <c r="E9" s="7">
        <v>5</v>
      </c>
      <c r="F9" s="51">
        <v>6</v>
      </c>
    </row>
    <row r="10" spans="1:6" ht="13.5" thickBot="1">
      <c r="A10" s="8" t="s">
        <v>26</v>
      </c>
      <c r="B10" s="9" t="s">
        <v>105</v>
      </c>
      <c r="C10" s="59">
        <f>C11+C18+C29</f>
        <v>296122</v>
      </c>
      <c r="D10" s="59">
        <f>D11+D18+D29</f>
        <v>301122</v>
      </c>
      <c r="E10" s="113">
        <f>E11+E18+E29</f>
        <v>303841</v>
      </c>
      <c r="F10" s="122">
        <f>E10/D10*100</f>
        <v>100.90295627685788</v>
      </c>
    </row>
    <row r="11" spans="1:6" ht="13.5" thickBot="1">
      <c r="A11" s="10" t="s">
        <v>27</v>
      </c>
      <c r="B11" s="29" t="s">
        <v>269</v>
      </c>
      <c r="C11" s="60">
        <f>SUM(C12:C17)</f>
        <v>204500</v>
      </c>
      <c r="D11" s="60">
        <f>SUM(D12:D17)</f>
        <v>209500</v>
      </c>
      <c r="E11" s="112">
        <f>SUM(E12:E17)</f>
        <v>232597</v>
      </c>
      <c r="F11" s="122">
        <f>E11/D11*100</f>
        <v>111.02482100238664</v>
      </c>
    </row>
    <row r="12" spans="1:6" ht="12.75">
      <c r="A12" s="12" t="s">
        <v>76</v>
      </c>
      <c r="B12" s="13" t="s">
        <v>42</v>
      </c>
      <c r="C12" s="61">
        <v>196500</v>
      </c>
      <c r="D12" s="123">
        <v>201500</v>
      </c>
      <c r="E12" s="123">
        <v>221387</v>
      </c>
      <c r="F12" s="124">
        <f>E12/D12*100</f>
        <v>109.86947890818858</v>
      </c>
    </row>
    <row r="13" spans="1:6" ht="12.75">
      <c r="A13" s="12" t="s">
        <v>77</v>
      </c>
      <c r="B13" s="13" t="s">
        <v>48</v>
      </c>
      <c r="C13" s="62"/>
      <c r="D13" s="103"/>
      <c r="E13" s="103"/>
      <c r="F13" s="125"/>
    </row>
    <row r="14" spans="1:6" ht="12.75">
      <c r="A14" s="12" t="s">
        <v>78</v>
      </c>
      <c r="B14" s="13" t="s">
        <v>43</v>
      </c>
      <c r="C14" s="62">
        <v>6000</v>
      </c>
      <c r="D14" s="103">
        <v>6000</v>
      </c>
      <c r="E14" s="103">
        <v>8735</v>
      </c>
      <c r="F14" s="125">
        <f>E14/D14*100</f>
        <v>145.58333333333334</v>
      </c>
    </row>
    <row r="15" spans="1:6" ht="12.75">
      <c r="A15" s="12" t="s">
        <v>79</v>
      </c>
      <c r="B15" s="13" t="s">
        <v>229</v>
      </c>
      <c r="C15" s="62">
        <v>2000</v>
      </c>
      <c r="D15" s="103">
        <v>2000</v>
      </c>
      <c r="E15" s="103">
        <v>2408</v>
      </c>
      <c r="F15" s="125">
        <f>E15/D15*100</f>
        <v>120.39999999999999</v>
      </c>
    </row>
    <row r="16" spans="1:6" ht="12.75">
      <c r="A16" s="12" t="s">
        <v>80</v>
      </c>
      <c r="B16" s="13" t="s">
        <v>260</v>
      </c>
      <c r="C16" s="62"/>
      <c r="D16" s="103"/>
      <c r="E16" s="103"/>
      <c r="F16" s="125"/>
    </row>
    <row r="17" spans="1:6" ht="13.5" thickBot="1">
      <c r="A17" s="12" t="s">
        <v>86</v>
      </c>
      <c r="B17" s="13" t="s">
        <v>107</v>
      </c>
      <c r="C17" s="62"/>
      <c r="D17" s="123"/>
      <c r="E17" s="123">
        <v>67</v>
      </c>
      <c r="F17" s="126" t="s">
        <v>247</v>
      </c>
    </row>
    <row r="18" spans="1:6" ht="13.5" thickBot="1">
      <c r="A18" s="10" t="s">
        <v>28</v>
      </c>
      <c r="B18" s="11" t="s">
        <v>263</v>
      </c>
      <c r="C18" s="55">
        <f>SUM(C19:C28)</f>
        <v>91562</v>
      </c>
      <c r="D18" s="55">
        <f>SUM(D19:D28)</f>
        <v>91562</v>
      </c>
      <c r="E18" s="55">
        <f>SUM(E19:E28)</f>
        <v>71237</v>
      </c>
      <c r="F18" s="127">
        <f>E18/D18*100</f>
        <v>77.8019265634215</v>
      </c>
    </row>
    <row r="19" spans="1:6" ht="12.75">
      <c r="A19" s="14" t="s">
        <v>49</v>
      </c>
      <c r="B19" s="15" t="s">
        <v>112</v>
      </c>
      <c r="C19" s="61"/>
      <c r="D19" s="123">
        <v>20</v>
      </c>
      <c r="E19" s="123">
        <v>186</v>
      </c>
      <c r="F19" s="128">
        <f>E19/D19*100</f>
        <v>930.0000000000001</v>
      </c>
    </row>
    <row r="20" spans="1:6" ht="12.75">
      <c r="A20" s="12" t="s">
        <v>50</v>
      </c>
      <c r="B20" s="13" t="s">
        <v>113</v>
      </c>
      <c r="C20" s="62">
        <v>23570</v>
      </c>
      <c r="D20" s="103">
        <v>23550</v>
      </c>
      <c r="E20" s="103">
        <v>26419</v>
      </c>
      <c r="F20" s="125">
        <f>E20/D20*100</f>
        <v>112.18259023354564</v>
      </c>
    </row>
    <row r="21" spans="1:6" ht="12.75">
      <c r="A21" s="12" t="s">
        <v>51</v>
      </c>
      <c r="B21" s="13" t="s">
        <v>114</v>
      </c>
      <c r="C21" s="62">
        <v>25053</v>
      </c>
      <c r="D21" s="103">
        <v>25053</v>
      </c>
      <c r="E21" s="103">
        <v>22580</v>
      </c>
      <c r="F21" s="125">
        <f aca="true" t="shared" si="0" ref="F21:F27">E21/D21*100</f>
        <v>90.12892667544806</v>
      </c>
    </row>
    <row r="22" spans="1:6" ht="12.75">
      <c r="A22" s="12" t="s">
        <v>52</v>
      </c>
      <c r="B22" s="13" t="s">
        <v>115</v>
      </c>
      <c r="C22" s="62"/>
      <c r="D22" s="103"/>
      <c r="E22" s="103"/>
      <c r="F22" s="125"/>
    </row>
    <row r="23" spans="1:6" ht="12.75">
      <c r="A23" s="12" t="s">
        <v>108</v>
      </c>
      <c r="B23" s="13" t="s">
        <v>230</v>
      </c>
      <c r="C23" s="62">
        <v>700</v>
      </c>
      <c r="D23" s="103">
        <v>700</v>
      </c>
      <c r="E23" s="103">
        <v>1020</v>
      </c>
      <c r="F23" s="125">
        <f t="shared" si="0"/>
        <v>145.7142857142857</v>
      </c>
    </row>
    <row r="24" spans="1:6" ht="12.75">
      <c r="A24" s="12" t="s">
        <v>109</v>
      </c>
      <c r="B24" s="13" t="s">
        <v>116</v>
      </c>
      <c r="C24" s="62">
        <v>1300</v>
      </c>
      <c r="D24" s="103">
        <v>1300</v>
      </c>
      <c r="E24" s="103">
        <v>1376</v>
      </c>
      <c r="F24" s="125">
        <f t="shared" si="0"/>
        <v>105.84615384615385</v>
      </c>
    </row>
    <row r="25" spans="1:6" ht="12.75">
      <c r="A25" s="12" t="s">
        <v>110</v>
      </c>
      <c r="B25" s="13" t="s">
        <v>117</v>
      </c>
      <c r="C25" s="62">
        <v>35959</v>
      </c>
      <c r="D25" s="103">
        <v>35959</v>
      </c>
      <c r="E25" s="103">
        <v>12946</v>
      </c>
      <c r="F25" s="125">
        <f t="shared" si="0"/>
        <v>36.00211351817347</v>
      </c>
    </row>
    <row r="26" spans="1:6" ht="12.75">
      <c r="A26" s="12" t="s">
        <v>111</v>
      </c>
      <c r="B26" s="13" t="s">
        <v>118</v>
      </c>
      <c r="C26" s="62">
        <v>4000</v>
      </c>
      <c r="D26" s="103">
        <v>4000</v>
      </c>
      <c r="E26" s="103">
        <v>3841</v>
      </c>
      <c r="F26" s="125">
        <f t="shared" si="0"/>
        <v>96.025</v>
      </c>
    </row>
    <row r="27" spans="1:6" ht="12.75">
      <c r="A27" s="12" t="s">
        <v>227</v>
      </c>
      <c r="B27" s="13" t="s">
        <v>240</v>
      </c>
      <c r="C27" s="62">
        <v>800</v>
      </c>
      <c r="D27" s="103">
        <v>800</v>
      </c>
      <c r="E27" s="103">
        <v>1520</v>
      </c>
      <c r="F27" s="125">
        <f t="shared" si="0"/>
        <v>190</v>
      </c>
    </row>
    <row r="28" spans="1:6" ht="13.5" thickBot="1">
      <c r="A28" s="16" t="s">
        <v>228</v>
      </c>
      <c r="B28" s="17" t="s">
        <v>106</v>
      </c>
      <c r="C28" s="63">
        <v>180</v>
      </c>
      <c r="D28" s="123">
        <v>180</v>
      </c>
      <c r="E28" s="123">
        <v>1349</v>
      </c>
      <c r="F28" s="128">
        <f aca="true" t="shared" si="1" ref="F28:F35">E28/D28*100</f>
        <v>749.4444444444445</v>
      </c>
    </row>
    <row r="29" spans="1:6" ht="13.5" thickBot="1">
      <c r="A29" s="10" t="s">
        <v>119</v>
      </c>
      <c r="B29" s="11" t="s">
        <v>120</v>
      </c>
      <c r="C29" s="64">
        <v>60</v>
      </c>
      <c r="D29" s="129">
        <v>60</v>
      </c>
      <c r="E29" s="129">
        <v>7</v>
      </c>
      <c r="F29" s="122">
        <f t="shared" si="1"/>
        <v>11.666666666666666</v>
      </c>
    </row>
    <row r="30" spans="1:6" ht="13.5" thickBot="1">
      <c r="A30" s="10" t="s">
        <v>30</v>
      </c>
      <c r="B30" s="29" t="s">
        <v>268</v>
      </c>
      <c r="C30" s="55">
        <f>SUM(C31:C40)</f>
        <v>131786</v>
      </c>
      <c r="D30" s="55">
        <f>SUM(D31:D40)</f>
        <v>173232</v>
      </c>
      <c r="E30" s="113">
        <f>SUM(E31:E40)</f>
        <v>178605</v>
      </c>
      <c r="F30" s="122">
        <f t="shared" si="1"/>
        <v>103.1016209476309</v>
      </c>
    </row>
    <row r="31" spans="1:6" ht="12.75">
      <c r="A31" s="18" t="s">
        <v>55</v>
      </c>
      <c r="B31" s="19" t="s">
        <v>255</v>
      </c>
      <c r="C31" s="65">
        <v>62847</v>
      </c>
      <c r="D31" s="123">
        <v>64373</v>
      </c>
      <c r="E31" s="123">
        <v>64373</v>
      </c>
      <c r="F31" s="128">
        <f t="shared" si="1"/>
        <v>100</v>
      </c>
    </row>
    <row r="32" spans="1:6" ht="12.75">
      <c r="A32" s="12" t="s">
        <v>56</v>
      </c>
      <c r="B32" s="13" t="s">
        <v>256</v>
      </c>
      <c r="C32" s="62">
        <v>22468</v>
      </c>
      <c r="D32" s="103">
        <v>23520</v>
      </c>
      <c r="E32" s="103">
        <v>23520</v>
      </c>
      <c r="F32" s="125">
        <f t="shared" si="1"/>
        <v>100</v>
      </c>
    </row>
    <row r="33" spans="1:6" ht="12.75">
      <c r="A33" s="12" t="s">
        <v>57</v>
      </c>
      <c r="B33" s="13" t="s">
        <v>257</v>
      </c>
      <c r="C33" s="62">
        <v>13234</v>
      </c>
      <c r="D33" s="103">
        <v>13250</v>
      </c>
      <c r="E33" s="103">
        <v>13250</v>
      </c>
      <c r="F33" s="125">
        <f t="shared" si="1"/>
        <v>100</v>
      </c>
    </row>
    <row r="34" spans="1:6" ht="12.75">
      <c r="A34" s="20" t="s">
        <v>121</v>
      </c>
      <c r="B34" s="13" t="s">
        <v>258</v>
      </c>
      <c r="C34" s="66">
        <v>2565</v>
      </c>
      <c r="D34" s="103">
        <v>2565</v>
      </c>
      <c r="E34" s="103">
        <v>2565</v>
      </c>
      <c r="F34" s="125">
        <f t="shared" si="1"/>
        <v>100</v>
      </c>
    </row>
    <row r="35" spans="1:6" ht="12.75">
      <c r="A35" s="20" t="s">
        <v>122</v>
      </c>
      <c r="B35" s="13" t="s">
        <v>126</v>
      </c>
      <c r="C35" s="66">
        <v>30672</v>
      </c>
      <c r="D35" s="103">
        <v>55287</v>
      </c>
      <c r="E35" s="103">
        <v>55287</v>
      </c>
      <c r="F35" s="125">
        <f t="shared" si="1"/>
        <v>100</v>
      </c>
    </row>
    <row r="36" spans="1:6" ht="12.75">
      <c r="A36" s="12" t="s">
        <v>123</v>
      </c>
      <c r="B36" s="13" t="s">
        <v>127</v>
      </c>
      <c r="C36" s="62"/>
      <c r="D36" s="103"/>
      <c r="E36" s="103"/>
      <c r="F36" s="125"/>
    </row>
    <row r="37" spans="1:6" ht="12.75">
      <c r="A37" s="12" t="s">
        <v>124</v>
      </c>
      <c r="B37" s="13" t="s">
        <v>259</v>
      </c>
      <c r="C37" s="67"/>
      <c r="D37" s="103">
        <v>9897</v>
      </c>
      <c r="E37" s="103">
        <v>9897</v>
      </c>
      <c r="F37" s="125">
        <f>E37/D37*100</f>
        <v>100</v>
      </c>
    </row>
    <row r="38" spans="1:6" ht="12.75">
      <c r="A38" s="12" t="s">
        <v>125</v>
      </c>
      <c r="B38" s="13" t="s">
        <v>128</v>
      </c>
      <c r="C38" s="67"/>
      <c r="D38" s="123">
        <v>4227</v>
      </c>
      <c r="E38" s="123">
        <v>4227</v>
      </c>
      <c r="F38" s="128">
        <f>E38/D38*100</f>
        <v>100</v>
      </c>
    </row>
    <row r="39" spans="1:6" ht="12.75">
      <c r="A39" s="12" t="s">
        <v>262</v>
      </c>
      <c r="B39" s="13" t="s">
        <v>265</v>
      </c>
      <c r="C39" s="99"/>
      <c r="D39" s="130">
        <v>113</v>
      </c>
      <c r="E39" s="103">
        <v>113</v>
      </c>
      <c r="F39" s="125">
        <f>E39/D39*100</f>
        <v>100</v>
      </c>
    </row>
    <row r="40" spans="1:6" ht="13.5" thickBot="1">
      <c r="A40" s="24" t="s">
        <v>264</v>
      </c>
      <c r="B40" s="13" t="s">
        <v>261</v>
      </c>
      <c r="C40" s="79"/>
      <c r="D40" s="131"/>
      <c r="E40" s="132">
        <v>5373</v>
      </c>
      <c r="F40" s="133" t="s">
        <v>247</v>
      </c>
    </row>
    <row r="41" spans="1:6" ht="13.5" thickBot="1">
      <c r="A41" s="10" t="s">
        <v>31</v>
      </c>
      <c r="B41" s="29" t="s">
        <v>267</v>
      </c>
      <c r="C41" s="55">
        <f>C42+C48</f>
        <v>99471</v>
      </c>
      <c r="D41" s="55">
        <f>D42+D48</f>
        <v>135096</v>
      </c>
      <c r="E41" s="113">
        <f>E42+E48</f>
        <v>44037</v>
      </c>
      <c r="F41" s="134">
        <f>E41/D41*100</f>
        <v>32.59682003908332</v>
      </c>
    </row>
    <row r="42" spans="1:6" ht="12.75">
      <c r="A42" s="18" t="s">
        <v>58</v>
      </c>
      <c r="B42" s="21" t="s">
        <v>131</v>
      </c>
      <c r="C42" s="68">
        <f>SUM(C43:C47)</f>
        <v>8923</v>
      </c>
      <c r="D42" s="68">
        <f>SUM(D43:D47)</f>
        <v>9753</v>
      </c>
      <c r="E42" s="114">
        <f>SUM(E43:E47)</f>
        <v>11437</v>
      </c>
      <c r="F42" s="128">
        <f>E42/D42*100</f>
        <v>117.26648210806931</v>
      </c>
    </row>
    <row r="43" spans="1:6" ht="12.75">
      <c r="A43" s="12" t="s">
        <v>60</v>
      </c>
      <c r="B43" s="22" t="s">
        <v>132</v>
      </c>
      <c r="C43" s="67">
        <v>2600</v>
      </c>
      <c r="D43" s="103">
        <v>2600</v>
      </c>
      <c r="E43" s="103">
        <v>2735</v>
      </c>
      <c r="F43" s="125">
        <f>E43/D43*100</f>
        <v>105.1923076923077</v>
      </c>
    </row>
    <row r="44" spans="1:6" ht="12.75">
      <c r="A44" s="12" t="s">
        <v>61</v>
      </c>
      <c r="B44" s="22" t="s">
        <v>133</v>
      </c>
      <c r="C44" s="67"/>
      <c r="D44" s="103"/>
      <c r="E44" s="103">
        <v>928</v>
      </c>
      <c r="F44" s="135" t="s">
        <v>247</v>
      </c>
    </row>
    <row r="45" spans="1:6" ht="12.75" customHeight="1">
      <c r="A45" s="12" t="s">
        <v>62</v>
      </c>
      <c r="B45" s="22" t="s">
        <v>134</v>
      </c>
      <c r="C45" s="67"/>
      <c r="D45" s="103"/>
      <c r="E45" s="103"/>
      <c r="F45" s="125"/>
    </row>
    <row r="46" spans="1:6" ht="12.75">
      <c r="A46" s="12" t="s">
        <v>63</v>
      </c>
      <c r="B46" s="22" t="s">
        <v>44</v>
      </c>
      <c r="C46" s="67"/>
      <c r="D46" s="103"/>
      <c r="E46" s="103"/>
      <c r="F46" s="125"/>
    </row>
    <row r="47" spans="1:6" ht="12.75">
      <c r="A47" s="12" t="s">
        <v>129</v>
      </c>
      <c r="B47" s="22" t="s">
        <v>135</v>
      </c>
      <c r="C47" s="67">
        <v>6323</v>
      </c>
      <c r="D47" s="103">
        <v>7153</v>
      </c>
      <c r="E47" s="103">
        <v>7774</v>
      </c>
      <c r="F47" s="125">
        <f>E47/D47*100</f>
        <v>108.68167202572347</v>
      </c>
    </row>
    <row r="48" spans="1:6" ht="12.75">
      <c r="A48" s="12" t="s">
        <v>59</v>
      </c>
      <c r="B48" s="21" t="s">
        <v>136</v>
      </c>
      <c r="C48" s="69">
        <f>SUM(C49:C53)</f>
        <v>90548</v>
      </c>
      <c r="D48" s="69">
        <f>SUM(D49:D53)</f>
        <v>125343</v>
      </c>
      <c r="E48" s="115">
        <f>SUM(E49:E53)</f>
        <v>32600</v>
      </c>
      <c r="F48" s="135">
        <f>E48/D48*100</f>
        <v>26.00863231293331</v>
      </c>
    </row>
    <row r="49" spans="1:6" ht="12.75">
      <c r="A49" s="12" t="s">
        <v>66</v>
      </c>
      <c r="B49" s="22" t="s">
        <v>132</v>
      </c>
      <c r="C49" s="67"/>
      <c r="D49" s="103"/>
      <c r="E49" s="103"/>
      <c r="F49" s="125"/>
    </row>
    <row r="50" spans="1:6" ht="12.75">
      <c r="A50" s="12" t="s">
        <v>67</v>
      </c>
      <c r="B50" s="22" t="s">
        <v>133</v>
      </c>
      <c r="C50" s="67"/>
      <c r="D50" s="103"/>
      <c r="E50" s="103"/>
      <c r="F50" s="125"/>
    </row>
    <row r="51" spans="1:6" ht="12.75">
      <c r="A51" s="12" t="s">
        <v>68</v>
      </c>
      <c r="B51" s="22" t="s">
        <v>134</v>
      </c>
      <c r="C51" s="67"/>
      <c r="D51" s="103"/>
      <c r="E51" s="103"/>
      <c r="F51" s="125"/>
    </row>
    <row r="52" spans="1:6" ht="12.75">
      <c r="A52" s="12" t="s">
        <v>69</v>
      </c>
      <c r="B52" s="22" t="s">
        <v>44</v>
      </c>
      <c r="C52" s="67"/>
      <c r="D52" s="103"/>
      <c r="E52" s="103"/>
      <c r="F52" s="125"/>
    </row>
    <row r="53" spans="1:6" ht="13.5" thickBot="1">
      <c r="A53" s="20" t="s">
        <v>130</v>
      </c>
      <c r="B53" s="23" t="s">
        <v>226</v>
      </c>
      <c r="C53" s="70">
        <v>90548</v>
      </c>
      <c r="D53" s="123">
        <v>125343</v>
      </c>
      <c r="E53" s="123">
        <v>32600</v>
      </c>
      <c r="F53" s="128">
        <f>E53/D53*100</f>
        <v>26.00863231293331</v>
      </c>
    </row>
    <row r="54" spans="1:6" ht="13.5" thickBot="1">
      <c r="A54" s="10" t="s">
        <v>137</v>
      </c>
      <c r="B54" s="29" t="s">
        <v>266</v>
      </c>
      <c r="C54" s="55">
        <f>SUM(C55:C57)</f>
        <v>8715</v>
      </c>
      <c r="D54" s="55">
        <f>SUM(D55:D57)</f>
        <v>9795</v>
      </c>
      <c r="E54" s="55">
        <f>SUM(E55:E57)</f>
        <v>7966</v>
      </c>
      <c r="F54" s="127">
        <f>E54/D54*100</f>
        <v>81.32720775906076</v>
      </c>
    </row>
    <row r="55" spans="1:6" ht="12.75">
      <c r="A55" s="18" t="s">
        <v>64</v>
      </c>
      <c r="B55" s="19" t="s">
        <v>139</v>
      </c>
      <c r="C55" s="65"/>
      <c r="D55" s="123"/>
      <c r="E55" s="123"/>
      <c r="F55" s="128"/>
    </row>
    <row r="56" spans="1:6" ht="12.75">
      <c r="A56" s="24" t="s">
        <v>65</v>
      </c>
      <c r="B56" s="25" t="s">
        <v>270</v>
      </c>
      <c r="C56" s="71">
        <v>7315</v>
      </c>
      <c r="D56" s="103">
        <v>7315</v>
      </c>
      <c r="E56" s="103">
        <v>5486</v>
      </c>
      <c r="F56" s="125">
        <f>E56/D56*100</f>
        <v>74.99658236500342</v>
      </c>
    </row>
    <row r="57" spans="1:6" ht="13.5" thickBot="1">
      <c r="A57" s="20" t="s">
        <v>138</v>
      </c>
      <c r="B57" s="26" t="s">
        <v>98</v>
      </c>
      <c r="C57" s="66">
        <v>1400</v>
      </c>
      <c r="D57" s="123">
        <v>2480</v>
      </c>
      <c r="E57" s="123">
        <v>2480</v>
      </c>
      <c r="F57" s="128">
        <f>E57/D57*100</f>
        <v>100</v>
      </c>
    </row>
    <row r="58" spans="1:6" ht="13.5" thickBot="1">
      <c r="A58" s="10" t="s">
        <v>33</v>
      </c>
      <c r="B58" s="29" t="s">
        <v>275</v>
      </c>
      <c r="C58" s="55">
        <f>SUM(C59:C64)</f>
        <v>0</v>
      </c>
      <c r="D58" s="55">
        <f>SUM(D59:D64)</f>
        <v>0</v>
      </c>
      <c r="E58" s="113">
        <f>SUM(E59:E64)</f>
        <v>10625</v>
      </c>
      <c r="F58" s="136" t="s">
        <v>247</v>
      </c>
    </row>
    <row r="59" spans="1:6" ht="12.75">
      <c r="A59" s="14" t="s">
        <v>140</v>
      </c>
      <c r="B59" s="15" t="s">
        <v>90</v>
      </c>
      <c r="C59" s="72"/>
      <c r="D59" s="123"/>
      <c r="E59" s="123"/>
      <c r="F59" s="128"/>
    </row>
    <row r="60" spans="1:6" ht="12.75">
      <c r="A60" s="12" t="s">
        <v>141</v>
      </c>
      <c r="B60" s="13" t="s">
        <v>233</v>
      </c>
      <c r="C60" s="67"/>
      <c r="D60" s="103"/>
      <c r="E60" s="103"/>
      <c r="F60" s="125"/>
    </row>
    <row r="61" spans="1:6" ht="12.75">
      <c r="A61" s="12" t="s">
        <v>231</v>
      </c>
      <c r="B61" s="13" t="s">
        <v>274</v>
      </c>
      <c r="C61" s="67"/>
      <c r="D61" s="103"/>
      <c r="E61" s="103"/>
      <c r="F61" s="125"/>
    </row>
    <row r="62" spans="1:6" ht="12.75">
      <c r="A62" s="20" t="s">
        <v>234</v>
      </c>
      <c r="B62" s="13" t="s">
        <v>91</v>
      </c>
      <c r="C62" s="67"/>
      <c r="D62" s="103"/>
      <c r="E62" s="103">
        <v>9824</v>
      </c>
      <c r="F62" s="135" t="s">
        <v>247</v>
      </c>
    </row>
    <row r="63" spans="1:6" ht="12.75">
      <c r="A63" s="20" t="s">
        <v>271</v>
      </c>
      <c r="B63" s="49" t="s">
        <v>232</v>
      </c>
      <c r="C63" s="70"/>
      <c r="D63" s="123"/>
      <c r="E63" s="123"/>
      <c r="F63" s="128"/>
    </row>
    <row r="64" spans="1:6" ht="13.5" thickBot="1">
      <c r="A64" s="16" t="s">
        <v>272</v>
      </c>
      <c r="B64" s="49" t="s">
        <v>273</v>
      </c>
      <c r="C64" s="73"/>
      <c r="D64" s="132"/>
      <c r="E64" s="132">
        <v>801</v>
      </c>
      <c r="F64" s="133" t="s">
        <v>247</v>
      </c>
    </row>
    <row r="65" spans="1:6" ht="13.5" thickBot="1">
      <c r="A65" s="10" t="s">
        <v>142</v>
      </c>
      <c r="B65" s="11" t="s">
        <v>237</v>
      </c>
      <c r="C65" s="74">
        <v>900</v>
      </c>
      <c r="D65" s="129">
        <v>900</v>
      </c>
      <c r="E65" s="129">
        <v>883</v>
      </c>
      <c r="F65" s="122">
        <f>E65/D65*100</f>
        <v>98.11111111111111</v>
      </c>
    </row>
    <row r="66" spans="1:6" ht="13.5" thickBot="1">
      <c r="A66" s="10" t="s">
        <v>34</v>
      </c>
      <c r="B66" s="27" t="s">
        <v>143</v>
      </c>
      <c r="C66" s="75">
        <f>C10+C30+C41+C54+C58+C65</f>
        <v>536994</v>
      </c>
      <c r="D66" s="75">
        <f>D10+D30+D41+D54+D58+D65</f>
        <v>620145</v>
      </c>
      <c r="E66" s="116">
        <f>E10+E30+E41+E54+E58+E65</f>
        <v>545957</v>
      </c>
      <c r="F66" s="137">
        <f>E66/D66*100</f>
        <v>88.03699134879746</v>
      </c>
    </row>
    <row r="67" spans="1:6" ht="13.5" thickBot="1">
      <c r="A67" s="28" t="s">
        <v>35</v>
      </c>
      <c r="B67" s="29" t="s">
        <v>239</v>
      </c>
      <c r="C67" s="76">
        <f>SUM(C68:C69)</f>
        <v>67362</v>
      </c>
      <c r="D67" s="76">
        <f>SUM(D68:D69)</f>
        <v>107380</v>
      </c>
      <c r="E67" s="117">
        <f>SUM(E68:E69)</f>
        <v>113070</v>
      </c>
      <c r="F67" s="122">
        <f>E67/D67*100</f>
        <v>105.29893834978581</v>
      </c>
    </row>
    <row r="68" spans="1:6" ht="12.75">
      <c r="A68" s="30" t="s">
        <v>92</v>
      </c>
      <c r="B68" s="31" t="s">
        <v>144</v>
      </c>
      <c r="C68" s="72">
        <v>67362</v>
      </c>
      <c r="D68" s="123">
        <v>107380</v>
      </c>
      <c r="E68" s="123">
        <v>113070</v>
      </c>
      <c r="F68" s="128">
        <f>E68/D68*100</f>
        <v>105.29893834978581</v>
      </c>
    </row>
    <row r="69" spans="1:6" ht="13.5" thickBot="1">
      <c r="A69" s="32" t="s">
        <v>93</v>
      </c>
      <c r="B69" s="33" t="s">
        <v>145</v>
      </c>
      <c r="C69" s="77"/>
      <c r="D69" s="132"/>
      <c r="E69" s="132"/>
      <c r="F69" s="138"/>
    </row>
    <row r="70" spans="1:6" ht="13.5" thickBot="1">
      <c r="A70" s="28" t="s">
        <v>36</v>
      </c>
      <c r="B70" s="29" t="s">
        <v>238</v>
      </c>
      <c r="C70" s="76">
        <f>C78+C71</f>
        <v>35369</v>
      </c>
      <c r="D70" s="76">
        <f>D78+D71</f>
        <v>0</v>
      </c>
      <c r="E70" s="117">
        <f>E78+E71</f>
        <v>0</v>
      </c>
      <c r="F70" s="136" t="s">
        <v>247</v>
      </c>
    </row>
    <row r="71" spans="1:6" ht="12.75">
      <c r="A71" s="14" t="s">
        <v>146</v>
      </c>
      <c r="B71" s="21" t="s">
        <v>161</v>
      </c>
      <c r="C71" s="78">
        <f>SUM(C72:C77)</f>
        <v>35369</v>
      </c>
      <c r="D71" s="78">
        <f>SUM(D72:D77)</f>
        <v>0</v>
      </c>
      <c r="E71" s="118">
        <f>SUM(E72:E77)</f>
        <v>0</v>
      </c>
      <c r="F71" s="139" t="s">
        <v>247</v>
      </c>
    </row>
    <row r="72" spans="1:6" ht="12.75">
      <c r="A72" s="18" t="s">
        <v>160</v>
      </c>
      <c r="B72" s="34" t="s">
        <v>162</v>
      </c>
      <c r="C72" s="67"/>
      <c r="D72" s="103"/>
      <c r="E72" s="103"/>
      <c r="F72" s="125"/>
    </row>
    <row r="73" spans="1:6" ht="12.75">
      <c r="A73" s="18" t="s">
        <v>147</v>
      </c>
      <c r="B73" s="34" t="s">
        <v>163</v>
      </c>
      <c r="C73" s="67"/>
      <c r="D73" s="103"/>
      <c r="E73" s="103"/>
      <c r="F73" s="125"/>
    </row>
    <row r="74" spans="1:6" ht="12.75">
      <c r="A74" s="12" t="s">
        <v>148</v>
      </c>
      <c r="B74" s="22" t="s">
        <v>164</v>
      </c>
      <c r="C74" s="99"/>
      <c r="D74" s="103"/>
      <c r="E74" s="103"/>
      <c r="F74" s="125"/>
    </row>
    <row r="75" spans="1:6" ht="12.75">
      <c r="A75" s="18" t="s">
        <v>149</v>
      </c>
      <c r="B75" s="34" t="s">
        <v>165</v>
      </c>
      <c r="C75" s="70">
        <v>35369</v>
      </c>
      <c r="D75" s="103"/>
      <c r="E75" s="103"/>
      <c r="F75" s="125"/>
    </row>
    <row r="76" spans="1:6" ht="12.75">
      <c r="A76" s="18" t="s">
        <v>150</v>
      </c>
      <c r="B76" s="34" t="s">
        <v>166</v>
      </c>
      <c r="C76" s="70"/>
      <c r="D76" s="103"/>
      <c r="E76" s="103"/>
      <c r="F76" s="125"/>
    </row>
    <row r="77" spans="1:6" ht="12.75">
      <c r="A77" s="12" t="s">
        <v>151</v>
      </c>
      <c r="B77" s="22" t="s">
        <v>167</v>
      </c>
      <c r="C77" s="67"/>
      <c r="D77" s="103"/>
      <c r="E77" s="103"/>
      <c r="F77" s="125"/>
    </row>
    <row r="78" spans="1:6" ht="12.75">
      <c r="A78" s="12" t="s">
        <v>152</v>
      </c>
      <c r="B78" s="152" t="s">
        <v>168</v>
      </c>
      <c r="C78" s="153">
        <f>SUM(C79:C85)</f>
        <v>0</v>
      </c>
      <c r="D78" s="153">
        <f>SUM(D79:D85)</f>
        <v>0</v>
      </c>
      <c r="E78" s="119">
        <f>SUM(E79:E85)</f>
        <v>0</v>
      </c>
      <c r="F78" s="140" t="s">
        <v>247</v>
      </c>
    </row>
    <row r="79" spans="1:6" ht="12.75">
      <c r="A79" s="18" t="s">
        <v>153</v>
      </c>
      <c r="B79" s="34" t="s">
        <v>162</v>
      </c>
      <c r="C79" s="67"/>
      <c r="D79" s="103"/>
      <c r="E79" s="103"/>
      <c r="F79" s="125"/>
    </row>
    <row r="80" spans="1:6" ht="12.75">
      <c r="A80" s="18" t="s">
        <v>154</v>
      </c>
      <c r="B80" s="34" t="s">
        <v>99</v>
      </c>
      <c r="C80" s="67"/>
      <c r="D80" s="103"/>
      <c r="E80" s="103"/>
      <c r="F80" s="125"/>
    </row>
    <row r="81" spans="1:6" ht="12.75">
      <c r="A81" s="18" t="s">
        <v>155</v>
      </c>
      <c r="B81" s="34" t="s">
        <v>100</v>
      </c>
      <c r="C81" s="67"/>
      <c r="D81" s="103"/>
      <c r="E81" s="103"/>
      <c r="F81" s="125"/>
    </row>
    <row r="82" spans="1:6" ht="12.75">
      <c r="A82" s="12" t="s">
        <v>156</v>
      </c>
      <c r="B82" s="22" t="s">
        <v>164</v>
      </c>
      <c r="C82" s="99"/>
      <c r="D82" s="103"/>
      <c r="E82" s="103"/>
      <c r="F82" s="125"/>
    </row>
    <row r="83" spans="1:6" ht="12.75">
      <c r="A83" s="12" t="s">
        <v>157</v>
      </c>
      <c r="B83" s="22" t="s">
        <v>169</v>
      </c>
      <c r="C83" s="80"/>
      <c r="D83" s="103"/>
      <c r="E83" s="103"/>
      <c r="F83" s="125"/>
    </row>
    <row r="84" spans="1:6" ht="12.75">
      <c r="A84" s="12" t="s">
        <v>158</v>
      </c>
      <c r="B84" s="23" t="s">
        <v>166</v>
      </c>
      <c r="C84" s="62"/>
      <c r="D84" s="103"/>
      <c r="E84" s="103"/>
      <c r="F84" s="125"/>
    </row>
    <row r="85" spans="1:6" ht="13.5" thickBot="1">
      <c r="A85" s="16" t="s">
        <v>159</v>
      </c>
      <c r="B85" s="35" t="s">
        <v>170</v>
      </c>
      <c r="C85" s="63"/>
      <c r="D85" s="132"/>
      <c r="E85" s="132"/>
      <c r="F85" s="138"/>
    </row>
    <row r="86" spans="1:6" ht="13.5" thickBot="1">
      <c r="A86" s="110" t="s">
        <v>37</v>
      </c>
      <c r="B86" s="29" t="s">
        <v>253</v>
      </c>
      <c r="C86" s="111">
        <v>0</v>
      </c>
      <c r="D86" s="141">
        <v>0</v>
      </c>
      <c r="E86" s="141">
        <v>10</v>
      </c>
      <c r="F86" s="142" t="s">
        <v>247</v>
      </c>
    </row>
    <row r="87" spans="1:6" ht="13.5" thickBot="1">
      <c r="A87" s="10" t="s">
        <v>38</v>
      </c>
      <c r="B87" s="36" t="s">
        <v>254</v>
      </c>
      <c r="C87" s="55">
        <f>C66+C67+C70+C86</f>
        <v>639725</v>
      </c>
      <c r="D87" s="55">
        <f>D66+D67+D70+D86</f>
        <v>727525</v>
      </c>
      <c r="E87" s="55">
        <f>E66+E67+E70+E86</f>
        <v>659037</v>
      </c>
      <c r="F87" s="101">
        <f>E87/D87*100</f>
        <v>90.5861654238686</v>
      </c>
    </row>
    <row r="88" spans="1:3" ht="12.75">
      <c r="A88" s="824"/>
      <c r="B88" s="824"/>
      <c r="C88" s="37"/>
    </row>
    <row r="89" spans="1:6" ht="15.75">
      <c r="A89" s="828" t="s">
        <v>39</v>
      </c>
      <c r="B89" s="828"/>
      <c r="C89" s="828"/>
      <c r="D89" s="829"/>
      <c r="E89" s="829"/>
      <c r="F89" s="829"/>
    </row>
    <row r="90" spans="1:3" ht="15.75">
      <c r="A90" s="830" t="s">
        <v>95</v>
      </c>
      <c r="B90" s="830"/>
      <c r="C90" s="3"/>
    </row>
    <row r="91" spans="1:6" ht="16.5" thickBot="1">
      <c r="A91" s="2"/>
      <c r="B91" s="2"/>
      <c r="C91" s="3"/>
      <c r="F91" s="98" t="s">
        <v>246</v>
      </c>
    </row>
    <row r="92" spans="1:6" ht="24.75" thickBot="1">
      <c r="A92" s="4" t="s">
        <v>47</v>
      </c>
      <c r="B92" s="5" t="s">
        <v>40</v>
      </c>
      <c r="C92" s="52" t="s">
        <v>242</v>
      </c>
      <c r="D92" s="5" t="s">
        <v>243</v>
      </c>
      <c r="E92" s="5" t="s">
        <v>244</v>
      </c>
      <c r="F92" s="53" t="s">
        <v>245</v>
      </c>
    </row>
    <row r="93" spans="1:6" ht="13.5" thickBot="1">
      <c r="A93" s="6">
        <v>1</v>
      </c>
      <c r="B93" s="7">
        <v>2</v>
      </c>
      <c r="C93" s="50">
        <v>3</v>
      </c>
      <c r="D93" s="7">
        <v>4</v>
      </c>
      <c r="E93" s="7">
        <v>5</v>
      </c>
      <c r="F93" s="51">
        <v>6</v>
      </c>
    </row>
    <row r="94" spans="1:6" ht="13.5" thickBot="1">
      <c r="A94" s="8" t="s">
        <v>26</v>
      </c>
      <c r="B94" s="108" t="s">
        <v>252</v>
      </c>
      <c r="C94" s="81">
        <f>SUM(C95:C99)</f>
        <v>376999</v>
      </c>
      <c r="D94" s="86">
        <f>SUM(D95:D99)</f>
        <v>395294</v>
      </c>
      <c r="E94" s="100">
        <f>SUM(E95:E99)</f>
        <v>373617</v>
      </c>
      <c r="F94" s="127">
        <f>E94/D94*100</f>
        <v>94.51623348697426</v>
      </c>
    </row>
    <row r="95" spans="1:6" ht="12.75">
      <c r="A95" s="14" t="s">
        <v>70</v>
      </c>
      <c r="B95" s="15" t="s">
        <v>41</v>
      </c>
      <c r="C95" s="82">
        <v>108384</v>
      </c>
      <c r="D95" s="123">
        <v>113240</v>
      </c>
      <c r="E95" s="123">
        <v>107764</v>
      </c>
      <c r="F95" s="143">
        <f>E95/D95*100</f>
        <v>95.1642529141646</v>
      </c>
    </row>
    <row r="96" spans="1:6" ht="12.75">
      <c r="A96" s="12" t="s">
        <v>71</v>
      </c>
      <c r="B96" s="13" t="s">
        <v>171</v>
      </c>
      <c r="C96" s="83">
        <v>26560</v>
      </c>
      <c r="D96" s="103">
        <v>27858</v>
      </c>
      <c r="E96" s="103">
        <v>25812</v>
      </c>
      <c r="F96" s="104">
        <f>E96/D96*100</f>
        <v>92.65561059659703</v>
      </c>
    </row>
    <row r="97" spans="1:6" ht="12.75">
      <c r="A97" s="12" t="s">
        <v>72</v>
      </c>
      <c r="B97" s="13" t="s">
        <v>241</v>
      </c>
      <c r="C97" s="84">
        <v>195837</v>
      </c>
      <c r="D97" s="103">
        <v>203806</v>
      </c>
      <c r="E97" s="103">
        <v>188244</v>
      </c>
      <c r="F97" s="104">
        <f aca="true" t="shared" si="2" ref="F97:F104">E97/D97*100</f>
        <v>92.36430723334936</v>
      </c>
    </row>
    <row r="98" spans="1:6" ht="12.75">
      <c r="A98" s="12" t="s">
        <v>73</v>
      </c>
      <c r="B98" s="13" t="s">
        <v>172</v>
      </c>
      <c r="C98" s="84"/>
      <c r="D98" s="103"/>
      <c r="E98" s="103"/>
      <c r="F98" s="104"/>
    </row>
    <row r="99" spans="1:6" ht="12.75">
      <c r="A99" s="12" t="s">
        <v>81</v>
      </c>
      <c r="B99" s="13" t="s">
        <v>173</v>
      </c>
      <c r="C99" s="84">
        <f>SUM(C100:C107)</f>
        <v>46218</v>
      </c>
      <c r="D99" s="84">
        <f>SUM(D100:D107)</f>
        <v>50390</v>
      </c>
      <c r="E99" s="84">
        <f>SUM(E100:E107)</f>
        <v>51797</v>
      </c>
      <c r="F99" s="104">
        <f t="shared" si="2"/>
        <v>102.7922206787061</v>
      </c>
    </row>
    <row r="100" spans="1:6" ht="12.75">
      <c r="A100" s="12" t="s">
        <v>74</v>
      </c>
      <c r="B100" s="13" t="s">
        <v>217</v>
      </c>
      <c r="C100" s="84"/>
      <c r="D100" s="103"/>
      <c r="E100" s="103"/>
      <c r="F100" s="104"/>
    </row>
    <row r="101" spans="1:6" ht="12.75">
      <c r="A101" s="12" t="s">
        <v>75</v>
      </c>
      <c r="B101" s="38" t="s">
        <v>218</v>
      </c>
      <c r="C101" s="84">
        <v>13983</v>
      </c>
      <c r="D101" s="103">
        <v>15530</v>
      </c>
      <c r="E101" s="103">
        <v>14344</v>
      </c>
      <c r="F101" s="104">
        <f t="shared" si="2"/>
        <v>92.36316806181584</v>
      </c>
    </row>
    <row r="102" spans="1:6" ht="12.75">
      <c r="A102" s="12" t="s">
        <v>82</v>
      </c>
      <c r="B102" s="38" t="s">
        <v>219</v>
      </c>
      <c r="C102" s="84"/>
      <c r="D102" s="103"/>
      <c r="E102" s="103"/>
      <c r="F102" s="104"/>
    </row>
    <row r="103" spans="1:8" ht="12.75">
      <c r="A103" s="12" t="s">
        <v>83</v>
      </c>
      <c r="B103" s="39" t="s">
        <v>220</v>
      </c>
      <c r="C103" s="84">
        <v>20138</v>
      </c>
      <c r="D103" s="103">
        <v>22138</v>
      </c>
      <c r="E103" s="103">
        <v>23434</v>
      </c>
      <c r="F103" s="104">
        <f t="shared" si="2"/>
        <v>105.85418737013282</v>
      </c>
      <c r="H103" s="95"/>
    </row>
    <row r="104" spans="1:6" ht="12.75">
      <c r="A104" s="12" t="s">
        <v>84</v>
      </c>
      <c r="B104" s="39" t="s">
        <v>221</v>
      </c>
      <c r="C104" s="84">
        <v>12097</v>
      </c>
      <c r="D104" s="103">
        <v>12722</v>
      </c>
      <c r="E104" s="103">
        <v>14019</v>
      </c>
      <c r="F104" s="104">
        <f t="shared" si="2"/>
        <v>110.19493790284547</v>
      </c>
    </row>
    <row r="105" spans="1:6" ht="12.75">
      <c r="A105" s="24" t="s">
        <v>85</v>
      </c>
      <c r="B105" s="40" t="s">
        <v>222</v>
      </c>
      <c r="C105" s="84"/>
      <c r="D105" s="103"/>
      <c r="E105" s="103"/>
      <c r="F105" s="104"/>
    </row>
    <row r="106" spans="1:6" ht="12.75">
      <c r="A106" s="12" t="s">
        <v>87</v>
      </c>
      <c r="B106" s="40" t="s">
        <v>223</v>
      </c>
      <c r="C106" s="84"/>
      <c r="D106" s="103"/>
      <c r="E106" s="103"/>
      <c r="F106" s="104"/>
    </row>
    <row r="107" spans="1:6" ht="13.5" thickBot="1">
      <c r="A107" s="16" t="s">
        <v>174</v>
      </c>
      <c r="B107" s="41" t="s">
        <v>224</v>
      </c>
      <c r="C107" s="85"/>
      <c r="D107" s="123"/>
      <c r="E107" s="123"/>
      <c r="F107" s="143"/>
    </row>
    <row r="108" spans="1:6" ht="13.5" thickBot="1">
      <c r="A108" s="10" t="s">
        <v>27</v>
      </c>
      <c r="B108" s="107" t="s">
        <v>251</v>
      </c>
      <c r="C108" s="86">
        <f>SUM(C109:C115)</f>
        <v>211725</v>
      </c>
      <c r="D108" s="86">
        <f>SUM(D109:D115)</f>
        <v>269380</v>
      </c>
      <c r="E108" s="86">
        <f>SUM(E109:E115)</f>
        <v>147540</v>
      </c>
      <c r="F108" s="127">
        <f>E108/D108*100</f>
        <v>54.77021308189175</v>
      </c>
    </row>
    <row r="109" spans="1:6" ht="12.75">
      <c r="A109" s="18" t="s">
        <v>76</v>
      </c>
      <c r="B109" s="13" t="s">
        <v>175</v>
      </c>
      <c r="C109" s="82">
        <v>84272</v>
      </c>
      <c r="D109" s="123">
        <v>119285</v>
      </c>
      <c r="E109" s="123">
        <v>117418</v>
      </c>
      <c r="F109" s="143">
        <f>E109/D109*100</f>
        <v>98.43484092719117</v>
      </c>
    </row>
    <row r="110" spans="1:6" ht="12.75">
      <c r="A110" s="18" t="s">
        <v>77</v>
      </c>
      <c r="B110" s="13" t="s">
        <v>176</v>
      </c>
      <c r="C110" s="83">
        <v>5142</v>
      </c>
      <c r="D110" s="103">
        <v>27784</v>
      </c>
      <c r="E110" s="103">
        <v>21070</v>
      </c>
      <c r="F110" s="104">
        <f>E110/D110*100</f>
        <v>75.83501295709762</v>
      </c>
    </row>
    <row r="111" spans="1:6" ht="12.75">
      <c r="A111" s="18" t="s">
        <v>78</v>
      </c>
      <c r="B111" s="13" t="s">
        <v>177</v>
      </c>
      <c r="C111" s="83"/>
      <c r="D111" s="103"/>
      <c r="E111" s="103"/>
      <c r="F111" s="104"/>
    </row>
    <row r="112" spans="1:6" ht="12.75">
      <c r="A112" s="18" t="s">
        <v>79</v>
      </c>
      <c r="B112" s="13" t="s">
        <v>178</v>
      </c>
      <c r="C112" s="83"/>
      <c r="D112" s="103"/>
      <c r="E112" s="103"/>
      <c r="F112" s="104"/>
    </row>
    <row r="113" spans="1:6" ht="12.75" customHeight="1">
      <c r="A113" s="18" t="s">
        <v>80</v>
      </c>
      <c r="B113" s="13" t="s">
        <v>183</v>
      </c>
      <c r="C113" s="83">
        <v>90548</v>
      </c>
      <c r="D113" s="103">
        <v>90548</v>
      </c>
      <c r="E113" s="103">
        <v>1348</v>
      </c>
      <c r="F113" s="104">
        <f>E113/D113*100</f>
        <v>1.4887131687061006</v>
      </c>
    </row>
    <row r="114" spans="1:6" ht="22.5">
      <c r="A114" s="18" t="s">
        <v>86</v>
      </c>
      <c r="B114" s="13" t="s">
        <v>184</v>
      </c>
      <c r="C114" s="83">
        <v>24448</v>
      </c>
      <c r="D114" s="103">
        <v>24448</v>
      </c>
      <c r="E114" s="103">
        <v>389</v>
      </c>
      <c r="F114" s="104">
        <f>E114/D114*100</f>
        <v>1.5911321989528795</v>
      </c>
    </row>
    <row r="115" spans="1:6" ht="12.75">
      <c r="A115" s="18" t="s">
        <v>88</v>
      </c>
      <c r="B115" s="13" t="s">
        <v>185</v>
      </c>
      <c r="C115" s="87">
        <f>SUM(C116:C120)</f>
        <v>7315</v>
      </c>
      <c r="D115" s="102">
        <f>SUM(D116:D120)</f>
        <v>7315</v>
      </c>
      <c r="E115" s="102">
        <f>SUM(E116:E120)</f>
        <v>7315</v>
      </c>
      <c r="F115" s="104">
        <f>E115/D115*100</f>
        <v>100</v>
      </c>
    </row>
    <row r="116" spans="1:6" ht="12.75">
      <c r="A116" s="18" t="s">
        <v>179</v>
      </c>
      <c r="B116" s="13" t="s">
        <v>213</v>
      </c>
      <c r="C116" s="87"/>
      <c r="D116" s="103"/>
      <c r="E116" s="103"/>
      <c r="F116" s="104"/>
    </row>
    <row r="117" spans="1:6" ht="12.75">
      <c r="A117" s="18" t="s">
        <v>180</v>
      </c>
      <c r="B117" s="38" t="s">
        <v>214</v>
      </c>
      <c r="C117" s="87">
        <v>7315</v>
      </c>
      <c r="D117" s="103">
        <v>7315</v>
      </c>
      <c r="E117" s="103">
        <v>7315</v>
      </c>
      <c r="F117" s="104">
        <f>E117/D117*100</f>
        <v>100</v>
      </c>
    </row>
    <row r="118" spans="1:6" ht="12.75">
      <c r="A118" s="24" t="s">
        <v>181</v>
      </c>
      <c r="B118" s="38" t="s">
        <v>215</v>
      </c>
      <c r="C118" s="88"/>
      <c r="D118" s="103"/>
      <c r="E118" s="103"/>
      <c r="F118" s="104"/>
    </row>
    <row r="119" spans="1:6" ht="12.75">
      <c r="A119" s="20" t="s">
        <v>182</v>
      </c>
      <c r="B119" s="43" t="s">
        <v>216</v>
      </c>
      <c r="C119" s="88"/>
      <c r="D119" s="103"/>
      <c r="E119" s="103"/>
      <c r="F119" s="104"/>
    </row>
    <row r="120" spans="1:6" ht="13.5" thickBot="1">
      <c r="A120" s="16" t="s">
        <v>235</v>
      </c>
      <c r="B120" s="40" t="s">
        <v>236</v>
      </c>
      <c r="C120" s="89"/>
      <c r="D120" s="123"/>
      <c r="E120" s="123"/>
      <c r="F120" s="143"/>
    </row>
    <row r="121" spans="1:6" ht="13.5" thickBot="1">
      <c r="A121" s="10" t="s">
        <v>28</v>
      </c>
      <c r="B121" s="42" t="s">
        <v>225</v>
      </c>
      <c r="C121" s="90">
        <v>1500</v>
      </c>
      <c r="D121" s="129">
        <v>1500</v>
      </c>
      <c r="E121" s="129">
        <v>250</v>
      </c>
      <c r="F121" s="127">
        <f>E121/D121*100</f>
        <v>16.666666666666664</v>
      </c>
    </row>
    <row r="122" spans="1:6" ht="13.5" thickBot="1">
      <c r="A122" s="10" t="s">
        <v>29</v>
      </c>
      <c r="B122" s="107" t="s">
        <v>250</v>
      </c>
      <c r="C122" s="86">
        <f>SUM(C123:C124)</f>
        <v>49501</v>
      </c>
      <c r="D122" s="86">
        <f>SUM(D123:D124)</f>
        <v>0</v>
      </c>
      <c r="E122" s="86">
        <f>SUM(E123:E124)</f>
        <v>0</v>
      </c>
      <c r="F122" s="144" t="s">
        <v>247</v>
      </c>
    </row>
    <row r="123" spans="1:6" ht="12.75">
      <c r="A123" s="18" t="s">
        <v>53</v>
      </c>
      <c r="B123" s="19" t="s">
        <v>45</v>
      </c>
      <c r="C123" s="91">
        <v>26394</v>
      </c>
      <c r="D123" s="123">
        <v>0</v>
      </c>
      <c r="E123" s="123">
        <v>0</v>
      </c>
      <c r="F123" s="151" t="s">
        <v>247</v>
      </c>
    </row>
    <row r="124" spans="1:6" ht="13.5" thickBot="1">
      <c r="A124" s="12" t="s">
        <v>54</v>
      </c>
      <c r="B124" s="13" t="s">
        <v>46</v>
      </c>
      <c r="C124" s="83">
        <v>23107</v>
      </c>
      <c r="D124" s="132">
        <v>0</v>
      </c>
      <c r="E124" s="132">
        <v>0</v>
      </c>
      <c r="F124" s="241" t="s">
        <v>247</v>
      </c>
    </row>
    <row r="125" spans="1:6" ht="13.5" thickBot="1">
      <c r="A125" s="10" t="s">
        <v>30</v>
      </c>
      <c r="B125" s="44" t="s">
        <v>101</v>
      </c>
      <c r="C125" s="120">
        <f>C94+C108+C121+C122</f>
        <v>639725</v>
      </c>
      <c r="D125" s="120">
        <f>D94+D108+D121+D122</f>
        <v>666174</v>
      </c>
      <c r="E125" s="120">
        <f>E94+E108+E121+E122</f>
        <v>521407</v>
      </c>
      <c r="F125" s="145">
        <f>E125/D125*100</f>
        <v>78.26889071023486</v>
      </c>
    </row>
    <row r="126" spans="1:6" ht="13.5" thickBot="1">
      <c r="A126" s="10" t="s">
        <v>31</v>
      </c>
      <c r="B126" s="42" t="s">
        <v>186</v>
      </c>
      <c r="C126" s="86">
        <f>C127+C136</f>
        <v>0</v>
      </c>
      <c r="D126" s="86">
        <f>D127+D136</f>
        <v>61351</v>
      </c>
      <c r="E126" s="86">
        <f>E127+E136</f>
        <v>61351</v>
      </c>
      <c r="F126" s="127">
        <f>E126/D126*100</f>
        <v>100</v>
      </c>
    </row>
    <row r="127" spans="1:6" ht="12.75">
      <c r="A127" s="18" t="s">
        <v>58</v>
      </c>
      <c r="B127" s="21" t="s">
        <v>193</v>
      </c>
      <c r="C127" s="92">
        <f>SUM(C128:C135)</f>
        <v>0</v>
      </c>
      <c r="D127" s="92">
        <f>SUM(D128:D135)</f>
        <v>61351</v>
      </c>
      <c r="E127" s="92">
        <f>SUM(E128:E135)</f>
        <v>61351</v>
      </c>
      <c r="F127" s="143">
        <f>E127/D127*100</f>
        <v>100</v>
      </c>
    </row>
    <row r="128" spans="1:6" ht="12.75">
      <c r="A128" s="18" t="s">
        <v>60</v>
      </c>
      <c r="B128" s="34" t="s">
        <v>194</v>
      </c>
      <c r="C128" s="83"/>
      <c r="D128" s="103"/>
      <c r="E128" s="103"/>
      <c r="F128" s="104"/>
    </row>
    <row r="129" spans="1:6" ht="12.75">
      <c r="A129" s="18" t="s">
        <v>61</v>
      </c>
      <c r="B129" s="34" t="s">
        <v>195</v>
      </c>
      <c r="C129" s="83"/>
      <c r="D129" s="103"/>
      <c r="E129" s="103"/>
      <c r="F129" s="104"/>
    </row>
    <row r="130" spans="1:6" ht="12.75">
      <c r="A130" s="18" t="s">
        <v>62</v>
      </c>
      <c r="B130" s="34" t="s">
        <v>102</v>
      </c>
      <c r="C130" s="83"/>
      <c r="D130" s="103"/>
      <c r="E130" s="103"/>
      <c r="F130" s="104"/>
    </row>
    <row r="131" spans="1:6" ht="12.75">
      <c r="A131" s="18" t="s">
        <v>63</v>
      </c>
      <c r="B131" s="34" t="s">
        <v>103</v>
      </c>
      <c r="C131" s="83"/>
      <c r="D131" s="103"/>
      <c r="E131" s="103"/>
      <c r="F131" s="104"/>
    </row>
    <row r="132" spans="1:6" ht="12.75">
      <c r="A132" s="18" t="s">
        <v>129</v>
      </c>
      <c r="B132" s="34" t="s">
        <v>196</v>
      </c>
      <c r="C132" s="83"/>
      <c r="D132" s="103"/>
      <c r="E132" s="103"/>
      <c r="F132" s="104"/>
    </row>
    <row r="133" spans="1:6" ht="12.75">
      <c r="A133" s="18" t="s">
        <v>187</v>
      </c>
      <c r="B133" s="34" t="s">
        <v>197</v>
      </c>
      <c r="C133" s="87"/>
      <c r="D133" s="103">
        <v>61351</v>
      </c>
      <c r="E133" s="103">
        <v>61351</v>
      </c>
      <c r="F133" s="104">
        <f>E133/D133*100</f>
        <v>100</v>
      </c>
    </row>
    <row r="134" spans="1:6" ht="12.75">
      <c r="A134" s="18" t="s">
        <v>188</v>
      </c>
      <c r="B134" s="34" t="s">
        <v>198</v>
      </c>
      <c r="C134" s="87"/>
      <c r="D134" s="103"/>
      <c r="E134" s="103"/>
      <c r="F134" s="104"/>
    </row>
    <row r="135" spans="1:6" ht="12.75">
      <c r="A135" s="18" t="s">
        <v>189</v>
      </c>
      <c r="B135" s="34" t="s">
        <v>89</v>
      </c>
      <c r="C135" s="87"/>
      <c r="D135" s="103"/>
      <c r="E135" s="103"/>
      <c r="F135" s="104"/>
    </row>
    <row r="136" spans="1:6" ht="12.75">
      <c r="A136" s="18" t="s">
        <v>59</v>
      </c>
      <c r="B136" s="21" t="s">
        <v>199</v>
      </c>
      <c r="C136" s="83">
        <f>SUM(C137:C144)</f>
        <v>0</v>
      </c>
      <c r="D136" s="83">
        <f>SUM(D137:D144)</f>
        <v>0</v>
      </c>
      <c r="E136" s="83">
        <f>SUM(E137:E144)</f>
        <v>0</v>
      </c>
      <c r="F136" s="146" t="s">
        <v>247</v>
      </c>
    </row>
    <row r="137" spans="1:6" ht="12.75">
      <c r="A137" s="18" t="s">
        <v>66</v>
      </c>
      <c r="B137" s="34" t="s">
        <v>194</v>
      </c>
      <c r="C137" s="87"/>
      <c r="D137" s="103"/>
      <c r="E137" s="103"/>
      <c r="F137" s="104"/>
    </row>
    <row r="138" spans="1:6" ht="12.75">
      <c r="A138" s="18" t="s">
        <v>67</v>
      </c>
      <c r="B138" s="34" t="s">
        <v>200</v>
      </c>
      <c r="C138" s="87"/>
      <c r="D138" s="103"/>
      <c r="E138" s="103"/>
      <c r="F138" s="104"/>
    </row>
    <row r="139" spans="1:6" ht="12.75">
      <c r="A139" s="18" t="s">
        <v>68</v>
      </c>
      <c r="B139" s="34" t="s">
        <v>102</v>
      </c>
      <c r="C139" s="87"/>
      <c r="D139" s="103"/>
      <c r="E139" s="103"/>
      <c r="F139" s="104"/>
    </row>
    <row r="140" spans="1:6" ht="12.75">
      <c r="A140" s="18" t="s">
        <v>69</v>
      </c>
      <c r="B140" s="34" t="s">
        <v>103</v>
      </c>
      <c r="C140" s="93"/>
      <c r="D140" s="103"/>
      <c r="E140" s="103"/>
      <c r="F140" s="104"/>
    </row>
    <row r="141" spans="1:6" ht="12.75">
      <c r="A141" s="18" t="s">
        <v>130</v>
      </c>
      <c r="B141" s="34" t="s">
        <v>196</v>
      </c>
      <c r="C141" s="83"/>
      <c r="D141" s="103"/>
      <c r="E141" s="103"/>
      <c r="F141" s="104"/>
    </row>
    <row r="142" spans="1:6" ht="12.75">
      <c r="A142" s="18" t="s">
        <v>190</v>
      </c>
      <c r="B142" s="34" t="s">
        <v>201</v>
      </c>
      <c r="C142" s="84"/>
      <c r="D142" s="103"/>
      <c r="E142" s="103"/>
      <c r="F142" s="104"/>
    </row>
    <row r="143" spans="1:6" ht="12.75">
      <c r="A143" s="18" t="s">
        <v>191</v>
      </c>
      <c r="B143" s="34" t="s">
        <v>198</v>
      </c>
      <c r="C143" s="84"/>
      <c r="D143" s="103"/>
      <c r="E143" s="103"/>
      <c r="F143" s="104"/>
    </row>
    <row r="144" spans="1:6" ht="13.5" thickBot="1">
      <c r="A144" s="24" t="s">
        <v>192</v>
      </c>
      <c r="B144" s="105" t="s">
        <v>202</v>
      </c>
      <c r="C144" s="106"/>
      <c r="D144" s="123"/>
      <c r="E144" s="123"/>
      <c r="F144" s="143"/>
    </row>
    <row r="145" spans="1:6" ht="13.5" thickBot="1">
      <c r="A145" s="28" t="s">
        <v>32</v>
      </c>
      <c r="B145" s="107" t="s">
        <v>249</v>
      </c>
      <c r="C145" s="109">
        <v>0</v>
      </c>
      <c r="D145" s="147">
        <v>0</v>
      </c>
      <c r="E145" s="147">
        <v>3493</v>
      </c>
      <c r="F145" s="144" t="s">
        <v>247</v>
      </c>
    </row>
    <row r="146" spans="1:6" ht="13.5" thickBot="1">
      <c r="A146" s="10" t="s">
        <v>33</v>
      </c>
      <c r="B146" s="45" t="s">
        <v>248</v>
      </c>
      <c r="C146" s="86">
        <f>C125+C126+C145</f>
        <v>639725</v>
      </c>
      <c r="D146" s="86">
        <f>D125+D126+D145</f>
        <v>727525</v>
      </c>
      <c r="E146" s="86">
        <f>E125+E126+E145</f>
        <v>586251</v>
      </c>
      <c r="F146" s="127">
        <f>E146/D146*100</f>
        <v>80.58156077110752</v>
      </c>
    </row>
    <row r="147" spans="1:6" ht="12.75">
      <c r="A147" s="831"/>
      <c r="B147" s="831"/>
      <c r="C147" s="94"/>
      <c r="D147" s="95"/>
      <c r="E147" s="95"/>
      <c r="F147" s="95"/>
    </row>
    <row r="148" spans="1:6" ht="15.75">
      <c r="A148" s="832" t="s">
        <v>104</v>
      </c>
      <c r="B148" s="832"/>
      <c r="C148" s="829"/>
      <c r="D148" s="829"/>
      <c r="E148" s="829"/>
      <c r="F148" s="829"/>
    </row>
    <row r="149" spans="1:6" ht="15.75">
      <c r="A149" s="830" t="s">
        <v>96</v>
      </c>
      <c r="B149" s="830"/>
      <c r="C149" s="97"/>
      <c r="D149" s="95"/>
      <c r="E149" s="95"/>
      <c r="F149" s="95"/>
    </row>
    <row r="150" spans="1:6" ht="16.5" thickBot="1">
      <c r="A150" s="2"/>
      <c r="B150" s="2"/>
      <c r="C150" s="97"/>
      <c r="D150" s="95"/>
      <c r="E150" s="95"/>
      <c r="F150" s="98" t="s">
        <v>246</v>
      </c>
    </row>
    <row r="151" spans="1:6" ht="21.75" thickBot="1">
      <c r="A151" s="10">
        <v>1</v>
      </c>
      <c r="B151" s="47" t="s">
        <v>203</v>
      </c>
      <c r="C151" s="55">
        <f>C66-C125</f>
        <v>-102731</v>
      </c>
      <c r="D151" s="55">
        <f>D66-D125</f>
        <v>-46029</v>
      </c>
      <c r="E151" s="55">
        <f>E66-E125</f>
        <v>24550</v>
      </c>
      <c r="F151" s="121" t="s">
        <v>247</v>
      </c>
    </row>
    <row r="152" spans="1:6" ht="12.75">
      <c r="A152" s="46"/>
      <c r="B152" s="46"/>
      <c r="C152" s="96"/>
      <c r="D152" s="95"/>
      <c r="E152" s="95"/>
      <c r="F152" s="95"/>
    </row>
    <row r="153" spans="1:6" ht="15.75">
      <c r="A153" s="827" t="s">
        <v>204</v>
      </c>
      <c r="B153" s="827"/>
      <c r="C153" s="829"/>
      <c r="D153" s="829"/>
      <c r="E153" s="829"/>
      <c r="F153" s="829"/>
    </row>
    <row r="154" spans="1:6" ht="15.75">
      <c r="A154" s="830" t="s">
        <v>97</v>
      </c>
      <c r="B154" s="830"/>
      <c r="C154" s="97"/>
      <c r="D154" s="95"/>
      <c r="E154" s="95"/>
      <c r="F154" s="95"/>
    </row>
    <row r="155" spans="1:6" ht="16.5" thickBot="1">
      <c r="A155" s="2"/>
      <c r="B155" s="2"/>
      <c r="C155" s="97"/>
      <c r="D155" s="95"/>
      <c r="E155" s="95"/>
      <c r="F155" s="98" t="s">
        <v>246</v>
      </c>
    </row>
    <row r="156" spans="1:6" ht="13.5" thickBot="1">
      <c r="A156" s="10" t="s">
        <v>26</v>
      </c>
      <c r="B156" s="107" t="s">
        <v>277</v>
      </c>
      <c r="C156" s="55">
        <f>C157-C160</f>
        <v>35369</v>
      </c>
      <c r="D156" s="55">
        <f>D157-D160</f>
        <v>-61351</v>
      </c>
      <c r="E156" s="55">
        <f>E157-E160</f>
        <v>-61351</v>
      </c>
      <c r="F156" s="144" t="s">
        <v>247</v>
      </c>
    </row>
    <row r="157" spans="1:6" ht="12.75">
      <c r="A157" s="14" t="s">
        <v>70</v>
      </c>
      <c r="B157" s="148" t="s">
        <v>205</v>
      </c>
      <c r="C157" s="56">
        <f>C158+C159</f>
        <v>35369</v>
      </c>
      <c r="D157" s="56">
        <f>D158+D159</f>
        <v>0</v>
      </c>
      <c r="E157" s="56">
        <f>E158+E159</f>
        <v>0</v>
      </c>
      <c r="F157" s="151" t="s">
        <v>247</v>
      </c>
    </row>
    <row r="158" spans="1:6" ht="12.75">
      <c r="A158" s="12" t="s">
        <v>206</v>
      </c>
      <c r="B158" s="48" t="s">
        <v>211</v>
      </c>
      <c r="C158" s="57">
        <f>C71</f>
        <v>35369</v>
      </c>
      <c r="D158" s="57">
        <f>D71</f>
        <v>0</v>
      </c>
      <c r="E158" s="57">
        <f>E71</f>
        <v>0</v>
      </c>
      <c r="F158" s="146" t="s">
        <v>247</v>
      </c>
    </row>
    <row r="159" spans="1:6" ht="12.75" customHeight="1">
      <c r="A159" s="12" t="s">
        <v>207</v>
      </c>
      <c r="B159" s="13" t="s">
        <v>276</v>
      </c>
      <c r="C159" s="57">
        <f>C78</f>
        <v>0</v>
      </c>
      <c r="D159" s="57">
        <f>D78</f>
        <v>0</v>
      </c>
      <c r="E159" s="57">
        <f>E78</f>
        <v>0</v>
      </c>
      <c r="F159" s="146" t="s">
        <v>247</v>
      </c>
    </row>
    <row r="160" spans="1:6" ht="12.75">
      <c r="A160" s="20" t="s">
        <v>71</v>
      </c>
      <c r="B160" s="149" t="s">
        <v>208</v>
      </c>
      <c r="C160" s="57">
        <f>C161+C162</f>
        <v>0</v>
      </c>
      <c r="D160" s="57">
        <f>D161+D162</f>
        <v>61351</v>
      </c>
      <c r="E160" s="57">
        <f>E161+E162</f>
        <v>61351</v>
      </c>
      <c r="F160" s="104">
        <f>E160/D160*100</f>
        <v>100</v>
      </c>
    </row>
    <row r="161" spans="1:6" ht="12.75">
      <c r="A161" s="12" t="s">
        <v>209</v>
      </c>
      <c r="B161" s="13" t="s">
        <v>212</v>
      </c>
      <c r="C161" s="57">
        <f>C127</f>
        <v>0</v>
      </c>
      <c r="D161" s="57">
        <f>D127</f>
        <v>61351</v>
      </c>
      <c r="E161" s="57">
        <f>E127</f>
        <v>61351</v>
      </c>
      <c r="F161" s="104">
        <f>E161/D161*100</f>
        <v>100</v>
      </c>
    </row>
    <row r="162" spans="1:6" ht="13.5" thickBot="1">
      <c r="A162" s="16" t="s">
        <v>210</v>
      </c>
      <c r="B162" s="17" t="s">
        <v>278</v>
      </c>
      <c r="C162" s="58">
        <f>C136</f>
        <v>0</v>
      </c>
      <c r="D162" s="58">
        <f>D136</f>
        <v>0</v>
      </c>
      <c r="E162" s="58">
        <f>E136</f>
        <v>0</v>
      </c>
      <c r="F162" s="150" t="s">
        <v>247</v>
      </c>
    </row>
  </sheetData>
  <sheetProtection/>
  <mergeCells count="14">
    <mergeCell ref="A1:F1"/>
    <mergeCell ref="A2:F2"/>
    <mergeCell ref="A3:F3"/>
    <mergeCell ref="A88:B88"/>
    <mergeCell ref="A7:B7"/>
    <mergeCell ref="A5:F5"/>
    <mergeCell ref="A89:F89"/>
    <mergeCell ref="A6:B6"/>
    <mergeCell ref="A90:B90"/>
    <mergeCell ref="A154:B154"/>
    <mergeCell ref="A147:B147"/>
    <mergeCell ref="A149:B149"/>
    <mergeCell ref="A148:F148"/>
    <mergeCell ref="A153:F153"/>
  </mergeCells>
  <printOptions/>
  <pageMargins left="0.5905511811023623" right="0.5905511811023623" top="0.5905511811023623" bottom="0.5905511811023623" header="0.3937007874015748" footer="0.5118110236220472"/>
  <pageSetup horizontalDpi="600" verticalDpi="600" orientation="portrait" paperSize="9" scale="80" r:id="rId1"/>
  <headerFooter alignWithMargins="0">
    <oddHeader>&amp;R1. számú melléklet - &amp;P. oldal</oddHeader>
  </headerFooter>
  <ignoredErrors>
    <ignoredError sqref="C99 C115 D115:E115 C136:E136 C11" formulaRange="1" unlockedFormula="1"/>
    <ignoredError sqref="D99:E99 D11:E11" unlockedFormula="1"/>
    <ignoredError sqref="C48 C54 C18 D18:E18 C78:E78 C58:E5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4.28125" style="0" customWidth="1"/>
    <col min="2" max="2" width="39.00390625" style="0" bestFit="1" customWidth="1"/>
    <col min="3" max="8" width="12.421875" style="0" customWidth="1"/>
  </cols>
  <sheetData>
    <row r="1" spans="1:6" ht="15.75">
      <c r="A1" s="441"/>
      <c r="B1" s="442"/>
      <c r="C1" s="442"/>
      <c r="D1" s="442"/>
      <c r="E1" s="442"/>
      <c r="F1" s="442"/>
    </row>
    <row r="2" spans="1:8" ht="15.75">
      <c r="A2" s="861" t="s">
        <v>832</v>
      </c>
      <c r="B2" s="862"/>
      <c r="C2" s="862"/>
      <c r="D2" s="862"/>
      <c r="E2" s="862"/>
      <c r="F2" s="862"/>
      <c r="G2" s="862"/>
      <c r="H2" s="862"/>
    </row>
    <row r="3" spans="1:8" ht="15.75">
      <c r="A3" s="861" t="s">
        <v>481</v>
      </c>
      <c r="B3" s="861"/>
      <c r="C3" s="861"/>
      <c r="D3" s="861"/>
      <c r="E3" s="861"/>
      <c r="F3" s="861"/>
      <c r="G3" s="861"/>
      <c r="H3" s="861"/>
    </row>
    <row r="4" spans="1:8" ht="15.75">
      <c r="A4" s="861" t="s">
        <v>606</v>
      </c>
      <c r="B4" s="861"/>
      <c r="C4" s="861"/>
      <c r="D4" s="861"/>
      <c r="E4" s="861"/>
      <c r="F4" s="861"/>
      <c r="G4" s="861"/>
      <c r="H4" s="861"/>
    </row>
    <row r="5" spans="1:6" ht="15.75">
      <c r="A5" s="441"/>
      <c r="B5" s="442"/>
      <c r="C5" s="442"/>
      <c r="D5" s="442"/>
      <c r="E5" s="442"/>
      <c r="F5" s="442"/>
    </row>
    <row r="6" spans="1:8" ht="16.5" thickBot="1">
      <c r="A6" s="441"/>
      <c r="B6" s="442"/>
      <c r="C6" s="442"/>
      <c r="D6" s="442"/>
      <c r="E6" s="443"/>
      <c r="F6" s="444"/>
      <c r="H6" s="458" t="s">
        <v>487</v>
      </c>
    </row>
    <row r="7" spans="1:8" ht="15.75" customHeight="1" thickBot="1">
      <c r="A7" s="866" t="s">
        <v>482</v>
      </c>
      <c r="B7" s="868" t="s">
        <v>483</v>
      </c>
      <c r="C7" s="863" t="s">
        <v>485</v>
      </c>
      <c r="D7" s="864"/>
      <c r="E7" s="865"/>
      <c r="F7" s="863" t="s">
        <v>486</v>
      </c>
      <c r="G7" s="864"/>
      <c r="H7" s="865"/>
    </row>
    <row r="8" spans="1:8" ht="32.25" thickBot="1">
      <c r="A8" s="867"/>
      <c r="B8" s="869"/>
      <c r="C8" s="386" t="s">
        <v>242</v>
      </c>
      <c r="D8" s="304" t="s">
        <v>243</v>
      </c>
      <c r="E8" s="304" t="s">
        <v>244</v>
      </c>
      <c r="F8" s="386" t="s">
        <v>242</v>
      </c>
      <c r="G8" s="304" t="s">
        <v>243</v>
      </c>
      <c r="H8" s="304" t="s">
        <v>244</v>
      </c>
    </row>
    <row r="9" spans="1:8" ht="15.75">
      <c r="A9" s="445" t="s">
        <v>26</v>
      </c>
      <c r="B9" s="446" t="s">
        <v>27</v>
      </c>
      <c r="C9" s="447" t="s">
        <v>28</v>
      </c>
      <c r="D9" s="447" t="s">
        <v>29</v>
      </c>
      <c r="E9" s="447" t="s">
        <v>30</v>
      </c>
      <c r="F9" s="447" t="s">
        <v>31</v>
      </c>
      <c r="G9" s="452" t="s">
        <v>32</v>
      </c>
      <c r="H9" s="452" t="s">
        <v>33</v>
      </c>
    </row>
    <row r="10" spans="1:8" ht="16.5" thickBot="1">
      <c r="A10" s="448" t="s">
        <v>26</v>
      </c>
      <c r="B10" s="449" t="s">
        <v>484</v>
      </c>
      <c r="C10" s="453">
        <v>90548</v>
      </c>
      <c r="D10" s="453">
        <v>90548</v>
      </c>
      <c r="E10" s="454">
        <v>0</v>
      </c>
      <c r="F10" s="455">
        <v>114996</v>
      </c>
      <c r="G10" s="411">
        <v>114996</v>
      </c>
      <c r="H10" s="411">
        <v>1737</v>
      </c>
    </row>
    <row r="11" spans="1:8" ht="16.5" thickBot="1">
      <c r="A11" s="450" t="s">
        <v>488</v>
      </c>
      <c r="B11" s="451"/>
      <c r="C11" s="457">
        <f>C10</f>
        <v>90548</v>
      </c>
      <c r="D11" s="457">
        <f>D10</f>
        <v>90548</v>
      </c>
      <c r="E11" s="456">
        <f>SUM(E10)</f>
        <v>0</v>
      </c>
      <c r="F11" s="456">
        <f>SUM(F10)</f>
        <v>114996</v>
      </c>
      <c r="G11" s="456">
        <f>SUM(G10)</f>
        <v>114996</v>
      </c>
      <c r="H11" s="456">
        <f>SUM(H10)</f>
        <v>1737</v>
      </c>
    </row>
  </sheetData>
  <sheetProtection/>
  <mergeCells count="7">
    <mergeCell ref="A2:H2"/>
    <mergeCell ref="A3:H3"/>
    <mergeCell ref="A4:H4"/>
    <mergeCell ref="C7:E7"/>
    <mergeCell ref="A7:A8"/>
    <mergeCell ref="B7:B8"/>
    <mergeCell ref="F7:H7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landscape" paperSize="9" r:id="rId1"/>
  <headerFooter alignWithMargins="0">
    <oddHeader>&amp;R10.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0.28125" style="0" customWidth="1"/>
    <col min="2" max="2" width="10.8515625" style="0" customWidth="1"/>
    <col min="3" max="3" width="12.28125" style="0" customWidth="1"/>
    <col min="4" max="8" width="10.8515625" style="0" customWidth="1"/>
    <col min="9" max="9" width="13.28125" style="0" customWidth="1"/>
    <col min="10" max="12" width="10.8515625" style="0" customWidth="1"/>
  </cols>
  <sheetData>
    <row r="2" spans="1:12" ht="12.75">
      <c r="A2" s="823" t="s">
        <v>832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</row>
    <row r="3" spans="1:12" ht="12.75">
      <c r="A3" s="823" t="s">
        <v>607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</row>
    <row r="4" spans="1:12" ht="12.75" customHeight="1">
      <c r="A4" s="823" t="s">
        <v>608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</row>
    <row r="5" spans="1:5" ht="15.75">
      <c r="A5" s="459"/>
      <c r="B5" s="459"/>
      <c r="C5" s="459"/>
      <c r="D5" s="459"/>
      <c r="E5" s="459"/>
    </row>
    <row r="6" ht="16.5" thickBot="1">
      <c r="L6" s="769" t="s">
        <v>487</v>
      </c>
    </row>
    <row r="7" spans="1:12" ht="16.5" thickBot="1">
      <c r="A7" s="460"/>
      <c r="B7" s="873" t="s">
        <v>280</v>
      </c>
      <c r="C7" s="874"/>
      <c r="D7" s="874"/>
      <c r="E7" s="875"/>
      <c r="F7" s="873" t="s">
        <v>281</v>
      </c>
      <c r="G7" s="874"/>
      <c r="H7" s="874"/>
      <c r="I7" s="874"/>
      <c r="J7" s="874"/>
      <c r="K7" s="874"/>
      <c r="L7" s="875"/>
    </row>
    <row r="8" spans="1:12" ht="79.5" thickBot="1">
      <c r="A8" s="461" t="s">
        <v>489</v>
      </c>
      <c r="B8" s="461" t="s">
        <v>490</v>
      </c>
      <c r="C8" s="461" t="s">
        <v>491</v>
      </c>
      <c r="D8" s="461" t="s">
        <v>510</v>
      </c>
      <c r="E8" s="461" t="s">
        <v>492</v>
      </c>
      <c r="F8" s="461" t="s">
        <v>493</v>
      </c>
      <c r="G8" s="461" t="s">
        <v>494</v>
      </c>
      <c r="H8" s="461" t="s">
        <v>495</v>
      </c>
      <c r="I8" s="461" t="s">
        <v>555</v>
      </c>
      <c r="J8" s="461" t="s">
        <v>496</v>
      </c>
      <c r="K8" s="461" t="s">
        <v>557</v>
      </c>
      <c r="L8" s="461" t="s">
        <v>497</v>
      </c>
    </row>
    <row r="9" spans="1:12" ht="16.5" thickBot="1">
      <c r="A9" s="462" t="s">
        <v>498</v>
      </c>
      <c r="B9" s="469"/>
      <c r="C9" s="723"/>
      <c r="D9" s="723"/>
      <c r="E9" s="723"/>
      <c r="F9" s="876"/>
      <c r="G9" s="876"/>
      <c r="H9" s="876"/>
      <c r="I9" s="876"/>
      <c r="J9" s="876"/>
      <c r="K9" s="876"/>
      <c r="L9" s="877"/>
    </row>
    <row r="10" spans="1:12" ht="15.75">
      <c r="A10" s="463" t="s">
        <v>499</v>
      </c>
      <c r="B10" s="470">
        <f>'12. sz. melléklet'!F14+'12. sz. melléklet'!F26</f>
        <v>231</v>
      </c>
      <c r="C10" s="470"/>
      <c r="D10" s="470"/>
      <c r="E10" s="470">
        <f>SUM(B10:D10)</f>
        <v>231</v>
      </c>
      <c r="F10" s="471">
        <f>'12. sz. melléklet'!F44</f>
        <v>40401</v>
      </c>
      <c r="G10" s="471">
        <f>'12. sz. melléklet'!F45</f>
        <v>10527</v>
      </c>
      <c r="H10" s="471">
        <f>'12. sz. melléklet'!F46</f>
        <v>13269</v>
      </c>
      <c r="I10" s="471"/>
      <c r="J10" s="471"/>
      <c r="K10" s="471"/>
      <c r="L10" s="472">
        <f>SUM(F10:K10)</f>
        <v>64197</v>
      </c>
    </row>
    <row r="11" spans="1:14" ht="16.5" thickBot="1">
      <c r="A11" s="466" t="s">
        <v>502</v>
      </c>
      <c r="B11" s="473"/>
      <c r="C11" s="473"/>
      <c r="D11" s="473">
        <f>'12. sz. melléklet'!F35</f>
        <v>339</v>
      </c>
      <c r="E11" s="473">
        <f aca="true" t="shared" si="0" ref="E11:E26">SUM(B11:D11)</f>
        <v>339</v>
      </c>
      <c r="F11" s="473"/>
      <c r="G11" s="473"/>
      <c r="H11" s="473"/>
      <c r="I11" s="473"/>
      <c r="J11" s="474">
        <f>'12. sz. melléklet'!F49</f>
        <v>49634</v>
      </c>
      <c r="K11" s="474"/>
      <c r="L11" s="475">
        <f>SUM(F11:K11)</f>
        <v>49634</v>
      </c>
      <c r="N11" s="95"/>
    </row>
    <row r="12" spans="1:12" ht="16.5" thickBot="1">
      <c r="A12" s="462" t="s">
        <v>501</v>
      </c>
      <c r="B12" s="469"/>
      <c r="C12" s="723"/>
      <c r="D12" s="723"/>
      <c r="E12" s="724"/>
      <c r="F12" s="871"/>
      <c r="G12" s="871"/>
      <c r="H12" s="871"/>
      <c r="I12" s="871"/>
      <c r="J12" s="871"/>
      <c r="K12" s="871"/>
      <c r="L12" s="872"/>
    </row>
    <row r="13" spans="1:12" ht="16.5" thickBot="1">
      <c r="A13" s="464" t="s">
        <v>502</v>
      </c>
      <c r="B13" s="476"/>
      <c r="C13" s="476"/>
      <c r="D13" s="476">
        <f>'13. sz. melléklet'!F31</f>
        <v>49</v>
      </c>
      <c r="E13" s="470">
        <f t="shared" si="0"/>
        <v>49</v>
      </c>
      <c r="F13" s="476">
        <f>'13. sz. melléklet'!F40</f>
        <v>16346</v>
      </c>
      <c r="G13" s="476">
        <f>'13. sz. melléklet'!F41</f>
        <v>4230</v>
      </c>
      <c r="H13" s="476">
        <f>'13. sz. melléklet'!F42</f>
        <v>6585</v>
      </c>
      <c r="I13" s="476"/>
      <c r="J13" s="476">
        <f>'13. sz. melléklet'!F45</f>
        <v>443</v>
      </c>
      <c r="K13" s="476"/>
      <c r="L13" s="476">
        <f>SUM(F13:K13)</f>
        <v>27604</v>
      </c>
    </row>
    <row r="14" spans="1:12" ht="16.5" thickBot="1">
      <c r="A14" s="462" t="s">
        <v>503</v>
      </c>
      <c r="B14" s="469"/>
      <c r="C14" s="723"/>
      <c r="D14" s="723"/>
      <c r="E14" s="724"/>
      <c r="F14" s="871"/>
      <c r="G14" s="871"/>
      <c r="H14" s="871"/>
      <c r="I14" s="871"/>
      <c r="J14" s="871"/>
      <c r="K14" s="871"/>
      <c r="L14" s="872"/>
    </row>
    <row r="15" spans="1:12" ht="15.75">
      <c r="A15" s="465" t="s">
        <v>504</v>
      </c>
      <c r="B15" s="717"/>
      <c r="C15" s="717"/>
      <c r="D15" s="717"/>
      <c r="E15" s="718"/>
      <c r="F15" s="718"/>
      <c r="G15" s="718"/>
      <c r="H15" s="718"/>
      <c r="I15" s="718"/>
      <c r="J15" s="718"/>
      <c r="K15" s="718"/>
      <c r="L15" s="718"/>
    </row>
    <row r="16" spans="1:12" ht="15.75">
      <c r="A16" s="466" t="s">
        <v>502</v>
      </c>
      <c r="B16" s="707">
        <v>26628</v>
      </c>
      <c r="C16" s="707"/>
      <c r="D16" s="707"/>
      <c r="E16" s="707">
        <f t="shared" si="0"/>
        <v>26628</v>
      </c>
      <c r="F16" s="707">
        <v>8798</v>
      </c>
      <c r="G16" s="707">
        <v>1628</v>
      </c>
      <c r="H16" s="707">
        <v>23890</v>
      </c>
      <c r="I16" s="707"/>
      <c r="J16" s="707">
        <v>236</v>
      </c>
      <c r="K16" s="707"/>
      <c r="L16" s="707">
        <f>SUM(F16:K16)</f>
        <v>34552</v>
      </c>
    </row>
    <row r="17" spans="1:12" ht="15.75">
      <c r="A17" s="466" t="s">
        <v>500</v>
      </c>
      <c r="B17" s="707">
        <v>4563</v>
      </c>
      <c r="C17" s="707"/>
      <c r="D17" s="707"/>
      <c r="E17" s="707">
        <f t="shared" si="0"/>
        <v>4563</v>
      </c>
      <c r="F17" s="707"/>
      <c r="G17" s="707"/>
      <c r="H17" s="707">
        <v>3513</v>
      </c>
      <c r="I17" s="707"/>
      <c r="J17" s="707"/>
      <c r="K17" s="707"/>
      <c r="L17" s="707">
        <f aca="true" t="shared" si="1" ref="L17:L26">SUM(F17:K17)</f>
        <v>3513</v>
      </c>
    </row>
    <row r="18" spans="1:12" ht="15.75">
      <c r="A18" s="467" t="s">
        <v>505</v>
      </c>
      <c r="B18" s="716"/>
      <c r="C18" s="716"/>
      <c r="D18" s="716"/>
      <c r="E18" s="707"/>
      <c r="F18" s="707"/>
      <c r="G18" s="707"/>
      <c r="H18" s="707"/>
      <c r="I18" s="707"/>
      <c r="J18" s="707"/>
      <c r="K18" s="707"/>
      <c r="L18" s="707"/>
    </row>
    <row r="19" spans="1:12" ht="15.75">
      <c r="A19" s="466" t="s">
        <v>502</v>
      </c>
      <c r="B19" s="707">
        <v>105</v>
      </c>
      <c r="C19" s="707"/>
      <c r="D19" s="707"/>
      <c r="E19" s="707">
        <f t="shared" si="0"/>
        <v>105</v>
      </c>
      <c r="F19" s="707">
        <v>3299</v>
      </c>
      <c r="G19" s="707">
        <v>696</v>
      </c>
      <c r="H19" s="707">
        <v>1170</v>
      </c>
      <c r="I19" s="707"/>
      <c r="J19" s="707"/>
      <c r="K19" s="707"/>
      <c r="L19" s="707">
        <f t="shared" si="1"/>
        <v>5165</v>
      </c>
    </row>
    <row r="20" spans="1:12" ht="15.75">
      <c r="A20" s="467" t="s">
        <v>506</v>
      </c>
      <c r="B20" s="716"/>
      <c r="C20" s="716"/>
      <c r="D20" s="716"/>
      <c r="E20" s="707"/>
      <c r="F20" s="707"/>
      <c r="G20" s="707"/>
      <c r="H20" s="707"/>
      <c r="I20" s="707"/>
      <c r="J20" s="707"/>
      <c r="K20" s="707"/>
      <c r="L20" s="707"/>
    </row>
    <row r="21" spans="1:12" ht="15.75">
      <c r="A21" s="466" t="s">
        <v>502</v>
      </c>
      <c r="B21" s="707"/>
      <c r="C21" s="707">
        <f>'15. sz. melléklet'!F25</f>
        <v>2735</v>
      </c>
      <c r="D21" s="707"/>
      <c r="E21" s="707">
        <f t="shared" si="0"/>
        <v>2735</v>
      </c>
      <c r="F21" s="707">
        <f>'15. sz. melléklet'!F40</f>
        <v>2663</v>
      </c>
      <c r="G21" s="707">
        <f>'15. sz. melléklet'!F41</f>
        <v>640</v>
      </c>
      <c r="H21" s="707">
        <f>'15. sz. melléklet'!F42</f>
        <v>1899</v>
      </c>
      <c r="I21" s="707">
        <f>'15. sz. melléklet'!F44</f>
        <v>8040</v>
      </c>
      <c r="J21" s="707">
        <f>'15. sz. melléklet'!F45</f>
        <v>711</v>
      </c>
      <c r="K21" s="707"/>
      <c r="L21" s="707">
        <f t="shared" si="1"/>
        <v>13953</v>
      </c>
    </row>
    <row r="22" spans="1:12" ht="15.75">
      <c r="A22" s="467" t="s">
        <v>507</v>
      </c>
      <c r="B22" s="716"/>
      <c r="C22" s="716"/>
      <c r="D22" s="716"/>
      <c r="E22" s="707"/>
      <c r="F22" s="707"/>
      <c r="G22" s="707"/>
      <c r="H22" s="707"/>
      <c r="I22" s="707"/>
      <c r="J22" s="707"/>
      <c r="K22" s="707"/>
      <c r="L22" s="707"/>
    </row>
    <row r="23" spans="1:12" ht="15.75">
      <c r="A23" s="466" t="s">
        <v>502</v>
      </c>
      <c r="B23" s="707">
        <f>'14. sz. melléklet'!F16</f>
        <v>2596</v>
      </c>
      <c r="C23" s="707">
        <f>'14. sz. melléklet'!F26</f>
        <v>430</v>
      </c>
      <c r="D23" s="707"/>
      <c r="E23" s="707">
        <f t="shared" si="0"/>
        <v>3026</v>
      </c>
      <c r="F23" s="707">
        <f>'14. sz. melléklet'!F42</f>
        <v>2807</v>
      </c>
      <c r="G23" s="707">
        <f>'14. sz. melléklet'!F43</f>
        <v>719</v>
      </c>
      <c r="H23" s="707">
        <f>'14. sz. melléklet'!F44</f>
        <v>2127</v>
      </c>
      <c r="I23" s="707">
        <f>'14. sz. melléklet'!F46</f>
        <v>14344</v>
      </c>
      <c r="J23" s="707"/>
      <c r="K23" s="707"/>
      <c r="L23" s="707">
        <f t="shared" si="1"/>
        <v>19997</v>
      </c>
    </row>
    <row r="24" spans="1:12" ht="15.75">
      <c r="A24" s="467" t="s">
        <v>508</v>
      </c>
      <c r="B24" s="716"/>
      <c r="C24" s="716"/>
      <c r="D24" s="716"/>
      <c r="E24" s="707"/>
      <c r="F24" s="707"/>
      <c r="G24" s="707"/>
      <c r="H24" s="707"/>
      <c r="I24" s="707"/>
      <c r="J24" s="707"/>
      <c r="K24" s="707"/>
      <c r="L24" s="707"/>
    </row>
    <row r="25" spans="1:12" ht="15.75">
      <c r="A25" s="466" t="s">
        <v>502</v>
      </c>
      <c r="B25" s="707">
        <v>267400</v>
      </c>
      <c r="C25" s="707">
        <v>225922</v>
      </c>
      <c r="D25" s="707">
        <v>47486</v>
      </c>
      <c r="E25" s="707">
        <f t="shared" si="0"/>
        <v>540808</v>
      </c>
      <c r="F25" s="707">
        <v>33167</v>
      </c>
      <c r="G25" s="707">
        <v>7298</v>
      </c>
      <c r="H25" s="707">
        <v>107531</v>
      </c>
      <c r="I25" s="707">
        <v>14019</v>
      </c>
      <c r="J25" s="707">
        <v>60234</v>
      </c>
      <c r="K25" s="707">
        <v>61351</v>
      </c>
      <c r="L25" s="707">
        <f t="shared" si="1"/>
        <v>283600</v>
      </c>
    </row>
    <row r="26" spans="1:12" ht="16.5" thickBot="1">
      <c r="A26" s="468" t="s">
        <v>500</v>
      </c>
      <c r="B26" s="719">
        <v>2318</v>
      </c>
      <c r="C26" s="719">
        <v>13029</v>
      </c>
      <c r="D26" s="719">
        <v>65196</v>
      </c>
      <c r="E26" s="722">
        <f t="shared" si="0"/>
        <v>80543</v>
      </c>
      <c r="F26" s="719">
        <v>283</v>
      </c>
      <c r="G26" s="719">
        <v>74</v>
      </c>
      <c r="H26" s="719">
        <v>28260</v>
      </c>
      <c r="I26" s="719">
        <v>15394</v>
      </c>
      <c r="J26" s="719">
        <v>36532</v>
      </c>
      <c r="K26" s="719"/>
      <c r="L26" s="707">
        <f t="shared" si="1"/>
        <v>80543</v>
      </c>
    </row>
    <row r="27" spans="1:12" ht="16.5" thickBot="1">
      <c r="A27" s="462" t="s">
        <v>509</v>
      </c>
      <c r="B27" s="720">
        <f>SUM(B10:B26)</f>
        <v>303841</v>
      </c>
      <c r="C27" s="720">
        <f>SUM(C10:C26)</f>
        <v>242116</v>
      </c>
      <c r="D27" s="720">
        <f>SUM(D10:D26)</f>
        <v>113070</v>
      </c>
      <c r="E27" s="720">
        <f>SUM(E10:E26)</f>
        <v>659027</v>
      </c>
      <c r="F27" s="720">
        <f aca="true" t="shared" si="2" ref="F27:L27">SUM(F10:F26)</f>
        <v>107764</v>
      </c>
      <c r="G27" s="720">
        <f t="shared" si="2"/>
        <v>25812</v>
      </c>
      <c r="H27" s="720">
        <f t="shared" si="2"/>
        <v>188244</v>
      </c>
      <c r="I27" s="720">
        <f t="shared" si="2"/>
        <v>51797</v>
      </c>
      <c r="J27" s="720">
        <f t="shared" si="2"/>
        <v>147790</v>
      </c>
      <c r="K27" s="720">
        <f t="shared" si="2"/>
        <v>61351</v>
      </c>
      <c r="L27" s="720">
        <f t="shared" si="2"/>
        <v>582758</v>
      </c>
    </row>
    <row r="28" ht="12.75">
      <c r="F28" s="721"/>
    </row>
    <row r="29" spans="6:10" ht="12.75">
      <c r="F29" s="95"/>
      <c r="G29" s="95"/>
      <c r="H29" s="95"/>
      <c r="I29" s="95"/>
      <c r="J29" s="95"/>
    </row>
    <row r="32" ht="12.75">
      <c r="J32" s="95"/>
    </row>
  </sheetData>
  <sheetProtection/>
  <mergeCells count="8">
    <mergeCell ref="A2:L2"/>
    <mergeCell ref="A3:L3"/>
    <mergeCell ref="A4:L4"/>
    <mergeCell ref="F14:L14"/>
    <mergeCell ref="B7:E7"/>
    <mergeCell ref="F7:L7"/>
    <mergeCell ref="F9:L9"/>
    <mergeCell ref="F12:L12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landscape" paperSize="9" scale="85" r:id="rId1"/>
  <headerFooter alignWithMargins="0">
    <oddHeader>&amp;R11.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1">
      <selection activeCell="A2" sqref="A2:G6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20" ht="12.75">
      <c r="A2" s="823" t="s">
        <v>832</v>
      </c>
      <c r="B2" s="823"/>
      <c r="C2" s="823"/>
      <c r="D2" s="823"/>
      <c r="E2" s="823"/>
      <c r="F2" s="823"/>
      <c r="G2" s="82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</row>
    <row r="3" spans="1:20" ht="12.75">
      <c r="A3" s="823" t="s">
        <v>609</v>
      </c>
      <c r="B3" s="823"/>
      <c r="C3" s="823"/>
      <c r="D3" s="823"/>
      <c r="E3" s="823"/>
      <c r="F3" s="823"/>
      <c r="G3" s="82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</row>
    <row r="4" spans="1:20" ht="12.75">
      <c r="A4" s="823" t="s">
        <v>610</v>
      </c>
      <c r="B4" s="823"/>
      <c r="C4" s="823"/>
      <c r="D4" s="823"/>
      <c r="E4" s="823"/>
      <c r="F4" s="823"/>
      <c r="G4" s="82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</row>
    <row r="5" spans="1:20" ht="12.75">
      <c r="A5" s="823" t="s">
        <v>611</v>
      </c>
      <c r="B5" s="823"/>
      <c r="C5" s="823"/>
      <c r="D5" s="823"/>
      <c r="E5" s="823"/>
      <c r="F5" s="823"/>
      <c r="G5" s="82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</row>
    <row r="6" spans="1:20" ht="12.75">
      <c r="A6" s="823" t="s">
        <v>612</v>
      </c>
      <c r="B6" s="823"/>
      <c r="C6" s="823"/>
      <c r="D6" s="823"/>
      <c r="E6" s="823"/>
      <c r="F6" s="823"/>
      <c r="G6" s="82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</row>
    <row r="7" ht="13.5" thickBot="1"/>
    <row r="8" spans="1:7" ht="49.5" customHeight="1" thickBot="1">
      <c r="A8" s="878" t="s">
        <v>511</v>
      </c>
      <c r="B8" s="879"/>
      <c r="C8" s="585" t="s">
        <v>498</v>
      </c>
      <c r="D8" s="586"/>
      <c r="E8" s="549"/>
      <c r="F8" s="549"/>
      <c r="G8" s="551"/>
    </row>
    <row r="9" spans="1:7" ht="16.5" customHeight="1">
      <c r="A9" s="536"/>
      <c r="B9" s="536"/>
      <c r="C9" s="600"/>
      <c r="D9" s="535"/>
      <c r="E9" s="553"/>
      <c r="F9" s="553"/>
      <c r="G9" s="553"/>
    </row>
    <row r="10" spans="1:7" ht="16.5" thickBot="1">
      <c r="A10" s="478"/>
      <c r="B10" s="478"/>
      <c r="C10" s="478"/>
      <c r="D10" s="479"/>
      <c r="G10" s="479" t="s">
        <v>343</v>
      </c>
    </row>
    <row r="11" spans="1:7" ht="32.25" thickBot="1">
      <c r="A11" s="879" t="s">
        <v>512</v>
      </c>
      <c r="B11" s="880"/>
      <c r="C11" s="481" t="s">
        <v>513</v>
      </c>
      <c r="D11" s="386" t="s">
        <v>242</v>
      </c>
      <c r="E11" s="387" t="s">
        <v>243</v>
      </c>
      <c r="F11" s="387" t="s">
        <v>244</v>
      </c>
      <c r="G11" s="388" t="s">
        <v>245</v>
      </c>
    </row>
    <row r="12" spans="1:7" ht="16.5" thickBot="1">
      <c r="A12" s="482">
        <v>1</v>
      </c>
      <c r="B12" s="483">
        <v>2</v>
      </c>
      <c r="C12" s="483">
        <v>3</v>
      </c>
      <c r="D12" s="537">
        <v>4</v>
      </c>
      <c r="E12" s="483">
        <v>5</v>
      </c>
      <c r="F12" s="483">
        <v>6</v>
      </c>
      <c r="G12" s="484">
        <v>7</v>
      </c>
    </row>
    <row r="13" spans="1:7" ht="16.5" thickBot="1">
      <c r="A13" s="485"/>
      <c r="B13" s="486"/>
      <c r="C13" s="486" t="s">
        <v>280</v>
      </c>
      <c r="D13" s="538"/>
      <c r="E13" s="539"/>
      <c r="F13" s="539"/>
      <c r="G13" s="392"/>
    </row>
    <row r="14" spans="1:7" ht="16.5" thickBot="1">
      <c r="A14" s="482" t="s">
        <v>26</v>
      </c>
      <c r="B14" s="487"/>
      <c r="C14" s="488" t="s">
        <v>536</v>
      </c>
      <c r="D14" s="540">
        <f>SUM(D15:D25)</f>
        <v>152</v>
      </c>
      <c r="E14" s="540">
        <f>SUM(E15:E25)</f>
        <v>152</v>
      </c>
      <c r="F14" s="540">
        <f>SUM(F15:F25)</f>
        <v>224</v>
      </c>
      <c r="G14" s="570">
        <f>F14/E14*100</f>
        <v>147.36842105263156</v>
      </c>
    </row>
    <row r="15" spans="1:7" ht="15.75">
      <c r="A15" s="489"/>
      <c r="B15" s="490" t="s">
        <v>70</v>
      </c>
      <c r="C15" s="491" t="s">
        <v>112</v>
      </c>
      <c r="D15" s="541"/>
      <c r="E15" s="557">
        <v>20</v>
      </c>
      <c r="F15" s="557"/>
      <c r="G15" s="566"/>
    </row>
    <row r="16" spans="1:7" ht="15.75">
      <c r="A16" s="492"/>
      <c r="B16" s="490" t="s">
        <v>71</v>
      </c>
      <c r="C16" s="493" t="s">
        <v>113</v>
      </c>
      <c r="D16" s="542">
        <v>20</v>
      </c>
      <c r="E16" s="558"/>
      <c r="F16" s="558"/>
      <c r="G16" s="567"/>
    </row>
    <row r="17" spans="1:7" ht="15.75">
      <c r="A17" s="492"/>
      <c r="B17" s="490" t="s">
        <v>72</v>
      </c>
      <c r="C17" s="493" t="s">
        <v>114</v>
      </c>
      <c r="D17" s="542"/>
      <c r="E17" s="558"/>
      <c r="F17" s="558"/>
      <c r="G17" s="567"/>
    </row>
    <row r="18" spans="1:7" ht="15.75">
      <c r="A18" s="492"/>
      <c r="B18" s="490" t="s">
        <v>73</v>
      </c>
      <c r="C18" s="493" t="s">
        <v>115</v>
      </c>
      <c r="D18" s="542"/>
      <c r="E18" s="558"/>
      <c r="F18" s="558"/>
      <c r="G18" s="567"/>
    </row>
    <row r="19" spans="1:7" ht="15.75">
      <c r="A19" s="492"/>
      <c r="B19" s="490" t="s">
        <v>514</v>
      </c>
      <c r="C19" s="494" t="s">
        <v>116</v>
      </c>
      <c r="D19" s="542"/>
      <c r="E19" s="558"/>
      <c r="F19" s="558"/>
      <c r="G19" s="567"/>
    </row>
    <row r="20" spans="1:7" ht="15.75">
      <c r="A20" s="495"/>
      <c r="B20" s="490" t="s">
        <v>74</v>
      </c>
      <c r="C20" s="493" t="s">
        <v>117</v>
      </c>
      <c r="D20" s="543">
        <v>32</v>
      </c>
      <c r="E20" s="558">
        <v>32</v>
      </c>
      <c r="F20" s="558">
        <v>30</v>
      </c>
      <c r="G20" s="567">
        <f>F20/E20*100</f>
        <v>93.75</v>
      </c>
    </row>
    <row r="21" spans="1:7" ht="15.75">
      <c r="A21" s="492"/>
      <c r="B21" s="490" t="s">
        <v>75</v>
      </c>
      <c r="C21" s="493" t="s">
        <v>515</v>
      </c>
      <c r="D21" s="542"/>
      <c r="E21" s="558"/>
      <c r="F21" s="558"/>
      <c r="G21" s="567"/>
    </row>
    <row r="22" spans="1:7" ht="15.75">
      <c r="A22" s="496"/>
      <c r="B22" s="497" t="s">
        <v>82</v>
      </c>
      <c r="C22" s="494" t="s">
        <v>516</v>
      </c>
      <c r="D22" s="544"/>
      <c r="E22" s="562"/>
      <c r="F22" s="562"/>
      <c r="G22" s="568"/>
    </row>
    <row r="23" spans="1:7" ht="15.75">
      <c r="A23" s="496"/>
      <c r="B23" s="490" t="s">
        <v>83</v>
      </c>
      <c r="C23" s="493" t="s">
        <v>230</v>
      </c>
      <c r="D23" s="564">
        <v>100</v>
      </c>
      <c r="E23" s="558">
        <v>100</v>
      </c>
      <c r="F23" s="558">
        <v>75</v>
      </c>
      <c r="G23" s="567">
        <f>F23/E23*100</f>
        <v>75</v>
      </c>
    </row>
    <row r="24" spans="1:7" ht="15.75">
      <c r="A24" s="496"/>
      <c r="B24" s="563" t="s">
        <v>84</v>
      </c>
      <c r="C24" s="493" t="s">
        <v>535</v>
      </c>
      <c r="D24" s="554"/>
      <c r="E24" s="558"/>
      <c r="F24" s="558">
        <v>107</v>
      </c>
      <c r="G24" s="571" t="s">
        <v>247</v>
      </c>
    </row>
    <row r="25" spans="1:7" ht="16.5" thickBot="1">
      <c r="A25" s="498"/>
      <c r="B25" s="499" t="s">
        <v>85</v>
      </c>
      <c r="C25" s="580" t="s">
        <v>534</v>
      </c>
      <c r="D25" s="543"/>
      <c r="E25" s="557"/>
      <c r="F25" s="557">
        <v>12</v>
      </c>
      <c r="G25" s="572" t="s">
        <v>247</v>
      </c>
    </row>
    <row r="26" spans="1:7" ht="16.5" thickBot="1">
      <c r="A26" s="579" t="s">
        <v>27</v>
      </c>
      <c r="B26" s="583"/>
      <c r="C26" s="584" t="s">
        <v>120</v>
      </c>
      <c r="D26" s="545"/>
      <c r="E26" s="573"/>
      <c r="F26" s="573">
        <v>7</v>
      </c>
      <c r="G26" s="574" t="s">
        <v>247</v>
      </c>
    </row>
    <row r="27" spans="1:7" ht="16.5" thickBot="1">
      <c r="A27" s="482" t="s">
        <v>28</v>
      </c>
      <c r="B27" s="487"/>
      <c r="C27" s="500" t="s">
        <v>539</v>
      </c>
      <c r="D27" s="540">
        <f>SUM(D28:D31)</f>
        <v>0</v>
      </c>
      <c r="E27" s="556"/>
      <c r="F27" s="556"/>
      <c r="G27" s="565"/>
    </row>
    <row r="28" spans="1:7" ht="15.75">
      <c r="A28" s="492"/>
      <c r="B28" s="490" t="s">
        <v>49</v>
      </c>
      <c r="C28" s="501" t="s">
        <v>518</v>
      </c>
      <c r="D28" s="542"/>
      <c r="E28" s="557"/>
      <c r="F28" s="557"/>
      <c r="G28" s="566"/>
    </row>
    <row r="29" spans="1:7" ht="15.75">
      <c r="A29" s="492"/>
      <c r="B29" s="490" t="s">
        <v>50</v>
      </c>
      <c r="C29" s="493" t="s">
        <v>519</v>
      </c>
      <c r="D29" s="542"/>
      <c r="E29" s="558"/>
      <c r="F29" s="558"/>
      <c r="G29" s="567"/>
    </row>
    <row r="30" spans="1:7" ht="15.75">
      <c r="A30" s="492"/>
      <c r="B30" s="490" t="s">
        <v>51</v>
      </c>
      <c r="C30" s="493" t="s">
        <v>520</v>
      </c>
      <c r="D30" s="542"/>
      <c r="E30" s="558"/>
      <c r="F30" s="558"/>
      <c r="G30" s="567"/>
    </row>
    <row r="31" spans="1:7" ht="16.5" thickBot="1">
      <c r="A31" s="492"/>
      <c r="B31" s="490" t="s">
        <v>52</v>
      </c>
      <c r="C31" s="493" t="s">
        <v>293</v>
      </c>
      <c r="D31" s="542"/>
      <c r="E31" s="557"/>
      <c r="F31" s="557"/>
      <c r="G31" s="566"/>
    </row>
    <row r="32" spans="1:7" ht="16.5" thickBot="1">
      <c r="A32" s="502" t="s">
        <v>29</v>
      </c>
      <c r="B32" s="503"/>
      <c r="C32" s="504" t="s">
        <v>540</v>
      </c>
      <c r="D32" s="545"/>
      <c r="E32" s="556"/>
      <c r="F32" s="556"/>
      <c r="G32" s="565"/>
    </row>
    <row r="33" spans="1:7" ht="16.5" thickBot="1">
      <c r="A33" s="502" t="s">
        <v>30</v>
      </c>
      <c r="B33" s="487"/>
      <c r="C33" s="504" t="s">
        <v>541</v>
      </c>
      <c r="D33" s="545"/>
      <c r="E33" s="556"/>
      <c r="F33" s="556"/>
      <c r="G33" s="565"/>
    </row>
    <row r="34" spans="1:7" ht="16.5" thickBot="1">
      <c r="A34" s="482" t="s">
        <v>31</v>
      </c>
      <c r="B34" s="505"/>
      <c r="C34" s="504" t="s">
        <v>542</v>
      </c>
      <c r="D34" s="540">
        <f>+D35+D36</f>
        <v>0</v>
      </c>
      <c r="E34" s="573"/>
      <c r="F34" s="573">
        <f>SUM(F35:F36)</f>
        <v>339</v>
      </c>
      <c r="G34" s="574" t="s">
        <v>247</v>
      </c>
    </row>
    <row r="35" spans="1:7" ht="15.75">
      <c r="A35" s="489"/>
      <c r="B35" s="581" t="s">
        <v>58</v>
      </c>
      <c r="C35" s="507" t="s">
        <v>524</v>
      </c>
      <c r="D35" s="546"/>
      <c r="E35" s="557"/>
      <c r="F35" s="557">
        <v>339</v>
      </c>
      <c r="G35" s="572" t="s">
        <v>247</v>
      </c>
    </row>
    <row r="36" spans="1:7" ht="16.5" thickBot="1">
      <c r="A36" s="498"/>
      <c r="B36" s="582" t="s">
        <v>59</v>
      </c>
      <c r="C36" s="509" t="s">
        <v>525</v>
      </c>
      <c r="D36" s="547"/>
      <c r="E36" s="559"/>
      <c r="F36" s="559"/>
      <c r="G36" s="569"/>
    </row>
    <row r="37" spans="1:7" ht="16.5" thickBot="1">
      <c r="A37" s="510" t="s">
        <v>32</v>
      </c>
      <c r="B37" s="511"/>
      <c r="C37" s="504" t="s">
        <v>543</v>
      </c>
      <c r="D37" s="545">
        <v>77685</v>
      </c>
      <c r="E37" s="576">
        <v>131486</v>
      </c>
      <c r="F37" s="576">
        <v>115486</v>
      </c>
      <c r="G37" s="570">
        <f>F37/E37*100</f>
        <v>87.83140410385897</v>
      </c>
    </row>
    <row r="38" spans="1:7" ht="16.5" thickBot="1">
      <c r="A38" s="510" t="s">
        <v>33</v>
      </c>
      <c r="B38" s="577"/>
      <c r="C38" s="578" t="s">
        <v>544</v>
      </c>
      <c r="D38" s="545"/>
      <c r="E38" s="576"/>
      <c r="F38" s="576">
        <v>-15</v>
      </c>
      <c r="G38" s="574" t="s">
        <v>247</v>
      </c>
    </row>
    <row r="39" spans="1:7" ht="16.5" thickBot="1">
      <c r="A39" s="510" t="s">
        <v>296</v>
      </c>
      <c r="B39" s="512"/>
      <c r="C39" s="513" t="s">
        <v>537</v>
      </c>
      <c r="D39" s="548">
        <f>SUM(D14,D26,D27,D32,D34,D37,D38)</f>
        <v>77837</v>
      </c>
      <c r="E39" s="548">
        <f>SUM(E14,E26,E27,E32,E34,E37,E38)</f>
        <v>131638</v>
      </c>
      <c r="F39" s="548">
        <f>SUM(F14,F26,F27,F32,F34,F37,F38)</f>
        <v>116041</v>
      </c>
      <c r="G39" s="570">
        <f>F39/E39*100</f>
        <v>88.15159756301372</v>
      </c>
    </row>
    <row r="40" spans="1:7" ht="15.75">
      <c r="A40" s="514"/>
      <c r="B40" s="514"/>
      <c r="C40" s="515"/>
      <c r="D40" s="516"/>
      <c r="E40" s="329"/>
      <c r="F40" s="329"/>
      <c r="G40" s="329"/>
    </row>
    <row r="41" spans="1:7" ht="16.5" thickBot="1">
      <c r="A41" s="517"/>
      <c r="B41" s="518"/>
      <c r="C41" s="518"/>
      <c r="D41" s="518"/>
      <c r="E41" s="329"/>
      <c r="F41" s="329"/>
      <c r="G41" s="329"/>
    </row>
    <row r="42" spans="1:7" ht="16.5" thickBot="1">
      <c r="A42" s="480"/>
      <c r="B42" s="519"/>
      <c r="C42" s="519" t="s">
        <v>281</v>
      </c>
      <c r="D42" s="552"/>
      <c r="E42" s="587"/>
      <c r="F42" s="587"/>
      <c r="G42" s="408"/>
    </row>
    <row r="43" spans="1:7" ht="16.5" thickBot="1">
      <c r="A43" s="502" t="s">
        <v>26</v>
      </c>
      <c r="B43" s="520"/>
      <c r="C43" s="521" t="s">
        <v>528</v>
      </c>
      <c r="D43" s="591">
        <f>SUM(D44:D48)</f>
        <v>76098</v>
      </c>
      <c r="E43" s="594">
        <f>SUM(E44:E48)</f>
        <v>78431</v>
      </c>
      <c r="F43" s="596">
        <f>SUM(F44:F48)</f>
        <v>64197</v>
      </c>
      <c r="G43" s="597">
        <f>F43/E43*100</f>
        <v>81.85156379492803</v>
      </c>
    </row>
    <row r="44" spans="1:7" ht="15.75">
      <c r="A44" s="522"/>
      <c r="B44" s="523" t="s">
        <v>70</v>
      </c>
      <c r="C44" s="501" t="s">
        <v>41</v>
      </c>
      <c r="D44" s="592">
        <v>42815</v>
      </c>
      <c r="E44" s="589">
        <v>44662</v>
      </c>
      <c r="F44" s="589">
        <v>40401</v>
      </c>
      <c r="G44" s="410">
        <f>F44/E44*100</f>
        <v>90.4594509874166</v>
      </c>
    </row>
    <row r="45" spans="1:7" ht="15.75">
      <c r="A45" s="524"/>
      <c r="B45" s="525" t="s">
        <v>71</v>
      </c>
      <c r="C45" s="493" t="s">
        <v>171</v>
      </c>
      <c r="D45" s="593">
        <v>10603</v>
      </c>
      <c r="E45" s="590">
        <v>11089</v>
      </c>
      <c r="F45" s="590">
        <v>10527</v>
      </c>
      <c r="G45" s="409">
        <f>F45/E45*100</f>
        <v>94.93191450987464</v>
      </c>
    </row>
    <row r="46" spans="1:7" ht="15.75">
      <c r="A46" s="524"/>
      <c r="B46" s="525" t="s">
        <v>72</v>
      </c>
      <c r="C46" s="493" t="s">
        <v>529</v>
      </c>
      <c r="D46" s="593">
        <v>22680</v>
      </c>
      <c r="E46" s="590">
        <v>22680</v>
      </c>
      <c r="F46" s="590">
        <v>13269</v>
      </c>
      <c r="G46" s="409">
        <f>F46/E46*100</f>
        <v>58.50529100529101</v>
      </c>
    </row>
    <row r="47" spans="1:7" ht="15.75">
      <c r="A47" s="524"/>
      <c r="B47" s="525" t="s">
        <v>73</v>
      </c>
      <c r="C47" s="493" t="s">
        <v>172</v>
      </c>
      <c r="D47" s="593"/>
      <c r="E47" s="590"/>
      <c r="F47" s="590"/>
      <c r="G47" s="409"/>
    </row>
    <row r="48" spans="1:7" ht="16.5" thickBot="1">
      <c r="A48" s="524"/>
      <c r="B48" s="525" t="s">
        <v>81</v>
      </c>
      <c r="C48" s="493" t="s">
        <v>173</v>
      </c>
      <c r="D48" s="593"/>
      <c r="E48" s="589"/>
      <c r="F48" s="589"/>
      <c r="G48" s="410"/>
    </row>
    <row r="49" spans="1:7" ht="16.5" thickBot="1">
      <c r="A49" s="502" t="s">
        <v>27</v>
      </c>
      <c r="B49" s="520"/>
      <c r="C49" s="521" t="s">
        <v>530</v>
      </c>
      <c r="D49" s="594">
        <f>SUM(D50:D53)</f>
        <v>1739</v>
      </c>
      <c r="E49" s="594">
        <f>SUM(E50:E53)</f>
        <v>53207</v>
      </c>
      <c r="F49" s="596">
        <f>SUM(F50:F53)</f>
        <v>49634</v>
      </c>
      <c r="G49" s="597">
        <f>F49/E49*100</f>
        <v>93.28471817617982</v>
      </c>
    </row>
    <row r="50" spans="1:7" ht="15.75">
      <c r="A50" s="522"/>
      <c r="B50" s="523" t="s">
        <v>76</v>
      </c>
      <c r="C50" s="501" t="s">
        <v>175</v>
      </c>
      <c r="D50" s="592">
        <v>597</v>
      </c>
      <c r="E50" s="589">
        <v>38150</v>
      </c>
      <c r="F50" s="589">
        <v>36854</v>
      </c>
      <c r="G50" s="410">
        <f>F50/E50*100</f>
        <v>96.60288335517694</v>
      </c>
    </row>
    <row r="51" spans="1:7" ht="15.75">
      <c r="A51" s="524"/>
      <c r="B51" s="525" t="s">
        <v>77</v>
      </c>
      <c r="C51" s="493" t="s">
        <v>176</v>
      </c>
      <c r="D51" s="593">
        <v>1142</v>
      </c>
      <c r="E51" s="590">
        <v>15057</v>
      </c>
      <c r="F51" s="590">
        <v>12780</v>
      </c>
      <c r="G51" s="409">
        <f>F51/E51*100</f>
        <v>84.87746563060371</v>
      </c>
    </row>
    <row r="52" spans="1:7" ht="31.5">
      <c r="A52" s="524"/>
      <c r="B52" s="525" t="s">
        <v>78</v>
      </c>
      <c r="C52" s="493" t="s">
        <v>183</v>
      </c>
      <c r="D52" s="593"/>
      <c r="E52" s="590"/>
      <c r="F52" s="590"/>
      <c r="G52" s="409"/>
    </row>
    <row r="53" spans="1:7" ht="16.5" thickBot="1">
      <c r="A53" s="524"/>
      <c r="B53" s="525" t="s">
        <v>79</v>
      </c>
      <c r="C53" s="493" t="s">
        <v>531</v>
      </c>
      <c r="D53" s="593"/>
      <c r="E53" s="589"/>
      <c r="F53" s="589"/>
      <c r="G53" s="410"/>
    </row>
    <row r="54" spans="1:7" ht="16.5" thickBot="1">
      <c r="A54" s="502" t="s">
        <v>28</v>
      </c>
      <c r="B54" s="520"/>
      <c r="C54" s="521" t="s">
        <v>225</v>
      </c>
      <c r="D54" s="595"/>
      <c r="E54" s="575"/>
      <c r="F54" s="575"/>
      <c r="G54" s="588"/>
    </row>
    <row r="55" spans="1:7" ht="16.5" thickBot="1">
      <c r="A55" s="502" t="s">
        <v>29</v>
      </c>
      <c r="B55" s="520"/>
      <c r="C55" s="521" t="s">
        <v>545</v>
      </c>
      <c r="D55" s="595"/>
      <c r="E55" s="576"/>
      <c r="F55" s="576">
        <v>1629</v>
      </c>
      <c r="G55" s="598" t="s">
        <v>247</v>
      </c>
    </row>
    <row r="56" spans="1:7" ht="16.5" thickBot="1">
      <c r="A56" s="502" t="s">
        <v>30</v>
      </c>
      <c r="B56" s="526"/>
      <c r="C56" s="527" t="s">
        <v>538</v>
      </c>
      <c r="D56" s="594">
        <f>+D43+D49+D54+D55</f>
        <v>77837</v>
      </c>
      <c r="E56" s="594">
        <f>+E43+E49+E54+E55</f>
        <v>131638</v>
      </c>
      <c r="F56" s="596">
        <f>+F43+F49+F54+F55</f>
        <v>115460</v>
      </c>
      <c r="G56" s="597">
        <f>F56/E56*100</f>
        <v>87.71023564624197</v>
      </c>
    </row>
    <row r="57" spans="1:7" ht="16.5" thickBot="1">
      <c r="A57" s="528"/>
      <c r="B57" s="529"/>
      <c r="C57" s="529"/>
      <c r="D57" s="529"/>
      <c r="E57" s="329"/>
      <c r="F57" s="329"/>
      <c r="G57" s="329"/>
    </row>
    <row r="58" spans="1:7" ht="16.5" thickBot="1">
      <c r="A58" s="530" t="s">
        <v>550</v>
      </c>
      <c r="B58" s="531"/>
      <c r="C58" s="532"/>
      <c r="D58" s="555">
        <f>SUM(D59:D62)</f>
        <v>15</v>
      </c>
      <c r="E58" s="555">
        <f>SUM(E59:E62)</f>
        <v>15</v>
      </c>
      <c r="F58" s="599">
        <f>SUM(F59:F62)</f>
        <v>12</v>
      </c>
      <c r="G58" s="329"/>
    </row>
    <row r="59" spans="1:7" ht="15.75">
      <c r="A59" s="601"/>
      <c r="B59" s="602" t="s">
        <v>532</v>
      </c>
      <c r="C59" s="606" t="s">
        <v>548</v>
      </c>
      <c r="D59" s="607">
        <v>11</v>
      </c>
      <c r="E59" s="607">
        <v>11</v>
      </c>
      <c r="F59" s="560">
        <v>10</v>
      </c>
      <c r="G59" s="329"/>
    </row>
    <row r="60" spans="1:7" ht="15.75">
      <c r="A60" s="605"/>
      <c r="B60" s="534"/>
      <c r="C60" s="534" t="s">
        <v>533</v>
      </c>
      <c r="D60" s="608">
        <v>1</v>
      </c>
      <c r="E60" s="608">
        <v>1</v>
      </c>
      <c r="F60" s="609">
        <v>1</v>
      </c>
      <c r="G60" s="329"/>
    </row>
    <row r="61" spans="1:7" ht="15.75">
      <c r="A61" s="533"/>
      <c r="B61" s="534"/>
      <c r="C61" s="610" t="s">
        <v>549</v>
      </c>
      <c r="D61" s="611">
        <v>0</v>
      </c>
      <c r="E61" s="611">
        <v>0</v>
      </c>
      <c r="F61" s="609">
        <v>0</v>
      </c>
      <c r="G61" s="329"/>
    </row>
    <row r="62" spans="1:7" ht="16.5" thickBot="1">
      <c r="A62" s="603"/>
      <c r="B62" s="604"/>
      <c r="C62" s="612" t="s">
        <v>546</v>
      </c>
      <c r="D62" s="613">
        <v>3</v>
      </c>
      <c r="E62" s="613">
        <v>3</v>
      </c>
      <c r="F62" s="561">
        <v>1</v>
      </c>
      <c r="G62" s="329"/>
    </row>
  </sheetData>
  <sheetProtection/>
  <mergeCells count="7">
    <mergeCell ref="A6:G6"/>
    <mergeCell ref="A8:B8"/>
    <mergeCell ref="A11:B11"/>
    <mergeCell ref="A2:G2"/>
    <mergeCell ref="A3:G3"/>
    <mergeCell ref="A4:G4"/>
    <mergeCell ref="A5:G5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65" r:id="rId1"/>
  <headerFooter alignWithMargins="0">
    <oddHeader>&amp;R12. számú melléklet</oddHeader>
  </headerFooter>
  <ignoredErrors>
    <ignoredError sqref="D58:F58" unlockedFormula="1"/>
    <ignoredError sqref="F34 F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A2" sqref="A2:G6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7" ht="12.75">
      <c r="A2" s="823" t="s">
        <v>832</v>
      </c>
      <c r="B2" s="823"/>
      <c r="C2" s="823"/>
      <c r="D2" s="823"/>
      <c r="E2" s="823"/>
      <c r="F2" s="823"/>
      <c r="G2" s="823"/>
    </row>
    <row r="3" spans="1:7" ht="12.75">
      <c r="A3" s="823" t="s">
        <v>609</v>
      </c>
      <c r="B3" s="823"/>
      <c r="C3" s="823"/>
      <c r="D3" s="823"/>
      <c r="E3" s="823"/>
      <c r="F3" s="823"/>
      <c r="G3" s="823"/>
    </row>
    <row r="4" spans="1:7" ht="12.75">
      <c r="A4" s="823" t="s">
        <v>501</v>
      </c>
      <c r="B4" s="823"/>
      <c r="C4" s="823"/>
      <c r="D4" s="823"/>
      <c r="E4" s="823"/>
      <c r="F4" s="823"/>
      <c r="G4" s="823"/>
    </row>
    <row r="5" spans="1:7" ht="12.75">
      <c r="A5" s="823" t="s">
        <v>611</v>
      </c>
      <c r="B5" s="823"/>
      <c r="C5" s="823"/>
      <c r="D5" s="823"/>
      <c r="E5" s="823"/>
      <c r="F5" s="823"/>
      <c r="G5" s="823"/>
    </row>
    <row r="6" spans="1:7" ht="12.75">
      <c r="A6" s="823" t="s">
        <v>612</v>
      </c>
      <c r="B6" s="823"/>
      <c r="C6" s="823"/>
      <c r="D6" s="823"/>
      <c r="E6" s="823"/>
      <c r="F6" s="823"/>
      <c r="G6" s="823"/>
    </row>
    <row r="8" ht="13.5" thickBot="1"/>
    <row r="9" spans="1:7" ht="49.5" customHeight="1" thickBot="1">
      <c r="A9" s="878" t="s">
        <v>511</v>
      </c>
      <c r="B9" s="879"/>
      <c r="C9" s="585" t="s">
        <v>501</v>
      </c>
      <c r="D9" s="586"/>
      <c r="E9" s="549"/>
      <c r="F9" s="549"/>
      <c r="G9" s="551"/>
    </row>
    <row r="10" spans="1:4" ht="15.75">
      <c r="A10" s="881"/>
      <c r="B10" s="881"/>
      <c r="C10" s="614"/>
      <c r="D10" s="477"/>
    </row>
    <row r="11" spans="1:7" ht="16.5" thickBot="1">
      <c r="A11" s="478"/>
      <c r="B11" s="478"/>
      <c r="C11" s="478"/>
      <c r="D11" s="479"/>
      <c r="G11" s="479" t="s">
        <v>343</v>
      </c>
    </row>
    <row r="12" spans="1:7" ht="33" customHeight="1" thickBot="1">
      <c r="A12" s="879" t="s">
        <v>512</v>
      </c>
      <c r="B12" s="880"/>
      <c r="C12" s="481" t="s">
        <v>513</v>
      </c>
      <c r="D12" s="386" t="s">
        <v>242</v>
      </c>
      <c r="E12" s="387" t="s">
        <v>243</v>
      </c>
      <c r="F12" s="387" t="s">
        <v>244</v>
      </c>
      <c r="G12" s="388" t="s">
        <v>245</v>
      </c>
    </row>
    <row r="13" spans="1:7" ht="16.5" thickBot="1">
      <c r="A13" s="482">
        <v>1</v>
      </c>
      <c r="B13" s="483">
        <v>2</v>
      </c>
      <c r="C13" s="483">
        <v>3</v>
      </c>
      <c r="D13" s="537">
        <v>4</v>
      </c>
      <c r="E13" s="483">
        <v>5</v>
      </c>
      <c r="F13" s="483">
        <v>6</v>
      </c>
      <c r="G13" s="484">
        <v>7</v>
      </c>
    </row>
    <row r="14" spans="1:7" ht="16.5" thickBot="1">
      <c r="A14" s="485"/>
      <c r="B14" s="486"/>
      <c r="C14" s="486" t="s">
        <v>280</v>
      </c>
      <c r="D14" s="538"/>
      <c r="E14" s="550"/>
      <c r="F14" s="550"/>
      <c r="G14" s="551"/>
    </row>
    <row r="15" spans="1:7" ht="16.5" thickBot="1">
      <c r="A15" s="482" t="s">
        <v>26</v>
      </c>
      <c r="B15" s="487"/>
      <c r="C15" s="488" t="s">
        <v>547</v>
      </c>
      <c r="D15" s="628"/>
      <c r="E15" s="575"/>
      <c r="F15" s="575"/>
      <c r="G15" s="565"/>
    </row>
    <row r="16" spans="1:7" ht="15.75">
      <c r="A16" s="489"/>
      <c r="B16" s="490" t="s">
        <v>70</v>
      </c>
      <c r="C16" s="615" t="s">
        <v>112</v>
      </c>
      <c r="D16" s="629"/>
      <c r="E16" s="589"/>
      <c r="F16" s="589"/>
      <c r="G16" s="566"/>
    </row>
    <row r="17" spans="1:7" ht="15.75">
      <c r="A17" s="492"/>
      <c r="B17" s="490" t="s">
        <v>71</v>
      </c>
      <c r="C17" s="616" t="s">
        <v>113</v>
      </c>
      <c r="D17" s="630"/>
      <c r="E17" s="590"/>
      <c r="F17" s="590"/>
      <c r="G17" s="567"/>
    </row>
    <row r="18" spans="1:7" ht="15.75">
      <c r="A18" s="492"/>
      <c r="B18" s="490" t="s">
        <v>72</v>
      </c>
      <c r="C18" s="616" t="s">
        <v>114</v>
      </c>
      <c r="D18" s="630"/>
      <c r="E18" s="590"/>
      <c r="F18" s="590"/>
      <c r="G18" s="567"/>
    </row>
    <row r="19" spans="1:7" ht="15.75">
      <c r="A19" s="492"/>
      <c r="B19" s="490" t="s">
        <v>73</v>
      </c>
      <c r="C19" s="616" t="s">
        <v>115</v>
      </c>
      <c r="D19" s="630"/>
      <c r="E19" s="590"/>
      <c r="F19" s="590"/>
      <c r="G19" s="567"/>
    </row>
    <row r="20" spans="1:7" ht="15.75">
      <c r="A20" s="492"/>
      <c r="B20" s="490" t="s">
        <v>514</v>
      </c>
      <c r="C20" s="617" t="s">
        <v>116</v>
      </c>
      <c r="D20" s="630"/>
      <c r="E20" s="590"/>
      <c r="F20" s="590"/>
      <c r="G20" s="567"/>
    </row>
    <row r="21" spans="1:7" ht="15.75">
      <c r="A21" s="495"/>
      <c r="B21" s="490" t="s">
        <v>74</v>
      </c>
      <c r="C21" s="616" t="s">
        <v>117</v>
      </c>
      <c r="D21" s="631"/>
      <c r="E21" s="590"/>
      <c r="F21" s="590"/>
      <c r="G21" s="567"/>
    </row>
    <row r="22" spans="1:7" ht="15.75">
      <c r="A22" s="492"/>
      <c r="B22" s="490" t="s">
        <v>75</v>
      </c>
      <c r="C22" s="616" t="s">
        <v>515</v>
      </c>
      <c r="D22" s="630"/>
      <c r="E22" s="590"/>
      <c r="F22" s="590"/>
      <c r="G22" s="567"/>
    </row>
    <row r="23" spans="1:7" ht="16.5" thickBot="1">
      <c r="A23" s="496"/>
      <c r="B23" s="497" t="s">
        <v>82</v>
      </c>
      <c r="C23" s="617" t="s">
        <v>516</v>
      </c>
      <c r="D23" s="632"/>
      <c r="E23" s="589"/>
      <c r="F23" s="589"/>
      <c r="G23" s="566"/>
    </row>
    <row r="24" spans="1:7" ht="16.5" thickBot="1">
      <c r="A24" s="482" t="s">
        <v>27</v>
      </c>
      <c r="B24" s="487"/>
      <c r="C24" s="488" t="s">
        <v>517</v>
      </c>
      <c r="D24" s="628"/>
      <c r="E24" s="575"/>
      <c r="F24" s="575"/>
      <c r="G24" s="565"/>
    </row>
    <row r="25" spans="1:7" ht="15.75">
      <c r="A25" s="492"/>
      <c r="B25" s="490" t="s">
        <v>76</v>
      </c>
      <c r="C25" s="618" t="s">
        <v>518</v>
      </c>
      <c r="D25" s="630"/>
      <c r="E25" s="589"/>
      <c r="F25" s="589"/>
      <c r="G25" s="566"/>
    </row>
    <row r="26" spans="1:7" ht="15.75">
      <c r="A26" s="492"/>
      <c r="B26" s="490" t="s">
        <v>77</v>
      </c>
      <c r="C26" s="616" t="s">
        <v>519</v>
      </c>
      <c r="D26" s="630"/>
      <c r="E26" s="590"/>
      <c r="F26" s="590"/>
      <c r="G26" s="567"/>
    </row>
    <row r="27" spans="1:7" ht="15.75">
      <c r="A27" s="492"/>
      <c r="B27" s="490" t="s">
        <v>78</v>
      </c>
      <c r="C27" s="616" t="s">
        <v>520</v>
      </c>
      <c r="D27" s="630"/>
      <c r="E27" s="590"/>
      <c r="F27" s="590"/>
      <c r="G27" s="567"/>
    </row>
    <row r="28" spans="1:7" ht="16.5" thickBot="1">
      <c r="A28" s="492"/>
      <c r="B28" s="490" t="s">
        <v>79</v>
      </c>
      <c r="C28" s="616" t="s">
        <v>293</v>
      </c>
      <c r="D28" s="630"/>
      <c r="E28" s="589"/>
      <c r="F28" s="589"/>
      <c r="G28" s="566"/>
    </row>
    <row r="29" spans="1:7" ht="16.5" thickBot="1">
      <c r="A29" s="502" t="s">
        <v>28</v>
      </c>
      <c r="B29" s="503"/>
      <c r="C29" s="503" t="s">
        <v>521</v>
      </c>
      <c r="D29" s="633"/>
      <c r="E29" s="575"/>
      <c r="F29" s="575"/>
      <c r="G29" s="565"/>
    </row>
    <row r="30" spans="1:7" ht="16.5" thickBot="1">
      <c r="A30" s="502" t="s">
        <v>29</v>
      </c>
      <c r="B30" s="487"/>
      <c r="C30" s="503" t="s">
        <v>522</v>
      </c>
      <c r="D30" s="633"/>
      <c r="E30" s="575"/>
      <c r="F30" s="575"/>
      <c r="G30" s="565"/>
    </row>
    <row r="31" spans="1:7" ht="16.5" thickBot="1">
      <c r="A31" s="482" t="s">
        <v>30</v>
      </c>
      <c r="B31" s="505"/>
      <c r="C31" s="503" t="s">
        <v>523</v>
      </c>
      <c r="D31" s="634"/>
      <c r="E31" s="643"/>
      <c r="F31" s="634">
        <f>+F32+F33</f>
        <v>49</v>
      </c>
      <c r="G31" s="574" t="s">
        <v>247</v>
      </c>
    </row>
    <row r="32" spans="1:7" ht="15.75">
      <c r="A32" s="489"/>
      <c r="B32" s="506" t="s">
        <v>55</v>
      </c>
      <c r="C32" s="619" t="s">
        <v>524</v>
      </c>
      <c r="D32" s="635"/>
      <c r="E32" s="589"/>
      <c r="F32" s="589">
        <v>49</v>
      </c>
      <c r="G32" s="572" t="s">
        <v>247</v>
      </c>
    </row>
    <row r="33" spans="1:7" ht="16.5" thickBot="1">
      <c r="A33" s="498"/>
      <c r="B33" s="508" t="s">
        <v>56</v>
      </c>
      <c r="C33" s="620" t="s">
        <v>525</v>
      </c>
      <c r="D33" s="636"/>
      <c r="E33" s="637"/>
      <c r="F33" s="637"/>
      <c r="G33" s="569"/>
    </row>
    <row r="34" spans="1:7" ht="16.5" thickBot="1">
      <c r="A34" s="510" t="s">
        <v>31</v>
      </c>
      <c r="B34" s="511"/>
      <c r="C34" s="503" t="s">
        <v>526</v>
      </c>
      <c r="D34" s="633">
        <v>30248</v>
      </c>
      <c r="E34" s="576">
        <v>32428</v>
      </c>
      <c r="F34" s="576">
        <v>28571</v>
      </c>
      <c r="G34" s="570">
        <f>F34/E34*100</f>
        <v>88.10595781423461</v>
      </c>
    </row>
    <row r="35" spans="1:7" ht="16.5" thickBot="1">
      <c r="A35" s="510" t="s">
        <v>32</v>
      </c>
      <c r="B35" s="512"/>
      <c r="C35" s="621" t="s">
        <v>527</v>
      </c>
      <c r="D35" s="634">
        <f>SUM(D15,D24,D29,D30,D31,D34)</f>
        <v>30248</v>
      </c>
      <c r="E35" s="643">
        <f>SUM(E15,E24,E29,E30,E31,E34)</f>
        <v>32428</v>
      </c>
      <c r="F35" s="643">
        <f>SUM(F15,F24,F29,F30,F31,F34)</f>
        <v>28620</v>
      </c>
      <c r="G35" s="570">
        <f>F35/E35*100</f>
        <v>88.25706179844579</v>
      </c>
    </row>
    <row r="36" spans="1:7" ht="15.75">
      <c r="A36" s="514"/>
      <c r="B36" s="514"/>
      <c r="C36" s="515"/>
      <c r="D36" s="638"/>
      <c r="E36" s="328"/>
      <c r="F36" s="328"/>
      <c r="G36" s="328"/>
    </row>
    <row r="37" spans="1:7" ht="16.5" thickBot="1">
      <c r="A37" s="517"/>
      <c r="B37" s="518"/>
      <c r="C37" s="518"/>
      <c r="D37" s="639"/>
      <c r="E37" s="328"/>
      <c r="F37" s="328"/>
      <c r="G37" s="328"/>
    </row>
    <row r="38" spans="1:7" ht="16.5" thickBot="1">
      <c r="A38" s="480"/>
      <c r="B38" s="519"/>
      <c r="C38" s="519" t="s">
        <v>281</v>
      </c>
      <c r="D38" s="640"/>
      <c r="E38" s="587"/>
      <c r="F38" s="587"/>
      <c r="G38" s="408"/>
    </row>
    <row r="39" spans="1:7" ht="16.5" thickBot="1">
      <c r="A39" s="502" t="s">
        <v>26</v>
      </c>
      <c r="B39" s="520"/>
      <c r="C39" s="622" t="s">
        <v>528</v>
      </c>
      <c r="D39" s="628">
        <f>SUM(D40:D44)</f>
        <v>30248</v>
      </c>
      <c r="E39" s="576">
        <f>SUM(E40:E44)</f>
        <v>32068</v>
      </c>
      <c r="F39" s="576">
        <f>SUM(F40:F44)</f>
        <v>27161</v>
      </c>
      <c r="G39" s="570">
        <f>F39/E39*100</f>
        <v>84.69814144941998</v>
      </c>
    </row>
    <row r="40" spans="1:7" ht="15.75">
      <c r="A40" s="522"/>
      <c r="B40" s="523" t="s">
        <v>70</v>
      </c>
      <c r="C40" s="618" t="s">
        <v>41</v>
      </c>
      <c r="D40" s="641">
        <v>15178</v>
      </c>
      <c r="E40" s="589">
        <v>16611</v>
      </c>
      <c r="F40" s="589">
        <v>16346</v>
      </c>
      <c r="G40" s="566">
        <f>F40/E40*100</f>
        <v>98.40467160315454</v>
      </c>
    </row>
    <row r="41" spans="1:7" ht="15.75">
      <c r="A41" s="524"/>
      <c r="B41" s="525" t="s">
        <v>71</v>
      </c>
      <c r="C41" s="616" t="s">
        <v>171</v>
      </c>
      <c r="D41" s="630">
        <v>3652</v>
      </c>
      <c r="E41" s="590">
        <v>4039</v>
      </c>
      <c r="F41" s="590">
        <v>4230</v>
      </c>
      <c r="G41" s="567">
        <f>F41/E41*100</f>
        <v>104.72889329041841</v>
      </c>
    </row>
    <row r="42" spans="1:7" ht="15.75">
      <c r="A42" s="524"/>
      <c r="B42" s="525" t="s">
        <v>72</v>
      </c>
      <c r="C42" s="616" t="s">
        <v>529</v>
      </c>
      <c r="D42" s="630">
        <v>11418</v>
      </c>
      <c r="E42" s="590">
        <v>11418</v>
      </c>
      <c r="F42" s="590">
        <v>6585</v>
      </c>
      <c r="G42" s="567">
        <f>F42/E42*100</f>
        <v>57.67209668943774</v>
      </c>
    </row>
    <row r="43" spans="1:7" ht="15.75">
      <c r="A43" s="524"/>
      <c r="B43" s="525" t="s">
        <v>73</v>
      </c>
      <c r="C43" s="616" t="s">
        <v>172</v>
      </c>
      <c r="D43" s="630"/>
      <c r="E43" s="590"/>
      <c r="F43" s="590"/>
      <c r="G43" s="567"/>
    </row>
    <row r="44" spans="1:7" ht="16.5" thickBot="1">
      <c r="A44" s="524"/>
      <c r="B44" s="525" t="s">
        <v>81</v>
      </c>
      <c r="C44" s="616" t="s">
        <v>173</v>
      </c>
      <c r="D44" s="630"/>
      <c r="E44" s="589"/>
      <c r="F44" s="589"/>
      <c r="G44" s="566"/>
    </row>
    <row r="45" spans="1:7" ht="16.5" thickBot="1">
      <c r="A45" s="502" t="s">
        <v>27</v>
      </c>
      <c r="B45" s="520"/>
      <c r="C45" s="622" t="s">
        <v>530</v>
      </c>
      <c r="D45" s="628"/>
      <c r="E45" s="576">
        <f>SUM(E46:E49)</f>
        <v>360</v>
      </c>
      <c r="F45" s="576">
        <f>SUM(F46:F49)</f>
        <v>443</v>
      </c>
      <c r="G45" s="570">
        <f>F45/E45*100</f>
        <v>123.05555555555556</v>
      </c>
    </row>
    <row r="46" spans="1:7" ht="15.75">
      <c r="A46" s="522"/>
      <c r="B46" s="523" t="s">
        <v>76</v>
      </c>
      <c r="C46" s="618" t="s">
        <v>175</v>
      </c>
      <c r="D46" s="641"/>
      <c r="E46" s="589"/>
      <c r="F46" s="589">
        <v>121</v>
      </c>
      <c r="G46" s="572" t="s">
        <v>247</v>
      </c>
    </row>
    <row r="47" spans="1:7" ht="15.75">
      <c r="A47" s="524"/>
      <c r="B47" s="525" t="s">
        <v>77</v>
      </c>
      <c r="C47" s="616" t="s">
        <v>176</v>
      </c>
      <c r="D47" s="630"/>
      <c r="E47" s="590">
        <v>360</v>
      </c>
      <c r="F47" s="590">
        <v>322</v>
      </c>
      <c r="G47" s="567">
        <f>F47/E47*100</f>
        <v>89.44444444444444</v>
      </c>
    </row>
    <row r="48" spans="1:7" ht="31.5">
      <c r="A48" s="524"/>
      <c r="B48" s="525" t="s">
        <v>80</v>
      </c>
      <c r="C48" s="616" t="s">
        <v>183</v>
      </c>
      <c r="D48" s="630"/>
      <c r="E48" s="590"/>
      <c r="F48" s="590"/>
      <c r="G48" s="567"/>
    </row>
    <row r="49" spans="1:7" ht="16.5" thickBot="1">
      <c r="A49" s="524"/>
      <c r="B49" s="525" t="s">
        <v>88</v>
      </c>
      <c r="C49" s="616" t="s">
        <v>531</v>
      </c>
      <c r="D49" s="630"/>
      <c r="E49" s="589"/>
      <c r="F49" s="589"/>
      <c r="G49" s="566"/>
    </row>
    <row r="50" spans="1:7" ht="16.5" thickBot="1">
      <c r="A50" s="502" t="s">
        <v>28</v>
      </c>
      <c r="B50" s="520"/>
      <c r="C50" s="622" t="s">
        <v>225</v>
      </c>
      <c r="D50" s="633"/>
      <c r="E50" s="575"/>
      <c r="F50" s="575"/>
      <c r="G50" s="565"/>
    </row>
    <row r="51" spans="1:7" ht="16.5" thickBot="1">
      <c r="A51" s="502" t="s">
        <v>29</v>
      </c>
      <c r="B51" s="520"/>
      <c r="C51" s="622" t="s">
        <v>545</v>
      </c>
      <c r="D51" s="633"/>
      <c r="E51" s="576"/>
      <c r="F51" s="576">
        <v>944</v>
      </c>
      <c r="G51" s="574" t="s">
        <v>247</v>
      </c>
    </row>
    <row r="52" spans="1:7" ht="16.5" thickBot="1">
      <c r="A52" s="502" t="s">
        <v>30</v>
      </c>
      <c r="B52" s="526"/>
      <c r="C52" s="623" t="s">
        <v>538</v>
      </c>
      <c r="D52" s="628">
        <f>+D39+D45+D50+D51</f>
        <v>30248</v>
      </c>
      <c r="E52" s="628">
        <f>+E39+E45+E50+E51</f>
        <v>32428</v>
      </c>
      <c r="F52" s="628">
        <f>+F39+F45+F50+F51</f>
        <v>28548</v>
      </c>
      <c r="G52" s="570">
        <f>F52/E52*100</f>
        <v>88.03503145429875</v>
      </c>
    </row>
    <row r="53" spans="1:7" ht="16.5" thickBot="1">
      <c r="A53" s="528"/>
      <c r="B53" s="529"/>
      <c r="C53" s="529"/>
      <c r="D53" s="639"/>
      <c r="E53" s="328"/>
      <c r="F53" s="328"/>
      <c r="G53" s="328"/>
    </row>
    <row r="54" spans="1:7" ht="15.75">
      <c r="A54" s="601" t="s">
        <v>550</v>
      </c>
      <c r="B54" s="602"/>
      <c r="C54" s="624"/>
      <c r="D54" s="644">
        <f>D55</f>
        <v>7</v>
      </c>
      <c r="E54" s="648">
        <f>E55</f>
        <v>7</v>
      </c>
      <c r="F54" s="649">
        <f>F55</f>
        <v>7</v>
      </c>
      <c r="G54" s="642"/>
    </row>
    <row r="55" spans="1:7" ht="16.5" thickBot="1">
      <c r="A55" s="625"/>
      <c r="B55" s="626" t="s">
        <v>532</v>
      </c>
      <c r="C55" s="627" t="s">
        <v>549</v>
      </c>
      <c r="D55" s="647">
        <v>7</v>
      </c>
      <c r="E55" s="645">
        <v>7</v>
      </c>
      <c r="F55" s="646">
        <v>7</v>
      </c>
      <c r="G55" s="642"/>
    </row>
  </sheetData>
  <sheetProtection/>
  <mergeCells count="8">
    <mergeCell ref="A9:B9"/>
    <mergeCell ref="A10:B10"/>
    <mergeCell ref="A12:B12"/>
    <mergeCell ref="A2:G2"/>
    <mergeCell ref="A3:G3"/>
    <mergeCell ref="A4:G4"/>
    <mergeCell ref="A5:G5"/>
    <mergeCell ref="A6:G6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65" r:id="rId1"/>
  <headerFooter alignWithMargins="0">
    <oddHeader>&amp;R13. számú melléklet</oddHeader>
  </headerFooter>
  <ignoredErrors>
    <ignoredError sqref="D5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A2" sqref="A2:G2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7" ht="12.75">
      <c r="A2" s="823" t="s">
        <v>832</v>
      </c>
      <c r="B2" s="823"/>
      <c r="C2" s="823"/>
      <c r="D2" s="823"/>
      <c r="E2" s="823"/>
      <c r="F2" s="823"/>
      <c r="G2" s="823"/>
    </row>
    <row r="3" spans="1:7" ht="12.75">
      <c r="A3" s="823" t="s">
        <v>598</v>
      </c>
      <c r="B3" s="823"/>
      <c r="C3" s="823"/>
      <c r="D3" s="823"/>
      <c r="E3" s="823"/>
      <c r="F3" s="823"/>
      <c r="G3" s="823"/>
    </row>
    <row r="4" spans="1:7" ht="12.75">
      <c r="A4" s="823" t="s">
        <v>613</v>
      </c>
      <c r="B4" s="823"/>
      <c r="C4" s="823"/>
      <c r="D4" s="823"/>
      <c r="E4" s="823"/>
      <c r="F4" s="823"/>
      <c r="G4" s="823"/>
    </row>
    <row r="5" spans="1:7" ht="12.75">
      <c r="A5" s="823" t="s">
        <v>614</v>
      </c>
      <c r="B5" s="823"/>
      <c r="C5" s="823"/>
      <c r="D5" s="823"/>
      <c r="E5" s="823"/>
      <c r="F5" s="823"/>
      <c r="G5" s="823"/>
    </row>
    <row r="6" spans="1:7" ht="12.75">
      <c r="A6" s="823" t="s">
        <v>612</v>
      </c>
      <c r="B6" s="823"/>
      <c r="C6" s="823"/>
      <c r="D6" s="823"/>
      <c r="E6" s="823"/>
      <c r="F6" s="823"/>
      <c r="G6" s="823"/>
    </row>
    <row r="7" spans="1:7" ht="12.75">
      <c r="A7" s="829"/>
      <c r="B7" s="829"/>
      <c r="C7" s="829"/>
      <c r="D7" s="829"/>
      <c r="E7" s="829"/>
      <c r="F7" s="829"/>
      <c r="G7" s="829"/>
    </row>
    <row r="8" ht="13.5" thickBot="1"/>
    <row r="9" spans="1:7" ht="49.5" customHeight="1">
      <c r="A9" s="882" t="s">
        <v>511</v>
      </c>
      <c r="B9" s="883"/>
      <c r="C9" s="650" t="s">
        <v>503</v>
      </c>
      <c r="D9" s="653"/>
      <c r="E9" s="655"/>
      <c r="F9" s="655"/>
      <c r="G9" s="656"/>
    </row>
    <row r="10" spans="1:7" ht="33" customHeight="1" thickBot="1">
      <c r="A10" s="884" t="s">
        <v>551</v>
      </c>
      <c r="B10" s="885"/>
      <c r="C10" s="651" t="s">
        <v>552</v>
      </c>
      <c r="D10" s="654"/>
      <c r="E10" s="657"/>
      <c r="F10" s="657"/>
      <c r="G10" s="658"/>
    </row>
    <row r="11" spans="1:4" ht="15.75">
      <c r="A11" s="652"/>
      <c r="B11" s="652"/>
      <c r="C11" s="600"/>
      <c r="D11" s="535"/>
    </row>
    <row r="12" spans="1:7" ht="16.5" thickBot="1">
      <c r="A12" s="478"/>
      <c r="B12" s="478"/>
      <c r="C12" s="478"/>
      <c r="D12" s="479"/>
      <c r="G12" s="479" t="s">
        <v>365</v>
      </c>
    </row>
    <row r="13" spans="1:7" ht="32.25" thickBot="1">
      <c r="A13" s="879" t="s">
        <v>512</v>
      </c>
      <c r="B13" s="880"/>
      <c r="C13" s="481" t="s">
        <v>513</v>
      </c>
      <c r="D13" s="386" t="s">
        <v>242</v>
      </c>
      <c r="E13" s="387" t="s">
        <v>243</v>
      </c>
      <c r="F13" s="387" t="s">
        <v>244</v>
      </c>
      <c r="G13" s="388" t="s">
        <v>245</v>
      </c>
    </row>
    <row r="14" spans="1:7" ht="16.5" thickBot="1">
      <c r="A14" s="482">
        <v>1</v>
      </c>
      <c r="B14" s="483">
        <v>2</v>
      </c>
      <c r="C14" s="483">
        <v>3</v>
      </c>
      <c r="D14" s="537">
        <v>4</v>
      </c>
      <c r="E14" s="483">
        <v>5</v>
      </c>
      <c r="F14" s="483">
        <v>6</v>
      </c>
      <c r="G14" s="484">
        <v>7</v>
      </c>
    </row>
    <row r="15" spans="1:7" ht="16.5" thickBot="1">
      <c r="A15" s="485"/>
      <c r="B15" s="486"/>
      <c r="C15" s="486" t="s">
        <v>280</v>
      </c>
      <c r="D15" s="538"/>
      <c r="E15" s="550"/>
      <c r="F15" s="550"/>
      <c r="G15" s="659"/>
    </row>
    <row r="16" spans="1:7" ht="16.5" thickBot="1">
      <c r="A16" s="482" t="s">
        <v>26</v>
      </c>
      <c r="B16" s="487"/>
      <c r="C16" s="488" t="s">
        <v>554</v>
      </c>
      <c r="D16" s="671">
        <f>SUM(D17:D25)</f>
        <v>1600</v>
      </c>
      <c r="E16" s="671">
        <f>SUM(E17:E25)</f>
        <v>1600</v>
      </c>
      <c r="F16" s="671">
        <f>SUM(F17:F25)</f>
        <v>2596</v>
      </c>
      <c r="G16" s="574">
        <f>F16/E16*100</f>
        <v>162.25</v>
      </c>
    </row>
    <row r="17" spans="1:7" ht="15.75">
      <c r="A17" s="489"/>
      <c r="B17" s="490" t="s">
        <v>70</v>
      </c>
      <c r="C17" s="615" t="s">
        <v>112</v>
      </c>
      <c r="D17" s="672"/>
      <c r="E17" s="689"/>
      <c r="F17" s="689"/>
      <c r="G17" s="572"/>
    </row>
    <row r="18" spans="1:7" ht="15.75">
      <c r="A18" s="492"/>
      <c r="B18" s="490" t="s">
        <v>71</v>
      </c>
      <c r="C18" s="616" t="s">
        <v>113</v>
      </c>
      <c r="D18" s="673">
        <v>1260</v>
      </c>
      <c r="E18" s="690">
        <v>1260</v>
      </c>
      <c r="F18" s="690">
        <v>1260</v>
      </c>
      <c r="G18" s="571">
        <f>F18/E18*100</f>
        <v>100</v>
      </c>
    </row>
    <row r="19" spans="1:7" ht="15.75">
      <c r="A19" s="492"/>
      <c r="B19" s="490" t="s">
        <v>72</v>
      </c>
      <c r="C19" s="616" t="s">
        <v>114</v>
      </c>
      <c r="D19" s="673"/>
      <c r="E19" s="690"/>
      <c r="F19" s="690"/>
      <c r="G19" s="571"/>
    </row>
    <row r="20" spans="1:7" ht="15.75">
      <c r="A20" s="492"/>
      <c r="B20" s="490" t="s">
        <v>73</v>
      </c>
      <c r="C20" s="616" t="s">
        <v>115</v>
      </c>
      <c r="D20" s="673"/>
      <c r="E20" s="690"/>
      <c r="F20" s="690"/>
      <c r="G20" s="571"/>
    </row>
    <row r="21" spans="1:7" ht="15.75">
      <c r="A21" s="492"/>
      <c r="B21" s="490" t="s">
        <v>514</v>
      </c>
      <c r="C21" s="617" t="s">
        <v>116</v>
      </c>
      <c r="D21" s="673"/>
      <c r="E21" s="690"/>
      <c r="F21" s="690"/>
      <c r="G21" s="571"/>
    </row>
    <row r="22" spans="1:7" ht="15.75">
      <c r="A22" s="495"/>
      <c r="B22" s="490" t="s">
        <v>74</v>
      </c>
      <c r="C22" s="616" t="s">
        <v>117</v>
      </c>
      <c r="D22" s="674">
        <v>340</v>
      </c>
      <c r="E22" s="690">
        <v>340</v>
      </c>
      <c r="F22" s="690">
        <v>340</v>
      </c>
      <c r="G22" s="571">
        <f>F22/E22*100</f>
        <v>100</v>
      </c>
    </row>
    <row r="23" spans="1:7" ht="15.75">
      <c r="A23" s="492"/>
      <c r="B23" s="490" t="s">
        <v>75</v>
      </c>
      <c r="C23" s="616" t="s">
        <v>515</v>
      </c>
      <c r="D23" s="673"/>
      <c r="E23" s="690"/>
      <c r="F23" s="690"/>
      <c r="G23" s="571"/>
    </row>
    <row r="24" spans="1:7" ht="15.75">
      <c r="A24" s="496"/>
      <c r="B24" s="497" t="s">
        <v>82</v>
      </c>
      <c r="C24" s="617" t="s">
        <v>516</v>
      </c>
      <c r="D24" s="675"/>
      <c r="E24" s="689"/>
      <c r="F24" s="689"/>
      <c r="G24" s="572"/>
    </row>
    <row r="25" spans="1:7" ht="16.5" thickBot="1">
      <c r="A25" s="496"/>
      <c r="B25" s="497" t="s">
        <v>83</v>
      </c>
      <c r="C25" s="702" t="s">
        <v>534</v>
      </c>
      <c r="D25" s="703"/>
      <c r="E25" s="704"/>
      <c r="F25" s="704">
        <v>996</v>
      </c>
      <c r="G25" s="705" t="s">
        <v>247</v>
      </c>
    </row>
    <row r="26" spans="1:7" ht="16.5" thickBot="1">
      <c r="A26" s="482" t="s">
        <v>27</v>
      </c>
      <c r="B26" s="487"/>
      <c r="C26" s="488" t="s">
        <v>517</v>
      </c>
      <c r="D26" s="671">
        <f>SUM(D27:D30)</f>
        <v>0</v>
      </c>
      <c r="E26" s="671">
        <f>SUM(E27:E30)</f>
        <v>830</v>
      </c>
      <c r="F26" s="671">
        <f>SUM(F27:F30)</f>
        <v>430</v>
      </c>
      <c r="G26" s="574">
        <f>F26/E26*100</f>
        <v>51.80722891566265</v>
      </c>
    </row>
    <row r="27" spans="1:7" ht="15.75">
      <c r="A27" s="492"/>
      <c r="B27" s="490" t="s">
        <v>76</v>
      </c>
      <c r="C27" s="618" t="s">
        <v>518</v>
      </c>
      <c r="D27" s="673"/>
      <c r="E27" s="689">
        <v>830</v>
      </c>
      <c r="F27" s="689">
        <v>430</v>
      </c>
      <c r="G27" s="572">
        <f>F27/E27*100</f>
        <v>51.80722891566265</v>
      </c>
    </row>
    <row r="28" spans="1:7" ht="15.75">
      <c r="A28" s="492"/>
      <c r="B28" s="490" t="s">
        <v>77</v>
      </c>
      <c r="C28" s="616" t="s">
        <v>519</v>
      </c>
      <c r="D28" s="673"/>
      <c r="E28" s="690"/>
      <c r="F28" s="690"/>
      <c r="G28" s="571"/>
    </row>
    <row r="29" spans="1:7" ht="15.75">
      <c r="A29" s="492"/>
      <c r="B29" s="490" t="s">
        <v>78</v>
      </c>
      <c r="C29" s="616" t="s">
        <v>520</v>
      </c>
      <c r="D29" s="673"/>
      <c r="E29" s="690"/>
      <c r="F29" s="690"/>
      <c r="G29" s="571"/>
    </row>
    <row r="30" spans="1:7" ht="16.5" thickBot="1">
      <c r="A30" s="492"/>
      <c r="B30" s="490" t="s">
        <v>79</v>
      </c>
      <c r="C30" s="616" t="s">
        <v>293</v>
      </c>
      <c r="D30" s="673"/>
      <c r="E30" s="689"/>
      <c r="F30" s="689"/>
      <c r="G30" s="572"/>
    </row>
    <row r="31" spans="1:7" ht="16.5" thickBot="1">
      <c r="A31" s="502" t="s">
        <v>28</v>
      </c>
      <c r="B31" s="503"/>
      <c r="C31" s="503" t="s">
        <v>521</v>
      </c>
      <c r="D31" s="676"/>
      <c r="E31" s="687"/>
      <c r="F31" s="687"/>
      <c r="G31" s="688"/>
    </row>
    <row r="32" spans="1:7" ht="16.5" thickBot="1">
      <c r="A32" s="502" t="s">
        <v>29</v>
      </c>
      <c r="B32" s="487"/>
      <c r="C32" s="503" t="s">
        <v>522</v>
      </c>
      <c r="D32" s="676"/>
      <c r="E32" s="687"/>
      <c r="F32" s="687"/>
      <c r="G32" s="688"/>
    </row>
    <row r="33" spans="1:7" ht="16.5" thickBot="1">
      <c r="A33" s="482" t="s">
        <v>30</v>
      </c>
      <c r="B33" s="505"/>
      <c r="C33" s="503" t="s">
        <v>523</v>
      </c>
      <c r="D33" s="677"/>
      <c r="E33" s="687"/>
      <c r="F33" s="687"/>
      <c r="G33" s="688"/>
    </row>
    <row r="34" spans="1:7" ht="15.75">
      <c r="A34" s="489"/>
      <c r="B34" s="581" t="s">
        <v>55</v>
      </c>
      <c r="C34" s="619" t="s">
        <v>524</v>
      </c>
      <c r="D34" s="678"/>
      <c r="E34" s="689"/>
      <c r="F34" s="689"/>
      <c r="G34" s="572"/>
    </row>
    <row r="35" spans="1:7" ht="16.5" thickBot="1">
      <c r="A35" s="498"/>
      <c r="B35" s="582" t="s">
        <v>56</v>
      </c>
      <c r="C35" s="620" t="s">
        <v>525</v>
      </c>
      <c r="D35" s="679"/>
      <c r="E35" s="691"/>
      <c r="F35" s="691"/>
      <c r="G35" s="692"/>
    </row>
    <row r="36" spans="1:7" ht="16.5" thickBot="1">
      <c r="A36" s="510" t="s">
        <v>31</v>
      </c>
      <c r="B36" s="511"/>
      <c r="C36" s="503" t="s">
        <v>526</v>
      </c>
      <c r="D36" s="676">
        <v>18659</v>
      </c>
      <c r="E36" s="699">
        <v>19550</v>
      </c>
      <c r="F36" s="699">
        <v>16971</v>
      </c>
      <c r="G36" s="574">
        <f>F36/E36*100</f>
        <v>86.8081841432225</v>
      </c>
    </row>
    <row r="37" spans="1:7" ht="16.5" thickBot="1">
      <c r="A37" s="510" t="s">
        <v>32</v>
      </c>
      <c r="B37" s="512"/>
      <c r="C37" s="621" t="s">
        <v>527</v>
      </c>
      <c r="D37" s="677">
        <f>SUM(D16,D26,D31,D32,D33,D36)</f>
        <v>20259</v>
      </c>
      <c r="E37" s="700">
        <f>E16+E26+E31+E32+E33+E36</f>
        <v>21980</v>
      </c>
      <c r="F37" s="700">
        <f>F16+F26+F31+F32+F33+F36</f>
        <v>19997</v>
      </c>
      <c r="G37" s="701">
        <f>F37/E37*100</f>
        <v>90.97816196542311</v>
      </c>
    </row>
    <row r="38" spans="1:7" ht="15.75">
      <c r="A38" s="514"/>
      <c r="B38" s="514"/>
      <c r="C38" s="515"/>
      <c r="D38" s="680"/>
      <c r="E38" s="693"/>
      <c r="F38" s="693"/>
      <c r="G38" s="693"/>
    </row>
    <row r="39" spans="1:7" ht="16.5" thickBot="1">
      <c r="A39" s="517"/>
      <c r="B39" s="518"/>
      <c r="C39" s="518"/>
      <c r="D39" s="681"/>
      <c r="E39" s="693"/>
      <c r="F39" s="693"/>
      <c r="G39" s="693"/>
    </row>
    <row r="40" spans="1:7" ht="16.5" thickBot="1">
      <c r="A40" s="480"/>
      <c r="B40" s="519"/>
      <c r="C40" s="519" t="s">
        <v>281</v>
      </c>
      <c r="D40" s="677"/>
      <c r="E40" s="694"/>
      <c r="F40" s="694"/>
      <c r="G40" s="695"/>
    </row>
    <row r="41" spans="1:7" ht="16.5" thickBot="1">
      <c r="A41" s="502" t="s">
        <v>26</v>
      </c>
      <c r="B41" s="520"/>
      <c r="C41" s="622" t="s">
        <v>528</v>
      </c>
      <c r="D41" s="671">
        <f>SUM(D42:D46)</f>
        <v>20259</v>
      </c>
      <c r="E41" s="671">
        <f>SUM(E42:E46)</f>
        <v>21980</v>
      </c>
      <c r="F41" s="699">
        <f>SUM(F42:F46)</f>
        <v>19997</v>
      </c>
      <c r="G41" s="574">
        <f>F41/E41*100</f>
        <v>90.97816196542311</v>
      </c>
    </row>
    <row r="42" spans="1:7" ht="15.75">
      <c r="A42" s="522"/>
      <c r="B42" s="684" t="s">
        <v>70</v>
      </c>
      <c r="C42" s="618" t="s">
        <v>41</v>
      </c>
      <c r="D42" s="682">
        <v>3055</v>
      </c>
      <c r="E42" s="696">
        <v>3130</v>
      </c>
      <c r="F42" s="696">
        <v>2807</v>
      </c>
      <c r="G42" s="697">
        <f>F42/E42*100</f>
        <v>89.68051118210863</v>
      </c>
    </row>
    <row r="43" spans="1:7" ht="15.75">
      <c r="A43" s="524"/>
      <c r="B43" s="685" t="s">
        <v>71</v>
      </c>
      <c r="C43" s="616" t="s">
        <v>171</v>
      </c>
      <c r="D43" s="673">
        <v>761</v>
      </c>
      <c r="E43" s="690">
        <v>781</v>
      </c>
      <c r="F43" s="690">
        <v>719</v>
      </c>
      <c r="G43" s="571">
        <f>F43/E43*100</f>
        <v>92.06145966709347</v>
      </c>
    </row>
    <row r="44" spans="1:7" ht="15.75">
      <c r="A44" s="524"/>
      <c r="B44" s="685" t="s">
        <v>72</v>
      </c>
      <c r="C44" s="616" t="s">
        <v>529</v>
      </c>
      <c r="D44" s="673">
        <v>2460</v>
      </c>
      <c r="E44" s="690">
        <v>2539</v>
      </c>
      <c r="F44" s="690">
        <v>2127</v>
      </c>
      <c r="G44" s="571">
        <f>F44/E44*100</f>
        <v>83.77313903111461</v>
      </c>
    </row>
    <row r="45" spans="1:7" ht="15.75">
      <c r="A45" s="524"/>
      <c r="B45" s="685" t="s">
        <v>73</v>
      </c>
      <c r="C45" s="616" t="s">
        <v>172</v>
      </c>
      <c r="D45" s="673"/>
      <c r="E45" s="690"/>
      <c r="F45" s="690"/>
      <c r="G45" s="571"/>
    </row>
    <row r="46" spans="1:7" ht="16.5" thickBot="1">
      <c r="A46" s="524"/>
      <c r="B46" s="685" t="s">
        <v>514</v>
      </c>
      <c r="C46" s="616" t="s">
        <v>173</v>
      </c>
      <c r="D46" s="673">
        <v>13983</v>
      </c>
      <c r="E46" s="691">
        <v>15530</v>
      </c>
      <c r="F46" s="691">
        <v>14344</v>
      </c>
      <c r="G46" s="571">
        <f>F46/E46*100</f>
        <v>92.36316806181584</v>
      </c>
    </row>
    <row r="47" spans="1:7" ht="16.5" thickBot="1">
      <c r="A47" s="502" t="s">
        <v>27</v>
      </c>
      <c r="B47" s="387"/>
      <c r="C47" s="622" t="s">
        <v>530</v>
      </c>
      <c r="D47" s="671"/>
      <c r="E47" s="687"/>
      <c r="F47" s="687"/>
      <c r="G47" s="688"/>
    </row>
    <row r="48" spans="1:7" ht="15.75">
      <c r="A48" s="522"/>
      <c r="B48" s="684" t="s">
        <v>76</v>
      </c>
      <c r="C48" s="618" t="s">
        <v>175</v>
      </c>
      <c r="D48" s="682"/>
      <c r="E48" s="696"/>
      <c r="F48" s="696"/>
      <c r="G48" s="697"/>
    </row>
    <row r="49" spans="1:7" ht="15.75">
      <c r="A49" s="524"/>
      <c r="B49" s="685" t="s">
        <v>77</v>
      </c>
      <c r="C49" s="616" t="s">
        <v>176</v>
      </c>
      <c r="D49" s="673"/>
      <c r="E49" s="690"/>
      <c r="F49" s="690"/>
      <c r="G49" s="571"/>
    </row>
    <row r="50" spans="1:7" ht="31.5">
      <c r="A50" s="524"/>
      <c r="B50" s="685" t="s">
        <v>78</v>
      </c>
      <c r="C50" s="616" t="s">
        <v>183</v>
      </c>
      <c r="D50" s="673"/>
      <c r="E50" s="690"/>
      <c r="F50" s="690"/>
      <c r="G50" s="571"/>
    </row>
    <row r="51" spans="1:7" ht="16.5" thickBot="1">
      <c r="A51" s="524"/>
      <c r="B51" s="685" t="s">
        <v>79</v>
      </c>
      <c r="C51" s="616" t="s">
        <v>531</v>
      </c>
      <c r="D51" s="673"/>
      <c r="E51" s="691"/>
      <c r="F51" s="691"/>
      <c r="G51" s="692"/>
    </row>
    <row r="52" spans="1:7" ht="16.5" thickBot="1">
      <c r="A52" s="502" t="s">
        <v>28</v>
      </c>
      <c r="B52" s="520"/>
      <c r="C52" s="622" t="s">
        <v>225</v>
      </c>
      <c r="D52" s="676"/>
      <c r="E52" s="687"/>
      <c r="F52" s="687"/>
      <c r="G52" s="688"/>
    </row>
    <row r="53" spans="1:7" ht="16.5" thickBot="1">
      <c r="A53" s="502" t="s">
        <v>29</v>
      </c>
      <c r="B53" s="526"/>
      <c r="C53" s="623" t="s">
        <v>553</v>
      </c>
      <c r="D53" s="671">
        <f>D41+D47+D52</f>
        <v>20259</v>
      </c>
      <c r="E53" s="671">
        <f>E41+E47+E52</f>
        <v>21980</v>
      </c>
      <c r="F53" s="671">
        <f>F41+F47+F52</f>
        <v>19997</v>
      </c>
      <c r="G53" s="701">
        <f>F53/E53*100</f>
        <v>90.97816196542311</v>
      </c>
    </row>
    <row r="54" spans="1:7" ht="16.5" thickBot="1">
      <c r="A54" s="528"/>
      <c r="B54" s="529"/>
      <c r="C54" s="529"/>
      <c r="D54" s="681"/>
      <c r="E54" s="693"/>
      <c r="F54" s="693"/>
      <c r="G54" s="693"/>
    </row>
    <row r="55" spans="1:7" ht="15.75">
      <c r="A55" s="601" t="s">
        <v>550</v>
      </c>
      <c r="B55" s="602"/>
      <c r="C55" s="624"/>
      <c r="D55" s="683">
        <f>D56</f>
        <v>1</v>
      </c>
      <c r="E55" s="683">
        <f>E56</f>
        <v>1</v>
      </c>
      <c r="F55" s="706">
        <f>F56</f>
        <v>1</v>
      </c>
      <c r="G55" s="693"/>
    </row>
    <row r="56" spans="1:7" ht="16.5" thickBot="1">
      <c r="A56" s="625"/>
      <c r="B56" s="626" t="s">
        <v>532</v>
      </c>
      <c r="C56" s="627" t="s">
        <v>549</v>
      </c>
      <c r="D56" s="686">
        <v>1</v>
      </c>
      <c r="E56" s="645">
        <v>1</v>
      </c>
      <c r="F56" s="698">
        <v>1</v>
      </c>
      <c r="G56" s="693"/>
    </row>
  </sheetData>
  <sheetProtection/>
  <mergeCells count="9">
    <mergeCell ref="A9:B9"/>
    <mergeCell ref="A13:B13"/>
    <mergeCell ref="A10:B10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5905511811023623" bottom="0.5905511811023623" header="0.3937007874015748" footer="0.31496062992125984"/>
  <pageSetup orientation="portrait" paperSize="9" scale="65" r:id="rId1"/>
  <headerFooter alignWithMargins="0">
    <oddHeader>&amp;R14. számú melléklet</oddHeader>
  </headerFooter>
  <ignoredErrors>
    <ignoredError sqref="D55 E55:F5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A2" sqref="A2:G6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7" ht="12.75">
      <c r="A2" s="823" t="s">
        <v>833</v>
      </c>
      <c r="B2" s="823"/>
      <c r="C2" s="823"/>
      <c r="D2" s="823"/>
      <c r="E2" s="823"/>
      <c r="F2" s="823"/>
      <c r="G2" s="823"/>
    </row>
    <row r="3" spans="1:7" ht="12.75">
      <c r="A3" s="823" t="s">
        <v>598</v>
      </c>
      <c r="B3" s="823"/>
      <c r="C3" s="823"/>
      <c r="D3" s="823"/>
      <c r="E3" s="823"/>
      <c r="F3" s="823"/>
      <c r="G3" s="823"/>
    </row>
    <row r="4" spans="1:7" ht="12.75">
      <c r="A4" s="823" t="s">
        <v>615</v>
      </c>
      <c r="B4" s="823"/>
      <c r="C4" s="823"/>
      <c r="D4" s="823"/>
      <c r="E4" s="823"/>
      <c r="F4" s="823"/>
      <c r="G4" s="823"/>
    </row>
    <row r="5" spans="1:7" ht="12.75">
      <c r="A5" s="823" t="s">
        <v>614</v>
      </c>
      <c r="B5" s="823"/>
      <c r="C5" s="823"/>
      <c r="D5" s="823"/>
      <c r="E5" s="823"/>
      <c r="F5" s="823"/>
      <c r="G5" s="823"/>
    </row>
    <row r="6" spans="1:7" ht="12.75">
      <c r="A6" s="823" t="s">
        <v>612</v>
      </c>
      <c r="B6" s="823"/>
      <c r="C6" s="823"/>
      <c r="D6" s="823"/>
      <c r="E6" s="823"/>
      <c r="F6" s="823"/>
      <c r="G6" s="823"/>
    </row>
    <row r="7" ht="13.5" thickBot="1"/>
    <row r="8" spans="1:7" ht="47.25" customHeight="1">
      <c r="A8" s="882" t="s">
        <v>511</v>
      </c>
      <c r="B8" s="883"/>
      <c r="C8" s="650" t="s">
        <v>503</v>
      </c>
      <c r="D8" s="653"/>
      <c r="E8" s="660"/>
      <c r="F8" s="660"/>
      <c r="G8" s="661"/>
    </row>
    <row r="9" spans="1:7" ht="33" customHeight="1" thickBot="1">
      <c r="A9" s="884" t="s">
        <v>551</v>
      </c>
      <c r="B9" s="885"/>
      <c r="C9" s="651" t="s">
        <v>556</v>
      </c>
      <c r="D9" s="654"/>
      <c r="E9" s="657"/>
      <c r="F9" s="657"/>
      <c r="G9" s="658"/>
    </row>
    <row r="10" spans="1:4" ht="16.5" customHeight="1">
      <c r="A10" s="536"/>
      <c r="B10" s="708"/>
      <c r="C10" s="600"/>
      <c r="D10" s="535"/>
    </row>
    <row r="11" spans="1:7" ht="16.5" thickBot="1">
      <c r="A11" s="478"/>
      <c r="B11" s="478"/>
      <c r="C11" s="478"/>
      <c r="D11" s="479"/>
      <c r="G11" s="479" t="s">
        <v>343</v>
      </c>
    </row>
    <row r="12" spans="1:7" ht="32.25" thickBot="1">
      <c r="A12" s="879" t="s">
        <v>512</v>
      </c>
      <c r="B12" s="880"/>
      <c r="C12" s="481" t="s">
        <v>513</v>
      </c>
      <c r="D12" s="386" t="s">
        <v>242</v>
      </c>
      <c r="E12" s="387" t="s">
        <v>243</v>
      </c>
      <c r="F12" s="387" t="s">
        <v>244</v>
      </c>
      <c r="G12" s="388" t="s">
        <v>245</v>
      </c>
    </row>
    <row r="13" spans="1:7" ht="16.5" thickBot="1">
      <c r="A13" s="482">
        <v>1</v>
      </c>
      <c r="B13" s="483">
        <v>2</v>
      </c>
      <c r="C13" s="483">
        <v>3</v>
      </c>
      <c r="D13" s="537">
        <v>4</v>
      </c>
      <c r="E13" s="483">
        <v>5</v>
      </c>
      <c r="F13" s="483">
        <v>6</v>
      </c>
      <c r="G13" s="484">
        <v>7</v>
      </c>
    </row>
    <row r="14" spans="1:7" ht="16.5" thickBot="1">
      <c r="A14" s="485"/>
      <c r="B14" s="486"/>
      <c r="C14" s="486" t="s">
        <v>280</v>
      </c>
      <c r="D14" s="538"/>
      <c r="E14" s="711"/>
      <c r="F14" s="711"/>
      <c r="G14" s="712"/>
    </row>
    <row r="15" spans="1:7" ht="16.5" thickBot="1">
      <c r="A15" s="482" t="s">
        <v>26</v>
      </c>
      <c r="B15" s="487"/>
      <c r="C15" s="488" t="s">
        <v>547</v>
      </c>
      <c r="D15" s="594"/>
      <c r="E15" s="575"/>
      <c r="F15" s="575"/>
      <c r="G15" s="565"/>
    </row>
    <row r="16" spans="1:7" ht="15.75">
      <c r="A16" s="489"/>
      <c r="B16" s="490" t="s">
        <v>70</v>
      </c>
      <c r="C16" s="615" t="s">
        <v>112</v>
      </c>
      <c r="D16" s="662"/>
      <c r="E16" s="589"/>
      <c r="F16" s="589"/>
      <c r="G16" s="566"/>
    </row>
    <row r="17" spans="1:7" ht="15.75">
      <c r="A17" s="492"/>
      <c r="B17" s="490" t="s">
        <v>71</v>
      </c>
      <c r="C17" s="616" t="s">
        <v>113</v>
      </c>
      <c r="D17" s="593"/>
      <c r="E17" s="590"/>
      <c r="F17" s="590"/>
      <c r="G17" s="567"/>
    </row>
    <row r="18" spans="1:7" ht="15.75">
      <c r="A18" s="492"/>
      <c r="B18" s="490" t="s">
        <v>72</v>
      </c>
      <c r="C18" s="616" t="s">
        <v>114</v>
      </c>
      <c r="D18" s="593"/>
      <c r="E18" s="590"/>
      <c r="F18" s="590"/>
      <c r="G18" s="567"/>
    </row>
    <row r="19" spans="1:7" ht="15.75">
      <c r="A19" s="492"/>
      <c r="B19" s="490" t="s">
        <v>73</v>
      </c>
      <c r="C19" s="616" t="s">
        <v>115</v>
      </c>
      <c r="D19" s="593"/>
      <c r="E19" s="590"/>
      <c r="F19" s="590"/>
      <c r="G19" s="567"/>
    </row>
    <row r="20" spans="1:7" ht="15.75">
      <c r="A20" s="492"/>
      <c r="B20" s="490" t="s">
        <v>514</v>
      </c>
      <c r="C20" s="617" t="s">
        <v>116</v>
      </c>
      <c r="D20" s="593"/>
      <c r="E20" s="590"/>
      <c r="F20" s="590"/>
      <c r="G20" s="567"/>
    </row>
    <row r="21" spans="1:7" ht="15.75">
      <c r="A21" s="495"/>
      <c r="B21" s="490" t="s">
        <v>74</v>
      </c>
      <c r="C21" s="616" t="s">
        <v>117</v>
      </c>
      <c r="D21" s="663"/>
      <c r="E21" s="590"/>
      <c r="F21" s="590"/>
      <c r="G21" s="567"/>
    </row>
    <row r="22" spans="1:7" ht="15.75">
      <c r="A22" s="492"/>
      <c r="B22" s="490" t="s">
        <v>75</v>
      </c>
      <c r="C22" s="616" t="s">
        <v>515</v>
      </c>
      <c r="D22" s="593"/>
      <c r="E22" s="590"/>
      <c r="F22" s="590"/>
      <c r="G22" s="567"/>
    </row>
    <row r="23" spans="1:7" ht="16.5" thickBot="1">
      <c r="A23" s="496"/>
      <c r="B23" s="497" t="s">
        <v>82</v>
      </c>
      <c r="C23" s="617" t="s">
        <v>516</v>
      </c>
      <c r="D23" s="664"/>
      <c r="E23" s="589"/>
      <c r="F23" s="589"/>
      <c r="G23" s="566"/>
    </row>
    <row r="24" spans="1:7" ht="16.5" thickBot="1">
      <c r="A24" s="482" t="s">
        <v>27</v>
      </c>
      <c r="B24" s="487"/>
      <c r="C24" s="488" t="s">
        <v>517</v>
      </c>
      <c r="D24" s="594">
        <f>SUM(D25:D28)</f>
        <v>2600</v>
      </c>
      <c r="E24" s="594">
        <f>SUM(E25:E28)</f>
        <v>2600</v>
      </c>
      <c r="F24" s="594">
        <f>SUM(F25:F28)</f>
        <v>2735</v>
      </c>
      <c r="G24" s="570">
        <f>F24/E24*100</f>
        <v>105.1923076923077</v>
      </c>
    </row>
    <row r="25" spans="1:7" ht="15.75">
      <c r="A25" s="492"/>
      <c r="B25" s="490" t="s">
        <v>76</v>
      </c>
      <c r="C25" s="618" t="s">
        <v>518</v>
      </c>
      <c r="D25" s="593">
        <v>2600</v>
      </c>
      <c r="E25" s="589">
        <v>2600</v>
      </c>
      <c r="F25" s="589">
        <v>2735</v>
      </c>
      <c r="G25" s="566">
        <f>F25/E25*100</f>
        <v>105.1923076923077</v>
      </c>
    </row>
    <row r="26" spans="1:7" ht="15.75">
      <c r="A26" s="492"/>
      <c r="B26" s="490" t="s">
        <v>77</v>
      </c>
      <c r="C26" s="616" t="s">
        <v>519</v>
      </c>
      <c r="D26" s="593"/>
      <c r="E26" s="590"/>
      <c r="F26" s="590"/>
      <c r="G26" s="567"/>
    </row>
    <row r="27" spans="1:7" ht="15.75">
      <c r="A27" s="492"/>
      <c r="B27" s="490" t="s">
        <v>78</v>
      </c>
      <c r="C27" s="616" t="s">
        <v>520</v>
      </c>
      <c r="D27" s="593"/>
      <c r="E27" s="590"/>
      <c r="F27" s="590"/>
      <c r="G27" s="567"/>
    </row>
    <row r="28" spans="1:7" ht="16.5" thickBot="1">
      <c r="A28" s="492"/>
      <c r="B28" s="490" t="s">
        <v>79</v>
      </c>
      <c r="C28" s="616" t="s">
        <v>293</v>
      </c>
      <c r="D28" s="593"/>
      <c r="E28" s="589"/>
      <c r="F28" s="589"/>
      <c r="G28" s="566"/>
    </row>
    <row r="29" spans="1:7" ht="16.5" thickBot="1">
      <c r="A29" s="502" t="s">
        <v>28</v>
      </c>
      <c r="B29" s="503"/>
      <c r="C29" s="503" t="s">
        <v>521</v>
      </c>
      <c r="D29" s="595"/>
      <c r="E29" s="575"/>
      <c r="F29" s="575"/>
      <c r="G29" s="565"/>
    </row>
    <row r="30" spans="1:7" ht="16.5" thickBot="1">
      <c r="A30" s="502" t="s">
        <v>29</v>
      </c>
      <c r="B30" s="487"/>
      <c r="C30" s="503" t="s">
        <v>522</v>
      </c>
      <c r="D30" s="595"/>
      <c r="E30" s="575"/>
      <c r="F30" s="575"/>
      <c r="G30" s="565"/>
    </row>
    <row r="31" spans="1:7" ht="16.5" thickBot="1">
      <c r="A31" s="482" t="s">
        <v>30</v>
      </c>
      <c r="B31" s="505"/>
      <c r="C31" s="503" t="s">
        <v>523</v>
      </c>
      <c r="D31" s="665"/>
      <c r="E31" s="575"/>
      <c r="F31" s="575"/>
      <c r="G31" s="565"/>
    </row>
    <row r="32" spans="1:7" ht="15.75">
      <c r="A32" s="489"/>
      <c r="B32" s="506" t="s">
        <v>55</v>
      </c>
      <c r="C32" s="619" t="s">
        <v>524</v>
      </c>
      <c r="D32" s="666"/>
      <c r="E32" s="589"/>
      <c r="F32" s="589"/>
      <c r="G32" s="566"/>
    </row>
    <row r="33" spans="1:7" ht="16.5" thickBot="1">
      <c r="A33" s="498"/>
      <c r="B33" s="508" t="s">
        <v>56</v>
      </c>
      <c r="C33" s="620" t="s">
        <v>525</v>
      </c>
      <c r="D33" s="667"/>
      <c r="E33" s="637"/>
      <c r="F33" s="637"/>
      <c r="G33" s="569"/>
    </row>
    <row r="34" spans="1:7" ht="16.5" thickBot="1">
      <c r="A34" s="510" t="s">
        <v>31</v>
      </c>
      <c r="B34" s="511"/>
      <c r="C34" s="503" t="s">
        <v>526</v>
      </c>
      <c r="D34" s="595">
        <v>11065</v>
      </c>
      <c r="E34" s="576">
        <v>11946</v>
      </c>
      <c r="F34" s="576">
        <v>11218</v>
      </c>
      <c r="G34" s="570">
        <f>F34/E34*100</f>
        <v>93.90590992800938</v>
      </c>
    </row>
    <row r="35" spans="1:7" ht="16.5" thickBot="1">
      <c r="A35" s="510" t="s">
        <v>32</v>
      </c>
      <c r="B35" s="512"/>
      <c r="C35" s="621" t="s">
        <v>527</v>
      </c>
      <c r="D35" s="665">
        <f>SUM(D15,D24,D29,D30,D31,D34)</f>
        <v>13665</v>
      </c>
      <c r="E35" s="596">
        <f>SUM(E15,E24,E29,E30,E31,E34)</f>
        <v>14546</v>
      </c>
      <c r="F35" s="665">
        <f>SUM(F15,F24,F29,F30,F31,F34)</f>
        <v>13953</v>
      </c>
      <c r="G35" s="570">
        <f>F35/E35*100</f>
        <v>95.9232778770796</v>
      </c>
    </row>
    <row r="36" spans="1:7" ht="15.75">
      <c r="A36" s="514"/>
      <c r="B36" s="514"/>
      <c r="C36" s="515"/>
      <c r="D36" s="668"/>
      <c r="E36" s="328"/>
      <c r="F36" s="328"/>
      <c r="G36" s="328"/>
    </row>
    <row r="37" spans="1:7" ht="16.5" thickBot="1">
      <c r="A37" s="517"/>
      <c r="B37" s="518"/>
      <c r="C37" s="518"/>
      <c r="D37" s="669"/>
      <c r="E37" s="328"/>
      <c r="F37" s="328"/>
      <c r="G37" s="328"/>
    </row>
    <row r="38" spans="1:7" ht="16.5" thickBot="1">
      <c r="A38" s="480"/>
      <c r="B38" s="519"/>
      <c r="C38" s="519" t="s">
        <v>281</v>
      </c>
      <c r="D38" s="670"/>
      <c r="E38" s="713"/>
      <c r="F38" s="713"/>
      <c r="G38" s="588"/>
    </row>
    <row r="39" spans="1:7" ht="16.5" thickBot="1">
      <c r="A39" s="502" t="s">
        <v>26</v>
      </c>
      <c r="B39" s="520"/>
      <c r="C39" s="622" t="s">
        <v>528</v>
      </c>
      <c r="D39" s="594">
        <f>SUM(D40:D44)</f>
        <v>13665</v>
      </c>
      <c r="E39" s="576">
        <f>SUM(E40:E44)</f>
        <v>13835</v>
      </c>
      <c r="F39" s="576">
        <f>SUM(F40:F44)</f>
        <v>13242</v>
      </c>
      <c r="G39" s="597">
        <f>F39/E39*100</f>
        <v>95.71376942537043</v>
      </c>
    </row>
    <row r="40" spans="1:7" ht="15.75">
      <c r="A40" s="522"/>
      <c r="B40" s="523" t="s">
        <v>70</v>
      </c>
      <c r="C40" s="618" t="s">
        <v>41</v>
      </c>
      <c r="D40" s="592">
        <v>2266</v>
      </c>
      <c r="E40" s="589">
        <v>2400</v>
      </c>
      <c r="F40" s="589">
        <v>2663</v>
      </c>
      <c r="G40" s="410">
        <f>F40/E40*100</f>
        <v>110.95833333333334</v>
      </c>
    </row>
    <row r="41" spans="1:7" ht="15.75">
      <c r="A41" s="524"/>
      <c r="B41" s="525" t="s">
        <v>71</v>
      </c>
      <c r="C41" s="616" t="s">
        <v>171</v>
      </c>
      <c r="D41" s="593">
        <v>567</v>
      </c>
      <c r="E41" s="590">
        <v>603</v>
      </c>
      <c r="F41" s="590">
        <v>640</v>
      </c>
      <c r="G41" s="409">
        <f>F41/E41*100</f>
        <v>106.13598673300166</v>
      </c>
    </row>
    <row r="42" spans="1:7" ht="15.75">
      <c r="A42" s="524"/>
      <c r="B42" s="525" t="s">
        <v>72</v>
      </c>
      <c r="C42" s="616" t="s">
        <v>529</v>
      </c>
      <c r="D42" s="593">
        <v>2792</v>
      </c>
      <c r="E42" s="590">
        <v>2792</v>
      </c>
      <c r="F42" s="590">
        <v>1899</v>
      </c>
      <c r="G42" s="409">
        <f>F42/E42*100</f>
        <v>68.01575931232091</v>
      </c>
    </row>
    <row r="43" spans="1:7" ht="15.75">
      <c r="A43" s="524"/>
      <c r="B43" s="525" t="s">
        <v>73</v>
      </c>
      <c r="C43" s="616" t="s">
        <v>172</v>
      </c>
      <c r="D43" s="593"/>
      <c r="E43" s="590"/>
      <c r="F43" s="590"/>
      <c r="G43" s="409"/>
    </row>
    <row r="44" spans="1:7" ht="16.5" thickBot="1">
      <c r="A44" s="524"/>
      <c r="B44" s="525" t="s">
        <v>81</v>
      </c>
      <c r="C44" s="616" t="s">
        <v>173</v>
      </c>
      <c r="D44" s="593">
        <v>8040</v>
      </c>
      <c r="E44" s="589">
        <v>8040</v>
      </c>
      <c r="F44" s="589">
        <v>8040</v>
      </c>
      <c r="G44" s="409">
        <f>F44/E44*100</f>
        <v>100</v>
      </c>
    </row>
    <row r="45" spans="1:7" ht="16.5" thickBot="1">
      <c r="A45" s="502" t="s">
        <v>27</v>
      </c>
      <c r="B45" s="520"/>
      <c r="C45" s="622" t="s">
        <v>530</v>
      </c>
      <c r="D45" s="594"/>
      <c r="E45" s="576">
        <f>SUM(E46:E49)</f>
        <v>711</v>
      </c>
      <c r="F45" s="576">
        <f>SUM(F46:F49)</f>
        <v>711</v>
      </c>
      <c r="G45" s="570">
        <f>F45/E45*100</f>
        <v>100</v>
      </c>
    </row>
    <row r="46" spans="1:7" ht="15.75">
      <c r="A46" s="522"/>
      <c r="B46" s="523" t="s">
        <v>76</v>
      </c>
      <c r="C46" s="618" t="s">
        <v>175</v>
      </c>
      <c r="D46" s="592"/>
      <c r="E46" s="589"/>
      <c r="F46" s="589"/>
      <c r="G46" s="410"/>
    </row>
    <row r="47" spans="1:7" ht="15.75">
      <c r="A47" s="524"/>
      <c r="B47" s="525" t="s">
        <v>77</v>
      </c>
      <c r="C47" s="616" t="s">
        <v>176</v>
      </c>
      <c r="D47" s="593"/>
      <c r="E47" s="590">
        <v>711</v>
      </c>
      <c r="F47" s="590">
        <v>711</v>
      </c>
      <c r="G47" s="409">
        <f>F47/E47*100</f>
        <v>100</v>
      </c>
    </row>
    <row r="48" spans="1:7" ht="31.5">
      <c r="A48" s="524"/>
      <c r="B48" s="525" t="s">
        <v>80</v>
      </c>
      <c r="C48" s="616" t="s">
        <v>183</v>
      </c>
      <c r="D48" s="593"/>
      <c r="E48" s="590"/>
      <c r="F48" s="590"/>
      <c r="G48" s="409"/>
    </row>
    <row r="49" spans="1:7" ht="16.5" thickBot="1">
      <c r="A49" s="524"/>
      <c r="B49" s="525" t="s">
        <v>88</v>
      </c>
      <c r="C49" s="616" t="s">
        <v>531</v>
      </c>
      <c r="D49" s="593"/>
      <c r="E49" s="589"/>
      <c r="F49" s="589"/>
      <c r="G49" s="410"/>
    </row>
    <row r="50" spans="1:7" ht="16.5" thickBot="1">
      <c r="A50" s="502" t="s">
        <v>28</v>
      </c>
      <c r="B50" s="520"/>
      <c r="C50" s="622" t="s">
        <v>225</v>
      </c>
      <c r="D50" s="595"/>
      <c r="E50" s="576"/>
      <c r="F50" s="576"/>
      <c r="G50" s="597"/>
    </row>
    <row r="51" spans="1:7" ht="16.5" thickBot="1">
      <c r="A51" s="502" t="s">
        <v>29</v>
      </c>
      <c r="B51" s="526"/>
      <c r="C51" s="623" t="s">
        <v>553</v>
      </c>
      <c r="D51" s="594">
        <f>D39+D45+D50</f>
        <v>13665</v>
      </c>
      <c r="E51" s="594">
        <f>E39+E45+E50</f>
        <v>14546</v>
      </c>
      <c r="F51" s="596">
        <f>F39+F45+F50</f>
        <v>13953</v>
      </c>
      <c r="G51" s="597">
        <f>F51/E51*100</f>
        <v>95.9232778770796</v>
      </c>
    </row>
    <row r="52" spans="1:7" ht="16.5" thickBot="1">
      <c r="A52" s="528"/>
      <c r="B52" s="529"/>
      <c r="C52" s="529"/>
      <c r="D52" s="669"/>
      <c r="E52" s="328"/>
      <c r="F52" s="328"/>
      <c r="G52" s="328"/>
    </row>
    <row r="53" spans="1:7" ht="15.75">
      <c r="A53" s="601" t="s">
        <v>550</v>
      </c>
      <c r="B53" s="602"/>
      <c r="C53" s="624"/>
      <c r="D53" s="683">
        <v>1</v>
      </c>
      <c r="E53" s="714">
        <f>E54</f>
        <v>1</v>
      </c>
      <c r="F53" s="715">
        <f>F54</f>
        <v>1</v>
      </c>
      <c r="G53" s="642"/>
    </row>
    <row r="54" spans="1:7" ht="16.5" thickBot="1">
      <c r="A54" s="709"/>
      <c r="B54" s="626" t="s">
        <v>532</v>
      </c>
      <c r="C54" s="627" t="s">
        <v>549</v>
      </c>
      <c r="D54" s="710">
        <v>1</v>
      </c>
      <c r="E54" s="645">
        <v>1</v>
      </c>
      <c r="F54" s="646">
        <v>1</v>
      </c>
      <c r="G54" s="642"/>
    </row>
  </sheetData>
  <sheetProtection/>
  <mergeCells count="8">
    <mergeCell ref="A8:B8"/>
    <mergeCell ref="A12:B12"/>
    <mergeCell ref="A9:B9"/>
    <mergeCell ref="A2:G2"/>
    <mergeCell ref="A3:G3"/>
    <mergeCell ref="A4:G4"/>
    <mergeCell ref="A5:G5"/>
    <mergeCell ref="A6:G6"/>
  </mergeCells>
  <printOptions/>
  <pageMargins left="0.5905511811023623" right="0.5905511811023623" top="0.5905511811023623" bottom="0.5905511811023623" header="0.3937007874015748" footer="0.31496062992125984"/>
  <pageSetup orientation="portrait" paperSize="9" scale="65" r:id="rId1"/>
  <headerFooter alignWithMargins="0">
    <oddHeader>&amp;R15.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A2" sqref="A2:G2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7" ht="12.75">
      <c r="A2" s="823" t="s">
        <v>832</v>
      </c>
      <c r="B2" s="823"/>
      <c r="C2" s="823"/>
      <c r="D2" s="823"/>
      <c r="E2" s="823"/>
      <c r="F2" s="823"/>
      <c r="G2" s="823"/>
    </row>
    <row r="3" spans="1:7" ht="12.75">
      <c r="A3" s="823" t="s">
        <v>598</v>
      </c>
      <c r="B3" s="823"/>
      <c r="C3" s="823"/>
      <c r="D3" s="823"/>
      <c r="E3" s="823"/>
      <c r="F3" s="823"/>
      <c r="G3" s="823"/>
    </row>
    <row r="4" spans="1:7" ht="12.75">
      <c r="A4" s="823" t="s">
        <v>829</v>
      </c>
      <c r="B4" s="823"/>
      <c r="C4" s="823"/>
      <c r="D4" s="823"/>
      <c r="E4" s="823"/>
      <c r="F4" s="823"/>
      <c r="G4" s="823"/>
    </row>
    <row r="5" spans="1:7" ht="12.75">
      <c r="A5" s="823" t="s">
        <v>614</v>
      </c>
      <c r="B5" s="823"/>
      <c r="C5" s="823"/>
      <c r="D5" s="823"/>
      <c r="E5" s="823"/>
      <c r="F5" s="823"/>
      <c r="G5" s="823"/>
    </row>
    <row r="6" spans="1:7" ht="12.75">
      <c r="A6" s="823" t="s">
        <v>612</v>
      </c>
      <c r="B6" s="823"/>
      <c r="C6" s="823"/>
      <c r="D6" s="823"/>
      <c r="E6" s="823"/>
      <c r="F6" s="823"/>
      <c r="G6" s="823"/>
    </row>
    <row r="7" ht="13.5" thickBot="1"/>
    <row r="8" spans="1:7" ht="49.5" customHeight="1">
      <c r="A8" s="882" t="s">
        <v>511</v>
      </c>
      <c r="B8" s="883"/>
      <c r="C8" s="650" t="s">
        <v>503</v>
      </c>
      <c r="D8" s="653"/>
      <c r="E8" s="660"/>
      <c r="F8" s="660"/>
      <c r="G8" s="661"/>
    </row>
    <row r="9" spans="1:7" ht="33" customHeight="1" thickBot="1">
      <c r="A9" s="884" t="s">
        <v>551</v>
      </c>
      <c r="B9" s="885"/>
      <c r="C9" s="651" t="s">
        <v>830</v>
      </c>
      <c r="D9" s="654"/>
      <c r="E9" s="657"/>
      <c r="F9" s="657"/>
      <c r="G9" s="658"/>
    </row>
    <row r="10" spans="1:7" ht="15.75">
      <c r="A10" s="536"/>
      <c r="B10" s="536"/>
      <c r="C10" s="600"/>
      <c r="D10" s="535"/>
      <c r="E10" s="553"/>
      <c r="F10" s="553"/>
      <c r="G10" s="553"/>
    </row>
    <row r="11" spans="1:7" ht="16.5" thickBot="1">
      <c r="A11" s="478"/>
      <c r="B11" s="478"/>
      <c r="C11" s="478"/>
      <c r="D11" s="479"/>
      <c r="G11" s="479" t="s">
        <v>343</v>
      </c>
    </row>
    <row r="12" spans="1:7" ht="32.25" thickBot="1">
      <c r="A12" s="879" t="s">
        <v>512</v>
      </c>
      <c r="B12" s="880"/>
      <c r="C12" s="481" t="s">
        <v>513</v>
      </c>
      <c r="D12" s="386" t="s">
        <v>242</v>
      </c>
      <c r="E12" s="387" t="s">
        <v>243</v>
      </c>
      <c r="F12" s="387" t="s">
        <v>244</v>
      </c>
      <c r="G12" s="388" t="s">
        <v>245</v>
      </c>
    </row>
    <row r="13" spans="1:7" ht="16.5" thickBot="1">
      <c r="A13" s="482">
        <v>1</v>
      </c>
      <c r="B13" s="483">
        <v>2</v>
      </c>
      <c r="C13" s="483">
        <v>3</v>
      </c>
      <c r="D13" s="537">
        <v>4</v>
      </c>
      <c r="E13" s="483">
        <v>5</v>
      </c>
      <c r="F13" s="483">
        <v>6</v>
      </c>
      <c r="G13" s="484">
        <v>7</v>
      </c>
    </row>
    <row r="14" spans="1:7" ht="16.5" thickBot="1">
      <c r="A14" s="485"/>
      <c r="B14" s="486"/>
      <c r="C14" s="486" t="s">
        <v>280</v>
      </c>
      <c r="D14" s="538"/>
      <c r="E14" s="539"/>
      <c r="F14" s="539"/>
      <c r="G14" s="392"/>
    </row>
    <row r="15" spans="1:7" ht="16.5" thickBot="1">
      <c r="A15" s="482" t="s">
        <v>26</v>
      </c>
      <c r="B15" s="483"/>
      <c r="C15" s="488" t="s">
        <v>559</v>
      </c>
      <c r="D15" s="728">
        <v>204500</v>
      </c>
      <c r="E15" s="699">
        <v>209500</v>
      </c>
      <c r="F15" s="699">
        <v>232597</v>
      </c>
      <c r="G15" s="574">
        <f>F15/E15*100</f>
        <v>111.02482100238664</v>
      </c>
    </row>
    <row r="16" spans="1:7" ht="16.5" thickBot="1">
      <c r="A16" s="482" t="s">
        <v>27</v>
      </c>
      <c r="B16" s="487"/>
      <c r="C16" s="488" t="s">
        <v>560</v>
      </c>
      <c r="D16" s="540">
        <f>SUM(D17:D27)</f>
        <v>89810</v>
      </c>
      <c r="E16" s="540">
        <f>SUM(E17:E27)</f>
        <v>89810</v>
      </c>
      <c r="F16" s="540">
        <f>SUM(F17:F27)</f>
        <v>68417</v>
      </c>
      <c r="G16" s="570">
        <f>F16/E16*100</f>
        <v>76.17971272686783</v>
      </c>
    </row>
    <row r="17" spans="1:7" ht="15.75">
      <c r="A17" s="489"/>
      <c r="B17" s="490" t="s">
        <v>76</v>
      </c>
      <c r="C17" s="491" t="s">
        <v>112</v>
      </c>
      <c r="D17" s="541"/>
      <c r="E17" s="589"/>
      <c r="F17" s="589">
        <v>186</v>
      </c>
      <c r="G17" s="572" t="s">
        <v>247</v>
      </c>
    </row>
    <row r="18" spans="1:7" ht="15.75">
      <c r="A18" s="492"/>
      <c r="B18" s="490" t="s">
        <v>77</v>
      </c>
      <c r="C18" s="493" t="s">
        <v>113</v>
      </c>
      <c r="D18" s="542">
        <v>22290</v>
      </c>
      <c r="E18" s="590">
        <v>22290</v>
      </c>
      <c r="F18" s="590">
        <v>25159</v>
      </c>
      <c r="G18" s="567">
        <f>F18/E18*100</f>
        <v>112.8712427097353</v>
      </c>
    </row>
    <row r="19" spans="1:7" ht="15.75">
      <c r="A19" s="492"/>
      <c r="B19" s="490" t="s">
        <v>78</v>
      </c>
      <c r="C19" s="493" t="s">
        <v>114</v>
      </c>
      <c r="D19" s="542">
        <v>25053</v>
      </c>
      <c r="E19" s="590">
        <v>25053</v>
      </c>
      <c r="F19" s="590">
        <v>22580</v>
      </c>
      <c r="G19" s="567">
        <f aca="true" t="shared" si="0" ref="G19:G26">F19/E19*100</f>
        <v>90.12892667544806</v>
      </c>
    </row>
    <row r="20" spans="1:7" ht="15.75">
      <c r="A20" s="492"/>
      <c r="B20" s="490" t="s">
        <v>79</v>
      </c>
      <c r="C20" s="493" t="s">
        <v>115</v>
      </c>
      <c r="D20" s="542"/>
      <c r="E20" s="590"/>
      <c r="F20" s="590"/>
      <c r="G20" s="567"/>
    </row>
    <row r="21" spans="1:7" ht="15.75">
      <c r="A21" s="492"/>
      <c r="B21" s="490" t="s">
        <v>80</v>
      </c>
      <c r="C21" s="494" t="s">
        <v>116</v>
      </c>
      <c r="D21" s="542">
        <v>1300</v>
      </c>
      <c r="E21" s="590">
        <v>1300</v>
      </c>
      <c r="F21" s="590">
        <v>1376</v>
      </c>
      <c r="G21" s="567">
        <f t="shared" si="0"/>
        <v>105.84615384615385</v>
      </c>
    </row>
    <row r="22" spans="1:7" ht="15.75">
      <c r="A22" s="495"/>
      <c r="B22" s="490" t="s">
        <v>86</v>
      </c>
      <c r="C22" s="493" t="s">
        <v>117</v>
      </c>
      <c r="D22" s="543">
        <v>35587</v>
      </c>
      <c r="E22" s="590">
        <v>35587</v>
      </c>
      <c r="F22" s="590">
        <v>12576</v>
      </c>
      <c r="G22" s="567">
        <f t="shared" si="0"/>
        <v>35.33874729536067</v>
      </c>
    </row>
    <row r="23" spans="1:7" ht="15.75">
      <c r="A23" s="492"/>
      <c r="B23" s="490" t="s">
        <v>88</v>
      </c>
      <c r="C23" s="493" t="s">
        <v>515</v>
      </c>
      <c r="D23" s="542"/>
      <c r="E23" s="590"/>
      <c r="F23" s="590"/>
      <c r="G23" s="567"/>
    </row>
    <row r="24" spans="1:7" ht="15.75">
      <c r="A24" s="496"/>
      <c r="B24" s="497" t="s">
        <v>179</v>
      </c>
      <c r="C24" s="494" t="s">
        <v>516</v>
      </c>
      <c r="D24" s="544">
        <v>4000</v>
      </c>
      <c r="E24" s="727">
        <v>4000</v>
      </c>
      <c r="F24" s="727">
        <v>3841</v>
      </c>
      <c r="G24" s="567">
        <f t="shared" si="0"/>
        <v>96.025</v>
      </c>
    </row>
    <row r="25" spans="1:7" ht="15.75">
      <c r="A25" s="496"/>
      <c r="B25" s="490" t="s">
        <v>180</v>
      </c>
      <c r="C25" s="493" t="s">
        <v>230</v>
      </c>
      <c r="D25" s="564">
        <v>600</v>
      </c>
      <c r="E25" s="590">
        <v>600</v>
      </c>
      <c r="F25" s="590">
        <v>945</v>
      </c>
      <c r="G25" s="567">
        <f t="shared" si="0"/>
        <v>157.5</v>
      </c>
    </row>
    <row r="26" spans="1:7" ht="15.75">
      <c r="A26" s="496"/>
      <c r="B26" s="563" t="s">
        <v>181</v>
      </c>
      <c r="C26" s="493" t="s">
        <v>535</v>
      </c>
      <c r="D26" s="554">
        <v>180</v>
      </c>
      <c r="E26" s="590">
        <v>180</v>
      </c>
      <c r="F26" s="590">
        <v>1242</v>
      </c>
      <c r="G26" s="567">
        <f t="shared" si="0"/>
        <v>690</v>
      </c>
    </row>
    <row r="27" spans="1:7" ht="16.5" thickBot="1">
      <c r="A27" s="498"/>
      <c r="B27" s="499" t="s">
        <v>182</v>
      </c>
      <c r="C27" s="580" t="s">
        <v>534</v>
      </c>
      <c r="D27" s="543">
        <v>800</v>
      </c>
      <c r="E27" s="589">
        <v>800</v>
      </c>
      <c r="F27" s="589">
        <v>512</v>
      </c>
      <c r="G27" s="572">
        <f>F27/E27*100</f>
        <v>64</v>
      </c>
    </row>
    <row r="28" spans="1:7" ht="16.5" thickBot="1">
      <c r="A28" s="579" t="s">
        <v>28</v>
      </c>
      <c r="B28" s="583"/>
      <c r="C28" s="584" t="s">
        <v>561</v>
      </c>
      <c r="D28" s="545">
        <v>60</v>
      </c>
      <c r="E28" s="576">
        <v>60</v>
      </c>
      <c r="F28" s="576">
        <v>0</v>
      </c>
      <c r="G28" s="574" t="s">
        <v>247</v>
      </c>
    </row>
    <row r="29" spans="1:7" ht="16.5" thickBot="1">
      <c r="A29" s="482" t="s">
        <v>29</v>
      </c>
      <c r="B29" s="487"/>
      <c r="C29" s="500" t="s">
        <v>562</v>
      </c>
      <c r="D29" s="540">
        <f>SUM(D30:D34)</f>
        <v>96871</v>
      </c>
      <c r="E29" s="540">
        <f>SUM(E30:E34)</f>
        <v>131666</v>
      </c>
      <c r="F29" s="540">
        <f>SUM(F30:F34)</f>
        <v>51497</v>
      </c>
      <c r="G29" s="570">
        <f>F29/E29*100</f>
        <v>39.111843604271414</v>
      </c>
    </row>
    <row r="30" spans="1:7" ht="15.75">
      <c r="A30" s="492"/>
      <c r="B30" s="490" t="s">
        <v>53</v>
      </c>
      <c r="C30" s="501" t="s">
        <v>518</v>
      </c>
      <c r="D30" s="542">
        <v>6323</v>
      </c>
      <c r="E30" s="589">
        <v>6323</v>
      </c>
      <c r="F30" s="589">
        <v>8272</v>
      </c>
      <c r="G30" s="566">
        <f>F30/E30*100</f>
        <v>130.8239759607781</v>
      </c>
    </row>
    <row r="31" spans="1:7" ht="15.75">
      <c r="A31" s="492"/>
      <c r="B31" s="490" t="s">
        <v>54</v>
      </c>
      <c r="C31" s="493" t="s">
        <v>519</v>
      </c>
      <c r="D31" s="542"/>
      <c r="E31" s="590">
        <v>34795</v>
      </c>
      <c r="F31" s="590">
        <v>32600</v>
      </c>
      <c r="G31" s="567">
        <f>F31/E31*100</f>
        <v>93.69162235953442</v>
      </c>
    </row>
    <row r="32" spans="1:7" ht="15.75">
      <c r="A32" s="492"/>
      <c r="B32" s="490" t="s">
        <v>563</v>
      </c>
      <c r="C32" s="493" t="s">
        <v>520</v>
      </c>
      <c r="D32" s="542">
        <v>90548</v>
      </c>
      <c r="E32" s="590">
        <v>90548</v>
      </c>
      <c r="F32" s="590"/>
      <c r="G32" s="567"/>
    </row>
    <row r="33" spans="1:7" ht="15.75">
      <c r="A33" s="492"/>
      <c r="B33" s="490" t="s">
        <v>564</v>
      </c>
      <c r="C33" s="493" t="s">
        <v>293</v>
      </c>
      <c r="D33" s="542"/>
      <c r="E33" s="590"/>
      <c r="F33" s="590"/>
      <c r="G33" s="567"/>
    </row>
    <row r="34" spans="1:7" ht="16.5" thickBot="1">
      <c r="A34" s="495"/>
      <c r="B34" s="563" t="s">
        <v>565</v>
      </c>
      <c r="C34" s="494" t="s">
        <v>558</v>
      </c>
      <c r="D34" s="543"/>
      <c r="E34" s="589"/>
      <c r="F34" s="589">
        <v>10625</v>
      </c>
      <c r="G34" s="572" t="s">
        <v>247</v>
      </c>
    </row>
    <row r="35" spans="1:7" ht="16.5" thickBot="1">
      <c r="A35" s="502" t="s">
        <v>30</v>
      </c>
      <c r="B35" s="503"/>
      <c r="C35" s="504" t="s">
        <v>566</v>
      </c>
      <c r="D35" s="545">
        <v>8715</v>
      </c>
      <c r="E35" s="576">
        <v>9795</v>
      </c>
      <c r="F35" s="576">
        <v>7966</v>
      </c>
      <c r="G35" s="570">
        <f>F35/E35*100</f>
        <v>81.32720775906076</v>
      </c>
    </row>
    <row r="36" spans="1:7" ht="16.5" thickBot="1">
      <c r="A36" s="502" t="s">
        <v>31</v>
      </c>
      <c r="B36" s="487"/>
      <c r="C36" s="504" t="s">
        <v>567</v>
      </c>
      <c r="D36" s="545">
        <v>900</v>
      </c>
      <c r="E36" s="576">
        <v>900</v>
      </c>
      <c r="F36" s="576">
        <v>883</v>
      </c>
      <c r="G36" s="570">
        <f>F36/E36*100</f>
        <v>98.11111111111111</v>
      </c>
    </row>
    <row r="37" spans="1:7" ht="16.5" thickBot="1">
      <c r="A37" s="482" t="s">
        <v>32</v>
      </c>
      <c r="B37" s="505"/>
      <c r="C37" s="504" t="s">
        <v>568</v>
      </c>
      <c r="D37" s="540">
        <f>+D38+D39</f>
        <v>102731</v>
      </c>
      <c r="E37" s="540">
        <f>+E38+E39</f>
        <v>107380</v>
      </c>
      <c r="F37" s="540">
        <f>+F38+F39</f>
        <v>112682</v>
      </c>
      <c r="G37" s="574">
        <f>F37/E37*100</f>
        <v>104.93760476811325</v>
      </c>
    </row>
    <row r="38" spans="1:7" ht="15.75">
      <c r="A38" s="489"/>
      <c r="B38" s="581" t="s">
        <v>64</v>
      </c>
      <c r="C38" s="507" t="s">
        <v>524</v>
      </c>
      <c r="D38" s="725">
        <v>67362</v>
      </c>
      <c r="E38" s="589">
        <v>107380</v>
      </c>
      <c r="F38" s="589">
        <v>112682</v>
      </c>
      <c r="G38" s="572">
        <f>F38/E38*100</f>
        <v>104.93760476811325</v>
      </c>
    </row>
    <row r="39" spans="1:7" ht="16.5" thickBot="1">
      <c r="A39" s="498"/>
      <c r="B39" s="582" t="s">
        <v>65</v>
      </c>
      <c r="C39" s="509" t="s">
        <v>525</v>
      </c>
      <c r="D39" s="726">
        <v>35369</v>
      </c>
      <c r="E39" s="637"/>
      <c r="F39" s="637"/>
      <c r="G39" s="569"/>
    </row>
    <row r="40" spans="1:7" ht="16.5" thickBot="1">
      <c r="A40" s="510" t="s">
        <v>33</v>
      </c>
      <c r="B40" s="511"/>
      <c r="C40" s="504" t="s">
        <v>569</v>
      </c>
      <c r="D40" s="545">
        <v>131786</v>
      </c>
      <c r="E40" s="576">
        <v>173232</v>
      </c>
      <c r="F40" s="576">
        <v>178605</v>
      </c>
      <c r="G40" s="570">
        <f>F40/E40*100</f>
        <v>103.1016209476309</v>
      </c>
    </row>
    <row r="41" spans="1:7" ht="16.5" thickBot="1">
      <c r="A41" s="510" t="s">
        <v>296</v>
      </c>
      <c r="B41" s="577"/>
      <c r="C41" s="578" t="s">
        <v>570</v>
      </c>
      <c r="D41" s="545"/>
      <c r="E41" s="576"/>
      <c r="F41" s="576">
        <v>25</v>
      </c>
      <c r="G41" s="574" t="s">
        <v>247</v>
      </c>
    </row>
    <row r="42" spans="1:7" ht="16.5" thickBot="1">
      <c r="A42" s="510" t="s">
        <v>34</v>
      </c>
      <c r="B42" s="512"/>
      <c r="C42" s="513" t="s">
        <v>571</v>
      </c>
      <c r="D42" s="548">
        <f>SUM(D15,D16,D28,D29,D35,D37,D40,D41,D36)</f>
        <v>635373</v>
      </c>
      <c r="E42" s="548">
        <f>SUM(E15,E16,E28,E29,E35,E37,E40,E41,E36)</f>
        <v>722343</v>
      </c>
      <c r="F42" s="548">
        <f>SUM(F15,F16,F28,F29,F35,F37,F40,F41,F36)</f>
        <v>652672</v>
      </c>
      <c r="G42" s="570">
        <f>F42/E42*100</f>
        <v>90.35485911817516</v>
      </c>
    </row>
    <row r="43" spans="1:7" ht="15.75">
      <c r="A43" s="514"/>
      <c r="B43" s="514"/>
      <c r="C43" s="515"/>
      <c r="D43" s="516"/>
      <c r="E43" s="329"/>
      <c r="F43" s="329"/>
      <c r="G43" s="329"/>
    </row>
    <row r="44" spans="1:7" ht="16.5" thickBot="1">
      <c r="A44" s="517"/>
      <c r="B44" s="518"/>
      <c r="C44" s="518"/>
      <c r="D44" s="518"/>
      <c r="E44" s="329"/>
      <c r="F44" s="329"/>
      <c r="G44" s="329"/>
    </row>
    <row r="45" spans="1:7" ht="16.5" thickBot="1">
      <c r="A45" s="480"/>
      <c r="B45" s="519"/>
      <c r="C45" s="519" t="s">
        <v>281</v>
      </c>
      <c r="D45" s="552"/>
      <c r="E45" s="587"/>
      <c r="F45" s="587"/>
      <c r="G45" s="408"/>
    </row>
    <row r="46" spans="1:7" ht="16.5" thickBot="1">
      <c r="A46" s="502" t="s">
        <v>26</v>
      </c>
      <c r="B46" s="520"/>
      <c r="C46" s="521" t="s">
        <v>528</v>
      </c>
      <c r="D46" s="591">
        <f>SUM(D47:D51)</f>
        <v>236729</v>
      </c>
      <c r="E46" s="594">
        <f>SUM(E47:E51)</f>
        <v>248980</v>
      </c>
      <c r="F46" s="596">
        <f>SUM(F47:F51)</f>
        <v>249020</v>
      </c>
      <c r="G46" s="597">
        <f>F46/E46*100</f>
        <v>100.01606554743351</v>
      </c>
    </row>
    <row r="47" spans="1:7" ht="15.75">
      <c r="A47" s="522"/>
      <c r="B47" s="523" t="s">
        <v>70</v>
      </c>
      <c r="C47" s="501" t="s">
        <v>41</v>
      </c>
      <c r="D47" s="592">
        <v>45070</v>
      </c>
      <c r="E47" s="589">
        <v>46437</v>
      </c>
      <c r="F47" s="589">
        <v>45547</v>
      </c>
      <c r="G47" s="410">
        <f>F47/E47*100</f>
        <v>98.08342485518014</v>
      </c>
    </row>
    <row r="48" spans="1:7" ht="15.75">
      <c r="A48" s="524"/>
      <c r="B48" s="525" t="s">
        <v>71</v>
      </c>
      <c r="C48" s="493" t="s">
        <v>171</v>
      </c>
      <c r="D48" s="593">
        <v>10977</v>
      </c>
      <c r="E48" s="590">
        <v>11346</v>
      </c>
      <c r="F48" s="590">
        <v>9696</v>
      </c>
      <c r="G48" s="409">
        <f>F48/E48*100</f>
        <v>85.4574299312533</v>
      </c>
    </row>
    <row r="49" spans="1:7" ht="15.75">
      <c r="A49" s="524"/>
      <c r="B49" s="525" t="s">
        <v>72</v>
      </c>
      <c r="C49" s="493" t="s">
        <v>529</v>
      </c>
      <c r="D49" s="593">
        <v>156487</v>
      </c>
      <c r="E49" s="590">
        <v>164377</v>
      </c>
      <c r="F49" s="590">
        <v>164364</v>
      </c>
      <c r="G49" s="409">
        <f>F49/E49*100</f>
        <v>99.99209135097976</v>
      </c>
    </row>
    <row r="50" spans="1:7" ht="15.75">
      <c r="A50" s="524"/>
      <c r="B50" s="525" t="s">
        <v>73</v>
      </c>
      <c r="C50" s="493" t="s">
        <v>172</v>
      </c>
      <c r="D50" s="593"/>
      <c r="E50" s="590"/>
      <c r="F50" s="590"/>
      <c r="G50" s="409"/>
    </row>
    <row r="51" spans="1:7" ht="16.5" thickBot="1">
      <c r="A51" s="524"/>
      <c r="B51" s="525" t="s">
        <v>81</v>
      </c>
      <c r="C51" s="493" t="s">
        <v>173</v>
      </c>
      <c r="D51" s="593">
        <v>24195</v>
      </c>
      <c r="E51" s="589">
        <v>26820</v>
      </c>
      <c r="F51" s="589">
        <v>29413</v>
      </c>
      <c r="G51" s="410">
        <f aca="true" t="shared" si="1" ref="G51:G57">F51/E51*100</f>
        <v>109.66815809097687</v>
      </c>
    </row>
    <row r="52" spans="1:7" ht="16.5" thickBot="1">
      <c r="A52" s="502" t="s">
        <v>27</v>
      </c>
      <c r="B52" s="520"/>
      <c r="C52" s="521" t="s">
        <v>530</v>
      </c>
      <c r="D52" s="594">
        <f>SUM(D53:D56)</f>
        <v>209986</v>
      </c>
      <c r="E52" s="594">
        <f>SUM(E53:E56)</f>
        <v>215102</v>
      </c>
      <c r="F52" s="596">
        <f>SUM(F53:F56)</f>
        <v>96752</v>
      </c>
      <c r="G52" s="597">
        <f t="shared" si="1"/>
        <v>44.97959107772127</v>
      </c>
    </row>
    <row r="53" spans="1:7" ht="15.75">
      <c r="A53" s="522"/>
      <c r="B53" s="523" t="s">
        <v>76</v>
      </c>
      <c r="C53" s="501" t="s">
        <v>175</v>
      </c>
      <c r="D53" s="592">
        <v>83675</v>
      </c>
      <c r="E53" s="589">
        <v>81135</v>
      </c>
      <c r="F53" s="589">
        <v>80443</v>
      </c>
      <c r="G53" s="410">
        <f t="shared" si="1"/>
        <v>99.14710051149319</v>
      </c>
    </row>
    <row r="54" spans="1:7" ht="15.75">
      <c r="A54" s="524"/>
      <c r="B54" s="525" t="s">
        <v>77</v>
      </c>
      <c r="C54" s="493" t="s">
        <v>176</v>
      </c>
      <c r="D54" s="593">
        <v>4000</v>
      </c>
      <c r="E54" s="590">
        <v>11656</v>
      </c>
      <c r="F54" s="590">
        <v>7257</v>
      </c>
      <c r="G54" s="409">
        <f t="shared" si="1"/>
        <v>62.259780370624576</v>
      </c>
    </row>
    <row r="55" spans="1:7" ht="31.5">
      <c r="A55" s="524"/>
      <c r="B55" s="525" t="s">
        <v>78</v>
      </c>
      <c r="C55" s="493" t="s">
        <v>183</v>
      </c>
      <c r="D55" s="593">
        <v>114996</v>
      </c>
      <c r="E55" s="729">
        <v>114996</v>
      </c>
      <c r="F55" s="729">
        <v>1737</v>
      </c>
      <c r="G55" s="730">
        <f t="shared" si="1"/>
        <v>1.5104873212981322</v>
      </c>
    </row>
    <row r="56" spans="1:7" ht="16.5" thickBot="1">
      <c r="A56" s="524"/>
      <c r="B56" s="525" t="s">
        <v>79</v>
      </c>
      <c r="C56" s="493" t="s">
        <v>531</v>
      </c>
      <c r="D56" s="593">
        <v>7315</v>
      </c>
      <c r="E56" s="589">
        <v>7315</v>
      </c>
      <c r="F56" s="589">
        <v>7315</v>
      </c>
      <c r="G56" s="410">
        <f t="shared" si="1"/>
        <v>100</v>
      </c>
    </row>
    <row r="57" spans="1:7" ht="16.5" thickBot="1">
      <c r="A57" s="502" t="s">
        <v>28</v>
      </c>
      <c r="B57" s="520"/>
      <c r="C57" s="521" t="s">
        <v>225</v>
      </c>
      <c r="D57" s="595">
        <v>1500</v>
      </c>
      <c r="E57" s="576">
        <v>1500</v>
      </c>
      <c r="F57" s="576">
        <v>250</v>
      </c>
      <c r="G57" s="597">
        <f t="shared" si="1"/>
        <v>16.666666666666664</v>
      </c>
    </row>
    <row r="58" spans="1:7" ht="16.5" thickBot="1">
      <c r="A58" s="502" t="s">
        <v>29</v>
      </c>
      <c r="B58" s="520"/>
      <c r="C58" s="521" t="s">
        <v>572</v>
      </c>
      <c r="D58" s="595">
        <v>49501</v>
      </c>
      <c r="E58" s="576"/>
      <c r="F58" s="576"/>
      <c r="G58" s="598"/>
    </row>
    <row r="59" spans="1:7" ht="16.5" thickBot="1">
      <c r="A59" s="502" t="s">
        <v>30</v>
      </c>
      <c r="B59" s="520"/>
      <c r="C59" s="521" t="s">
        <v>573</v>
      </c>
      <c r="D59" s="595"/>
      <c r="E59" s="576">
        <v>61351</v>
      </c>
      <c r="F59" s="576">
        <v>61351</v>
      </c>
      <c r="G59" s="597">
        <f>F59/E59*100</f>
        <v>100</v>
      </c>
    </row>
    <row r="60" spans="1:7" ht="16.5" thickBot="1">
      <c r="A60" s="502" t="s">
        <v>31</v>
      </c>
      <c r="B60" s="520"/>
      <c r="C60" s="521" t="s">
        <v>574</v>
      </c>
      <c r="D60" s="595"/>
      <c r="E60" s="576"/>
      <c r="F60" s="576">
        <v>920</v>
      </c>
      <c r="G60" s="598" t="s">
        <v>247</v>
      </c>
    </row>
    <row r="61" spans="1:7" ht="16.5" thickBot="1">
      <c r="A61" s="502" t="s">
        <v>32</v>
      </c>
      <c r="B61" s="526"/>
      <c r="C61" s="527" t="s">
        <v>575</v>
      </c>
      <c r="D61" s="594">
        <f>+D46+D52+D57+D60+D58+D59</f>
        <v>497716</v>
      </c>
      <c r="E61" s="594">
        <f>+E46+E52+E57+E60+E58+E59</f>
        <v>526933</v>
      </c>
      <c r="F61" s="596">
        <f>+F46+F52+F57+F60+F58+F59</f>
        <v>408293</v>
      </c>
      <c r="G61" s="597">
        <f>F61/E61*100</f>
        <v>77.48480357085245</v>
      </c>
    </row>
    <row r="62" spans="1:7" ht="16.5" thickBot="1">
      <c r="A62" s="528"/>
      <c r="B62" s="529"/>
      <c r="C62" s="529"/>
      <c r="D62" s="529"/>
      <c r="E62" s="329"/>
      <c r="F62" s="329"/>
      <c r="G62" s="329"/>
    </row>
    <row r="63" spans="1:7" ht="16.5" thickBot="1">
      <c r="A63" s="530" t="s">
        <v>550</v>
      </c>
      <c r="B63" s="531"/>
      <c r="C63" s="532"/>
      <c r="D63" s="555">
        <f>SUM(D64:D68)</f>
        <v>26</v>
      </c>
      <c r="E63" s="555">
        <f>SUM(E64:E68)</f>
        <v>26</v>
      </c>
      <c r="F63" s="599">
        <f>SUM(F64:F68)</f>
        <v>19</v>
      </c>
      <c r="G63" s="329"/>
    </row>
    <row r="64" spans="1:7" ht="15.75">
      <c r="A64" s="601"/>
      <c r="B64" s="602" t="s">
        <v>532</v>
      </c>
      <c r="C64" s="606" t="s">
        <v>548</v>
      </c>
      <c r="D64" s="607">
        <v>1</v>
      </c>
      <c r="E64" s="607">
        <v>1</v>
      </c>
      <c r="F64" s="560">
        <v>1</v>
      </c>
      <c r="G64" s="329"/>
    </row>
    <row r="65" spans="1:7" ht="15.75">
      <c r="A65" s="605"/>
      <c r="B65" s="731"/>
      <c r="C65" s="534" t="s">
        <v>576</v>
      </c>
      <c r="D65" s="608">
        <v>15</v>
      </c>
      <c r="E65" s="608">
        <v>15</v>
      </c>
      <c r="F65" s="609">
        <v>14</v>
      </c>
      <c r="G65" s="329"/>
    </row>
    <row r="66" spans="1:7" ht="15.75">
      <c r="A66" s="605"/>
      <c r="B66" s="534"/>
      <c r="C66" s="534" t="s">
        <v>533</v>
      </c>
      <c r="D66" s="608"/>
      <c r="E66" s="608"/>
      <c r="F66" s="609"/>
      <c r="G66" s="329"/>
    </row>
    <row r="67" spans="1:7" ht="15.75">
      <c r="A67" s="533"/>
      <c r="B67" s="534"/>
      <c r="C67" s="610" t="s">
        <v>549</v>
      </c>
      <c r="D67" s="611">
        <v>10</v>
      </c>
      <c r="E67" s="611">
        <v>10</v>
      </c>
      <c r="F67" s="609">
        <v>4</v>
      </c>
      <c r="G67" s="329"/>
    </row>
    <row r="68" spans="1:7" ht="16.5" thickBot="1">
      <c r="A68" s="603"/>
      <c r="B68" s="604"/>
      <c r="C68" s="612" t="s">
        <v>546</v>
      </c>
      <c r="D68" s="613"/>
      <c r="E68" s="613"/>
      <c r="F68" s="561"/>
      <c r="G68" s="329"/>
    </row>
  </sheetData>
  <sheetProtection/>
  <mergeCells count="8">
    <mergeCell ref="A8:B8"/>
    <mergeCell ref="A12:B12"/>
    <mergeCell ref="A9:B9"/>
    <mergeCell ref="A2:G2"/>
    <mergeCell ref="A3:G3"/>
    <mergeCell ref="A4:G4"/>
    <mergeCell ref="A5:G5"/>
    <mergeCell ref="A6:G6"/>
  </mergeCells>
  <printOptions/>
  <pageMargins left="0.5905511811023623" right="0.5905511811023623" top="0.5905511811023623" bottom="0.5905511811023623" header="0.3937007874015748" footer="0.31496062992125984"/>
  <pageSetup orientation="portrait" paperSize="9" scale="65" r:id="rId1"/>
  <headerFooter alignWithMargins="0">
    <oddHeader>&amp;R16. számú melléklet</oddHeader>
  </headerFooter>
  <ignoredErrors>
    <ignoredError sqref="F16 D52 D16:E16 D29:F29 E52:F52" formulaRange="1"/>
    <ignoredError sqref="D63:F6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73.8515625" style="0" customWidth="1"/>
    <col min="2" max="2" width="17.8515625" style="0" customWidth="1"/>
  </cols>
  <sheetData>
    <row r="1" spans="1:2" ht="15.75">
      <c r="A1" s="732"/>
      <c r="B1" s="732"/>
    </row>
    <row r="2" spans="1:2" ht="15.75">
      <c r="A2" s="886" t="s">
        <v>832</v>
      </c>
      <c r="B2" s="862"/>
    </row>
    <row r="3" spans="1:2" ht="15.75">
      <c r="A3" s="886" t="s">
        <v>598</v>
      </c>
      <c r="B3" s="862"/>
    </row>
    <row r="4" spans="1:2" ht="15.75">
      <c r="A4" s="886" t="s">
        <v>616</v>
      </c>
      <c r="B4" s="862"/>
    </row>
    <row r="5" spans="1:2" ht="15.75">
      <c r="A5" s="732"/>
      <c r="B5" s="733"/>
    </row>
    <row r="6" spans="1:2" ht="16.5" thickBot="1">
      <c r="A6" s="732"/>
      <c r="B6" s="743" t="s">
        <v>487</v>
      </c>
    </row>
    <row r="7" spans="1:2" ht="31.5">
      <c r="A7" s="734" t="s">
        <v>578</v>
      </c>
      <c r="B7" s="734" t="s">
        <v>579</v>
      </c>
    </row>
    <row r="8" spans="1:2" ht="15.75">
      <c r="A8" s="735"/>
      <c r="B8" s="739"/>
    </row>
    <row r="9" spans="1:2" ht="15.75">
      <c r="A9" s="736" t="s">
        <v>580</v>
      </c>
      <c r="B9" s="740">
        <v>0</v>
      </c>
    </row>
    <row r="10" spans="1:2" ht="15.75">
      <c r="A10" s="737" t="s">
        <v>581</v>
      </c>
      <c r="B10" s="741">
        <f>SUM(B9)</f>
        <v>0</v>
      </c>
    </row>
    <row r="11" spans="1:2" ht="15.75">
      <c r="A11" s="736" t="s">
        <v>584</v>
      </c>
      <c r="B11" s="740">
        <v>0</v>
      </c>
    </row>
    <row r="12" spans="1:2" ht="15.75">
      <c r="A12" s="737" t="s">
        <v>582</v>
      </c>
      <c r="B12" s="741">
        <f>SUM(B11)</f>
        <v>0</v>
      </c>
    </row>
    <row r="13" spans="1:2" ht="16.5" thickBot="1">
      <c r="A13" s="738" t="s">
        <v>583</v>
      </c>
      <c r="B13" s="742">
        <f>B10+B12</f>
        <v>0</v>
      </c>
    </row>
  </sheetData>
  <sheetProtection/>
  <mergeCells count="3">
    <mergeCell ref="A4:B4"/>
    <mergeCell ref="A3:B3"/>
    <mergeCell ref="A2:B2"/>
  </mergeCells>
  <printOptions/>
  <pageMargins left="0.5905511811023623" right="0.5905511811023623" top="0.5905511811023623" bottom="0.5905511811023623" header="0.3937007874015748" footer="0.31496062992125984"/>
  <pageSetup orientation="portrait" paperSize="9" r:id="rId1"/>
  <headerFooter alignWithMargins="0">
    <oddHeader>&amp;R17.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2" width="22.00390625" style="0" customWidth="1"/>
    <col min="3" max="6" width="10.7109375" style="0" customWidth="1"/>
    <col min="7" max="7" width="14.28125" style="0" customWidth="1"/>
  </cols>
  <sheetData>
    <row r="1" spans="1:7" ht="15.75">
      <c r="A1" s="744"/>
      <c r="B1" s="744"/>
      <c r="C1" s="744"/>
      <c r="D1" s="744"/>
      <c r="E1" s="745"/>
      <c r="F1" s="745"/>
      <c r="G1" s="745"/>
    </row>
    <row r="2" spans="1:7" ht="15.75">
      <c r="A2" s="897" t="s">
        <v>832</v>
      </c>
      <c r="B2" s="862"/>
      <c r="C2" s="862"/>
      <c r="D2" s="862"/>
      <c r="E2" s="862"/>
      <c r="F2" s="862"/>
      <c r="G2" s="862"/>
    </row>
    <row r="3" spans="1:7" ht="15.75">
      <c r="A3" s="897" t="s">
        <v>598</v>
      </c>
      <c r="B3" s="862"/>
      <c r="C3" s="862"/>
      <c r="D3" s="862"/>
      <c r="E3" s="862"/>
      <c r="F3" s="862"/>
      <c r="G3" s="862"/>
    </row>
    <row r="4" spans="1:7" ht="15.75">
      <c r="A4" s="897" t="s">
        <v>617</v>
      </c>
      <c r="B4" s="862"/>
      <c r="C4" s="862"/>
      <c r="D4" s="862"/>
      <c r="E4" s="862"/>
      <c r="F4" s="862"/>
      <c r="G4" s="862"/>
    </row>
    <row r="5" spans="1:7" ht="15.75">
      <c r="A5" s="744"/>
      <c r="B5" s="744"/>
      <c r="C5" s="744"/>
      <c r="D5" s="744"/>
      <c r="E5" s="745"/>
      <c r="F5" s="745"/>
      <c r="G5" s="745"/>
    </row>
    <row r="6" spans="1:7" ht="16.5" thickBot="1">
      <c r="A6" s="745"/>
      <c r="B6" s="745"/>
      <c r="C6" s="745"/>
      <c r="D6" s="745"/>
      <c r="E6" s="745"/>
      <c r="F6" s="759"/>
      <c r="G6" s="760" t="s">
        <v>585</v>
      </c>
    </row>
    <row r="7" spans="1:7" ht="13.5" thickTop="1">
      <c r="A7" s="889" t="s">
        <v>551</v>
      </c>
      <c r="B7" s="891"/>
      <c r="C7" s="889" t="s">
        <v>586</v>
      </c>
      <c r="D7" s="890"/>
      <c r="E7" s="890"/>
      <c r="F7" s="890"/>
      <c r="G7" s="891"/>
    </row>
    <row r="8" spans="1:7" ht="13.5" thickBot="1">
      <c r="A8" s="895"/>
      <c r="B8" s="896"/>
      <c r="C8" s="892"/>
      <c r="D8" s="893"/>
      <c r="E8" s="893"/>
      <c r="F8" s="893"/>
      <c r="G8" s="894"/>
    </row>
    <row r="9" spans="1:7" ht="33" thickBot="1" thickTop="1">
      <c r="A9" s="892"/>
      <c r="B9" s="894"/>
      <c r="C9" s="746">
        <v>2013</v>
      </c>
      <c r="D9" s="746">
        <v>2014</v>
      </c>
      <c r="E9" s="746">
        <v>2015</v>
      </c>
      <c r="F9" s="746">
        <v>2016</v>
      </c>
      <c r="G9" s="747" t="s">
        <v>587</v>
      </c>
    </row>
    <row r="10" spans="1:7" ht="16.5" thickTop="1">
      <c r="A10" s="898"/>
      <c r="B10" s="899"/>
      <c r="C10" s="748"/>
      <c r="D10" s="749"/>
      <c r="E10" s="749"/>
      <c r="F10" s="750"/>
      <c r="G10" s="751">
        <f>SUM(C10:F10)</f>
        <v>0</v>
      </c>
    </row>
    <row r="11" spans="1:7" ht="15.75">
      <c r="A11" s="898"/>
      <c r="B11" s="899"/>
      <c r="C11" s="752"/>
      <c r="D11" s="749"/>
      <c r="E11" s="749"/>
      <c r="F11" s="750"/>
      <c r="G11" s="754">
        <f>SUM(C11:F11)</f>
        <v>0</v>
      </c>
    </row>
    <row r="12" spans="1:7" ht="16.5" thickBot="1">
      <c r="A12" s="887"/>
      <c r="B12" s="888"/>
      <c r="C12" s="753"/>
      <c r="D12" s="752"/>
      <c r="E12" s="752"/>
      <c r="F12" s="752"/>
      <c r="G12" s="761">
        <f>SUM(C12:F12)</f>
        <v>0</v>
      </c>
    </row>
    <row r="13" spans="1:7" ht="17.25" thickBot="1" thickTop="1">
      <c r="A13" s="755" t="s">
        <v>588</v>
      </c>
      <c r="B13" s="756"/>
      <c r="C13" s="757">
        <f>SUM(C10:C12)</f>
        <v>0</v>
      </c>
      <c r="D13" s="757">
        <f>SUM(D10:D12)</f>
        <v>0</v>
      </c>
      <c r="E13" s="757">
        <f>SUM(E10:E12)</f>
        <v>0</v>
      </c>
      <c r="F13" s="757">
        <f>SUM(F10:F12)</f>
        <v>0</v>
      </c>
      <c r="G13" s="757">
        <f>SUM(D13:F13)</f>
        <v>0</v>
      </c>
    </row>
    <row r="14" spans="1:7" ht="16.5" thickTop="1">
      <c r="A14" s="744"/>
      <c r="B14" s="744"/>
      <c r="C14" s="744"/>
      <c r="D14" s="744"/>
      <c r="E14" s="744"/>
      <c r="F14" s="744"/>
      <c r="G14" s="744"/>
    </row>
    <row r="15" spans="1:7" ht="15.75">
      <c r="A15" s="758"/>
      <c r="B15" s="745"/>
      <c r="C15" s="745"/>
      <c r="D15" s="745"/>
      <c r="E15" s="745"/>
      <c r="F15" s="745"/>
      <c r="G15" s="745"/>
    </row>
  </sheetData>
  <sheetProtection/>
  <mergeCells count="8">
    <mergeCell ref="A12:B12"/>
    <mergeCell ref="C7:G8"/>
    <mergeCell ref="A7:B9"/>
    <mergeCell ref="A2:G2"/>
    <mergeCell ref="A4:G4"/>
    <mergeCell ref="A3:G3"/>
    <mergeCell ref="A10:B10"/>
    <mergeCell ref="A11:B11"/>
  </mergeCells>
  <printOptions/>
  <pageMargins left="0.5905511811023623" right="0.5905511811023623" top="0.5905511811023623" bottom="0.5905511811023623" header="0.3937007874015748" footer="0.31496062992125984"/>
  <pageSetup orientation="portrait" paperSize="9" scale="90" r:id="rId1"/>
  <headerFooter alignWithMargins="0">
    <oddHeader>&amp;R18. számú melléklet</oddHeader>
  </headerFooter>
  <ignoredErrors>
    <ignoredError sqref="C13:F1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2" sqref="A2:I2"/>
    </sheetView>
  </sheetViews>
  <sheetFormatPr defaultColWidth="9.140625" defaultRowHeight="12.75"/>
  <cols>
    <col min="5" max="5" width="10.140625" style="0" bestFit="1" customWidth="1"/>
  </cols>
  <sheetData>
    <row r="2" spans="1:9" ht="12.75">
      <c r="A2" s="823" t="s">
        <v>832</v>
      </c>
      <c r="B2" s="823"/>
      <c r="C2" s="823"/>
      <c r="D2" s="823"/>
      <c r="E2" s="823"/>
      <c r="F2" s="823"/>
      <c r="G2" s="823"/>
      <c r="H2" s="823"/>
      <c r="I2" s="823"/>
    </row>
    <row r="3" spans="1:9" ht="12.75">
      <c r="A3" s="823" t="s">
        <v>590</v>
      </c>
      <c r="B3" s="823"/>
      <c r="C3" s="823"/>
      <c r="D3" s="823"/>
      <c r="E3" s="823"/>
      <c r="F3" s="823"/>
      <c r="G3" s="823"/>
      <c r="H3" s="823"/>
      <c r="I3" s="823"/>
    </row>
    <row r="4" spans="1:9" ht="12.75">
      <c r="A4" s="823" t="s">
        <v>689</v>
      </c>
      <c r="B4" s="823"/>
      <c r="C4" s="823"/>
      <c r="D4" s="823"/>
      <c r="E4" s="823"/>
      <c r="F4" s="823"/>
      <c r="G4" s="823"/>
      <c r="H4" s="823"/>
      <c r="I4" s="823"/>
    </row>
    <row r="6" ht="12.75">
      <c r="H6" s="762" t="s">
        <v>487</v>
      </c>
    </row>
    <row r="7" spans="1:8" ht="12.75">
      <c r="A7" s="905" t="s">
        <v>686</v>
      </c>
      <c r="B7" s="901"/>
      <c r="C7" s="901"/>
      <c r="D7" s="902"/>
      <c r="E7" s="796">
        <v>41275</v>
      </c>
      <c r="F7" s="900"/>
      <c r="G7" s="901"/>
      <c r="H7" s="902"/>
    </row>
    <row r="8" spans="1:8" ht="12.75">
      <c r="A8" s="900"/>
      <c r="B8" s="901"/>
      <c r="C8" s="901"/>
      <c r="D8" s="901"/>
      <c r="E8" s="901"/>
      <c r="F8" s="901"/>
      <c r="G8" s="901"/>
      <c r="H8" s="902"/>
    </row>
    <row r="9" spans="1:8" ht="12.75">
      <c r="A9" s="773"/>
      <c r="B9" s="903" t="s">
        <v>610</v>
      </c>
      <c r="C9" s="903"/>
      <c r="D9" s="903"/>
      <c r="E9" s="903"/>
      <c r="F9" s="903"/>
      <c r="G9" s="903"/>
      <c r="H9" s="774">
        <v>71</v>
      </c>
    </row>
    <row r="10" spans="1:8" ht="12.75">
      <c r="A10" s="773"/>
      <c r="B10" s="903" t="s">
        <v>501</v>
      </c>
      <c r="C10" s="903"/>
      <c r="D10" s="903"/>
      <c r="E10" s="903"/>
      <c r="F10" s="903"/>
      <c r="G10" s="903"/>
      <c r="H10" s="774">
        <v>32</v>
      </c>
    </row>
    <row r="11" spans="1:8" ht="12.75">
      <c r="A11" s="773"/>
      <c r="B11" s="900" t="s">
        <v>690</v>
      </c>
      <c r="C11" s="901"/>
      <c r="D11" s="901"/>
      <c r="E11" s="901"/>
      <c r="F11" s="901"/>
      <c r="G11" s="902"/>
      <c r="H11" s="774">
        <v>510</v>
      </c>
    </row>
    <row r="12" spans="1:8" ht="12.75">
      <c r="A12" s="773"/>
      <c r="B12" s="900" t="s">
        <v>598</v>
      </c>
      <c r="C12" s="901"/>
      <c r="D12" s="901"/>
      <c r="E12" s="901"/>
      <c r="F12" s="901"/>
      <c r="G12" s="902"/>
      <c r="H12" s="774">
        <v>69174</v>
      </c>
    </row>
    <row r="13" spans="1:8" ht="12.75">
      <c r="A13" s="773"/>
      <c r="B13" s="900"/>
      <c r="C13" s="901"/>
      <c r="D13" s="901"/>
      <c r="E13" s="901"/>
      <c r="F13" s="901"/>
      <c r="G13" s="902"/>
      <c r="H13" s="774"/>
    </row>
    <row r="14" spans="1:8" ht="12.75">
      <c r="A14" s="773"/>
      <c r="B14" s="904" t="s">
        <v>687</v>
      </c>
      <c r="C14" s="901"/>
      <c r="D14" s="901"/>
      <c r="E14" s="901"/>
      <c r="F14" s="901"/>
      <c r="G14" s="902"/>
      <c r="H14" s="772">
        <f>SUM(H9:H12)</f>
        <v>69787</v>
      </c>
    </row>
    <row r="15" spans="1:8" ht="12.75">
      <c r="A15" s="900"/>
      <c r="B15" s="901"/>
      <c r="C15" s="901"/>
      <c r="D15" s="901"/>
      <c r="E15" s="901"/>
      <c r="F15" s="901"/>
      <c r="G15" s="901"/>
      <c r="H15" s="902"/>
    </row>
    <row r="16" spans="1:8" ht="12.75">
      <c r="A16" s="797" t="s">
        <v>485</v>
      </c>
      <c r="B16" s="788"/>
      <c r="C16" s="788"/>
      <c r="D16" s="788"/>
      <c r="E16" s="788"/>
      <c r="F16" s="788"/>
      <c r="G16" s="798"/>
      <c r="H16" s="799">
        <v>545967</v>
      </c>
    </row>
    <row r="17" spans="1:8" ht="12.75">
      <c r="A17" s="900"/>
      <c r="B17" s="901"/>
      <c r="C17" s="901"/>
      <c r="D17" s="901"/>
      <c r="E17" s="901"/>
      <c r="F17" s="901"/>
      <c r="G17" s="901"/>
      <c r="H17" s="902"/>
    </row>
    <row r="18" spans="1:8" ht="12.75">
      <c r="A18" s="797" t="s">
        <v>486</v>
      </c>
      <c r="B18" s="788"/>
      <c r="C18" s="788"/>
      <c r="D18" s="788"/>
      <c r="E18" s="788"/>
      <c r="F18" s="788"/>
      <c r="G18" s="798"/>
      <c r="H18" s="774">
        <v>586251</v>
      </c>
    </row>
    <row r="19" spans="1:8" ht="12.75">
      <c r="A19" s="900"/>
      <c r="B19" s="901"/>
      <c r="C19" s="901"/>
      <c r="D19" s="901"/>
      <c r="E19" s="901"/>
      <c r="F19" s="901"/>
      <c r="G19" s="901"/>
      <c r="H19" s="902"/>
    </row>
    <row r="20" spans="1:8" ht="12.75">
      <c r="A20" s="905" t="s">
        <v>688</v>
      </c>
      <c r="B20" s="901"/>
      <c r="C20" s="901"/>
      <c r="D20" s="902"/>
      <c r="E20" s="796">
        <v>41639</v>
      </c>
      <c r="F20" s="900"/>
      <c r="G20" s="901"/>
      <c r="H20" s="902"/>
    </row>
    <row r="21" spans="1:8" ht="12.75">
      <c r="A21" s="900"/>
      <c r="B21" s="901"/>
      <c r="C21" s="901"/>
      <c r="D21" s="901"/>
      <c r="E21" s="901"/>
      <c r="F21" s="901"/>
      <c r="G21" s="901"/>
      <c r="H21" s="902"/>
    </row>
    <row r="22" spans="1:8" ht="12.75">
      <c r="A22" s="773"/>
      <c r="B22" s="903" t="s">
        <v>610</v>
      </c>
      <c r="C22" s="903"/>
      <c r="D22" s="903"/>
      <c r="E22" s="903"/>
      <c r="F22" s="903"/>
      <c r="G22" s="903"/>
      <c r="H22" s="774">
        <v>313</v>
      </c>
    </row>
    <row r="23" spans="1:8" ht="12.75">
      <c r="A23" s="773"/>
      <c r="B23" s="903" t="s">
        <v>501</v>
      </c>
      <c r="C23" s="903"/>
      <c r="D23" s="903"/>
      <c r="E23" s="903"/>
      <c r="F23" s="903"/>
      <c r="G23" s="903"/>
      <c r="H23" s="774">
        <v>55</v>
      </c>
    </row>
    <row r="24" spans="1:8" ht="12.75">
      <c r="A24" s="773"/>
      <c r="B24" s="900" t="s">
        <v>690</v>
      </c>
      <c r="C24" s="901"/>
      <c r="D24" s="901"/>
      <c r="E24" s="901"/>
      <c r="F24" s="901"/>
      <c r="G24" s="902"/>
      <c r="H24" s="774">
        <v>0</v>
      </c>
    </row>
    <row r="25" spans="1:8" ht="12.75">
      <c r="A25" s="773"/>
      <c r="B25" s="900" t="s">
        <v>598</v>
      </c>
      <c r="C25" s="901"/>
      <c r="D25" s="901"/>
      <c r="E25" s="901"/>
      <c r="F25" s="901"/>
      <c r="G25" s="902"/>
      <c r="H25" s="774">
        <v>29135</v>
      </c>
    </row>
    <row r="26" spans="1:8" ht="12.75">
      <c r="A26" s="773"/>
      <c r="B26" s="900"/>
      <c r="C26" s="901"/>
      <c r="D26" s="901"/>
      <c r="E26" s="901"/>
      <c r="F26" s="901"/>
      <c r="G26" s="902"/>
      <c r="H26" s="774"/>
    </row>
    <row r="27" spans="1:10" ht="12.75">
      <c r="A27" s="773"/>
      <c r="B27" s="904" t="s">
        <v>687</v>
      </c>
      <c r="C27" s="901"/>
      <c r="D27" s="901"/>
      <c r="E27" s="901"/>
      <c r="F27" s="901"/>
      <c r="G27" s="902"/>
      <c r="H27" s="772">
        <f>SUM(H22:H25)</f>
        <v>29503</v>
      </c>
      <c r="J27" s="95"/>
    </row>
    <row r="28" spans="1:8" ht="12.75">
      <c r="A28" s="900"/>
      <c r="B28" s="901"/>
      <c r="C28" s="901"/>
      <c r="D28" s="901"/>
      <c r="E28" s="901"/>
      <c r="F28" s="901"/>
      <c r="G28" s="901"/>
      <c r="H28" s="902"/>
    </row>
    <row r="29" ht="12.75">
      <c r="H29" s="95"/>
    </row>
  </sheetData>
  <sheetProtection/>
  <mergeCells count="25">
    <mergeCell ref="B9:G9"/>
    <mergeCell ref="A8:H8"/>
    <mergeCell ref="A2:I2"/>
    <mergeCell ref="A3:I3"/>
    <mergeCell ref="A4:I4"/>
    <mergeCell ref="A7:D7"/>
    <mergeCell ref="F7:H7"/>
    <mergeCell ref="B10:G10"/>
    <mergeCell ref="B11:G11"/>
    <mergeCell ref="B12:G12"/>
    <mergeCell ref="B13:G13"/>
    <mergeCell ref="B14:G14"/>
    <mergeCell ref="A20:D20"/>
    <mergeCell ref="F20:H20"/>
    <mergeCell ref="A15:H15"/>
    <mergeCell ref="A17:H17"/>
    <mergeCell ref="A19:H19"/>
    <mergeCell ref="A21:H21"/>
    <mergeCell ref="A28:H28"/>
    <mergeCell ref="B22:G22"/>
    <mergeCell ref="B23:G23"/>
    <mergeCell ref="B24:G24"/>
    <mergeCell ref="B25:G25"/>
    <mergeCell ref="B26:G26"/>
    <mergeCell ref="B27:G27"/>
  </mergeCells>
  <printOptions/>
  <pageMargins left="0.5905511811023623" right="0.5905511811023623" top="0.5905511811023623" bottom="0.5905511811023623" header="0.3937007874015748" footer="0.5118110236220472"/>
  <pageSetup orientation="portrait" paperSize="9" r:id="rId1"/>
  <headerFooter alignWithMargins="0">
    <oddHeader>&amp;R19.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6.7109375" style="0" customWidth="1"/>
    <col min="2" max="2" width="45.421875" style="0" bestFit="1" customWidth="1"/>
    <col min="3" max="5" width="11.28125" style="0" customWidth="1"/>
    <col min="6" max="6" width="39.140625" style="0" bestFit="1" customWidth="1"/>
    <col min="7" max="9" width="11.28125" style="0" customWidth="1"/>
  </cols>
  <sheetData>
    <row r="2" spans="1:9" ht="12.75">
      <c r="A2" s="823" t="s">
        <v>832</v>
      </c>
      <c r="B2" s="823"/>
      <c r="C2" s="823"/>
      <c r="D2" s="823"/>
      <c r="E2" s="823"/>
      <c r="F2" s="823"/>
      <c r="G2" s="823"/>
      <c r="H2" s="823"/>
      <c r="I2" s="823"/>
    </row>
    <row r="3" spans="1:9" ht="12.75">
      <c r="A3" s="823" t="s">
        <v>593</v>
      </c>
      <c r="B3" s="823"/>
      <c r="C3" s="823"/>
      <c r="D3" s="823"/>
      <c r="E3" s="823"/>
      <c r="F3" s="823"/>
      <c r="G3" s="823"/>
      <c r="H3" s="823"/>
      <c r="I3" s="823"/>
    </row>
    <row r="4" spans="1:9" ht="12.75">
      <c r="A4" s="823" t="s">
        <v>592</v>
      </c>
      <c r="B4" s="823"/>
      <c r="C4" s="823"/>
      <c r="D4" s="823"/>
      <c r="E4" s="823"/>
      <c r="F4" s="823"/>
      <c r="G4" s="823"/>
      <c r="H4" s="823"/>
      <c r="I4" s="823"/>
    </row>
    <row r="5" spans="1:9" ht="15.75">
      <c r="A5" s="154"/>
      <c r="B5" s="155"/>
      <c r="C5" s="155"/>
      <c r="D5" s="155"/>
      <c r="E5" s="156"/>
      <c r="F5" s="156"/>
      <c r="G5" s="156"/>
      <c r="H5" s="156"/>
      <c r="I5" s="156"/>
    </row>
    <row r="6" spans="1:9" ht="14.25" thickBot="1">
      <c r="A6" s="154"/>
      <c r="B6" s="157"/>
      <c r="C6" s="157"/>
      <c r="D6" s="157"/>
      <c r="E6" s="154"/>
      <c r="F6" s="154"/>
      <c r="G6" s="154"/>
      <c r="H6" s="154"/>
      <c r="I6" s="158" t="s">
        <v>279</v>
      </c>
    </row>
    <row r="7" spans="1:9" ht="13.5" thickBot="1">
      <c r="A7" s="826" t="s">
        <v>47</v>
      </c>
      <c r="B7" s="159" t="s">
        <v>280</v>
      </c>
      <c r="C7" s="206"/>
      <c r="D7" s="206"/>
      <c r="E7" s="160"/>
      <c r="F7" s="159" t="s">
        <v>281</v>
      </c>
      <c r="G7" s="219"/>
      <c r="H7" s="219"/>
      <c r="I7" s="161"/>
    </row>
    <row r="8" spans="1:9" ht="24.75" thickBot="1">
      <c r="A8" s="833"/>
      <c r="B8" s="162" t="s">
        <v>282</v>
      </c>
      <c r="C8" s="52" t="s">
        <v>242</v>
      </c>
      <c r="D8" s="5" t="s">
        <v>243</v>
      </c>
      <c r="E8" s="5" t="s">
        <v>244</v>
      </c>
      <c r="F8" s="162" t="s">
        <v>282</v>
      </c>
      <c r="G8" s="52" t="s">
        <v>242</v>
      </c>
      <c r="H8" s="5" t="s">
        <v>243</v>
      </c>
      <c r="I8" s="242" t="s">
        <v>244</v>
      </c>
    </row>
    <row r="9" spans="1:9" ht="13.5" thickBot="1">
      <c r="A9" s="163" t="s">
        <v>26</v>
      </c>
      <c r="B9" s="164" t="s">
        <v>27</v>
      </c>
      <c r="C9" s="207" t="s">
        <v>28</v>
      </c>
      <c r="D9" s="207" t="s">
        <v>29</v>
      </c>
      <c r="E9" s="165" t="s">
        <v>30</v>
      </c>
      <c r="F9" s="164" t="s">
        <v>31</v>
      </c>
      <c r="G9" s="220" t="s">
        <v>32</v>
      </c>
      <c r="H9" s="165" t="s">
        <v>33</v>
      </c>
      <c r="I9" s="166" t="s">
        <v>296</v>
      </c>
    </row>
    <row r="10" spans="1:9" ht="12.75">
      <c r="A10" s="167" t="s">
        <v>26</v>
      </c>
      <c r="B10" s="168" t="s">
        <v>283</v>
      </c>
      <c r="C10" s="208">
        <f>'1. sz. melléklet'!C11</f>
        <v>204500</v>
      </c>
      <c r="D10" s="208">
        <f>'1. sz. melléklet'!D11</f>
        <v>209500</v>
      </c>
      <c r="E10" s="169">
        <f>'1. sz. melléklet'!E11</f>
        <v>232597</v>
      </c>
      <c r="F10" s="168" t="s">
        <v>284</v>
      </c>
      <c r="G10" s="238">
        <f>'1. sz. melléklet'!C95</f>
        <v>108384</v>
      </c>
      <c r="H10" s="238">
        <f>'1. sz. melléklet'!D95</f>
        <v>113240</v>
      </c>
      <c r="I10" s="239">
        <f>'1. sz. melléklet'!E95</f>
        <v>107764</v>
      </c>
    </row>
    <row r="11" spans="1:9" ht="12.75">
      <c r="A11" s="170" t="s">
        <v>27</v>
      </c>
      <c r="B11" s="171" t="s">
        <v>324</v>
      </c>
      <c r="C11" s="209">
        <f>'1. sz. melléklet'!C18</f>
        <v>91562</v>
      </c>
      <c r="D11" s="209">
        <f>'1. sz. melléklet'!D18</f>
        <v>91562</v>
      </c>
      <c r="E11" s="172">
        <f>'1. sz. melléklet'!E18</f>
        <v>71237</v>
      </c>
      <c r="F11" s="171" t="s">
        <v>285</v>
      </c>
      <c r="G11" s="172">
        <f>'1. sz. melléklet'!C96</f>
        <v>26560</v>
      </c>
      <c r="H11" s="172">
        <f>'1. sz. melléklet'!D96</f>
        <v>27858</v>
      </c>
      <c r="I11" s="173">
        <f>'1. sz. melléklet'!E96</f>
        <v>25812</v>
      </c>
    </row>
    <row r="12" spans="1:9" ht="12.75">
      <c r="A12" s="170" t="s">
        <v>28</v>
      </c>
      <c r="B12" s="171" t="s">
        <v>286</v>
      </c>
      <c r="C12" s="209">
        <f>'1. sz. melléklet'!C29</f>
        <v>60</v>
      </c>
      <c r="D12" s="209">
        <f>'1. sz. melléklet'!D29</f>
        <v>60</v>
      </c>
      <c r="E12" s="209">
        <f>'1. sz. melléklet'!E29</f>
        <v>7</v>
      </c>
      <c r="F12" s="171" t="s">
        <v>287</v>
      </c>
      <c r="G12" s="172">
        <f>'1. sz. melléklet'!C97</f>
        <v>195837</v>
      </c>
      <c r="H12" s="172">
        <f>'1. sz. melléklet'!D97</f>
        <v>203806</v>
      </c>
      <c r="I12" s="173">
        <f>'1. sz. melléklet'!E97</f>
        <v>188244</v>
      </c>
    </row>
    <row r="13" spans="1:9" ht="12.75">
      <c r="A13" s="170" t="s">
        <v>29</v>
      </c>
      <c r="B13" s="174" t="s">
        <v>288</v>
      </c>
      <c r="C13" s="172">
        <f>'1. sz. melléklet'!C30-'1. sz. melléklet'!C39</f>
        <v>131786</v>
      </c>
      <c r="D13" s="172">
        <f>'1. sz. melléklet'!D30-'1. sz. melléklet'!D39</f>
        <v>173119</v>
      </c>
      <c r="E13" s="172">
        <f>'1. sz. melléklet'!E30-'1. sz. melléklet'!E39</f>
        <v>178492</v>
      </c>
      <c r="F13" s="171" t="s">
        <v>289</v>
      </c>
      <c r="G13" s="210">
        <f>'1. sz. melléklet'!C104</f>
        <v>12097</v>
      </c>
      <c r="H13" s="172">
        <f>'1. sz. melléklet'!D104</f>
        <v>12722</v>
      </c>
      <c r="I13" s="173">
        <f>'1. sz. melléklet'!E104</f>
        <v>14019</v>
      </c>
    </row>
    <row r="14" spans="1:9" ht="12.75">
      <c r="A14" s="170" t="s">
        <v>30</v>
      </c>
      <c r="B14" s="171" t="s">
        <v>290</v>
      </c>
      <c r="C14" s="209">
        <f>'1. sz. melléklet'!C42</f>
        <v>8923</v>
      </c>
      <c r="D14" s="209">
        <f>'1. sz. melléklet'!D42</f>
        <v>9753</v>
      </c>
      <c r="E14" s="209">
        <f>'1. sz. melléklet'!E42</f>
        <v>11437</v>
      </c>
      <c r="F14" s="171" t="s">
        <v>291</v>
      </c>
      <c r="G14" s="172">
        <f>'1. sz. melléklet'!C103</f>
        <v>20138</v>
      </c>
      <c r="H14" s="172">
        <f>'1. sz. melléklet'!D103</f>
        <v>22138</v>
      </c>
      <c r="I14" s="173">
        <f>'1. sz. melléklet'!E103</f>
        <v>23434</v>
      </c>
    </row>
    <row r="15" spans="1:9" ht="12.75">
      <c r="A15" s="170" t="s">
        <v>31</v>
      </c>
      <c r="B15" s="171" t="s">
        <v>44</v>
      </c>
      <c r="C15" s="210"/>
      <c r="D15" s="172"/>
      <c r="E15" s="175"/>
      <c r="F15" s="171" t="s">
        <v>292</v>
      </c>
      <c r="G15" s="172">
        <f>'1. sz. melléklet'!C101</f>
        <v>13983</v>
      </c>
      <c r="H15" s="172">
        <f>'1. sz. melléklet'!D101</f>
        <v>15530</v>
      </c>
      <c r="I15" s="173">
        <f>'1. sz. melléklet'!E101</f>
        <v>14344</v>
      </c>
    </row>
    <row r="16" spans="1:9" ht="12.75">
      <c r="A16" s="170" t="s">
        <v>32</v>
      </c>
      <c r="B16" s="171" t="s">
        <v>293</v>
      </c>
      <c r="C16" s="209"/>
      <c r="D16" s="209"/>
      <c r="E16" s="209"/>
      <c r="F16" s="171" t="s">
        <v>294</v>
      </c>
      <c r="G16" s="210">
        <f>'1. sz. melléklet'!C123</f>
        <v>26394</v>
      </c>
      <c r="H16" s="172">
        <f>'1. sz. melléklet'!D123</f>
        <v>0</v>
      </c>
      <c r="I16" s="173">
        <f>'1. sz. melléklet'!E123</f>
        <v>0</v>
      </c>
    </row>
    <row r="17" spans="1:9" ht="12.75">
      <c r="A17" s="170" t="s">
        <v>33</v>
      </c>
      <c r="B17" s="171" t="s">
        <v>295</v>
      </c>
      <c r="C17" s="209"/>
      <c r="D17" s="209"/>
      <c r="E17" s="172"/>
      <c r="F17" s="171"/>
      <c r="G17" s="210"/>
      <c r="H17" s="172"/>
      <c r="I17" s="173"/>
    </row>
    <row r="18" spans="1:9" ht="12.75">
      <c r="A18" s="170" t="s">
        <v>296</v>
      </c>
      <c r="B18" s="176"/>
      <c r="C18" s="211"/>
      <c r="D18" s="211"/>
      <c r="E18" s="175"/>
      <c r="F18" s="171"/>
      <c r="G18" s="210"/>
      <c r="H18" s="172"/>
      <c r="I18" s="173"/>
    </row>
    <row r="19" spans="1:9" ht="12.75">
      <c r="A19" s="170" t="s">
        <v>34</v>
      </c>
      <c r="B19" s="171"/>
      <c r="C19" s="209"/>
      <c r="D19" s="209"/>
      <c r="E19" s="172"/>
      <c r="F19" s="171"/>
      <c r="G19" s="210"/>
      <c r="H19" s="172"/>
      <c r="I19" s="173"/>
    </row>
    <row r="20" spans="1:9" ht="12.75">
      <c r="A20" s="170" t="s">
        <v>35</v>
      </c>
      <c r="B20" s="171"/>
      <c r="C20" s="209"/>
      <c r="D20" s="209"/>
      <c r="E20" s="172"/>
      <c r="F20" s="171"/>
      <c r="G20" s="210"/>
      <c r="H20" s="172"/>
      <c r="I20" s="173"/>
    </row>
    <row r="21" spans="1:9" ht="13.5" thickBot="1">
      <c r="A21" s="170" t="s">
        <v>36</v>
      </c>
      <c r="B21" s="177"/>
      <c r="C21" s="212"/>
      <c r="D21" s="212"/>
      <c r="E21" s="178"/>
      <c r="F21" s="171"/>
      <c r="G21" s="223"/>
      <c r="H21" s="178"/>
      <c r="I21" s="179"/>
    </row>
    <row r="22" spans="1:9" ht="13.5" thickBot="1">
      <c r="A22" s="180" t="s">
        <v>37</v>
      </c>
      <c r="B22" s="181" t="s">
        <v>297</v>
      </c>
      <c r="C22" s="213">
        <f>SUM(C10:C21)</f>
        <v>436831</v>
      </c>
      <c r="D22" s="213">
        <f>SUM(D10:D21)</f>
        <v>483994</v>
      </c>
      <c r="E22" s="213">
        <f>SUM(E10:E21)</f>
        <v>493770</v>
      </c>
      <c r="F22" s="183" t="s">
        <v>298</v>
      </c>
      <c r="G22" s="224">
        <f>SUM(G10:G21)</f>
        <v>403393</v>
      </c>
      <c r="H22" s="182">
        <f>SUM(H10:H21)</f>
        <v>395294</v>
      </c>
      <c r="I22" s="184">
        <f>SUM(I10:I21)</f>
        <v>373617</v>
      </c>
    </row>
    <row r="23" spans="1:9" ht="12.75">
      <c r="A23" s="185" t="s">
        <v>38</v>
      </c>
      <c r="B23" s="186" t="s">
        <v>299</v>
      </c>
      <c r="C23" s="214">
        <f>'1. sz. melléklet'!C68</f>
        <v>67362</v>
      </c>
      <c r="D23" s="214">
        <f>'1. sz. melléklet'!D68</f>
        <v>107380</v>
      </c>
      <c r="E23" s="214">
        <f>'1. sz. melléklet'!E68</f>
        <v>113070</v>
      </c>
      <c r="F23" s="188" t="s">
        <v>194</v>
      </c>
      <c r="G23" s="225"/>
      <c r="H23" s="232"/>
      <c r="I23" s="189"/>
    </row>
    <row r="24" spans="1:9" ht="12.75">
      <c r="A24" s="190" t="s">
        <v>300</v>
      </c>
      <c r="B24" s="188" t="s">
        <v>301</v>
      </c>
      <c r="C24" s="215"/>
      <c r="D24" s="215"/>
      <c r="E24" s="191"/>
      <c r="F24" s="188" t="s">
        <v>195</v>
      </c>
      <c r="G24" s="226"/>
      <c r="H24" s="233"/>
      <c r="I24" s="192"/>
    </row>
    <row r="25" spans="1:9" ht="12.75">
      <c r="A25" s="190" t="s">
        <v>302</v>
      </c>
      <c r="B25" s="188" t="s">
        <v>162</v>
      </c>
      <c r="C25" s="215"/>
      <c r="D25" s="215"/>
      <c r="E25" s="191"/>
      <c r="F25" s="188" t="s">
        <v>303</v>
      </c>
      <c r="G25" s="226"/>
      <c r="H25" s="233"/>
      <c r="I25" s="192"/>
    </row>
    <row r="26" spans="1:9" ht="12.75">
      <c r="A26" s="190" t="s">
        <v>304</v>
      </c>
      <c r="B26" s="188" t="s">
        <v>163</v>
      </c>
      <c r="C26" s="215"/>
      <c r="D26" s="215"/>
      <c r="E26" s="191"/>
      <c r="F26" s="188" t="s">
        <v>103</v>
      </c>
      <c r="G26" s="226"/>
      <c r="H26" s="233"/>
      <c r="I26" s="192"/>
    </row>
    <row r="27" spans="1:9" ht="12.75">
      <c r="A27" s="190" t="s">
        <v>305</v>
      </c>
      <c r="B27" s="188" t="s">
        <v>306</v>
      </c>
      <c r="C27" s="215"/>
      <c r="D27" s="215"/>
      <c r="E27" s="191"/>
      <c r="F27" s="186" t="s">
        <v>196</v>
      </c>
      <c r="G27" s="225"/>
      <c r="H27" s="232"/>
      <c r="I27" s="192"/>
    </row>
    <row r="28" spans="1:9" ht="12.75">
      <c r="A28" s="190" t="s">
        <v>307</v>
      </c>
      <c r="B28" s="188" t="s">
        <v>308</v>
      </c>
      <c r="C28" s="215">
        <f>'1. sz. melléklet'!C75</f>
        <v>35369</v>
      </c>
      <c r="D28" s="215">
        <f>'1. sz. melléklet'!D75</f>
        <v>0</v>
      </c>
      <c r="E28" s="215">
        <f>'1. sz. melléklet'!E75</f>
        <v>0</v>
      </c>
      <c r="F28" s="188" t="s">
        <v>309</v>
      </c>
      <c r="G28" s="226"/>
      <c r="H28" s="233">
        <f>'1. sz. melléklet'!D133</f>
        <v>61351</v>
      </c>
      <c r="I28" s="240">
        <f>'1. sz. melléklet'!E133</f>
        <v>61351</v>
      </c>
    </row>
    <row r="29" spans="1:9" ht="12.75">
      <c r="A29" s="185" t="s">
        <v>310</v>
      </c>
      <c r="B29" s="186" t="s">
        <v>166</v>
      </c>
      <c r="C29" s="214"/>
      <c r="D29" s="214"/>
      <c r="E29" s="187"/>
      <c r="F29" s="168" t="s">
        <v>197</v>
      </c>
      <c r="G29" s="227"/>
      <c r="H29" s="234"/>
      <c r="I29" s="189"/>
    </row>
    <row r="30" spans="1:9" ht="12.75">
      <c r="A30" s="190" t="s">
        <v>311</v>
      </c>
      <c r="B30" s="188" t="s">
        <v>312</v>
      </c>
      <c r="C30" s="215"/>
      <c r="D30" s="215"/>
      <c r="E30" s="191"/>
      <c r="F30" s="171" t="s">
        <v>198</v>
      </c>
      <c r="G30" s="210"/>
      <c r="H30" s="172"/>
      <c r="I30" s="192"/>
    </row>
    <row r="31" spans="1:9" ht="12.75">
      <c r="A31" s="167" t="s">
        <v>313</v>
      </c>
      <c r="B31" s="168"/>
      <c r="C31" s="208"/>
      <c r="D31" s="208"/>
      <c r="E31" s="193"/>
      <c r="F31" s="168" t="s">
        <v>314</v>
      </c>
      <c r="G31" s="222"/>
      <c r="H31" s="169"/>
      <c r="I31" s="194"/>
    </row>
    <row r="32" spans="1:9" ht="12.75">
      <c r="A32" s="195" t="s">
        <v>315</v>
      </c>
      <c r="B32" s="177"/>
      <c r="C32" s="212"/>
      <c r="D32" s="212"/>
      <c r="E32" s="196"/>
      <c r="F32" s="177"/>
      <c r="G32" s="223"/>
      <c r="H32" s="178"/>
      <c r="I32" s="197"/>
    </row>
    <row r="33" spans="1:9" ht="13.5" thickBot="1">
      <c r="A33" s="198" t="s">
        <v>316</v>
      </c>
      <c r="B33" s="199"/>
      <c r="C33" s="216"/>
      <c r="D33" s="216"/>
      <c r="E33" s="200"/>
      <c r="F33" s="199"/>
      <c r="G33" s="228"/>
      <c r="H33" s="235"/>
      <c r="I33" s="201"/>
    </row>
    <row r="34" spans="1:9" ht="13.5" thickBot="1">
      <c r="A34" s="180" t="s">
        <v>317</v>
      </c>
      <c r="B34" s="181" t="s">
        <v>318</v>
      </c>
      <c r="C34" s="213">
        <f>SUM(C23:C33)</f>
        <v>102731</v>
      </c>
      <c r="D34" s="213">
        <f>SUM(D23:D33)</f>
        <v>107380</v>
      </c>
      <c r="E34" s="182">
        <f>SUM(E23:E33)</f>
        <v>113070</v>
      </c>
      <c r="F34" s="181" t="s">
        <v>319</v>
      </c>
      <c r="G34" s="229">
        <f>SUM(G23:G33)</f>
        <v>0</v>
      </c>
      <c r="H34" s="236">
        <f>SUM(H23:H33)</f>
        <v>61351</v>
      </c>
      <c r="I34" s="184">
        <f>SUM(I23:I33)</f>
        <v>61351</v>
      </c>
    </row>
    <row r="35" spans="1:9" ht="13.5" thickBot="1">
      <c r="A35" s="180" t="s">
        <v>320</v>
      </c>
      <c r="B35" s="181" t="s">
        <v>338</v>
      </c>
      <c r="C35" s="213"/>
      <c r="D35" s="213"/>
      <c r="E35" s="182">
        <f>'1. sz. melléklet'!E86</f>
        <v>10</v>
      </c>
      <c r="F35" s="181" t="s">
        <v>339</v>
      </c>
      <c r="G35" s="229"/>
      <c r="H35" s="236"/>
      <c r="I35" s="184">
        <f>'1. sz. melléklet'!E145</f>
        <v>3493</v>
      </c>
    </row>
    <row r="36" spans="1:9" ht="24.75" thickBot="1">
      <c r="A36" s="180" t="s">
        <v>321</v>
      </c>
      <c r="B36" s="202" t="s">
        <v>822</v>
      </c>
      <c r="C36" s="217">
        <f>C22+C34+C35</f>
        <v>539562</v>
      </c>
      <c r="D36" s="217">
        <f>D22+D34+D35</f>
        <v>591374</v>
      </c>
      <c r="E36" s="182">
        <f>E22+E34+E35</f>
        <v>606850</v>
      </c>
      <c r="F36" s="202" t="s">
        <v>823</v>
      </c>
      <c r="G36" s="230">
        <f>G22+G34+G35</f>
        <v>403393</v>
      </c>
      <c r="H36" s="237">
        <f>H22+H34+H35</f>
        <v>456645</v>
      </c>
      <c r="I36" s="184">
        <f>I22+I34+I35</f>
        <v>438461</v>
      </c>
    </row>
    <row r="37" spans="1:9" ht="13.5" thickBot="1">
      <c r="A37" s="180" t="s">
        <v>337</v>
      </c>
      <c r="B37" s="203" t="s">
        <v>322</v>
      </c>
      <c r="C37" s="218"/>
      <c r="D37" s="218"/>
      <c r="E37" s="204"/>
      <c r="F37" s="203" t="s">
        <v>323</v>
      </c>
      <c r="G37" s="221">
        <f>C36-G36</f>
        <v>136169</v>
      </c>
      <c r="H37" s="231">
        <f>D36-H36</f>
        <v>134729</v>
      </c>
      <c r="I37" s="205">
        <f>E36-I36</f>
        <v>168389</v>
      </c>
    </row>
  </sheetData>
  <sheetProtection/>
  <mergeCells count="4">
    <mergeCell ref="A7:A8"/>
    <mergeCell ref="A3:I3"/>
    <mergeCell ref="A4:I4"/>
    <mergeCell ref="A2:I2"/>
  </mergeCells>
  <printOptions/>
  <pageMargins left="0.5905511811023623" right="0.5905511811023623" top="0.5905511811023623" bottom="0.5905511811023623" header="0.3937007874015748" footer="0.5118110236220472"/>
  <pageSetup horizontalDpi="600" verticalDpi="600" orientation="landscape" paperSize="9" scale="85" r:id="rId1"/>
  <headerFooter alignWithMargins="0">
    <oddHeader>&amp;R2. számú melléklet</oddHeader>
  </headerFooter>
  <ignoredErrors>
    <ignoredError sqref="C10:E11 C12:E12 C13:E13 C14 D14:E14 C22 D22:E22 C23:E23 C28:E28 C34:D34 G10:I10 G11:G12 H11:I12 G13:I13 G14:I14 G15:I15 G16 H16:I16 H28:I28 G34:H34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7.421875" style="0" bestFit="1" customWidth="1"/>
  </cols>
  <sheetData>
    <row r="2" spans="1:6" ht="12.75">
      <c r="A2" s="823" t="s">
        <v>832</v>
      </c>
      <c r="B2" s="823"/>
      <c r="C2" s="823"/>
      <c r="D2" s="823"/>
      <c r="E2" s="823"/>
      <c r="F2" s="823"/>
    </row>
    <row r="3" spans="1:6" ht="12.75">
      <c r="A3" s="823" t="s">
        <v>590</v>
      </c>
      <c r="B3" s="823"/>
      <c r="C3" s="823"/>
      <c r="D3" s="823"/>
      <c r="E3" s="823"/>
      <c r="F3" s="823"/>
    </row>
    <row r="4" spans="1:6" ht="12.75">
      <c r="A4" s="823" t="s">
        <v>634</v>
      </c>
      <c r="B4" s="823"/>
      <c r="C4" s="823"/>
      <c r="D4" s="823"/>
      <c r="E4" s="823"/>
      <c r="F4" s="823"/>
    </row>
    <row r="6" ht="12.75">
      <c r="F6" s="762" t="s">
        <v>487</v>
      </c>
    </row>
    <row r="7" spans="1:6" ht="25.5">
      <c r="A7" s="778" t="s">
        <v>282</v>
      </c>
      <c r="B7" s="778" t="s">
        <v>619</v>
      </c>
      <c r="C7" s="778" t="s">
        <v>501</v>
      </c>
      <c r="D7" s="778" t="s">
        <v>636</v>
      </c>
      <c r="E7" s="778" t="s">
        <v>637</v>
      </c>
      <c r="F7" s="778" t="s">
        <v>577</v>
      </c>
    </row>
    <row r="8" spans="1:6" ht="12.75">
      <c r="A8" s="771" t="s">
        <v>635</v>
      </c>
      <c r="B8" s="772">
        <v>313</v>
      </c>
      <c r="C8" s="772">
        <v>55</v>
      </c>
      <c r="D8" s="772">
        <v>0</v>
      </c>
      <c r="E8" s="772">
        <v>29135</v>
      </c>
      <c r="F8" s="772">
        <f>SUM(B8:E8)</f>
        <v>29503</v>
      </c>
    </row>
    <row r="9" spans="1:6" ht="12.75">
      <c r="A9" s="773"/>
      <c r="B9" s="774"/>
      <c r="C9" s="774"/>
      <c r="D9" s="774"/>
      <c r="E9" s="774"/>
      <c r="F9" s="774"/>
    </row>
    <row r="10" spans="1:6" ht="12.75">
      <c r="A10" s="771" t="s">
        <v>621</v>
      </c>
      <c r="B10" s="774"/>
      <c r="C10" s="774"/>
      <c r="D10" s="774"/>
      <c r="E10" s="774"/>
      <c r="F10" s="774"/>
    </row>
    <row r="11" spans="1:6" ht="12.75">
      <c r="A11" s="771"/>
      <c r="B11" s="774"/>
      <c r="C11" s="774"/>
      <c r="D11" s="774"/>
      <c r="E11" s="774"/>
      <c r="F11" s="774"/>
    </row>
    <row r="12" spans="1:6" ht="12.75">
      <c r="A12" s="775" t="s">
        <v>622</v>
      </c>
      <c r="B12" s="774">
        <v>0</v>
      </c>
      <c r="C12" s="774">
        <v>0</v>
      </c>
      <c r="D12" s="774">
        <v>0</v>
      </c>
      <c r="E12" s="774">
        <v>96719</v>
      </c>
      <c r="F12" s="774">
        <f aca="true" t="shared" si="0" ref="F12:F18">SUM(B12:E12)</f>
        <v>96719</v>
      </c>
    </row>
    <row r="13" spans="1:6" ht="25.5">
      <c r="A13" s="776" t="s">
        <v>623</v>
      </c>
      <c r="B13" s="777">
        <v>0</v>
      </c>
      <c r="C13" s="777">
        <v>0</v>
      </c>
      <c r="D13" s="777">
        <v>0</v>
      </c>
      <c r="E13" s="777">
        <v>0</v>
      </c>
      <c r="F13" s="777">
        <f t="shared" si="0"/>
        <v>0</v>
      </c>
    </row>
    <row r="14" spans="1:6" ht="12.75">
      <c r="A14" s="775" t="s">
        <v>624</v>
      </c>
      <c r="B14" s="774">
        <v>1912</v>
      </c>
      <c r="C14" s="774">
        <v>961</v>
      </c>
      <c r="D14" s="774">
        <v>0</v>
      </c>
      <c r="E14" s="774">
        <v>3317</v>
      </c>
      <c r="F14" s="774">
        <f t="shared" si="0"/>
        <v>6190</v>
      </c>
    </row>
    <row r="15" spans="1:6" ht="12.75">
      <c r="A15" s="775" t="s">
        <v>625</v>
      </c>
      <c r="B15" s="774">
        <v>0</v>
      </c>
      <c r="C15" s="774">
        <v>0</v>
      </c>
      <c r="D15" s="774">
        <v>0</v>
      </c>
      <c r="E15" s="774">
        <v>167</v>
      </c>
      <c r="F15" s="774">
        <f t="shared" si="0"/>
        <v>167</v>
      </c>
    </row>
    <row r="16" spans="1:6" ht="25.5">
      <c r="A16" s="776" t="s">
        <v>626</v>
      </c>
      <c r="B16" s="777">
        <v>0</v>
      </c>
      <c r="C16" s="777">
        <v>0</v>
      </c>
      <c r="D16" s="777">
        <v>0</v>
      </c>
      <c r="E16" s="777">
        <v>0</v>
      </c>
      <c r="F16" s="777">
        <f t="shared" si="0"/>
        <v>0</v>
      </c>
    </row>
    <row r="17" spans="1:6" ht="25.5">
      <c r="A17" s="776" t="s">
        <v>627</v>
      </c>
      <c r="B17" s="777">
        <v>0</v>
      </c>
      <c r="C17" s="777">
        <v>0</v>
      </c>
      <c r="D17" s="777">
        <v>0</v>
      </c>
      <c r="E17" s="777">
        <v>0</v>
      </c>
      <c r="F17" s="777">
        <f t="shared" si="0"/>
        <v>0</v>
      </c>
    </row>
    <row r="18" spans="1:6" ht="25.5">
      <c r="A18" s="776" t="s">
        <v>628</v>
      </c>
      <c r="B18" s="777">
        <v>0</v>
      </c>
      <c r="C18" s="777">
        <v>0</v>
      </c>
      <c r="D18" s="777">
        <v>0</v>
      </c>
      <c r="E18" s="777">
        <v>0</v>
      </c>
      <c r="F18" s="777">
        <f t="shared" si="0"/>
        <v>0</v>
      </c>
    </row>
    <row r="19" spans="1:6" ht="12.75">
      <c r="A19" s="773"/>
      <c r="B19" s="774"/>
      <c r="C19" s="774"/>
      <c r="D19" s="774"/>
      <c r="E19" s="774"/>
      <c r="F19" s="774"/>
    </row>
    <row r="20" spans="1:6" ht="12.75">
      <c r="A20" s="771" t="s">
        <v>629</v>
      </c>
      <c r="B20" s="772">
        <f>B8+B12-B13+B14-B15-B16-B17-B18</f>
        <v>2225</v>
      </c>
      <c r="C20" s="772">
        <f>C8+C12-C13+C14-C15-C16-C17-C18</f>
        <v>1016</v>
      </c>
      <c r="D20" s="772">
        <f>D8+D12-D13+D14-D15-D16-D17-D18</f>
        <v>0</v>
      </c>
      <c r="E20" s="772">
        <f>E8+E12-E13+E14-E15-E16-E17-E18</f>
        <v>129004</v>
      </c>
      <c r="F20" s="772">
        <f>F8+F12-F13+F14-F15-F16-F17-F18</f>
        <v>132245</v>
      </c>
    </row>
    <row r="21" spans="1:6" ht="12.75">
      <c r="A21" s="773"/>
      <c r="B21" s="774"/>
      <c r="C21" s="774"/>
      <c r="D21" s="774"/>
      <c r="E21" s="774"/>
      <c r="F21" s="774"/>
    </row>
    <row r="22" spans="1:6" ht="12.75">
      <c r="A22" s="775" t="s">
        <v>630</v>
      </c>
      <c r="B22" s="774">
        <v>16000</v>
      </c>
      <c r="C22" s="774">
        <v>3857</v>
      </c>
      <c r="D22" s="774">
        <v>0</v>
      </c>
      <c r="E22" s="774">
        <v>-21124</v>
      </c>
      <c r="F22" s="774">
        <f>SUM(B22:E22)</f>
        <v>-1267</v>
      </c>
    </row>
    <row r="23" spans="1:6" ht="12.75">
      <c r="A23" s="773"/>
      <c r="B23" s="774"/>
      <c r="C23" s="774"/>
      <c r="D23" s="774"/>
      <c r="E23" s="774"/>
      <c r="F23" s="774"/>
    </row>
    <row r="24" spans="1:7" ht="12.75">
      <c r="A24" s="771" t="s">
        <v>631</v>
      </c>
      <c r="B24" s="772">
        <f>B20+B22</f>
        <v>18225</v>
      </c>
      <c r="C24" s="772">
        <f>C20+C22</f>
        <v>4873</v>
      </c>
      <c r="D24" s="772">
        <f>D20+D22</f>
        <v>0</v>
      </c>
      <c r="E24" s="772">
        <f>E20+E22</f>
        <v>107880</v>
      </c>
      <c r="F24" s="772">
        <f>SUM(B24:E24)</f>
        <v>130978</v>
      </c>
      <c r="G24" s="95"/>
    </row>
    <row r="25" spans="1:6" ht="12.75">
      <c r="A25" s="775" t="s">
        <v>632</v>
      </c>
      <c r="B25" s="774">
        <v>0</v>
      </c>
      <c r="C25" s="774">
        <v>0</v>
      </c>
      <c r="D25" s="774">
        <v>0</v>
      </c>
      <c r="E25" s="774">
        <v>19592</v>
      </c>
      <c r="F25" s="774">
        <f>SUM(B25:E25)</f>
        <v>19592</v>
      </c>
    </row>
    <row r="26" spans="1:6" ht="12.75">
      <c r="A26" s="775" t="s">
        <v>633</v>
      </c>
      <c r="B26" s="774">
        <v>18225</v>
      </c>
      <c r="C26" s="774">
        <v>4873</v>
      </c>
      <c r="D26" s="774">
        <v>0</v>
      </c>
      <c r="E26" s="774">
        <v>88288</v>
      </c>
      <c r="F26" s="774">
        <f>SUM(B26:E26)</f>
        <v>111386</v>
      </c>
    </row>
  </sheetData>
  <sheetProtection/>
  <mergeCells count="3">
    <mergeCell ref="A2:F2"/>
    <mergeCell ref="A3:F3"/>
    <mergeCell ref="A4:F4"/>
  </mergeCells>
  <printOptions/>
  <pageMargins left="0.5905511811023623" right="0.5905511811023623" top="0.5905511811023623" bottom="0.5905511811023623" header="0.3937007874015748" footer="0.5118110236220472"/>
  <pageSetup orientation="portrait" paperSize="9" scale="95" r:id="rId1"/>
  <headerFooter alignWithMargins="0">
    <oddHeader>&amp;R20.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L6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5.00390625" style="0" customWidth="1"/>
    <col min="2" max="7" width="10.421875" style="0" customWidth="1"/>
    <col min="8" max="8" width="13.00390625" style="0" customWidth="1"/>
    <col min="9" max="9" width="12.00390625" style="0" bestFit="1" customWidth="1"/>
    <col min="10" max="10" width="10.28125" style="0" customWidth="1"/>
  </cols>
  <sheetData>
    <row r="2" spans="1:10" ht="12.75">
      <c r="A2" s="823" t="s">
        <v>832</v>
      </c>
      <c r="B2" s="823"/>
      <c r="C2" s="823"/>
      <c r="D2" s="823"/>
      <c r="E2" s="823"/>
      <c r="F2" s="823"/>
      <c r="G2" s="823"/>
      <c r="H2" s="823"/>
      <c r="I2" s="823"/>
      <c r="J2" s="823"/>
    </row>
    <row r="3" spans="1:10" ht="12.75">
      <c r="A3" s="823" t="s">
        <v>684</v>
      </c>
      <c r="B3" s="823"/>
      <c r="C3" s="823"/>
      <c r="D3" s="823"/>
      <c r="E3" s="823"/>
      <c r="F3" s="823"/>
      <c r="G3" s="823"/>
      <c r="H3" s="823"/>
      <c r="I3" s="823"/>
      <c r="J3" s="823"/>
    </row>
    <row r="4" spans="1:10" ht="12.75">
      <c r="A4" s="823" t="s">
        <v>685</v>
      </c>
      <c r="B4" s="823"/>
      <c r="C4" s="823"/>
      <c r="D4" s="823"/>
      <c r="E4" s="823"/>
      <c r="F4" s="823"/>
      <c r="G4" s="823"/>
      <c r="H4" s="823"/>
      <c r="I4" s="823"/>
      <c r="J4" s="823"/>
    </row>
    <row r="6" ht="12.75">
      <c r="J6" s="770" t="s">
        <v>487</v>
      </c>
    </row>
    <row r="7" spans="1:10" ht="12.75">
      <c r="A7" s="906" t="s">
        <v>282</v>
      </c>
      <c r="B7" s="906" t="s">
        <v>577</v>
      </c>
      <c r="C7" s="908" t="s">
        <v>638</v>
      </c>
      <c r="D7" s="909"/>
      <c r="E7" s="909"/>
      <c r="F7" s="909"/>
      <c r="G7" s="908" t="s">
        <v>639</v>
      </c>
      <c r="H7" s="909"/>
      <c r="I7" s="909"/>
      <c r="J7" s="910" t="s">
        <v>640</v>
      </c>
    </row>
    <row r="8" spans="1:10" ht="25.5">
      <c r="A8" s="907"/>
      <c r="B8" s="907"/>
      <c r="C8" s="778" t="s">
        <v>619</v>
      </c>
      <c r="D8" s="778" t="s">
        <v>501</v>
      </c>
      <c r="E8" s="778" t="s">
        <v>636</v>
      </c>
      <c r="F8" s="779" t="s">
        <v>620</v>
      </c>
      <c r="G8" s="780" t="s">
        <v>641</v>
      </c>
      <c r="H8" s="780" t="s">
        <v>831</v>
      </c>
      <c r="I8" s="779" t="s">
        <v>642</v>
      </c>
      <c r="J8" s="910"/>
    </row>
    <row r="9" spans="1:12" ht="12.75">
      <c r="A9" s="781" t="s">
        <v>643</v>
      </c>
      <c r="B9" s="782">
        <f>B11+B12+B23+B32</f>
        <v>3291255</v>
      </c>
      <c r="C9" s="789">
        <f aca="true" t="shared" si="0" ref="C9:J9">C11+C12+C23+C32</f>
        <v>73441</v>
      </c>
      <c r="D9" s="789">
        <f t="shared" si="0"/>
        <v>22574</v>
      </c>
      <c r="E9" s="789">
        <f t="shared" si="0"/>
        <v>0</v>
      </c>
      <c r="F9" s="789">
        <f t="shared" si="0"/>
        <v>3195240</v>
      </c>
      <c r="G9" s="789">
        <f t="shared" si="0"/>
        <v>1928953</v>
      </c>
      <c r="H9" s="789">
        <f t="shared" si="0"/>
        <v>1138376</v>
      </c>
      <c r="I9" s="789">
        <f t="shared" si="0"/>
        <v>223926</v>
      </c>
      <c r="J9" s="790">
        <f t="shared" si="0"/>
        <v>39951</v>
      </c>
      <c r="L9" s="95"/>
    </row>
    <row r="10" spans="1:10" ht="12.75">
      <c r="A10" s="773"/>
      <c r="B10" s="783"/>
      <c r="C10" s="791"/>
      <c r="D10" s="791"/>
      <c r="E10" s="791"/>
      <c r="F10" s="791"/>
      <c r="G10" s="791"/>
      <c r="H10" s="791"/>
      <c r="I10" s="791"/>
      <c r="J10" s="791"/>
    </row>
    <row r="11" spans="1:12" ht="12.75">
      <c r="A11" s="773" t="s">
        <v>644</v>
      </c>
      <c r="B11" s="784">
        <v>185</v>
      </c>
      <c r="C11" s="791">
        <v>179</v>
      </c>
      <c r="D11" s="791">
        <v>0</v>
      </c>
      <c r="E11" s="791">
        <v>0</v>
      </c>
      <c r="F11" s="791">
        <v>6</v>
      </c>
      <c r="G11" s="791">
        <v>0</v>
      </c>
      <c r="H11" s="791">
        <v>179</v>
      </c>
      <c r="I11" s="791">
        <v>6</v>
      </c>
      <c r="J11" s="791">
        <v>5415</v>
      </c>
      <c r="L11" s="95"/>
    </row>
    <row r="12" spans="1:12" ht="12.75">
      <c r="A12" s="773" t="s">
        <v>645</v>
      </c>
      <c r="B12" s="783">
        <f aca="true" t="shared" si="1" ref="B12:J12">SUM(B14:B21)</f>
        <v>2385276</v>
      </c>
      <c r="C12" s="791">
        <f t="shared" si="1"/>
        <v>73262</v>
      </c>
      <c r="D12" s="791">
        <f t="shared" si="1"/>
        <v>22574</v>
      </c>
      <c r="E12" s="791">
        <f t="shared" si="1"/>
        <v>0</v>
      </c>
      <c r="F12" s="791">
        <f t="shared" si="1"/>
        <v>2289440</v>
      </c>
      <c r="G12" s="791">
        <f t="shared" si="1"/>
        <v>1921697</v>
      </c>
      <c r="H12" s="791">
        <f t="shared" si="1"/>
        <v>284351</v>
      </c>
      <c r="I12" s="791">
        <f t="shared" si="1"/>
        <v>179228</v>
      </c>
      <c r="J12" s="791">
        <f t="shared" si="1"/>
        <v>31457</v>
      </c>
      <c r="L12" s="95"/>
    </row>
    <row r="13" spans="1:10" ht="12.75">
      <c r="A13" s="773"/>
      <c r="B13" s="783"/>
      <c r="C13" s="791"/>
      <c r="D13" s="791"/>
      <c r="E13" s="791"/>
      <c r="F13" s="791"/>
      <c r="G13" s="791"/>
      <c r="H13" s="791"/>
      <c r="I13" s="791"/>
      <c r="J13" s="791"/>
    </row>
    <row r="14" spans="1:12" ht="12.75">
      <c r="A14" s="775" t="s">
        <v>646</v>
      </c>
      <c r="B14" s="784">
        <v>2333372</v>
      </c>
      <c r="C14" s="791">
        <v>72565</v>
      </c>
      <c r="D14" s="792">
        <v>21129</v>
      </c>
      <c r="E14" s="791">
        <v>0</v>
      </c>
      <c r="F14" s="791">
        <v>2239678</v>
      </c>
      <c r="G14" s="791">
        <v>1900555</v>
      </c>
      <c r="H14" s="791">
        <v>271518</v>
      </c>
      <c r="I14" s="791">
        <v>161299</v>
      </c>
      <c r="J14" s="791">
        <v>1453</v>
      </c>
      <c r="L14" s="95"/>
    </row>
    <row r="15" spans="1:12" ht="12.75">
      <c r="A15" s="775" t="s">
        <v>647</v>
      </c>
      <c r="B15" s="784">
        <v>2482</v>
      </c>
      <c r="C15" s="791">
        <v>446</v>
      </c>
      <c r="D15" s="791">
        <v>183</v>
      </c>
      <c r="E15" s="791">
        <v>0</v>
      </c>
      <c r="F15" s="791">
        <v>1853</v>
      </c>
      <c r="G15" s="791"/>
      <c r="H15" s="791"/>
      <c r="I15" s="791">
        <v>2482</v>
      </c>
      <c r="J15" s="791">
        <v>13755</v>
      </c>
      <c r="L15" s="95"/>
    </row>
    <row r="16" spans="1:12" ht="12.75">
      <c r="A16" s="775" t="s">
        <v>648</v>
      </c>
      <c r="B16" s="784">
        <v>12868</v>
      </c>
      <c r="C16" s="791">
        <v>0</v>
      </c>
      <c r="D16" s="791">
        <v>0</v>
      </c>
      <c r="E16" s="791">
        <v>0</v>
      </c>
      <c r="F16" s="791">
        <v>12868</v>
      </c>
      <c r="G16" s="791"/>
      <c r="H16" s="791"/>
      <c r="I16" s="791">
        <v>12868</v>
      </c>
      <c r="J16" s="791">
        <v>16249</v>
      </c>
      <c r="L16" s="95"/>
    </row>
    <row r="17" spans="1:10" ht="12.75">
      <c r="A17" s="775" t="s">
        <v>649</v>
      </c>
      <c r="B17" s="783">
        <v>0</v>
      </c>
      <c r="C17" s="791">
        <v>0</v>
      </c>
      <c r="D17" s="791">
        <v>0</v>
      </c>
      <c r="E17" s="791">
        <v>0</v>
      </c>
      <c r="F17" s="791">
        <v>0</v>
      </c>
      <c r="G17" s="791"/>
      <c r="H17" s="791"/>
      <c r="I17" s="791"/>
      <c r="J17" s="791">
        <v>0</v>
      </c>
    </row>
    <row r="18" spans="1:12" ht="12.75">
      <c r="A18" s="775" t="s">
        <v>650</v>
      </c>
      <c r="B18" s="784">
        <v>36554</v>
      </c>
      <c r="C18" s="791">
        <v>251</v>
      </c>
      <c r="D18" s="791">
        <v>1262</v>
      </c>
      <c r="E18" s="791">
        <v>0</v>
      </c>
      <c r="F18" s="791">
        <v>35041</v>
      </c>
      <c r="G18" s="791">
        <v>21142</v>
      </c>
      <c r="H18" s="791">
        <v>12833</v>
      </c>
      <c r="I18" s="791">
        <v>2579</v>
      </c>
      <c r="J18" s="791">
        <v>0</v>
      </c>
      <c r="L18" s="95"/>
    </row>
    <row r="19" spans="1:10" ht="12.75">
      <c r="A19" s="775" t="s">
        <v>651</v>
      </c>
      <c r="B19" s="783">
        <v>0</v>
      </c>
      <c r="C19" s="791">
        <v>0</v>
      </c>
      <c r="D19" s="791">
        <v>0</v>
      </c>
      <c r="E19" s="791">
        <v>0</v>
      </c>
      <c r="F19" s="791">
        <v>0</v>
      </c>
      <c r="G19" s="791"/>
      <c r="H19" s="791"/>
      <c r="I19" s="791"/>
      <c r="J19" s="791">
        <v>0</v>
      </c>
    </row>
    <row r="20" spans="1:10" ht="12.75">
      <c r="A20" s="775" t="s">
        <v>652</v>
      </c>
      <c r="B20" s="783">
        <v>0</v>
      </c>
      <c r="C20" s="791">
        <v>0</v>
      </c>
      <c r="D20" s="791">
        <v>0</v>
      </c>
      <c r="E20" s="791">
        <v>0</v>
      </c>
      <c r="F20" s="791">
        <v>0</v>
      </c>
      <c r="G20" s="791"/>
      <c r="H20" s="791"/>
      <c r="I20" s="791"/>
      <c r="J20" s="791">
        <v>0</v>
      </c>
    </row>
    <row r="21" spans="1:10" ht="12.75">
      <c r="A21" s="775" t="s">
        <v>653</v>
      </c>
      <c r="B21" s="783">
        <v>0</v>
      </c>
      <c r="C21" s="791">
        <v>0</v>
      </c>
      <c r="D21" s="791">
        <v>0</v>
      </c>
      <c r="E21" s="791">
        <v>0</v>
      </c>
      <c r="F21" s="791">
        <v>0</v>
      </c>
      <c r="G21" s="791"/>
      <c r="H21" s="791"/>
      <c r="I21" s="791"/>
      <c r="J21" s="791"/>
    </row>
    <row r="22" spans="1:10" ht="12.75">
      <c r="A22" s="773"/>
      <c r="B22" s="783"/>
      <c r="C22" s="791"/>
      <c r="D22" s="791"/>
      <c r="E22" s="791"/>
      <c r="F22" s="791"/>
      <c r="G22" s="791"/>
      <c r="H22" s="791"/>
      <c r="I22" s="791"/>
      <c r="J22" s="791"/>
    </row>
    <row r="23" spans="1:10" ht="12.75">
      <c r="A23" s="775" t="s">
        <v>654</v>
      </c>
      <c r="B23" s="783">
        <f>SUM(B25:B30)</f>
        <v>44077</v>
      </c>
      <c r="C23" s="791">
        <f>SUM(C25:C30)</f>
        <v>0</v>
      </c>
      <c r="D23" s="791">
        <f>SUM(D25:D30)</f>
        <v>0</v>
      </c>
      <c r="E23" s="791">
        <f>SUM(E25:E30)</f>
        <v>0</v>
      </c>
      <c r="F23" s="791">
        <f>SUM(F25:F30)</f>
        <v>44077</v>
      </c>
      <c r="G23" s="791"/>
      <c r="H23" s="791"/>
      <c r="I23" s="791">
        <f>SUM(I25:I30)</f>
        <v>44077</v>
      </c>
      <c r="J23" s="791"/>
    </row>
    <row r="24" spans="1:10" ht="12.75">
      <c r="A24" s="773"/>
      <c r="B24" s="783"/>
      <c r="C24" s="791"/>
      <c r="D24" s="791"/>
      <c r="E24" s="791"/>
      <c r="F24" s="791"/>
      <c r="G24" s="791"/>
      <c r="H24" s="791"/>
      <c r="I24" s="791"/>
      <c r="J24" s="791"/>
    </row>
    <row r="25" spans="1:10" ht="12.75">
      <c r="A25" s="775" t="s">
        <v>655</v>
      </c>
      <c r="B25" s="783">
        <v>41295</v>
      </c>
      <c r="C25" s="791">
        <v>0</v>
      </c>
      <c r="D25" s="791">
        <v>0</v>
      </c>
      <c r="E25" s="791">
        <v>0</v>
      </c>
      <c r="F25" s="791">
        <v>41295</v>
      </c>
      <c r="G25" s="791"/>
      <c r="H25" s="791"/>
      <c r="I25" s="791">
        <v>41295</v>
      </c>
      <c r="J25" s="791"/>
    </row>
    <row r="26" spans="1:10" ht="12.75">
      <c r="A26" s="775" t="s">
        <v>656</v>
      </c>
      <c r="B26" s="783">
        <v>0</v>
      </c>
      <c r="C26" s="791">
        <v>0</v>
      </c>
      <c r="D26" s="791">
        <v>0</v>
      </c>
      <c r="E26" s="791">
        <v>0</v>
      </c>
      <c r="F26" s="791">
        <v>0</v>
      </c>
      <c r="G26" s="791"/>
      <c r="H26" s="791"/>
      <c r="I26" s="791"/>
      <c r="J26" s="791"/>
    </row>
    <row r="27" spans="1:10" ht="12.75">
      <c r="A27" s="775" t="s">
        <v>657</v>
      </c>
      <c r="B27" s="783">
        <v>2782</v>
      </c>
      <c r="C27" s="791">
        <v>0</v>
      </c>
      <c r="D27" s="791">
        <v>0</v>
      </c>
      <c r="E27" s="791">
        <v>0</v>
      </c>
      <c r="F27" s="791">
        <v>2782</v>
      </c>
      <c r="G27" s="791"/>
      <c r="H27" s="791"/>
      <c r="I27" s="791">
        <v>2782</v>
      </c>
      <c r="J27" s="791"/>
    </row>
    <row r="28" spans="1:10" ht="12.75">
      <c r="A28" s="775" t="s">
        <v>658</v>
      </c>
      <c r="B28" s="783">
        <v>0</v>
      </c>
      <c r="C28" s="791">
        <v>0</v>
      </c>
      <c r="D28" s="791">
        <v>0</v>
      </c>
      <c r="E28" s="791">
        <v>0</v>
      </c>
      <c r="F28" s="791">
        <v>0</v>
      </c>
      <c r="G28" s="791"/>
      <c r="H28" s="791"/>
      <c r="I28" s="791"/>
      <c r="J28" s="791"/>
    </row>
    <row r="29" spans="1:10" ht="12.75">
      <c r="A29" s="775" t="s">
        <v>659</v>
      </c>
      <c r="B29" s="783">
        <v>0</v>
      </c>
      <c r="C29" s="791">
        <v>0</v>
      </c>
      <c r="D29" s="791">
        <v>0</v>
      </c>
      <c r="E29" s="791">
        <v>0</v>
      </c>
      <c r="F29" s="791">
        <v>0</v>
      </c>
      <c r="G29" s="791"/>
      <c r="H29" s="791"/>
      <c r="I29" s="791"/>
      <c r="J29" s="791"/>
    </row>
    <row r="30" spans="1:10" ht="12.75">
      <c r="A30" s="775" t="s">
        <v>660</v>
      </c>
      <c r="B30" s="783">
        <v>0</v>
      </c>
      <c r="C30" s="791">
        <v>0</v>
      </c>
      <c r="D30" s="791">
        <v>0</v>
      </c>
      <c r="E30" s="791">
        <v>0</v>
      </c>
      <c r="F30" s="791">
        <v>0</v>
      </c>
      <c r="G30" s="791"/>
      <c r="H30" s="791"/>
      <c r="I30" s="791"/>
      <c r="J30" s="791"/>
    </row>
    <row r="31" spans="1:10" ht="12.75">
      <c r="A31" s="773"/>
      <c r="B31" s="783"/>
      <c r="C31" s="791"/>
      <c r="D31" s="791"/>
      <c r="E31" s="791"/>
      <c r="F31" s="791"/>
      <c r="G31" s="791"/>
      <c r="H31" s="791"/>
      <c r="I31" s="791"/>
      <c r="J31" s="791"/>
    </row>
    <row r="32" spans="1:12" ht="38.25">
      <c r="A32" s="776" t="s">
        <v>661</v>
      </c>
      <c r="B32" s="785">
        <v>861717</v>
      </c>
      <c r="C32" s="793">
        <v>0</v>
      </c>
      <c r="D32" s="793">
        <v>0</v>
      </c>
      <c r="E32" s="793">
        <v>0</v>
      </c>
      <c r="F32" s="793">
        <v>861717</v>
      </c>
      <c r="G32" s="793">
        <v>7256</v>
      </c>
      <c r="H32" s="793">
        <v>853846</v>
      </c>
      <c r="I32" s="793">
        <v>615</v>
      </c>
      <c r="J32" s="793">
        <v>3079</v>
      </c>
      <c r="L32" s="95"/>
    </row>
    <row r="33" spans="1:10" ht="12.75">
      <c r="A33" s="773"/>
      <c r="B33" s="783"/>
      <c r="C33" s="791"/>
      <c r="D33" s="791"/>
      <c r="E33" s="791"/>
      <c r="F33" s="791"/>
      <c r="G33" s="791"/>
      <c r="H33" s="791"/>
      <c r="I33" s="791"/>
      <c r="J33" s="791"/>
    </row>
    <row r="34" spans="1:10" ht="12.75">
      <c r="A34" s="781" t="s">
        <v>662</v>
      </c>
      <c r="B34" s="786">
        <f>B36+B37+B38+B39+B40</f>
        <v>175871</v>
      </c>
      <c r="C34" s="794">
        <f>C36+C37+C38+C39+C40</f>
        <v>2257</v>
      </c>
      <c r="D34" s="794">
        <f>D36+D37+D38+D39+D40</f>
        <v>1016</v>
      </c>
      <c r="E34" s="794">
        <f>E36+E37+E38+E39+E40</f>
        <v>0</v>
      </c>
      <c r="F34" s="794">
        <f>F36+F37+F38+F39+F40</f>
        <v>172598</v>
      </c>
      <c r="G34" s="794"/>
      <c r="H34" s="794"/>
      <c r="I34" s="794"/>
      <c r="J34" s="794"/>
    </row>
    <row r="35" spans="1:10" ht="12.75">
      <c r="A35" s="773"/>
      <c r="B35" s="783"/>
      <c r="C35" s="791"/>
      <c r="D35" s="791"/>
      <c r="E35" s="791"/>
      <c r="F35" s="791"/>
      <c r="G35" s="791"/>
      <c r="H35" s="791"/>
      <c r="I35" s="791"/>
      <c r="J35" s="791"/>
    </row>
    <row r="36" spans="1:10" ht="12.75">
      <c r="A36" s="775" t="s">
        <v>663</v>
      </c>
      <c r="B36" s="783">
        <v>524</v>
      </c>
      <c r="C36" s="791">
        <v>0</v>
      </c>
      <c r="D36" s="791">
        <v>0</v>
      </c>
      <c r="E36" s="791">
        <v>0</v>
      </c>
      <c r="F36" s="791">
        <v>524</v>
      </c>
      <c r="G36" s="791"/>
      <c r="H36" s="791"/>
      <c r="I36" s="791"/>
      <c r="J36" s="791"/>
    </row>
    <row r="37" spans="1:10" ht="12.75">
      <c r="A37" s="775" t="s">
        <v>664</v>
      </c>
      <c r="B37" s="783">
        <v>42900</v>
      </c>
      <c r="C37" s="791">
        <v>32</v>
      </c>
      <c r="D37" s="791">
        <v>0</v>
      </c>
      <c r="E37" s="791">
        <v>0</v>
      </c>
      <c r="F37" s="791">
        <v>42868</v>
      </c>
      <c r="G37" s="791"/>
      <c r="H37" s="791"/>
      <c r="I37" s="791"/>
      <c r="J37" s="791"/>
    </row>
    <row r="38" spans="1:10" ht="12.75">
      <c r="A38" s="775" t="s">
        <v>665</v>
      </c>
      <c r="B38" s="783">
        <v>96719</v>
      </c>
      <c r="C38" s="791">
        <v>0</v>
      </c>
      <c r="D38" s="791">
        <v>0</v>
      </c>
      <c r="E38" s="791">
        <v>0</v>
      </c>
      <c r="F38" s="791">
        <v>96719</v>
      </c>
      <c r="G38" s="791"/>
      <c r="H38" s="791"/>
      <c r="I38" s="791"/>
      <c r="J38" s="791"/>
    </row>
    <row r="39" spans="1:10" ht="12.75">
      <c r="A39" s="775" t="s">
        <v>666</v>
      </c>
      <c r="B39" s="784">
        <v>29538</v>
      </c>
      <c r="C39" s="791">
        <v>313</v>
      </c>
      <c r="D39" s="791">
        <v>55</v>
      </c>
      <c r="E39" s="791">
        <v>0</v>
      </c>
      <c r="F39" s="791">
        <v>29170</v>
      </c>
      <c r="G39" s="791"/>
      <c r="H39" s="791"/>
      <c r="I39" s="791"/>
      <c r="J39" s="791"/>
    </row>
    <row r="40" spans="1:10" ht="12.75">
      <c r="A40" s="775" t="s">
        <v>667</v>
      </c>
      <c r="B40" s="783">
        <v>6190</v>
      </c>
      <c r="C40" s="791">
        <v>1912</v>
      </c>
      <c r="D40" s="791">
        <v>961</v>
      </c>
      <c r="E40" s="791">
        <v>0</v>
      </c>
      <c r="F40" s="791">
        <v>3317</v>
      </c>
      <c r="G40" s="791"/>
      <c r="H40" s="791"/>
      <c r="I40" s="791"/>
      <c r="J40" s="791"/>
    </row>
    <row r="41" spans="1:10" ht="12.75">
      <c r="A41" s="773"/>
      <c r="B41" s="783"/>
      <c r="C41" s="791"/>
      <c r="D41" s="791"/>
      <c r="E41" s="791"/>
      <c r="F41" s="791"/>
      <c r="G41" s="791"/>
      <c r="H41" s="791"/>
      <c r="I41" s="791"/>
      <c r="J41" s="791"/>
    </row>
    <row r="42" spans="1:10" ht="12.75">
      <c r="A42" s="771" t="s">
        <v>668</v>
      </c>
      <c r="B42" s="787">
        <f aca="true" t="shared" si="2" ref="B42:J42">B9+B34</f>
        <v>3467126</v>
      </c>
      <c r="C42" s="795">
        <f t="shared" si="2"/>
        <v>75698</v>
      </c>
      <c r="D42" s="795">
        <f t="shared" si="2"/>
        <v>23590</v>
      </c>
      <c r="E42" s="795">
        <f t="shared" si="2"/>
        <v>0</v>
      </c>
      <c r="F42" s="795">
        <f t="shared" si="2"/>
        <v>3367838</v>
      </c>
      <c r="G42" s="795">
        <f t="shared" si="2"/>
        <v>1928953</v>
      </c>
      <c r="H42" s="795">
        <f t="shared" si="2"/>
        <v>1138376</v>
      </c>
      <c r="I42" s="795">
        <f t="shared" si="2"/>
        <v>223926</v>
      </c>
      <c r="J42" s="795">
        <f t="shared" si="2"/>
        <v>39951</v>
      </c>
    </row>
    <row r="43" spans="1:10" ht="12.75">
      <c r="A43" s="781" t="s">
        <v>669</v>
      </c>
      <c r="B43" s="786">
        <f>B45+B47+B49</f>
        <v>3314360</v>
      </c>
      <c r="C43" s="794">
        <f>C45+C47+C49</f>
        <v>72510</v>
      </c>
      <c r="D43" s="794">
        <f>D45+D47+D49</f>
        <v>22498</v>
      </c>
      <c r="E43" s="794">
        <f>E45+E47+E49</f>
        <v>0</v>
      </c>
      <c r="F43" s="794">
        <f>F45+F47+F49</f>
        <v>3219352</v>
      </c>
      <c r="G43" s="794"/>
      <c r="H43" s="794"/>
      <c r="I43" s="794"/>
      <c r="J43" s="794"/>
    </row>
    <row r="44" spans="1:10" ht="12.75">
      <c r="A44" s="775"/>
      <c r="B44" s="783"/>
      <c r="C44" s="791"/>
      <c r="D44" s="791"/>
      <c r="E44" s="791"/>
      <c r="F44" s="791"/>
      <c r="G44" s="791"/>
      <c r="H44" s="791"/>
      <c r="I44" s="791"/>
      <c r="J44" s="791"/>
    </row>
    <row r="45" spans="1:10" ht="12.75">
      <c r="A45" s="775" t="s">
        <v>670</v>
      </c>
      <c r="B45" s="783">
        <v>3213065</v>
      </c>
      <c r="C45" s="792">
        <v>0</v>
      </c>
      <c r="D45" s="791">
        <v>19111</v>
      </c>
      <c r="E45" s="791">
        <v>0</v>
      </c>
      <c r="F45" s="791">
        <v>3193954</v>
      </c>
      <c r="G45" s="791"/>
      <c r="H45" s="791"/>
      <c r="I45" s="791"/>
      <c r="J45" s="791"/>
    </row>
    <row r="46" spans="1:10" ht="12.75">
      <c r="A46" s="775"/>
      <c r="B46" s="783"/>
      <c r="C46" s="791"/>
      <c r="D46" s="791"/>
      <c r="E46" s="791"/>
      <c r="F46" s="791"/>
      <c r="G46" s="791"/>
      <c r="H46" s="791"/>
      <c r="I46" s="791"/>
      <c r="J46" s="791"/>
    </row>
    <row r="47" spans="1:10" ht="12.75">
      <c r="A47" s="775" t="s">
        <v>671</v>
      </c>
      <c r="B47" s="783">
        <v>101295</v>
      </c>
      <c r="C47" s="791">
        <v>72510</v>
      </c>
      <c r="D47" s="791">
        <v>3387</v>
      </c>
      <c r="E47" s="791">
        <v>0</v>
      </c>
      <c r="F47" s="791">
        <v>25398</v>
      </c>
      <c r="G47" s="791"/>
      <c r="H47" s="791"/>
      <c r="I47" s="791"/>
      <c r="J47" s="791"/>
    </row>
    <row r="48" spans="1:10" ht="12.75">
      <c r="A48" s="775"/>
      <c r="B48" s="783"/>
      <c r="C48" s="791"/>
      <c r="D48" s="791"/>
      <c r="E48" s="791"/>
      <c r="F48" s="791"/>
      <c r="G48" s="791"/>
      <c r="H48" s="791"/>
      <c r="I48" s="791"/>
      <c r="J48" s="791"/>
    </row>
    <row r="49" spans="1:10" ht="12.75">
      <c r="A49" s="775" t="s">
        <v>672</v>
      </c>
      <c r="B49" s="783">
        <v>0</v>
      </c>
      <c r="C49" s="791">
        <v>0</v>
      </c>
      <c r="D49" s="791">
        <v>0</v>
      </c>
      <c r="E49" s="791">
        <v>0</v>
      </c>
      <c r="F49" s="791">
        <v>0</v>
      </c>
      <c r="G49" s="791"/>
      <c r="H49" s="791"/>
      <c r="I49" s="791"/>
      <c r="J49" s="791"/>
    </row>
    <row r="50" spans="1:10" ht="12.75">
      <c r="A50" s="775"/>
      <c r="B50" s="783"/>
      <c r="C50" s="791"/>
      <c r="D50" s="791"/>
      <c r="E50" s="791"/>
      <c r="F50" s="791"/>
      <c r="G50" s="791"/>
      <c r="H50" s="791"/>
      <c r="I50" s="791"/>
      <c r="J50" s="791"/>
    </row>
    <row r="51" spans="1:10" ht="12.75">
      <c r="A51" s="781" t="s">
        <v>673</v>
      </c>
      <c r="B51" s="786">
        <f>B55+B53</f>
        <v>132245</v>
      </c>
      <c r="C51" s="794">
        <f>C55+C53</f>
        <v>2225</v>
      </c>
      <c r="D51" s="794">
        <f>D55+D53</f>
        <v>1016</v>
      </c>
      <c r="E51" s="794">
        <f>E55+E53</f>
        <v>0</v>
      </c>
      <c r="F51" s="794">
        <f>F55+F53</f>
        <v>129004</v>
      </c>
      <c r="G51" s="794"/>
      <c r="H51" s="794"/>
      <c r="I51" s="794"/>
      <c r="J51" s="794"/>
    </row>
    <row r="52" spans="1:10" ht="12.75">
      <c r="A52" s="773"/>
      <c r="B52" s="783"/>
      <c r="C52" s="791"/>
      <c r="D52" s="791"/>
      <c r="E52" s="791"/>
      <c r="F52" s="791"/>
      <c r="G52" s="791"/>
      <c r="H52" s="791"/>
      <c r="I52" s="791"/>
      <c r="J52" s="791"/>
    </row>
    <row r="53" spans="1:10" ht="12.75">
      <c r="A53" s="775" t="s">
        <v>674</v>
      </c>
      <c r="B53" s="783">
        <v>132245</v>
      </c>
      <c r="C53" s="791">
        <v>2225</v>
      </c>
      <c r="D53" s="792">
        <v>1016</v>
      </c>
      <c r="E53" s="791">
        <v>0</v>
      </c>
      <c r="F53" s="791">
        <v>129004</v>
      </c>
      <c r="G53" s="791"/>
      <c r="H53" s="791"/>
      <c r="I53" s="791"/>
      <c r="J53" s="791"/>
    </row>
    <row r="54" spans="1:10" ht="12.75">
      <c r="A54" s="773"/>
      <c r="B54" s="783"/>
      <c r="C54" s="791"/>
      <c r="D54" s="791"/>
      <c r="E54" s="791"/>
      <c r="F54" s="791"/>
      <c r="G54" s="791"/>
      <c r="H54" s="791"/>
      <c r="I54" s="791"/>
      <c r="J54" s="791"/>
    </row>
    <row r="55" spans="1:10" ht="12.75">
      <c r="A55" s="775" t="s">
        <v>675</v>
      </c>
      <c r="B55" s="783">
        <v>0</v>
      </c>
      <c r="C55" s="791">
        <v>0</v>
      </c>
      <c r="D55" s="791">
        <v>0</v>
      </c>
      <c r="E55" s="791">
        <v>0</v>
      </c>
      <c r="F55" s="791">
        <v>0</v>
      </c>
      <c r="G55" s="791"/>
      <c r="H55" s="791"/>
      <c r="I55" s="791"/>
      <c r="J55" s="791"/>
    </row>
    <row r="56" spans="1:10" ht="12.75">
      <c r="A56" s="773"/>
      <c r="B56" s="783"/>
      <c r="C56" s="791"/>
      <c r="D56" s="791"/>
      <c r="E56" s="791"/>
      <c r="F56" s="791"/>
      <c r="G56" s="791"/>
      <c r="H56" s="791"/>
      <c r="I56" s="791"/>
      <c r="J56" s="791"/>
    </row>
    <row r="57" spans="1:10" ht="12.75">
      <c r="A57" s="781" t="s">
        <v>676</v>
      </c>
      <c r="B57" s="786">
        <f>B59+B61+B63</f>
        <v>20521</v>
      </c>
      <c r="C57" s="794">
        <f>C59+C61+C63</f>
        <v>963</v>
      </c>
      <c r="D57" s="794">
        <f>D59+D61+D63</f>
        <v>76</v>
      </c>
      <c r="E57" s="794">
        <f>E59+E61+E63</f>
        <v>0</v>
      </c>
      <c r="F57" s="794">
        <f>F59+F61+F63</f>
        <v>19482</v>
      </c>
      <c r="G57" s="794"/>
      <c r="H57" s="794"/>
      <c r="I57" s="794"/>
      <c r="J57" s="794"/>
    </row>
    <row r="58" spans="1:10" ht="12.75">
      <c r="A58" s="773"/>
      <c r="B58" s="783"/>
      <c r="C58" s="791"/>
      <c r="D58" s="791"/>
      <c r="E58" s="791"/>
      <c r="F58" s="791"/>
      <c r="G58" s="791"/>
      <c r="H58" s="791"/>
      <c r="I58" s="791"/>
      <c r="J58" s="791"/>
    </row>
    <row r="59" spans="1:10" ht="12.75">
      <c r="A59" s="775" t="s">
        <v>677</v>
      </c>
      <c r="B59" s="783">
        <v>0</v>
      </c>
      <c r="C59" s="791">
        <v>0</v>
      </c>
      <c r="D59" s="791">
        <v>0</v>
      </c>
      <c r="E59" s="791">
        <v>0</v>
      </c>
      <c r="F59" s="791">
        <v>0</v>
      </c>
      <c r="G59" s="791"/>
      <c r="H59" s="791"/>
      <c r="I59" s="791"/>
      <c r="J59" s="791"/>
    </row>
    <row r="60" spans="1:10" ht="12.75">
      <c r="A60" s="773"/>
      <c r="B60" s="783"/>
      <c r="C60" s="791"/>
      <c r="D60" s="791"/>
      <c r="E60" s="791"/>
      <c r="F60" s="791"/>
      <c r="G60" s="791"/>
      <c r="H60" s="791"/>
      <c r="I60" s="791"/>
      <c r="J60" s="791"/>
    </row>
    <row r="61" spans="1:10" ht="12.75">
      <c r="A61" s="775" t="s">
        <v>678</v>
      </c>
      <c r="B61" s="784">
        <v>20319</v>
      </c>
      <c r="C61" s="791">
        <v>963</v>
      </c>
      <c r="D61" s="791">
        <v>76</v>
      </c>
      <c r="E61" s="791">
        <v>0</v>
      </c>
      <c r="F61" s="791">
        <v>19280</v>
      </c>
      <c r="G61" s="791"/>
      <c r="H61" s="791"/>
      <c r="I61" s="791"/>
      <c r="J61" s="791"/>
    </row>
    <row r="62" spans="1:10" ht="12.75">
      <c r="A62" s="773"/>
      <c r="B62" s="783"/>
      <c r="C62" s="791"/>
      <c r="D62" s="791"/>
      <c r="E62" s="791"/>
      <c r="F62" s="791"/>
      <c r="G62" s="791"/>
      <c r="H62" s="791"/>
      <c r="I62" s="791"/>
      <c r="J62" s="791"/>
    </row>
    <row r="63" spans="1:10" ht="12.75">
      <c r="A63" s="775" t="s">
        <v>679</v>
      </c>
      <c r="B63" s="783">
        <v>202</v>
      </c>
      <c r="C63" s="791">
        <v>0</v>
      </c>
      <c r="D63" s="791">
        <v>0</v>
      </c>
      <c r="E63" s="791">
        <v>0</v>
      </c>
      <c r="F63" s="791">
        <v>202</v>
      </c>
      <c r="G63" s="791"/>
      <c r="H63" s="791"/>
      <c r="I63" s="791"/>
      <c r="J63" s="791"/>
    </row>
    <row r="64" spans="1:10" ht="12.75">
      <c r="A64" s="773"/>
      <c r="B64" s="783"/>
      <c r="C64" s="791"/>
      <c r="D64" s="791"/>
      <c r="E64" s="791"/>
      <c r="F64" s="791"/>
      <c r="G64" s="791"/>
      <c r="H64" s="791"/>
      <c r="I64" s="791"/>
      <c r="J64" s="791"/>
    </row>
    <row r="65" spans="1:10" ht="12.75">
      <c r="A65" s="771" t="s">
        <v>680</v>
      </c>
      <c r="B65" s="787">
        <f>B43+B51+B57</f>
        <v>3467126</v>
      </c>
      <c r="C65" s="795">
        <f>C43+C51+C57</f>
        <v>75698</v>
      </c>
      <c r="D65" s="795">
        <f>D43+D51+D57</f>
        <v>23590</v>
      </c>
      <c r="E65" s="795">
        <f>E43+E51+E57</f>
        <v>0</v>
      </c>
      <c r="F65" s="795">
        <f>F43+F51+F57</f>
        <v>3367838</v>
      </c>
      <c r="G65" s="795"/>
      <c r="H65" s="795"/>
      <c r="I65" s="795"/>
      <c r="J65" s="795"/>
    </row>
    <row r="67" spans="1:2" ht="38.25">
      <c r="A67" s="776" t="s">
        <v>681</v>
      </c>
      <c r="B67" s="779" t="s">
        <v>682</v>
      </c>
    </row>
    <row r="68" spans="1:2" ht="12.75">
      <c r="A68" s="788"/>
      <c r="B68" s="788"/>
    </row>
    <row r="69" spans="1:2" ht="12.75">
      <c r="A69" s="775" t="s">
        <v>683</v>
      </c>
      <c r="B69" s="779" t="s">
        <v>682</v>
      </c>
    </row>
  </sheetData>
  <sheetProtection/>
  <mergeCells count="8">
    <mergeCell ref="A2:J2"/>
    <mergeCell ref="A3:J3"/>
    <mergeCell ref="A4:J4"/>
    <mergeCell ref="A7:A8"/>
    <mergeCell ref="B7:B8"/>
    <mergeCell ref="C7:F7"/>
    <mergeCell ref="G7:I7"/>
    <mergeCell ref="J7:J8"/>
  </mergeCells>
  <printOptions/>
  <pageMargins left="0.7874015748031497" right="0.5905511811023623" top="0.5905511811023623" bottom="0.5905511811023623" header="0.3937007874015748" footer="0.5118110236220472"/>
  <pageSetup orientation="landscape" paperSize="9" scale="90" r:id="rId1"/>
  <headerFooter alignWithMargins="0">
    <oddHeader>&amp;R21. számú melléklet - &amp;P. oldal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2.8515625" style="0" customWidth="1"/>
  </cols>
  <sheetData>
    <row r="1" spans="1:6" ht="12.75">
      <c r="A1" s="800"/>
      <c r="B1" s="800"/>
      <c r="C1" s="800"/>
      <c r="D1" s="800"/>
      <c r="E1" s="800"/>
      <c r="F1" s="800"/>
    </row>
    <row r="2" spans="1:6" ht="12.75">
      <c r="A2" s="851" t="s">
        <v>832</v>
      </c>
      <c r="B2" s="851"/>
      <c r="C2" s="851"/>
      <c r="D2" s="851"/>
      <c r="E2" s="851"/>
      <c r="F2" s="917"/>
    </row>
    <row r="3" spans="1:6" ht="12.75">
      <c r="A3" s="851" t="s">
        <v>607</v>
      </c>
      <c r="B3" s="851"/>
      <c r="C3" s="851"/>
      <c r="D3" s="851"/>
      <c r="E3" s="851"/>
      <c r="F3" s="917"/>
    </row>
    <row r="4" spans="1:6" ht="12.75">
      <c r="A4" s="851" t="s">
        <v>705</v>
      </c>
      <c r="B4" s="851"/>
      <c r="C4" s="851"/>
      <c r="D4" s="851"/>
      <c r="E4" s="851"/>
      <c r="F4" s="917"/>
    </row>
    <row r="5" spans="1:6" ht="12.75">
      <c r="A5" s="801"/>
      <c r="B5" s="801"/>
      <c r="C5" s="801"/>
      <c r="D5" s="801"/>
      <c r="E5" s="801"/>
      <c r="F5" s="801"/>
    </row>
    <row r="6" spans="1:6" ht="12.75">
      <c r="A6" s="801"/>
      <c r="B6" s="801"/>
      <c r="C6" s="801"/>
      <c r="D6" s="801"/>
      <c r="E6" s="801"/>
      <c r="F6" s="810" t="s">
        <v>487</v>
      </c>
    </row>
    <row r="7" spans="1:6" ht="25.5">
      <c r="A7" s="802"/>
      <c r="B7" s="778" t="s">
        <v>619</v>
      </c>
      <c r="C7" s="778" t="s">
        <v>501</v>
      </c>
      <c r="D7" s="778" t="s">
        <v>636</v>
      </c>
      <c r="E7" s="779" t="s">
        <v>620</v>
      </c>
      <c r="F7" s="809" t="s">
        <v>588</v>
      </c>
    </row>
    <row r="8" spans="1:6" ht="12.75">
      <c r="A8" s="802"/>
      <c r="B8" s="803"/>
      <c r="C8" s="803"/>
      <c r="D8" s="803"/>
      <c r="E8" s="803"/>
      <c r="F8" s="803"/>
    </row>
    <row r="9" spans="1:6" ht="12.75">
      <c r="A9" s="911" t="s">
        <v>691</v>
      </c>
      <c r="B9" s="912"/>
      <c r="C9" s="912"/>
      <c r="D9" s="912"/>
      <c r="E9" s="912"/>
      <c r="F9" s="913"/>
    </row>
    <row r="10" spans="1:6" ht="12.75">
      <c r="A10" s="802"/>
      <c r="B10" s="802"/>
      <c r="C10" s="802"/>
      <c r="D10" s="802"/>
      <c r="E10" s="802"/>
      <c r="F10" s="802"/>
    </row>
    <row r="11" spans="1:6" ht="12.75">
      <c r="A11" s="802" t="s">
        <v>692</v>
      </c>
      <c r="B11" s="791">
        <v>963</v>
      </c>
      <c r="C11" s="791">
        <v>76</v>
      </c>
      <c r="D11" s="791">
        <v>0</v>
      </c>
      <c r="E11" s="791">
        <v>19280</v>
      </c>
      <c r="F11" s="804">
        <f>SUM(B11:E11)</f>
        <v>20319</v>
      </c>
    </row>
    <row r="12" spans="1:6" ht="12.75">
      <c r="A12" s="802" t="s">
        <v>693</v>
      </c>
      <c r="B12" s="804">
        <v>0</v>
      </c>
      <c r="C12" s="804">
        <v>0</v>
      </c>
      <c r="D12" s="804">
        <v>0</v>
      </c>
      <c r="E12" s="804">
        <v>0</v>
      </c>
      <c r="F12" s="804">
        <f>SUM(B12:E12)</f>
        <v>0</v>
      </c>
    </row>
    <row r="13" spans="1:6" ht="12.75">
      <c r="A13" s="802"/>
      <c r="B13" s="804"/>
      <c r="C13" s="804"/>
      <c r="D13" s="804"/>
      <c r="E13" s="804"/>
      <c r="F13" s="804"/>
    </row>
    <row r="14" spans="1:6" ht="12.75">
      <c r="A14" s="805" t="s">
        <v>687</v>
      </c>
      <c r="B14" s="806">
        <f>SUM(B11:B12)</f>
        <v>963</v>
      </c>
      <c r="C14" s="806">
        <f>SUM(C11:C12)</f>
        <v>76</v>
      </c>
      <c r="D14" s="806">
        <f>SUM(D11:D12)</f>
        <v>0</v>
      </c>
      <c r="E14" s="806">
        <f>SUM(E11:E12)</f>
        <v>19280</v>
      </c>
      <c r="F14" s="806">
        <f>SUM(F11:F12)</f>
        <v>20319</v>
      </c>
    </row>
    <row r="15" spans="1:6" ht="12.75">
      <c r="A15" s="802"/>
      <c r="B15" s="802"/>
      <c r="C15" s="802"/>
      <c r="D15" s="802"/>
      <c r="E15" s="802"/>
      <c r="F15" s="802"/>
    </row>
    <row r="16" spans="1:6" ht="12.75">
      <c r="A16" s="802"/>
      <c r="B16" s="802"/>
      <c r="C16" s="802"/>
      <c r="D16" s="802"/>
      <c r="E16" s="802"/>
      <c r="F16" s="802"/>
    </row>
    <row r="17" spans="1:6" ht="12.75">
      <c r="A17" s="911" t="s">
        <v>694</v>
      </c>
      <c r="B17" s="912"/>
      <c r="C17" s="912"/>
      <c r="D17" s="912"/>
      <c r="E17" s="912"/>
      <c r="F17" s="913"/>
    </row>
    <row r="18" spans="1:6" ht="12.75">
      <c r="A18" s="802"/>
      <c r="B18" s="802"/>
      <c r="C18" s="802"/>
      <c r="D18" s="802"/>
      <c r="E18" s="802"/>
      <c r="F18" s="802"/>
    </row>
    <row r="19" spans="1:6" ht="38.25">
      <c r="A19" s="807" t="s">
        <v>695</v>
      </c>
      <c r="B19" s="808">
        <v>0</v>
      </c>
      <c r="C19" s="808">
        <v>0</v>
      </c>
      <c r="D19" s="808">
        <v>0</v>
      </c>
      <c r="E19" s="808">
        <v>0</v>
      </c>
      <c r="F19" s="808">
        <f>SUM(B19:E19)</f>
        <v>0</v>
      </c>
    </row>
    <row r="20" spans="1:6" ht="76.5">
      <c r="A20" s="807" t="s">
        <v>696</v>
      </c>
      <c r="B20" s="808">
        <v>0</v>
      </c>
      <c r="C20" s="808">
        <v>0</v>
      </c>
      <c r="D20" s="808">
        <v>0</v>
      </c>
      <c r="E20" s="808">
        <v>0</v>
      </c>
      <c r="F20" s="808">
        <f aca="true" t="shared" si="0" ref="F20:F25">SUM(B20:E20)</f>
        <v>0</v>
      </c>
    </row>
    <row r="21" spans="1:6" ht="51">
      <c r="A21" s="807" t="s">
        <v>697</v>
      </c>
      <c r="B21" s="808">
        <v>0</v>
      </c>
      <c r="C21" s="808">
        <v>0</v>
      </c>
      <c r="D21" s="808">
        <v>0</v>
      </c>
      <c r="E21" s="808">
        <v>0</v>
      </c>
      <c r="F21" s="808">
        <f t="shared" si="0"/>
        <v>0</v>
      </c>
    </row>
    <row r="22" spans="1:6" ht="51">
      <c r="A22" s="807" t="s">
        <v>698</v>
      </c>
      <c r="B22" s="808">
        <v>0</v>
      </c>
      <c r="C22" s="808">
        <v>0</v>
      </c>
      <c r="D22" s="808">
        <v>0</v>
      </c>
      <c r="E22" s="808">
        <v>0</v>
      </c>
      <c r="F22" s="808">
        <f t="shared" si="0"/>
        <v>0</v>
      </c>
    </row>
    <row r="23" spans="1:6" ht="63.75">
      <c r="A23" s="807" t="s">
        <v>699</v>
      </c>
      <c r="B23" s="808">
        <v>0</v>
      </c>
      <c r="C23" s="808">
        <v>0</v>
      </c>
      <c r="D23" s="808">
        <v>0</v>
      </c>
      <c r="E23" s="808">
        <v>0</v>
      </c>
      <c r="F23" s="808">
        <f t="shared" si="0"/>
        <v>0</v>
      </c>
    </row>
    <row r="24" spans="1:6" ht="51">
      <c r="A24" s="807" t="s">
        <v>700</v>
      </c>
      <c r="B24" s="808">
        <v>0</v>
      </c>
      <c r="C24" s="808">
        <v>0</v>
      </c>
      <c r="D24" s="808">
        <v>0</v>
      </c>
      <c r="E24" s="808">
        <v>0</v>
      </c>
      <c r="F24" s="808">
        <f t="shared" si="0"/>
        <v>0</v>
      </c>
    </row>
    <row r="25" spans="1:6" ht="51">
      <c r="A25" s="807" t="s">
        <v>701</v>
      </c>
      <c r="B25" s="808">
        <v>0</v>
      </c>
      <c r="C25" s="808">
        <v>0</v>
      </c>
      <c r="D25" s="808">
        <v>0</v>
      </c>
      <c r="E25" s="808">
        <v>0</v>
      </c>
      <c r="F25" s="808">
        <f t="shared" si="0"/>
        <v>0</v>
      </c>
    </row>
    <row r="26" spans="1:6" ht="12.75">
      <c r="A26" s="802"/>
      <c r="B26" s="802"/>
      <c r="C26" s="802"/>
      <c r="D26" s="802"/>
      <c r="E26" s="802"/>
      <c r="F26" s="802"/>
    </row>
    <row r="27" spans="1:6" ht="12.75">
      <c r="A27" s="805" t="s">
        <v>687</v>
      </c>
      <c r="B27" s="805">
        <f>SUM(B19:B25)</f>
        <v>0</v>
      </c>
      <c r="C27" s="805">
        <f>SUM(C19:C25)</f>
        <v>0</v>
      </c>
      <c r="D27" s="805">
        <f>SUM(D19:D25)</f>
        <v>0</v>
      </c>
      <c r="E27" s="805">
        <f>SUM(E19:E25)</f>
        <v>0</v>
      </c>
      <c r="F27" s="805">
        <f>SUM(F19:F25)</f>
        <v>0</v>
      </c>
    </row>
    <row r="28" spans="1:6" ht="12.75">
      <c r="A28" s="802"/>
      <c r="B28" s="802"/>
      <c r="C28" s="802"/>
      <c r="D28" s="802"/>
      <c r="E28" s="802"/>
      <c r="F28" s="802"/>
    </row>
    <row r="29" spans="1:6" ht="12.75">
      <c r="A29" s="802"/>
      <c r="B29" s="802"/>
      <c r="C29" s="802"/>
      <c r="D29" s="802"/>
      <c r="E29" s="802"/>
      <c r="F29" s="802"/>
    </row>
    <row r="30" spans="1:6" ht="12.75">
      <c r="A30" s="914" t="s">
        <v>702</v>
      </c>
      <c r="B30" s="915"/>
      <c r="C30" s="915"/>
      <c r="D30" s="915"/>
      <c r="E30" s="915"/>
      <c r="F30" s="916"/>
    </row>
    <row r="31" spans="1:6" ht="12.75">
      <c r="A31" s="802"/>
      <c r="B31" s="802"/>
      <c r="C31" s="802"/>
      <c r="D31" s="802"/>
      <c r="E31" s="802"/>
      <c r="F31" s="802"/>
    </row>
    <row r="32" spans="1:6" ht="12.75">
      <c r="A32" s="807" t="s">
        <v>703</v>
      </c>
      <c r="B32" s="791">
        <v>963</v>
      </c>
      <c r="C32" s="791">
        <v>76</v>
      </c>
      <c r="D32" s="791">
        <v>0</v>
      </c>
      <c r="E32" s="791">
        <v>19280</v>
      </c>
      <c r="F32" s="804">
        <f>SUM(B32:E32)</f>
        <v>20319</v>
      </c>
    </row>
    <row r="33" spans="1:6" ht="12.75">
      <c r="A33" s="802" t="s">
        <v>704</v>
      </c>
      <c r="B33" s="804">
        <v>0</v>
      </c>
      <c r="C33" s="804">
        <v>0</v>
      </c>
      <c r="D33" s="804">
        <v>0</v>
      </c>
      <c r="E33" s="804">
        <v>0</v>
      </c>
      <c r="F33" s="804">
        <f>SUM(B33:E33)</f>
        <v>0</v>
      </c>
    </row>
    <row r="34" spans="1:6" ht="12.75">
      <c r="A34" s="802"/>
      <c r="B34" s="804"/>
      <c r="C34" s="804"/>
      <c r="D34" s="804"/>
      <c r="E34" s="804"/>
      <c r="F34" s="804"/>
    </row>
    <row r="35" spans="1:6" ht="12.75">
      <c r="A35" s="805" t="s">
        <v>687</v>
      </c>
      <c r="B35" s="806">
        <f>SUM(B32:B33)</f>
        <v>963</v>
      </c>
      <c r="C35" s="806">
        <f>SUM(C32:C33)</f>
        <v>76</v>
      </c>
      <c r="D35" s="806">
        <f>SUM(D32:D33)</f>
        <v>0</v>
      </c>
      <c r="E35" s="806">
        <f>SUM(E32:E33)</f>
        <v>19280</v>
      </c>
      <c r="F35" s="806">
        <f>SUM(F32:F33)</f>
        <v>20319</v>
      </c>
    </row>
  </sheetData>
  <sheetProtection/>
  <mergeCells count="6">
    <mergeCell ref="A17:F17"/>
    <mergeCell ref="A30:F30"/>
    <mergeCell ref="A2:F2"/>
    <mergeCell ref="A3:F3"/>
    <mergeCell ref="A4:F4"/>
    <mergeCell ref="A9:F9"/>
  </mergeCells>
  <printOptions/>
  <pageMargins left="0.5905511811023623" right="0.5905511811023623" top="0.5905511811023623" bottom="0.5905511811023623" header="0.3937007874015748" footer="0.5118110236220472"/>
  <pageSetup orientation="portrait" paperSize="9" r:id="rId1"/>
  <headerFooter alignWithMargins="0">
    <oddHeader>&amp;R22.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7.28125" style="0" customWidth="1"/>
    <col min="2" max="2" width="10.28125" style="0" customWidth="1"/>
    <col min="3" max="3" width="11.28125" style="0" customWidth="1"/>
  </cols>
  <sheetData>
    <row r="2" spans="1:5" ht="12.75">
      <c r="A2" s="823" t="s">
        <v>832</v>
      </c>
      <c r="B2" s="823"/>
      <c r="C2" s="823"/>
      <c r="D2" s="823"/>
      <c r="E2" s="823"/>
    </row>
    <row r="3" spans="1:5" ht="12.75">
      <c r="A3" s="823" t="s">
        <v>607</v>
      </c>
      <c r="B3" s="823"/>
      <c r="C3" s="823"/>
      <c r="D3" s="823"/>
      <c r="E3" s="823"/>
    </row>
    <row r="4" spans="1:5" ht="12.75">
      <c r="A4" s="823" t="s">
        <v>706</v>
      </c>
      <c r="B4" s="823"/>
      <c r="C4" s="823"/>
      <c r="D4" s="823"/>
      <c r="E4" s="823"/>
    </row>
    <row r="5" spans="1:5" ht="12.75">
      <c r="A5" s="823" t="s">
        <v>685</v>
      </c>
      <c r="B5" s="823"/>
      <c r="C5" s="823"/>
      <c r="D5" s="823"/>
      <c r="E5" s="823"/>
    </row>
    <row r="7" ht="12.75">
      <c r="C7" s="770" t="s">
        <v>487</v>
      </c>
    </row>
    <row r="8" spans="1:3" ht="25.5">
      <c r="A8" s="779" t="s">
        <v>282</v>
      </c>
      <c r="B8" s="779" t="s">
        <v>707</v>
      </c>
      <c r="C8" s="780" t="s">
        <v>708</v>
      </c>
    </row>
    <row r="9" spans="1:3" ht="12.75">
      <c r="A9" s="773"/>
      <c r="B9" s="774"/>
      <c r="C9" s="774"/>
    </row>
    <row r="10" spans="1:3" ht="12.75">
      <c r="A10" s="775" t="s">
        <v>709</v>
      </c>
      <c r="B10" s="774">
        <f>B11+B14+B17</f>
        <v>41295</v>
      </c>
      <c r="C10" s="774">
        <f>C11+C14+C17</f>
        <v>0</v>
      </c>
    </row>
    <row r="11" spans="1:3" ht="12.75">
      <c r="A11" s="775" t="s">
        <v>713</v>
      </c>
      <c r="B11" s="774">
        <f>SUM(B12:B13)</f>
        <v>0</v>
      </c>
      <c r="C11" s="774">
        <f>SUM(C12:C13)</f>
        <v>0</v>
      </c>
    </row>
    <row r="12" spans="1:3" ht="12.75">
      <c r="A12" s="775" t="s">
        <v>715</v>
      </c>
      <c r="B12" s="774">
        <v>0</v>
      </c>
      <c r="C12" s="774">
        <v>0</v>
      </c>
    </row>
    <row r="13" spans="1:3" ht="12.75">
      <c r="A13" s="775" t="s">
        <v>716</v>
      </c>
      <c r="B13" s="774">
        <v>0</v>
      </c>
      <c r="C13" s="774">
        <v>0</v>
      </c>
    </row>
    <row r="14" spans="1:3" ht="12.75">
      <c r="A14" s="775" t="s">
        <v>712</v>
      </c>
      <c r="B14" s="774">
        <f>SUM(B15:B16)</f>
        <v>41295</v>
      </c>
      <c r="C14" s="774">
        <f>SUM(C15:C16)</f>
        <v>0</v>
      </c>
    </row>
    <row r="15" spans="1:3" ht="12.75">
      <c r="A15" s="775" t="s">
        <v>715</v>
      </c>
      <c r="B15" s="774">
        <v>41295</v>
      </c>
      <c r="C15" s="774">
        <v>0</v>
      </c>
    </row>
    <row r="16" spans="1:3" ht="12.75">
      <c r="A16" s="775" t="s">
        <v>716</v>
      </c>
      <c r="B16" s="774">
        <v>0</v>
      </c>
      <c r="C16" s="774">
        <v>0</v>
      </c>
    </row>
    <row r="17" spans="1:3" ht="12.75">
      <c r="A17" s="775" t="s">
        <v>714</v>
      </c>
      <c r="B17" s="774">
        <v>0</v>
      </c>
      <c r="C17" s="774">
        <v>0</v>
      </c>
    </row>
    <row r="18" spans="1:3" ht="12.75">
      <c r="A18" s="773"/>
      <c r="B18" s="774"/>
      <c r="C18" s="774"/>
    </row>
    <row r="19" spans="1:3" ht="12.75">
      <c r="A19" s="775" t="s">
        <v>710</v>
      </c>
      <c r="B19" s="774">
        <f>SUM(B20:B21)</f>
        <v>0</v>
      </c>
      <c r="C19" s="774">
        <f>SUM(C20:C21)</f>
        <v>0</v>
      </c>
    </row>
    <row r="20" spans="1:3" ht="12.75">
      <c r="A20" s="775" t="s">
        <v>717</v>
      </c>
      <c r="B20" s="774">
        <v>0</v>
      </c>
      <c r="C20" s="774">
        <v>0</v>
      </c>
    </row>
    <row r="21" spans="1:3" ht="12.75">
      <c r="A21" s="775" t="s">
        <v>718</v>
      </c>
      <c r="B21" s="774">
        <v>0</v>
      </c>
      <c r="C21" s="774">
        <v>0</v>
      </c>
    </row>
    <row r="22" spans="1:3" ht="12.75">
      <c r="A22" s="773"/>
      <c r="B22" s="774"/>
      <c r="C22" s="774"/>
    </row>
    <row r="23" spans="1:3" ht="12.75">
      <c r="A23" s="771" t="s">
        <v>711</v>
      </c>
      <c r="B23" s="772">
        <f>B10+B19</f>
        <v>41295</v>
      </c>
      <c r="C23" s="772">
        <f>C10+C19</f>
        <v>0</v>
      </c>
    </row>
  </sheetData>
  <sheetProtection/>
  <mergeCells count="4">
    <mergeCell ref="A2:E2"/>
    <mergeCell ref="A3:E3"/>
    <mergeCell ref="A4:E4"/>
    <mergeCell ref="A5:E5"/>
  </mergeCells>
  <printOptions/>
  <pageMargins left="0.5905511811023623" right="0.5905511811023623" top="0.5905511811023623" bottom="0.5905511811023623" header="0.3937007874015748" footer="0.5118110236220472"/>
  <pageSetup orientation="portrait" paperSize="9" r:id="rId1"/>
  <headerFooter alignWithMargins="0">
    <oddHeader>&amp;R23. számú melléklet</oddHeader>
  </headerFooter>
  <ignoredErrors>
    <ignoredError sqref="B11 B14:C14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40.8515625" style="0" bestFit="1" customWidth="1"/>
  </cols>
  <sheetData>
    <row r="2" spans="1:6" ht="12.75">
      <c r="A2" s="823" t="s">
        <v>832</v>
      </c>
      <c r="B2" s="823"/>
      <c r="C2" s="823"/>
      <c r="D2" s="823"/>
      <c r="E2" s="823"/>
      <c r="F2" s="823"/>
    </row>
    <row r="3" spans="1:6" ht="12.75">
      <c r="A3" s="823" t="s">
        <v>607</v>
      </c>
      <c r="B3" s="823"/>
      <c r="C3" s="823"/>
      <c r="D3" s="823"/>
      <c r="E3" s="823"/>
      <c r="F3" s="823"/>
    </row>
    <row r="4" spans="1:6" ht="12.75">
      <c r="A4" s="823" t="s">
        <v>734</v>
      </c>
      <c r="B4" s="823"/>
      <c r="C4" s="823"/>
      <c r="D4" s="823"/>
      <c r="E4" s="823"/>
      <c r="F4" s="823"/>
    </row>
    <row r="6" spans="4:6" ht="12.75">
      <c r="D6" s="762" t="s">
        <v>487</v>
      </c>
      <c r="F6" s="762"/>
    </row>
    <row r="7" spans="1:4" ht="12.75">
      <c r="A7" s="811" t="s">
        <v>719</v>
      </c>
      <c r="B7" s="811" t="s">
        <v>282</v>
      </c>
      <c r="C7" s="811" t="s">
        <v>720</v>
      </c>
      <c r="D7" s="811" t="s">
        <v>721</v>
      </c>
    </row>
    <row r="8" spans="1:4" ht="12.75">
      <c r="A8" s="773"/>
      <c r="B8" s="773" t="s">
        <v>722</v>
      </c>
      <c r="C8" s="774"/>
      <c r="D8" s="774"/>
    </row>
    <row r="9" spans="1:4" ht="12.75">
      <c r="A9" s="811">
        <v>1</v>
      </c>
      <c r="B9" s="773" t="s">
        <v>723</v>
      </c>
      <c r="C9" s="774">
        <f>SUM(C10:C13)</f>
        <v>3206402</v>
      </c>
      <c r="D9" s="774">
        <f>SUM(D10:D13)</f>
        <v>3291255</v>
      </c>
    </row>
    <row r="10" spans="1:4" ht="12.75">
      <c r="A10" s="811">
        <v>2</v>
      </c>
      <c r="B10" s="773" t="s">
        <v>644</v>
      </c>
      <c r="C10" s="774">
        <v>112</v>
      </c>
      <c r="D10" s="774">
        <v>185</v>
      </c>
    </row>
    <row r="11" spans="1:4" ht="12.75">
      <c r="A11" s="811">
        <v>3</v>
      </c>
      <c r="B11" s="773" t="s">
        <v>724</v>
      </c>
      <c r="C11" s="774">
        <v>2372672</v>
      </c>
      <c r="D11" s="774">
        <v>2385276</v>
      </c>
    </row>
    <row r="12" spans="1:4" ht="12.75">
      <c r="A12" s="811">
        <v>4</v>
      </c>
      <c r="B12" s="773" t="s">
        <v>654</v>
      </c>
      <c r="C12" s="774">
        <v>6561</v>
      </c>
      <c r="D12" s="774">
        <v>44077</v>
      </c>
    </row>
    <row r="13" spans="1:4" ht="12.75">
      <c r="A13" s="811">
        <v>5</v>
      </c>
      <c r="B13" s="773" t="s">
        <v>725</v>
      </c>
      <c r="C13" s="774">
        <v>827057</v>
      </c>
      <c r="D13" s="774">
        <v>861717</v>
      </c>
    </row>
    <row r="14" spans="1:4" ht="12.75">
      <c r="A14" s="811">
        <v>6</v>
      </c>
      <c r="B14" s="773" t="s">
        <v>726</v>
      </c>
      <c r="C14" s="774">
        <f>SUM(C15:C19)</f>
        <v>136897</v>
      </c>
      <c r="D14" s="774">
        <f>SUM(D15:D19)</f>
        <v>175871</v>
      </c>
    </row>
    <row r="15" spans="1:4" ht="12.75">
      <c r="A15" s="811">
        <v>7</v>
      </c>
      <c r="B15" s="773" t="s">
        <v>663</v>
      </c>
      <c r="C15" s="774">
        <v>732</v>
      </c>
      <c r="D15" s="774">
        <v>524</v>
      </c>
    </row>
    <row r="16" spans="1:4" ht="12.75">
      <c r="A16" s="811">
        <v>8</v>
      </c>
      <c r="B16" s="773" t="s">
        <v>664</v>
      </c>
      <c r="C16" s="774">
        <v>28312</v>
      </c>
      <c r="D16" s="774">
        <v>42900</v>
      </c>
    </row>
    <row r="17" spans="1:4" ht="12.75">
      <c r="A17" s="811">
        <v>9</v>
      </c>
      <c r="B17" s="773" t="s">
        <v>665</v>
      </c>
      <c r="C17" s="774">
        <v>35369</v>
      </c>
      <c r="D17" s="774">
        <v>96719</v>
      </c>
    </row>
    <row r="18" spans="1:4" ht="12.75">
      <c r="A18" s="811">
        <v>10</v>
      </c>
      <c r="B18" s="773" t="s">
        <v>666</v>
      </c>
      <c r="C18" s="774">
        <v>69787</v>
      </c>
      <c r="D18" s="774">
        <v>29538</v>
      </c>
    </row>
    <row r="19" spans="1:4" ht="12.75">
      <c r="A19" s="811">
        <v>11</v>
      </c>
      <c r="B19" s="773" t="s">
        <v>667</v>
      </c>
      <c r="C19" s="774">
        <v>2697</v>
      </c>
      <c r="D19" s="774">
        <v>6190</v>
      </c>
    </row>
    <row r="20" spans="1:4" ht="12.75">
      <c r="A20" s="811">
        <v>12</v>
      </c>
      <c r="B20" s="773" t="s">
        <v>668</v>
      </c>
      <c r="C20" s="774">
        <f>C9+C14</f>
        <v>3343299</v>
      </c>
      <c r="D20" s="774">
        <f>D9+D14</f>
        <v>3467126</v>
      </c>
    </row>
    <row r="21" spans="1:4" ht="12.75">
      <c r="A21" s="773"/>
      <c r="B21" s="773" t="s">
        <v>727</v>
      </c>
      <c r="C21" s="774"/>
      <c r="D21" s="774"/>
    </row>
    <row r="22" spans="1:4" ht="12.75">
      <c r="A22" s="811">
        <v>13</v>
      </c>
      <c r="B22" s="773" t="s">
        <v>728</v>
      </c>
      <c r="C22" s="774">
        <f>SUM(C23:C25)</f>
        <v>3227980</v>
      </c>
      <c r="D22" s="774">
        <f>SUM(D23:D25)</f>
        <v>3314360</v>
      </c>
    </row>
    <row r="23" spans="1:4" ht="12.75">
      <c r="A23" s="811">
        <v>14</v>
      </c>
      <c r="B23" s="773" t="s">
        <v>729</v>
      </c>
      <c r="C23" s="774">
        <v>3294862</v>
      </c>
      <c r="D23" s="774">
        <v>3213065</v>
      </c>
    </row>
    <row r="24" spans="1:4" ht="12.75">
      <c r="A24" s="811">
        <v>15</v>
      </c>
      <c r="B24" s="773" t="s">
        <v>730</v>
      </c>
      <c r="C24" s="774">
        <v>-66882</v>
      </c>
      <c r="D24" s="774">
        <v>101295</v>
      </c>
    </row>
    <row r="25" spans="1:4" ht="12.75">
      <c r="A25" s="811">
        <v>16</v>
      </c>
      <c r="B25" s="773" t="s">
        <v>731</v>
      </c>
      <c r="C25" s="774">
        <v>0</v>
      </c>
      <c r="D25" s="774">
        <v>0</v>
      </c>
    </row>
    <row r="26" spans="1:4" ht="12.75">
      <c r="A26" s="811">
        <v>17</v>
      </c>
      <c r="B26" s="773" t="s">
        <v>732</v>
      </c>
      <c r="C26" s="774">
        <f>SUM(C27:C28)</f>
        <v>107696</v>
      </c>
      <c r="D26" s="774">
        <f>SUM(D27:D28)</f>
        <v>132245</v>
      </c>
    </row>
    <row r="27" spans="1:4" ht="12.75">
      <c r="A27" s="811">
        <v>18</v>
      </c>
      <c r="B27" s="773" t="s">
        <v>674</v>
      </c>
      <c r="C27" s="774">
        <v>107696</v>
      </c>
      <c r="D27" s="774">
        <v>132245</v>
      </c>
    </row>
    <row r="28" spans="1:4" ht="12.75">
      <c r="A28" s="811">
        <v>19</v>
      </c>
      <c r="B28" s="773" t="s">
        <v>675</v>
      </c>
      <c r="C28" s="774">
        <v>0</v>
      </c>
      <c r="D28" s="774">
        <v>0</v>
      </c>
    </row>
    <row r="29" spans="1:4" ht="12.75">
      <c r="A29" s="811">
        <v>20</v>
      </c>
      <c r="B29" s="773" t="s">
        <v>733</v>
      </c>
      <c r="C29" s="774">
        <f>SUM(C30:C32)</f>
        <v>7623</v>
      </c>
      <c r="D29" s="774">
        <f>SUM(D30:D32)</f>
        <v>20521</v>
      </c>
    </row>
    <row r="30" spans="1:4" ht="12.75">
      <c r="A30" s="811">
        <v>21</v>
      </c>
      <c r="B30" s="773" t="s">
        <v>677</v>
      </c>
      <c r="C30" s="774">
        <v>0</v>
      </c>
      <c r="D30" s="774">
        <v>0</v>
      </c>
    </row>
    <row r="31" spans="1:4" ht="12.75">
      <c r="A31" s="811">
        <v>22</v>
      </c>
      <c r="B31" s="773" t="s">
        <v>678</v>
      </c>
      <c r="C31" s="774">
        <v>7466</v>
      </c>
      <c r="D31" s="774">
        <v>20319</v>
      </c>
    </row>
    <row r="32" spans="1:4" ht="12.75">
      <c r="A32" s="811">
        <v>23</v>
      </c>
      <c r="B32" s="773" t="s">
        <v>679</v>
      </c>
      <c r="C32" s="774">
        <v>157</v>
      </c>
      <c r="D32" s="774">
        <v>202</v>
      </c>
    </row>
    <row r="33" spans="1:4" ht="12.75">
      <c r="A33" s="811">
        <v>24</v>
      </c>
      <c r="B33" s="773" t="s">
        <v>680</v>
      </c>
      <c r="C33" s="774">
        <f>C22+C26+C29</f>
        <v>3343299</v>
      </c>
      <c r="D33" s="774">
        <f>D22+D26+D29</f>
        <v>3467126</v>
      </c>
    </row>
  </sheetData>
  <sheetProtection/>
  <mergeCells count="3">
    <mergeCell ref="A2:F2"/>
    <mergeCell ref="A3:F3"/>
    <mergeCell ref="A4:F4"/>
  </mergeCells>
  <printOptions/>
  <pageMargins left="0.5905511811023623" right="0.5905511811023623" top="0.5905511811023623" bottom="0.5905511811023623" header="0.3937007874015748" footer="0.5118110236220472"/>
  <pageSetup orientation="portrait" paperSize="9" r:id="rId1"/>
  <headerFooter alignWithMargins="0">
    <oddHeader>&amp;R24.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63.7109375" style="0" bestFit="1" customWidth="1"/>
    <col min="3" max="5" width="10.7109375" style="0" customWidth="1"/>
  </cols>
  <sheetData>
    <row r="2" spans="1:10" ht="12.75">
      <c r="A2" s="823" t="s">
        <v>833</v>
      </c>
      <c r="B2" s="823"/>
      <c r="C2" s="823"/>
      <c r="D2" s="823"/>
      <c r="E2" s="823"/>
      <c r="F2" s="763"/>
      <c r="G2" s="763"/>
      <c r="H2" s="763"/>
      <c r="I2" s="763"/>
      <c r="J2" s="763"/>
    </row>
    <row r="3" spans="1:10" ht="12.75">
      <c r="A3" s="823" t="s">
        <v>607</v>
      </c>
      <c r="B3" s="823"/>
      <c r="C3" s="823"/>
      <c r="D3" s="823"/>
      <c r="E3" s="823"/>
      <c r="F3" s="763"/>
      <c r="G3" s="763"/>
      <c r="H3" s="763"/>
      <c r="I3" s="763"/>
      <c r="J3" s="763"/>
    </row>
    <row r="4" spans="1:10" ht="12.75">
      <c r="A4" s="823" t="s">
        <v>735</v>
      </c>
      <c r="B4" s="823"/>
      <c r="C4" s="823"/>
      <c r="D4" s="823"/>
      <c r="E4" s="823"/>
      <c r="F4" s="763"/>
      <c r="G4" s="763"/>
      <c r="H4" s="763"/>
      <c r="I4" s="763"/>
      <c r="J4" s="763"/>
    </row>
    <row r="6" spans="1:5" ht="25.5">
      <c r="A6" s="815" t="s">
        <v>719</v>
      </c>
      <c r="B6" s="815" t="s">
        <v>282</v>
      </c>
      <c r="C6" s="816" t="s">
        <v>242</v>
      </c>
      <c r="D6" s="816" t="s">
        <v>243</v>
      </c>
      <c r="E6" s="815" t="s">
        <v>244</v>
      </c>
    </row>
    <row r="7" spans="1:5" ht="12.75">
      <c r="A7" s="817" t="s">
        <v>742</v>
      </c>
      <c r="B7" s="818" t="s">
        <v>284</v>
      </c>
      <c r="C7" s="819">
        <v>108384</v>
      </c>
      <c r="D7" s="819">
        <v>113240</v>
      </c>
      <c r="E7" s="819">
        <v>107764</v>
      </c>
    </row>
    <row r="8" spans="1:5" ht="12.75">
      <c r="A8" s="817" t="s">
        <v>743</v>
      </c>
      <c r="B8" s="818" t="s">
        <v>744</v>
      </c>
      <c r="C8" s="819">
        <v>26560</v>
      </c>
      <c r="D8" s="819">
        <v>27858</v>
      </c>
      <c r="E8" s="819">
        <v>25812</v>
      </c>
    </row>
    <row r="9" spans="1:5" ht="12.75">
      <c r="A9" s="817" t="s">
        <v>745</v>
      </c>
      <c r="B9" s="818" t="s">
        <v>287</v>
      </c>
      <c r="C9" s="819">
        <v>195837</v>
      </c>
      <c r="D9" s="819">
        <v>203806</v>
      </c>
      <c r="E9" s="819">
        <v>188244</v>
      </c>
    </row>
    <row r="10" spans="1:5" ht="12.75">
      <c r="A10" s="817" t="s">
        <v>746</v>
      </c>
      <c r="B10" s="818" t="s">
        <v>747</v>
      </c>
      <c r="C10" s="819">
        <v>12097</v>
      </c>
      <c r="D10" s="819">
        <v>12722</v>
      </c>
      <c r="E10" s="819">
        <v>14019</v>
      </c>
    </row>
    <row r="11" spans="1:5" ht="12.75">
      <c r="A11" s="817" t="s">
        <v>748</v>
      </c>
      <c r="B11" s="818" t="s">
        <v>749</v>
      </c>
      <c r="C11" s="819">
        <v>46532</v>
      </c>
      <c r="D11" s="819">
        <v>22138</v>
      </c>
      <c r="E11" s="819">
        <v>23434</v>
      </c>
    </row>
    <row r="12" spans="1:5" ht="12.75">
      <c r="A12" s="817" t="s">
        <v>750</v>
      </c>
      <c r="B12" s="818" t="s">
        <v>172</v>
      </c>
      <c r="C12" s="819">
        <v>13983</v>
      </c>
      <c r="D12" s="819">
        <v>15530</v>
      </c>
      <c r="E12" s="819">
        <v>14344</v>
      </c>
    </row>
    <row r="13" spans="1:5" ht="12.75">
      <c r="A13" s="817" t="s">
        <v>751</v>
      </c>
      <c r="B13" s="818" t="s">
        <v>736</v>
      </c>
      <c r="C13" s="819">
        <v>5142</v>
      </c>
      <c r="D13" s="819">
        <v>27784</v>
      </c>
      <c r="E13" s="819">
        <v>21070</v>
      </c>
    </row>
    <row r="14" spans="1:5" ht="12.75">
      <c r="A14" s="817" t="s">
        <v>752</v>
      </c>
      <c r="B14" s="818" t="s">
        <v>737</v>
      </c>
      <c r="C14" s="819">
        <v>199268</v>
      </c>
      <c r="D14" s="819">
        <v>234281</v>
      </c>
      <c r="E14" s="819">
        <v>119155</v>
      </c>
    </row>
    <row r="15" spans="1:5" ht="12.75">
      <c r="A15" s="817" t="s">
        <v>753</v>
      </c>
      <c r="B15" s="818" t="s">
        <v>738</v>
      </c>
      <c r="C15" s="819">
        <v>23107</v>
      </c>
      <c r="D15" s="819">
        <v>0</v>
      </c>
      <c r="E15" s="819">
        <v>0</v>
      </c>
    </row>
    <row r="16" spans="1:5" ht="12.75">
      <c r="A16" s="817" t="s">
        <v>754</v>
      </c>
      <c r="B16" s="818" t="s">
        <v>755</v>
      </c>
      <c r="C16" s="819">
        <v>7315</v>
      </c>
      <c r="D16" s="819">
        <v>7315</v>
      </c>
      <c r="E16" s="819">
        <v>7315</v>
      </c>
    </row>
    <row r="17" spans="1:5" ht="12.75">
      <c r="A17" s="817" t="s">
        <v>756</v>
      </c>
      <c r="B17" s="818" t="s">
        <v>739</v>
      </c>
      <c r="C17" s="819">
        <v>1500</v>
      </c>
      <c r="D17" s="819">
        <v>1500</v>
      </c>
      <c r="E17" s="819">
        <v>250</v>
      </c>
    </row>
    <row r="18" spans="1:5" ht="12.75">
      <c r="A18" s="817" t="s">
        <v>757</v>
      </c>
      <c r="B18" s="818" t="s">
        <v>740</v>
      </c>
      <c r="C18" s="819">
        <v>0</v>
      </c>
      <c r="D18" s="819">
        <v>0</v>
      </c>
      <c r="E18" s="819">
        <v>0</v>
      </c>
    </row>
    <row r="19" spans="1:5" ht="12.75">
      <c r="A19" s="817" t="s">
        <v>758</v>
      </c>
      <c r="B19" s="818" t="s">
        <v>741</v>
      </c>
      <c r="C19" s="819">
        <f>SUM(C7:C18)</f>
        <v>639725</v>
      </c>
      <c r="D19" s="819">
        <f>SUM(D7:D18)</f>
        <v>666174</v>
      </c>
      <c r="E19" s="819">
        <f>SUM(E7:E18)</f>
        <v>521407</v>
      </c>
    </row>
    <row r="20" spans="1:5" ht="12.75">
      <c r="A20" s="817" t="s">
        <v>759</v>
      </c>
      <c r="B20" s="818" t="s">
        <v>103</v>
      </c>
      <c r="C20" s="819">
        <v>0</v>
      </c>
      <c r="D20" s="819">
        <v>0</v>
      </c>
      <c r="E20" s="819">
        <v>0</v>
      </c>
    </row>
    <row r="21" spans="1:5" ht="12.75">
      <c r="A21" s="817" t="s">
        <v>760</v>
      </c>
      <c r="B21" s="818" t="s">
        <v>102</v>
      </c>
      <c r="C21" s="819">
        <v>0</v>
      </c>
      <c r="D21" s="819">
        <v>0</v>
      </c>
      <c r="E21" s="819">
        <v>0</v>
      </c>
    </row>
    <row r="22" spans="1:5" ht="12.75">
      <c r="A22" s="817" t="s">
        <v>761</v>
      </c>
      <c r="B22" s="818" t="s">
        <v>762</v>
      </c>
      <c r="C22" s="819">
        <v>0</v>
      </c>
      <c r="D22" s="819">
        <v>0</v>
      </c>
      <c r="E22" s="819">
        <v>0</v>
      </c>
    </row>
    <row r="23" spans="1:5" ht="12.75">
      <c r="A23" s="817" t="s">
        <v>763</v>
      </c>
      <c r="B23" s="818" t="s">
        <v>764</v>
      </c>
      <c r="C23" s="819">
        <v>0</v>
      </c>
      <c r="D23" s="819">
        <v>0</v>
      </c>
      <c r="E23" s="819">
        <v>0</v>
      </c>
    </row>
    <row r="24" spans="1:5" ht="12.75">
      <c r="A24" s="817" t="s">
        <v>765</v>
      </c>
      <c r="B24" s="818" t="s">
        <v>766</v>
      </c>
      <c r="C24" s="819">
        <v>0</v>
      </c>
      <c r="D24" s="819">
        <v>61351</v>
      </c>
      <c r="E24" s="819">
        <v>61351</v>
      </c>
    </row>
    <row r="25" spans="1:5" ht="12.75">
      <c r="A25" s="817" t="s">
        <v>767</v>
      </c>
      <c r="B25" s="818" t="s">
        <v>768</v>
      </c>
      <c r="C25" s="819">
        <v>0</v>
      </c>
      <c r="D25" s="819">
        <v>0</v>
      </c>
      <c r="E25" s="819">
        <v>0</v>
      </c>
    </row>
    <row r="26" spans="1:5" ht="12.75">
      <c r="A26" s="817" t="s">
        <v>769</v>
      </c>
      <c r="B26" s="818" t="s">
        <v>770</v>
      </c>
      <c r="C26" s="819">
        <f>SUM(C20:C21,C23:C25)</f>
        <v>0</v>
      </c>
      <c r="D26" s="819">
        <f>SUM(D20:D21,D23:D25)</f>
        <v>61351</v>
      </c>
      <c r="E26" s="819">
        <f>SUM(E20:E21,E23:E25)</f>
        <v>61351</v>
      </c>
    </row>
    <row r="27" spans="1:5" ht="12.75">
      <c r="A27" s="817" t="s">
        <v>771</v>
      </c>
      <c r="B27" s="818" t="s">
        <v>772</v>
      </c>
      <c r="C27" s="819">
        <f>C19+C26</f>
        <v>639725</v>
      </c>
      <c r="D27" s="819">
        <f>D19+D26</f>
        <v>727525</v>
      </c>
      <c r="E27" s="819">
        <f>E19+E26</f>
        <v>582758</v>
      </c>
    </row>
    <row r="28" spans="1:5" ht="12.75">
      <c r="A28" s="817" t="s">
        <v>773</v>
      </c>
      <c r="B28" s="818" t="s">
        <v>774</v>
      </c>
      <c r="C28" s="819">
        <v>0</v>
      </c>
      <c r="D28" s="819">
        <v>0</v>
      </c>
      <c r="E28" s="819">
        <v>0</v>
      </c>
    </row>
    <row r="29" spans="1:5" ht="12.75">
      <c r="A29" s="817" t="s">
        <v>775</v>
      </c>
      <c r="B29" s="818" t="s">
        <v>776</v>
      </c>
      <c r="C29" s="819">
        <v>0</v>
      </c>
      <c r="D29" s="819">
        <v>0</v>
      </c>
      <c r="E29" s="819">
        <v>3493</v>
      </c>
    </row>
    <row r="30" spans="1:5" ht="12.75">
      <c r="A30" s="817" t="s">
        <v>777</v>
      </c>
      <c r="B30" s="818" t="s">
        <v>778</v>
      </c>
      <c r="C30" s="819">
        <f>SUM(C27:C29)</f>
        <v>639725</v>
      </c>
      <c r="D30" s="819">
        <f>SUM(D27:D29)</f>
        <v>727525</v>
      </c>
      <c r="E30" s="819">
        <f>SUM(E27:E29)</f>
        <v>586251</v>
      </c>
    </row>
    <row r="31" spans="1:5" ht="12.75">
      <c r="A31" s="817" t="s">
        <v>779</v>
      </c>
      <c r="B31" s="818" t="s">
        <v>780</v>
      </c>
      <c r="C31" s="819">
        <v>91562</v>
      </c>
      <c r="D31" s="819">
        <v>91562</v>
      </c>
      <c r="E31" s="819">
        <v>71237</v>
      </c>
    </row>
    <row r="32" spans="1:5" ht="12.75">
      <c r="A32" s="817" t="s">
        <v>781</v>
      </c>
      <c r="B32" s="818" t="s">
        <v>782</v>
      </c>
      <c r="C32" s="819">
        <v>8923</v>
      </c>
      <c r="D32" s="819">
        <v>9753</v>
      </c>
      <c r="E32" s="819">
        <v>11437</v>
      </c>
    </row>
    <row r="33" spans="1:5" ht="12.75">
      <c r="A33" s="817" t="s">
        <v>783</v>
      </c>
      <c r="B33" s="818" t="s">
        <v>784</v>
      </c>
      <c r="C33" s="819">
        <v>0</v>
      </c>
      <c r="D33" s="819">
        <v>0</v>
      </c>
      <c r="E33" s="819">
        <v>0</v>
      </c>
    </row>
    <row r="34" spans="1:5" ht="12.75">
      <c r="A34" s="817" t="s">
        <v>785</v>
      </c>
      <c r="B34" s="818" t="s">
        <v>786</v>
      </c>
      <c r="C34" s="819">
        <v>213275</v>
      </c>
      <c r="D34" s="819">
        <v>219355</v>
      </c>
      <c r="E34" s="819">
        <v>240570</v>
      </c>
    </row>
    <row r="35" spans="1:5" ht="12.75">
      <c r="A35" s="817" t="s">
        <v>787</v>
      </c>
      <c r="B35" s="818" t="s">
        <v>788</v>
      </c>
      <c r="C35" s="819">
        <v>204560</v>
      </c>
      <c r="D35" s="819">
        <v>209560</v>
      </c>
      <c r="E35" s="819">
        <v>232604</v>
      </c>
    </row>
    <row r="36" spans="1:5" ht="12.75">
      <c r="A36" s="817" t="s">
        <v>789</v>
      </c>
      <c r="B36" s="818" t="s">
        <v>790</v>
      </c>
      <c r="C36" s="819">
        <v>90548</v>
      </c>
      <c r="D36" s="819">
        <v>125343</v>
      </c>
      <c r="E36" s="819">
        <v>32600</v>
      </c>
    </row>
    <row r="37" spans="1:5" ht="12.75">
      <c r="A37" s="817" t="s">
        <v>791</v>
      </c>
      <c r="B37" s="818" t="s">
        <v>792</v>
      </c>
      <c r="C37" s="819">
        <v>900</v>
      </c>
      <c r="D37" s="819">
        <v>900</v>
      </c>
      <c r="E37" s="819">
        <v>11508</v>
      </c>
    </row>
    <row r="38" spans="1:5" ht="12.75">
      <c r="A38" s="817" t="s">
        <v>793</v>
      </c>
      <c r="B38" s="818" t="s">
        <v>288</v>
      </c>
      <c r="C38" s="819">
        <v>131786</v>
      </c>
      <c r="D38" s="819">
        <v>173232</v>
      </c>
      <c r="E38" s="819">
        <v>178605</v>
      </c>
    </row>
    <row r="39" spans="1:5" ht="12.75">
      <c r="A39" s="817" t="s">
        <v>794</v>
      </c>
      <c r="B39" s="818" t="s">
        <v>795</v>
      </c>
      <c r="C39" s="819">
        <v>131786</v>
      </c>
      <c r="D39" s="819">
        <v>173232</v>
      </c>
      <c r="E39" s="819">
        <v>173232</v>
      </c>
    </row>
    <row r="40" spans="1:5" ht="12.75">
      <c r="A40" s="817" t="s">
        <v>796</v>
      </c>
      <c r="B40" s="818" t="s">
        <v>797</v>
      </c>
      <c r="C40" s="819">
        <v>0</v>
      </c>
      <c r="D40" s="819">
        <v>0</v>
      </c>
      <c r="E40" s="819">
        <v>0</v>
      </c>
    </row>
    <row r="41" spans="1:5" ht="12.75">
      <c r="A41" s="817" t="s">
        <v>798</v>
      </c>
      <c r="B41" s="818" t="s">
        <v>799</v>
      </c>
      <c r="C41" s="819">
        <v>0</v>
      </c>
      <c r="D41" s="819">
        <v>0</v>
      </c>
      <c r="E41" s="819">
        <v>0</v>
      </c>
    </row>
    <row r="42" spans="1:5" ht="25.5">
      <c r="A42" s="821" t="s">
        <v>800</v>
      </c>
      <c r="B42" s="818" t="s">
        <v>801</v>
      </c>
      <c r="C42" s="820">
        <f>SUM(C31:C34,C36:C38,C40:C41)</f>
        <v>536994</v>
      </c>
      <c r="D42" s="820">
        <f>SUM(D31:D34,D36:D38,D40:D41)</f>
        <v>620145</v>
      </c>
      <c r="E42" s="820">
        <f>SUM(E31:E34,E36:E38,E40:E41)</f>
        <v>545957</v>
      </c>
    </row>
    <row r="43" spans="1:5" ht="12.75">
      <c r="A43" s="817" t="s">
        <v>802</v>
      </c>
      <c r="B43" s="818" t="s">
        <v>100</v>
      </c>
      <c r="C43" s="819">
        <v>0</v>
      </c>
      <c r="D43" s="819">
        <v>0</v>
      </c>
      <c r="E43" s="819">
        <v>0</v>
      </c>
    </row>
    <row r="44" spans="1:5" ht="12.75">
      <c r="A44" s="817" t="s">
        <v>803</v>
      </c>
      <c r="B44" s="818" t="s">
        <v>99</v>
      </c>
      <c r="C44" s="819">
        <v>0</v>
      </c>
      <c r="D44" s="819">
        <v>0</v>
      </c>
      <c r="E44" s="819">
        <v>0</v>
      </c>
    </row>
    <row r="45" spans="1:5" ht="12.75">
      <c r="A45" s="817" t="s">
        <v>804</v>
      </c>
      <c r="B45" s="818" t="s">
        <v>805</v>
      </c>
      <c r="C45" s="819">
        <v>0</v>
      </c>
      <c r="D45" s="819">
        <v>0</v>
      </c>
      <c r="E45" s="819">
        <v>0</v>
      </c>
    </row>
    <row r="46" spans="1:5" ht="12.75">
      <c r="A46" s="817" t="s">
        <v>806</v>
      </c>
      <c r="B46" s="818" t="s">
        <v>807</v>
      </c>
      <c r="C46" s="819">
        <v>0</v>
      </c>
      <c r="D46" s="819">
        <v>0</v>
      </c>
      <c r="E46" s="819">
        <v>0</v>
      </c>
    </row>
    <row r="47" spans="1:5" ht="12.75">
      <c r="A47" s="817" t="s">
        <v>808</v>
      </c>
      <c r="B47" s="818" t="s">
        <v>809</v>
      </c>
      <c r="C47" s="819">
        <v>35369</v>
      </c>
      <c r="D47" s="819">
        <v>0</v>
      </c>
      <c r="E47" s="819">
        <v>0</v>
      </c>
    </row>
    <row r="48" spans="1:5" ht="12.75">
      <c r="A48" s="817" t="s">
        <v>810</v>
      </c>
      <c r="B48" s="818" t="s">
        <v>811</v>
      </c>
      <c r="C48" s="819">
        <f>SUM(C43:C44,C46:C47)</f>
        <v>35369</v>
      </c>
      <c r="D48" s="819">
        <f>SUM(D43:D44,D46:D47)</f>
        <v>0</v>
      </c>
      <c r="E48" s="819">
        <f>SUM(E43:E44,E46:E47)</f>
        <v>0</v>
      </c>
    </row>
    <row r="49" spans="1:5" ht="12.75">
      <c r="A49" s="817" t="s">
        <v>812</v>
      </c>
      <c r="B49" s="818" t="s">
        <v>813</v>
      </c>
      <c r="C49" s="819">
        <f>C42+C48</f>
        <v>572363</v>
      </c>
      <c r="D49" s="819">
        <f>D42+D48</f>
        <v>620145</v>
      </c>
      <c r="E49" s="819">
        <f>E42+E48</f>
        <v>545957</v>
      </c>
    </row>
    <row r="50" spans="1:5" ht="12.75">
      <c r="A50" s="817" t="s">
        <v>814</v>
      </c>
      <c r="B50" s="818" t="s">
        <v>815</v>
      </c>
      <c r="C50" s="819">
        <v>67362</v>
      </c>
      <c r="D50" s="819">
        <v>107380</v>
      </c>
      <c r="E50" s="819">
        <v>113070</v>
      </c>
    </row>
    <row r="51" spans="1:5" ht="12.75">
      <c r="A51" s="817" t="s">
        <v>816</v>
      </c>
      <c r="B51" s="818" t="s">
        <v>817</v>
      </c>
      <c r="C51" s="819">
        <v>0</v>
      </c>
      <c r="D51" s="819">
        <v>0</v>
      </c>
      <c r="E51" s="819">
        <v>10</v>
      </c>
    </row>
    <row r="52" spans="1:5" ht="12.75">
      <c r="A52" s="817" t="s">
        <v>818</v>
      </c>
      <c r="B52" s="818" t="s">
        <v>819</v>
      </c>
      <c r="C52" s="819">
        <f>SUM(C49:C51)</f>
        <v>639725</v>
      </c>
      <c r="D52" s="819">
        <f>SUM(D49:D51)</f>
        <v>727525</v>
      </c>
      <c r="E52" s="819">
        <f>SUM(E49:E51)</f>
        <v>659037</v>
      </c>
    </row>
    <row r="53" spans="1:5" ht="38.25">
      <c r="A53" s="821" t="s">
        <v>820</v>
      </c>
      <c r="B53" s="818" t="s">
        <v>0</v>
      </c>
      <c r="C53" s="820">
        <f>C42-C19</f>
        <v>-102731</v>
      </c>
      <c r="D53" s="820">
        <f>D42-D19</f>
        <v>-46029</v>
      </c>
      <c r="E53" s="820">
        <f>E42-E19</f>
        <v>24550</v>
      </c>
    </row>
    <row r="54" spans="1:5" ht="51">
      <c r="A54" s="821" t="s">
        <v>1</v>
      </c>
      <c r="B54" s="818" t="s">
        <v>2</v>
      </c>
      <c r="C54" s="820">
        <f>C53+C50-C28</f>
        <v>-35369</v>
      </c>
      <c r="D54" s="820">
        <f>D53+D50-D28</f>
        <v>61351</v>
      </c>
      <c r="E54" s="820">
        <f>E53+E50-E28</f>
        <v>137620</v>
      </c>
    </row>
    <row r="55" spans="1:5" ht="12.75">
      <c r="A55" s="817" t="s">
        <v>3</v>
      </c>
      <c r="B55" s="818" t="s">
        <v>4</v>
      </c>
      <c r="C55" s="819">
        <f>C48-C26</f>
        <v>35369</v>
      </c>
      <c r="D55" s="819">
        <f>D48-D26</f>
        <v>-61351</v>
      </c>
      <c r="E55" s="819">
        <f>E48-E26</f>
        <v>-61351</v>
      </c>
    </row>
    <row r="56" spans="1:5" ht="12.75">
      <c r="A56" s="817" t="s">
        <v>5</v>
      </c>
      <c r="B56" s="818" t="s">
        <v>6</v>
      </c>
      <c r="C56" s="819">
        <f>C51-C29</f>
        <v>0</v>
      </c>
      <c r="D56" s="819">
        <f>D51-D29</f>
        <v>0</v>
      </c>
      <c r="E56" s="819">
        <f>E51-E29</f>
        <v>-3483</v>
      </c>
    </row>
  </sheetData>
  <sheetProtection/>
  <mergeCells count="3">
    <mergeCell ref="A2:E2"/>
    <mergeCell ref="A3:E3"/>
    <mergeCell ref="A4:E4"/>
  </mergeCells>
  <printOptions/>
  <pageMargins left="0.5905511811023623" right="0.5905511811023623" top="0.5905511811023623" bottom="0.5905511811023623" header="0.3937007874015748" footer="0.5118110236220472"/>
  <pageSetup horizontalDpi="600" verticalDpi="600" orientation="portrait" paperSize="9" scale="85" r:id="rId1"/>
  <headerFooter alignWithMargins="0">
    <oddHeader>&amp;R25. számú melléklet</oddHeader>
  </headerFooter>
  <ignoredErrors>
    <ignoredError sqref="A7:A56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2" max="2" width="57.8515625" style="0" customWidth="1"/>
    <col min="3" max="3" width="11.00390625" style="0" customWidth="1"/>
    <col min="4" max="4" width="10.140625" style="0" customWidth="1"/>
  </cols>
  <sheetData>
    <row r="2" spans="1:5" ht="12.75">
      <c r="A2" s="823" t="s">
        <v>832</v>
      </c>
      <c r="B2" s="823"/>
      <c r="C2" s="823"/>
      <c r="D2" s="823"/>
      <c r="E2" s="763"/>
    </row>
    <row r="3" spans="1:5" ht="12.75">
      <c r="A3" s="823" t="s">
        <v>607</v>
      </c>
      <c r="B3" s="823"/>
      <c r="C3" s="823"/>
      <c r="D3" s="823"/>
      <c r="E3" s="763"/>
    </row>
    <row r="4" spans="1:4" ht="12.75">
      <c r="A4" s="823" t="s">
        <v>821</v>
      </c>
      <c r="B4" s="823"/>
      <c r="C4" s="823"/>
      <c r="D4" s="823"/>
    </row>
    <row r="6" ht="12.75">
      <c r="D6" s="770" t="s">
        <v>487</v>
      </c>
    </row>
    <row r="7" spans="1:4" ht="38.25">
      <c r="A7" s="815" t="s">
        <v>719</v>
      </c>
      <c r="B7" s="815" t="s">
        <v>282</v>
      </c>
      <c r="C7" s="816" t="s">
        <v>7</v>
      </c>
      <c r="D7" s="822" t="s">
        <v>8</v>
      </c>
    </row>
    <row r="8" spans="1:4" ht="12.75">
      <c r="A8" s="817" t="s">
        <v>742</v>
      </c>
      <c r="B8" s="818" t="s">
        <v>9</v>
      </c>
      <c r="C8" s="819">
        <v>69787</v>
      </c>
      <c r="D8" s="819">
        <v>29503</v>
      </c>
    </row>
    <row r="9" spans="1:4" ht="12.75">
      <c r="A9" s="817" t="s">
        <v>743</v>
      </c>
      <c r="B9" s="818" t="s">
        <v>10</v>
      </c>
      <c r="C9" s="819">
        <v>35369</v>
      </c>
      <c r="D9" s="819">
        <v>96719</v>
      </c>
    </row>
    <row r="10" spans="1:4" ht="12.75">
      <c r="A10" s="817" t="s">
        <v>745</v>
      </c>
      <c r="B10" s="818" t="s">
        <v>11</v>
      </c>
      <c r="C10" s="819">
        <v>2540</v>
      </c>
      <c r="D10" s="819">
        <v>6023</v>
      </c>
    </row>
    <row r="11" spans="1:4" ht="12.75">
      <c r="A11" s="817" t="s">
        <v>746</v>
      </c>
      <c r="B11" s="818" t="s">
        <v>12</v>
      </c>
      <c r="C11" s="819">
        <v>0</v>
      </c>
      <c r="D11" s="819">
        <v>0</v>
      </c>
    </row>
    <row r="12" spans="1:4" ht="12.75">
      <c r="A12" s="817" t="s">
        <v>748</v>
      </c>
      <c r="B12" s="818" t="s">
        <v>13</v>
      </c>
      <c r="C12" s="819">
        <v>0</v>
      </c>
      <c r="D12" s="819">
        <v>0</v>
      </c>
    </row>
    <row r="13" spans="1:4" ht="12.75">
      <c r="A13" s="817" t="s">
        <v>750</v>
      </c>
      <c r="B13" s="818" t="s">
        <v>14</v>
      </c>
      <c r="C13" s="819">
        <f>C8+C9+C10-C11-C12</f>
        <v>107696</v>
      </c>
      <c r="D13" s="819">
        <f>D8+D9+D10-D11-D12</f>
        <v>132245</v>
      </c>
    </row>
    <row r="14" spans="1:4" ht="12.75">
      <c r="A14" s="817" t="s">
        <v>751</v>
      </c>
      <c r="B14" s="818" t="s">
        <v>15</v>
      </c>
      <c r="C14" s="819">
        <v>5228</v>
      </c>
      <c r="D14" s="819">
        <v>-1267</v>
      </c>
    </row>
    <row r="15" spans="1:4" ht="12.75">
      <c r="A15" s="817" t="s">
        <v>752</v>
      </c>
      <c r="B15" s="818" t="s">
        <v>16</v>
      </c>
      <c r="C15" s="819">
        <v>0</v>
      </c>
      <c r="D15" s="819">
        <v>0</v>
      </c>
    </row>
    <row r="16" spans="1:4" ht="12.75">
      <c r="A16" s="817" t="s">
        <v>753</v>
      </c>
      <c r="B16" s="818" t="s">
        <v>17</v>
      </c>
      <c r="C16" s="819">
        <f>C13+C14+C15</f>
        <v>112924</v>
      </c>
      <c r="D16" s="819">
        <f>D13+D14+D15</f>
        <v>130978</v>
      </c>
    </row>
    <row r="17" spans="1:4" ht="12.75">
      <c r="A17" s="817" t="s">
        <v>754</v>
      </c>
      <c r="B17" s="818" t="s">
        <v>18</v>
      </c>
      <c r="C17" s="819">
        <v>0</v>
      </c>
      <c r="D17" s="819">
        <v>0</v>
      </c>
    </row>
    <row r="18" spans="1:4" ht="12.75">
      <c r="A18" s="817" t="s">
        <v>756</v>
      </c>
      <c r="B18" s="818" t="s">
        <v>19</v>
      </c>
      <c r="C18" s="819">
        <v>0</v>
      </c>
      <c r="D18" s="819">
        <v>0</v>
      </c>
    </row>
    <row r="19" spans="1:4" ht="12.75">
      <c r="A19" s="817" t="s">
        <v>757</v>
      </c>
      <c r="B19" s="818" t="s">
        <v>20</v>
      </c>
      <c r="C19" s="819">
        <f>SUM(C16:C18)</f>
        <v>112924</v>
      </c>
      <c r="D19" s="819">
        <f>SUM(D16:D18)</f>
        <v>130978</v>
      </c>
    </row>
    <row r="20" spans="1:4" ht="12.75">
      <c r="A20" s="817" t="s">
        <v>758</v>
      </c>
      <c r="B20" s="818" t="s">
        <v>21</v>
      </c>
      <c r="C20" s="819">
        <v>0</v>
      </c>
      <c r="D20" s="819">
        <v>0</v>
      </c>
    </row>
    <row r="21" spans="1:4" ht="12.75">
      <c r="A21" s="817" t="s">
        <v>759</v>
      </c>
      <c r="B21" s="818" t="s">
        <v>22</v>
      </c>
      <c r="C21" s="819">
        <v>806</v>
      </c>
      <c r="D21" s="819">
        <v>19592</v>
      </c>
    </row>
    <row r="22" spans="1:4" ht="12.75">
      <c r="A22" s="817" t="s">
        <v>760</v>
      </c>
      <c r="B22" s="818" t="s">
        <v>23</v>
      </c>
      <c r="C22" s="819">
        <v>112118</v>
      </c>
      <c r="D22" s="819">
        <v>111386</v>
      </c>
    </row>
  </sheetData>
  <sheetProtection/>
  <mergeCells count="3">
    <mergeCell ref="A2:D2"/>
    <mergeCell ref="A3:D3"/>
    <mergeCell ref="A4:D4"/>
  </mergeCells>
  <printOptions/>
  <pageMargins left="0.5905511811023623" right="0.5905511811023623" top="0.5905511811023623" bottom="0.5905511811023623" header="0.3937007874015748" footer="0.5118110236220472"/>
  <pageSetup horizontalDpi="600" verticalDpi="600" orientation="portrait" paperSize="9" r:id="rId1"/>
  <headerFooter alignWithMargins="0">
    <oddHeader>&amp;R26. számú melléklet</oddHeader>
  </headerFooter>
  <ignoredErrors>
    <ignoredError sqref="A8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47.140625" style="0" bestFit="1" customWidth="1"/>
    <col min="3" max="5" width="11.28125" style="0" customWidth="1"/>
    <col min="6" max="6" width="49.7109375" style="0" bestFit="1" customWidth="1"/>
    <col min="7" max="9" width="11.28125" style="0" customWidth="1"/>
  </cols>
  <sheetData>
    <row r="2" spans="1:9" ht="12.75">
      <c r="A2" s="823" t="s">
        <v>832</v>
      </c>
      <c r="B2" s="823"/>
      <c r="C2" s="823"/>
      <c r="D2" s="823"/>
      <c r="E2" s="823"/>
      <c r="F2" s="823"/>
      <c r="G2" s="823"/>
      <c r="H2" s="823"/>
      <c r="I2" s="823"/>
    </row>
    <row r="3" spans="1:9" ht="12.75">
      <c r="A3" s="823" t="s">
        <v>593</v>
      </c>
      <c r="B3" s="823"/>
      <c r="C3" s="823"/>
      <c r="D3" s="823"/>
      <c r="E3" s="823"/>
      <c r="F3" s="823"/>
      <c r="G3" s="823"/>
      <c r="H3" s="823"/>
      <c r="I3" s="823"/>
    </row>
    <row r="4" spans="1:9" ht="12.75">
      <c r="A4" s="823" t="s">
        <v>594</v>
      </c>
      <c r="B4" s="823"/>
      <c r="C4" s="823"/>
      <c r="D4" s="823"/>
      <c r="E4" s="823"/>
      <c r="F4" s="823"/>
      <c r="G4" s="823"/>
      <c r="H4" s="823"/>
      <c r="I4" s="823"/>
    </row>
    <row r="5" spans="1:9" ht="15.75">
      <c r="A5" s="154"/>
      <c r="B5" s="155"/>
      <c r="C5" s="156"/>
      <c r="D5" s="156"/>
      <c r="E5" s="156"/>
      <c r="F5" s="156"/>
      <c r="G5" s="156"/>
      <c r="H5" s="156"/>
      <c r="I5" s="156"/>
    </row>
    <row r="6" spans="1:9" ht="14.25" thickBot="1">
      <c r="A6" s="154"/>
      <c r="B6" s="157"/>
      <c r="C6" s="154"/>
      <c r="D6" s="154"/>
      <c r="E6" s="154"/>
      <c r="F6" s="154"/>
      <c r="G6" s="158"/>
      <c r="H6" s="158"/>
      <c r="I6" s="158" t="s">
        <v>279</v>
      </c>
    </row>
    <row r="7" spans="1:9" ht="13.5" thickBot="1">
      <c r="A7" s="834" t="s">
        <v>47</v>
      </c>
      <c r="B7" s="159" t="s">
        <v>280</v>
      </c>
      <c r="C7" s="160"/>
      <c r="D7" s="206"/>
      <c r="E7" s="206"/>
      <c r="F7" s="836" t="s">
        <v>281</v>
      </c>
      <c r="G7" s="837"/>
      <c r="H7" s="837"/>
      <c r="I7" s="838"/>
    </row>
    <row r="8" spans="1:9" ht="24.75" thickBot="1">
      <c r="A8" s="835"/>
      <c r="B8" s="162" t="s">
        <v>282</v>
      </c>
      <c r="C8" s="52" t="s">
        <v>242</v>
      </c>
      <c r="D8" s="5" t="s">
        <v>243</v>
      </c>
      <c r="E8" s="5" t="s">
        <v>244</v>
      </c>
      <c r="F8" s="162" t="s">
        <v>282</v>
      </c>
      <c r="G8" s="52" t="s">
        <v>242</v>
      </c>
      <c r="H8" s="5" t="s">
        <v>243</v>
      </c>
      <c r="I8" s="242" t="s">
        <v>244</v>
      </c>
    </row>
    <row r="9" spans="1:9" ht="13.5" thickBot="1">
      <c r="A9" s="163" t="s">
        <v>26</v>
      </c>
      <c r="B9" s="164" t="s">
        <v>27</v>
      </c>
      <c r="C9" s="165" t="s">
        <v>28</v>
      </c>
      <c r="D9" s="207" t="s">
        <v>29</v>
      </c>
      <c r="E9" s="207" t="s">
        <v>30</v>
      </c>
      <c r="F9" s="164" t="s">
        <v>31</v>
      </c>
      <c r="G9" s="256" t="s">
        <v>32</v>
      </c>
      <c r="H9" s="165" t="s">
        <v>33</v>
      </c>
      <c r="I9" s="166" t="s">
        <v>296</v>
      </c>
    </row>
    <row r="10" spans="1:9" ht="12.75">
      <c r="A10" s="167" t="s">
        <v>26</v>
      </c>
      <c r="B10" s="168" t="s">
        <v>325</v>
      </c>
      <c r="C10" s="169"/>
      <c r="D10" s="208"/>
      <c r="E10" s="208"/>
      <c r="F10" s="168" t="s">
        <v>175</v>
      </c>
      <c r="G10" s="268">
        <f>'1. sz. melléklet'!C109</f>
        <v>84272</v>
      </c>
      <c r="H10" s="268">
        <f>'1. sz. melléklet'!D109</f>
        <v>119285</v>
      </c>
      <c r="I10" s="239">
        <f>'1. sz. melléklet'!E109</f>
        <v>117418</v>
      </c>
    </row>
    <row r="11" spans="1:9" ht="12.75">
      <c r="A11" s="170" t="s">
        <v>27</v>
      </c>
      <c r="B11" s="171" t="s">
        <v>270</v>
      </c>
      <c r="C11" s="172">
        <f>'1. sz. melléklet'!C56</f>
        <v>7315</v>
      </c>
      <c r="D11" s="172">
        <f>'1. sz. melléklet'!D56</f>
        <v>7315</v>
      </c>
      <c r="E11" s="172">
        <f>'1. sz. melléklet'!E56</f>
        <v>5486</v>
      </c>
      <c r="F11" s="171" t="s">
        <v>176</v>
      </c>
      <c r="G11" s="175">
        <f>'1. sz. melléklet'!C110</f>
        <v>5142</v>
      </c>
      <c r="H11" s="175">
        <f>'1. sz. melléklet'!D110</f>
        <v>27784</v>
      </c>
      <c r="I11" s="173">
        <f>'1. sz. melléklet'!E110</f>
        <v>21070</v>
      </c>
    </row>
    <row r="12" spans="1:9" ht="12.75">
      <c r="A12" s="170" t="s">
        <v>28</v>
      </c>
      <c r="B12" s="171" t="s">
        <v>98</v>
      </c>
      <c r="C12" s="172">
        <f>'1. sz. melléklet'!C57</f>
        <v>1400</v>
      </c>
      <c r="D12" s="172">
        <f>'1. sz. melléklet'!D57</f>
        <v>2480</v>
      </c>
      <c r="E12" s="172">
        <f>'1. sz. melléklet'!E57</f>
        <v>2480</v>
      </c>
      <c r="F12" s="171" t="s">
        <v>177</v>
      </c>
      <c r="G12" s="175"/>
      <c r="H12" s="172"/>
      <c r="I12" s="173"/>
    </row>
    <row r="13" spans="1:9" ht="12.75">
      <c r="A13" s="170" t="s">
        <v>29</v>
      </c>
      <c r="B13" s="171" t="s">
        <v>127</v>
      </c>
      <c r="C13" s="172"/>
      <c r="D13" s="209"/>
      <c r="E13" s="209"/>
      <c r="F13" s="171" t="s">
        <v>178</v>
      </c>
      <c r="G13" s="175"/>
      <c r="H13" s="172"/>
      <c r="I13" s="173"/>
    </row>
    <row r="14" spans="1:9" ht="12.75">
      <c r="A14" s="170" t="s">
        <v>30</v>
      </c>
      <c r="B14" s="171" t="s">
        <v>265</v>
      </c>
      <c r="C14" s="172">
        <f>'1. sz. melléklet'!C39</f>
        <v>0</v>
      </c>
      <c r="D14" s="172">
        <f>'1. sz. melléklet'!D39</f>
        <v>113</v>
      </c>
      <c r="E14" s="172">
        <f>'1. sz. melléklet'!E39</f>
        <v>113</v>
      </c>
      <c r="F14" s="171" t="s">
        <v>326</v>
      </c>
      <c r="G14" s="175">
        <f>'1. sz. melléklet'!C113</f>
        <v>90548</v>
      </c>
      <c r="H14" s="175">
        <f>'1. sz. melléklet'!D113</f>
        <v>90548</v>
      </c>
      <c r="I14" s="173">
        <f>'1. sz. melléklet'!E113</f>
        <v>1348</v>
      </c>
    </row>
    <row r="15" spans="1:9" ht="22.5">
      <c r="A15" s="170" t="s">
        <v>31</v>
      </c>
      <c r="B15" s="171" t="s">
        <v>327</v>
      </c>
      <c r="C15" s="175"/>
      <c r="D15" s="172"/>
      <c r="E15" s="210"/>
      <c r="F15" s="171" t="s">
        <v>328</v>
      </c>
      <c r="G15" s="175">
        <f>'1. sz. melléklet'!C114</f>
        <v>24448</v>
      </c>
      <c r="H15" s="175">
        <f>'1. sz. melléklet'!D114</f>
        <v>24448</v>
      </c>
      <c r="I15" s="173">
        <f>'1. sz. melléklet'!E114</f>
        <v>389</v>
      </c>
    </row>
    <row r="16" spans="1:9" ht="12.75">
      <c r="A16" s="170" t="s">
        <v>32</v>
      </c>
      <c r="B16" s="171" t="s">
        <v>290</v>
      </c>
      <c r="C16" s="172">
        <f>'1. sz. melléklet'!C48</f>
        <v>90548</v>
      </c>
      <c r="D16" s="172">
        <f>'1. sz. melléklet'!D48</f>
        <v>125343</v>
      </c>
      <c r="E16" s="172">
        <f>'1. sz. melléklet'!E48</f>
        <v>32600</v>
      </c>
      <c r="F16" s="171" t="s">
        <v>329</v>
      </c>
      <c r="G16" s="175">
        <f>'1. sz. melléklet'!C117</f>
        <v>7315</v>
      </c>
      <c r="H16" s="175">
        <f>'1. sz. melléklet'!D117</f>
        <v>7315</v>
      </c>
      <c r="I16" s="173">
        <f>'1. sz. melléklet'!E117</f>
        <v>7315</v>
      </c>
    </row>
    <row r="17" spans="1:9" ht="12.75">
      <c r="A17" s="170" t="s">
        <v>33</v>
      </c>
      <c r="B17" s="171" t="s">
        <v>330</v>
      </c>
      <c r="C17" s="172">
        <f>'1. sz. melléklet'!C62</f>
        <v>0</v>
      </c>
      <c r="D17" s="172">
        <f>'1. sz. melléklet'!D62</f>
        <v>0</v>
      </c>
      <c r="E17" s="172">
        <f>'1. sz. melléklet'!E62</f>
        <v>9824</v>
      </c>
      <c r="F17" s="171" t="s">
        <v>331</v>
      </c>
      <c r="G17" s="175">
        <f>'1. sz. melléklet'!C121</f>
        <v>1500</v>
      </c>
      <c r="H17" s="175">
        <f>'1. sz. melléklet'!D121</f>
        <v>1500</v>
      </c>
      <c r="I17" s="173">
        <f>'1. sz. melléklet'!E121</f>
        <v>250</v>
      </c>
    </row>
    <row r="18" spans="1:9" ht="12.75">
      <c r="A18" s="266" t="s">
        <v>296</v>
      </c>
      <c r="B18" s="171" t="s">
        <v>340</v>
      </c>
      <c r="C18" s="175"/>
      <c r="D18" s="172"/>
      <c r="E18" s="265">
        <f>'1. sz. melléklet'!E64</f>
        <v>801</v>
      </c>
      <c r="F18" s="188" t="s">
        <v>333</v>
      </c>
      <c r="G18" s="175">
        <f>'1. sz. melléklet'!C124</f>
        <v>23107</v>
      </c>
      <c r="H18" s="175">
        <f>'1. sz. melléklet'!D124</f>
        <v>0</v>
      </c>
      <c r="I18" s="173">
        <f>'1. sz. melléklet'!E124</f>
        <v>0</v>
      </c>
    </row>
    <row r="19" spans="1:9" ht="12.75">
      <c r="A19" s="266" t="s">
        <v>34</v>
      </c>
      <c r="B19" s="171" t="s">
        <v>332</v>
      </c>
      <c r="C19" s="175"/>
      <c r="D19" s="172"/>
      <c r="E19" s="210"/>
      <c r="F19" s="188"/>
      <c r="G19" s="175"/>
      <c r="H19" s="172"/>
      <c r="I19" s="173"/>
    </row>
    <row r="20" spans="1:9" ht="13.5" thickBot="1">
      <c r="A20" s="266" t="s">
        <v>35</v>
      </c>
      <c r="B20" s="171" t="s">
        <v>334</v>
      </c>
      <c r="C20" s="175">
        <f>'1. sz. melléklet'!C65</f>
        <v>900</v>
      </c>
      <c r="D20" s="175">
        <f>'1. sz. melléklet'!D65</f>
        <v>900</v>
      </c>
      <c r="E20" s="175">
        <f>'1. sz. melléklet'!E65</f>
        <v>883</v>
      </c>
      <c r="F20" s="188"/>
      <c r="G20" s="175"/>
      <c r="H20" s="178"/>
      <c r="I20" s="179"/>
    </row>
    <row r="21" spans="1:9" ht="13.5" thickBot="1">
      <c r="A21" s="180" t="s">
        <v>36</v>
      </c>
      <c r="B21" s="181" t="s">
        <v>297</v>
      </c>
      <c r="C21" s="182">
        <f>SUM(C10:C20)</f>
        <v>100163</v>
      </c>
      <c r="D21" s="182">
        <f>SUM(D10:D20)</f>
        <v>136151</v>
      </c>
      <c r="E21" s="182">
        <f>SUM(E10:E20)</f>
        <v>52187</v>
      </c>
      <c r="F21" s="181" t="s">
        <v>298</v>
      </c>
      <c r="G21" s="257">
        <f>SUM(G10:G20)</f>
        <v>236332</v>
      </c>
      <c r="H21" s="257">
        <f>SUM(H10:H20)</f>
        <v>270880</v>
      </c>
      <c r="I21" s="184">
        <f>SUM(I10:I20)</f>
        <v>147790</v>
      </c>
    </row>
    <row r="22" spans="1:9" ht="12.75">
      <c r="A22" s="243" t="s">
        <v>37</v>
      </c>
      <c r="B22" s="244" t="s">
        <v>335</v>
      </c>
      <c r="C22" s="245"/>
      <c r="D22" s="251"/>
      <c r="E22" s="251"/>
      <c r="F22" s="188" t="s">
        <v>194</v>
      </c>
      <c r="G22" s="258"/>
      <c r="H22" s="193"/>
      <c r="I22" s="194"/>
    </row>
    <row r="23" spans="1:9" ht="12.75">
      <c r="A23" s="266" t="s">
        <v>38</v>
      </c>
      <c r="B23" s="188" t="s">
        <v>162</v>
      </c>
      <c r="C23" s="191"/>
      <c r="D23" s="252"/>
      <c r="E23" s="252"/>
      <c r="F23" s="188" t="s">
        <v>200</v>
      </c>
      <c r="G23" s="259"/>
      <c r="H23" s="191"/>
      <c r="I23" s="192"/>
    </row>
    <row r="24" spans="1:9" ht="12.75">
      <c r="A24" s="266" t="s">
        <v>300</v>
      </c>
      <c r="B24" s="188" t="s">
        <v>99</v>
      </c>
      <c r="C24" s="191"/>
      <c r="D24" s="252"/>
      <c r="E24" s="252"/>
      <c r="F24" s="188" t="s">
        <v>102</v>
      </c>
      <c r="G24" s="259"/>
      <c r="H24" s="191"/>
      <c r="I24" s="192"/>
    </row>
    <row r="25" spans="1:9" ht="12.75">
      <c r="A25" s="266" t="s">
        <v>302</v>
      </c>
      <c r="B25" s="188" t="s">
        <v>100</v>
      </c>
      <c r="C25" s="191"/>
      <c r="D25" s="252"/>
      <c r="E25" s="252"/>
      <c r="F25" s="188" t="s">
        <v>103</v>
      </c>
      <c r="G25" s="259"/>
      <c r="H25" s="191"/>
      <c r="I25" s="192"/>
    </row>
    <row r="26" spans="1:9" ht="12.75">
      <c r="A26" s="266" t="s">
        <v>304</v>
      </c>
      <c r="B26" s="188" t="s">
        <v>164</v>
      </c>
      <c r="C26" s="191"/>
      <c r="D26" s="253"/>
      <c r="E26" s="253"/>
      <c r="F26" s="186" t="s">
        <v>196</v>
      </c>
      <c r="G26" s="259"/>
      <c r="H26" s="191"/>
      <c r="I26" s="192"/>
    </row>
    <row r="27" spans="1:9" ht="12.75">
      <c r="A27" s="266" t="s">
        <v>305</v>
      </c>
      <c r="B27" s="186" t="s">
        <v>336</v>
      </c>
      <c r="C27" s="191"/>
      <c r="D27" s="252"/>
      <c r="E27" s="252"/>
      <c r="F27" s="188" t="s">
        <v>201</v>
      </c>
      <c r="G27" s="259"/>
      <c r="H27" s="191"/>
      <c r="I27" s="192"/>
    </row>
    <row r="28" spans="1:9" ht="12.75">
      <c r="A28" s="266" t="s">
        <v>307</v>
      </c>
      <c r="B28" s="188" t="s">
        <v>166</v>
      </c>
      <c r="C28" s="191"/>
      <c r="D28" s="254"/>
      <c r="E28" s="254"/>
      <c r="F28" s="168" t="s">
        <v>198</v>
      </c>
      <c r="G28" s="259"/>
      <c r="H28" s="191"/>
      <c r="I28" s="192"/>
    </row>
    <row r="29" spans="1:9" ht="12.75">
      <c r="A29" s="266" t="s">
        <v>310</v>
      </c>
      <c r="B29" s="168" t="s">
        <v>170</v>
      </c>
      <c r="C29" s="191"/>
      <c r="D29" s="252"/>
      <c r="E29" s="252"/>
      <c r="F29" s="171" t="s">
        <v>202</v>
      </c>
      <c r="G29" s="259"/>
      <c r="H29" s="191"/>
      <c r="I29" s="192"/>
    </row>
    <row r="30" spans="1:9" ht="12.75">
      <c r="A30" s="266" t="s">
        <v>311</v>
      </c>
      <c r="B30" s="177"/>
      <c r="C30" s="191"/>
      <c r="D30" s="254"/>
      <c r="E30" s="254"/>
      <c r="F30" s="168"/>
      <c r="G30" s="259"/>
      <c r="H30" s="191"/>
      <c r="I30" s="192"/>
    </row>
    <row r="31" spans="1:9" ht="13.5" thickBot="1">
      <c r="A31" s="267" t="s">
        <v>313</v>
      </c>
      <c r="B31" s="199"/>
      <c r="C31" s="196"/>
      <c r="D31" s="255"/>
      <c r="E31" s="255"/>
      <c r="F31" s="177"/>
      <c r="G31" s="260"/>
      <c r="H31" s="196"/>
      <c r="I31" s="197"/>
    </row>
    <row r="32" spans="1:9" ht="13.5" thickBot="1">
      <c r="A32" s="180" t="s">
        <v>315</v>
      </c>
      <c r="B32" s="181" t="s">
        <v>341</v>
      </c>
      <c r="C32" s="182">
        <f>SUM(C23:C31)</f>
        <v>0</v>
      </c>
      <c r="D32" s="250"/>
      <c r="E32" s="250"/>
      <c r="F32" s="181" t="s">
        <v>342</v>
      </c>
      <c r="G32" s="261"/>
      <c r="H32" s="264"/>
      <c r="I32" s="246"/>
    </row>
    <row r="33" spans="1:9" ht="24.75" thickBot="1">
      <c r="A33" s="180" t="s">
        <v>316</v>
      </c>
      <c r="B33" s="202" t="s">
        <v>824</v>
      </c>
      <c r="C33" s="231">
        <f>+C21+C22+C32</f>
        <v>100163</v>
      </c>
      <c r="D33" s="231">
        <f>+D21+D22+D32</f>
        <v>136151</v>
      </c>
      <c r="E33" s="231">
        <f>+E21+E22+E32</f>
        <v>52187</v>
      </c>
      <c r="F33" s="202" t="s">
        <v>825</v>
      </c>
      <c r="G33" s="262">
        <f>G21+G32</f>
        <v>236332</v>
      </c>
      <c r="H33" s="262">
        <f>H21+H32</f>
        <v>270880</v>
      </c>
      <c r="I33" s="247">
        <f>I21+I32</f>
        <v>147790</v>
      </c>
    </row>
    <row r="34" spans="1:9" ht="13.5" thickBot="1">
      <c r="A34" s="180" t="s">
        <v>317</v>
      </c>
      <c r="B34" s="248" t="s">
        <v>322</v>
      </c>
      <c r="C34" s="249">
        <f>G33-C33</f>
        <v>136169</v>
      </c>
      <c r="D34" s="249">
        <f>H33-D33</f>
        <v>134729</v>
      </c>
      <c r="E34" s="249">
        <f>I33-E33</f>
        <v>95603</v>
      </c>
      <c r="F34" s="248" t="s">
        <v>323</v>
      </c>
      <c r="G34" s="263"/>
      <c r="H34" s="204"/>
      <c r="I34" s="205"/>
    </row>
  </sheetData>
  <sheetProtection/>
  <mergeCells count="5">
    <mergeCell ref="A7:A8"/>
    <mergeCell ref="F7:I7"/>
    <mergeCell ref="A2:I2"/>
    <mergeCell ref="A3:I3"/>
    <mergeCell ref="A4:I4"/>
  </mergeCells>
  <printOptions/>
  <pageMargins left="0.5905511811023623" right="0.5905511811023623" top="0.5905511811023623" bottom="0.5905511811023623" header="0.3937007874015748" footer="0.5118110236220472"/>
  <pageSetup orientation="landscape" paperSize="9" scale="75" r:id="rId1"/>
  <headerFooter alignWithMargins="0">
    <oddHeader>&amp;R3. számú melléklet</oddHeader>
  </headerFooter>
  <ignoredErrors>
    <ignoredError sqref="C11:C12 D11:E12 C20:E20 C14:E14 C16:E16 C17:E17 G10:I11 G14:I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2" sqref="A2:G2"/>
    </sheetView>
  </sheetViews>
  <sheetFormatPr defaultColWidth="9.140625" defaultRowHeight="12.75"/>
  <cols>
    <col min="2" max="2" width="29.7109375" style="0" bestFit="1" customWidth="1"/>
    <col min="7" max="7" width="13.8515625" style="0" customWidth="1"/>
  </cols>
  <sheetData>
    <row r="2" spans="1:7" ht="12.75">
      <c r="A2" s="823" t="s">
        <v>832</v>
      </c>
      <c r="B2" s="823"/>
      <c r="C2" s="823"/>
      <c r="D2" s="823"/>
      <c r="E2" s="823"/>
      <c r="F2" s="823"/>
      <c r="G2" s="823"/>
    </row>
    <row r="3" spans="1:7" ht="12.75">
      <c r="A3" s="823" t="s">
        <v>600</v>
      </c>
      <c r="B3" s="823"/>
      <c r="C3" s="823"/>
      <c r="D3" s="823"/>
      <c r="E3" s="823"/>
      <c r="F3" s="823"/>
      <c r="G3" s="823"/>
    </row>
    <row r="4" spans="1:7" ht="12.75">
      <c r="A4" s="823" t="s">
        <v>595</v>
      </c>
      <c r="B4" s="823"/>
      <c r="C4" s="823"/>
      <c r="D4" s="823"/>
      <c r="E4" s="823"/>
      <c r="F4" s="823"/>
      <c r="G4" s="823"/>
    </row>
    <row r="5" spans="1:7" ht="15.75">
      <c r="A5" s="847"/>
      <c r="B5" s="847"/>
      <c r="C5" s="847"/>
      <c r="D5" s="847"/>
      <c r="E5" s="847"/>
      <c r="F5" s="847"/>
      <c r="G5" s="847"/>
    </row>
    <row r="6" spans="1:7" ht="15.75" thickBot="1">
      <c r="A6" s="269"/>
      <c r="B6" s="269"/>
      <c r="C6" s="269"/>
      <c r="D6" s="839"/>
      <c r="E6" s="839"/>
      <c r="F6" s="840" t="s">
        <v>343</v>
      </c>
      <c r="G6" s="840"/>
    </row>
    <row r="7" spans="1:7" ht="15.75">
      <c r="A7" s="841" t="s">
        <v>344</v>
      </c>
      <c r="B7" s="843" t="s">
        <v>345</v>
      </c>
      <c r="C7" s="843" t="s">
        <v>346</v>
      </c>
      <c r="D7" s="843"/>
      <c r="E7" s="843"/>
      <c r="F7" s="843"/>
      <c r="G7" s="845" t="s">
        <v>347</v>
      </c>
    </row>
    <row r="8" spans="1:7" ht="16.5" thickBot="1">
      <c r="A8" s="842"/>
      <c r="B8" s="844"/>
      <c r="C8" s="270" t="s">
        <v>348</v>
      </c>
      <c r="D8" s="270" t="s">
        <v>349</v>
      </c>
      <c r="E8" s="270" t="s">
        <v>350</v>
      </c>
      <c r="F8" s="270" t="s">
        <v>352</v>
      </c>
      <c r="G8" s="846"/>
    </row>
    <row r="9" spans="1:7" ht="16.5" thickBot="1">
      <c r="A9" s="271">
        <v>1</v>
      </c>
      <c r="B9" s="272">
        <v>2</v>
      </c>
      <c r="C9" s="272">
        <v>3</v>
      </c>
      <c r="D9" s="272">
        <v>4</v>
      </c>
      <c r="E9" s="272">
        <v>5</v>
      </c>
      <c r="F9" s="272">
        <v>6</v>
      </c>
      <c r="G9" s="273">
        <v>7</v>
      </c>
    </row>
    <row r="10" spans="1:7" ht="15.75">
      <c r="A10" s="274" t="s">
        <v>26</v>
      </c>
      <c r="B10" s="275"/>
      <c r="C10" s="276"/>
      <c r="D10" s="276"/>
      <c r="E10" s="276"/>
      <c r="F10" s="276"/>
      <c r="G10" s="287" t="s">
        <v>247</v>
      </c>
    </row>
    <row r="11" spans="1:7" ht="15.75">
      <c r="A11" s="277" t="s">
        <v>27</v>
      </c>
      <c r="B11" s="278"/>
      <c r="C11" s="279"/>
      <c r="D11" s="279"/>
      <c r="E11" s="279"/>
      <c r="F11" s="279"/>
      <c r="G11" s="288" t="s">
        <v>247</v>
      </c>
    </row>
    <row r="12" spans="1:7" ht="15.75">
      <c r="A12" s="277" t="s">
        <v>28</v>
      </c>
      <c r="B12" s="280"/>
      <c r="C12" s="279"/>
      <c r="D12" s="279"/>
      <c r="E12" s="279"/>
      <c r="F12" s="279"/>
      <c r="G12" s="288" t="s">
        <v>247</v>
      </c>
    </row>
    <row r="13" spans="1:7" ht="15.75">
      <c r="A13" s="277" t="s">
        <v>29</v>
      </c>
      <c r="B13" s="280"/>
      <c r="C13" s="279"/>
      <c r="D13" s="279"/>
      <c r="E13" s="279"/>
      <c r="F13" s="279"/>
      <c r="G13" s="288" t="s">
        <v>247</v>
      </c>
    </row>
    <row r="14" spans="1:7" ht="16.5" thickBot="1">
      <c r="A14" s="281" t="s">
        <v>30</v>
      </c>
      <c r="B14" s="282"/>
      <c r="C14" s="283"/>
      <c r="D14" s="283"/>
      <c r="E14" s="283"/>
      <c r="F14" s="283"/>
      <c r="G14" s="288" t="s">
        <v>247</v>
      </c>
    </row>
    <row r="15" spans="1:7" ht="16.5" thickBot="1">
      <c r="A15" s="271" t="s">
        <v>31</v>
      </c>
      <c r="B15" s="284" t="s">
        <v>351</v>
      </c>
      <c r="C15" s="286" t="s">
        <v>247</v>
      </c>
      <c r="D15" s="286" t="s">
        <v>247</v>
      </c>
      <c r="E15" s="286" t="s">
        <v>247</v>
      </c>
      <c r="F15" s="286" t="s">
        <v>247</v>
      </c>
      <c r="G15" s="289" t="s">
        <v>247</v>
      </c>
    </row>
    <row r="16" spans="1:7" ht="15">
      <c r="A16" s="285"/>
      <c r="B16" s="285"/>
      <c r="C16" s="285"/>
      <c r="D16" s="285"/>
      <c r="E16" s="285"/>
      <c r="F16" s="285"/>
      <c r="G16" s="285"/>
    </row>
    <row r="17" spans="1:7" ht="15">
      <c r="A17" s="285" t="s">
        <v>618</v>
      </c>
      <c r="B17" s="285"/>
      <c r="C17" s="285"/>
      <c r="D17" s="285"/>
      <c r="E17" s="285"/>
      <c r="F17" s="285"/>
      <c r="G17" s="285"/>
    </row>
  </sheetData>
  <sheetProtection/>
  <mergeCells count="10">
    <mergeCell ref="A2:G2"/>
    <mergeCell ref="A3:G3"/>
    <mergeCell ref="A4:G4"/>
    <mergeCell ref="A5:G5"/>
    <mergeCell ref="D6:E6"/>
    <mergeCell ref="F6:G6"/>
    <mergeCell ref="A7:A8"/>
    <mergeCell ref="B7:B8"/>
    <mergeCell ref="C7:F7"/>
    <mergeCell ref="G7:G8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r:id="rId1"/>
  <headerFooter alignWithMargins="0">
    <oddHeader>&amp;R4.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62.140625" style="0" customWidth="1"/>
    <col min="3" max="4" width="12.57421875" style="0" customWidth="1"/>
    <col min="5" max="5" width="12.57421875" style="0" bestFit="1" customWidth="1"/>
  </cols>
  <sheetData>
    <row r="2" spans="1:5" ht="12.75">
      <c r="A2" s="823" t="s">
        <v>832</v>
      </c>
      <c r="B2" s="823"/>
      <c r="C2" s="823"/>
      <c r="D2" s="823"/>
      <c r="E2" s="823"/>
    </row>
    <row r="3" spans="1:5" ht="12.75">
      <c r="A3" s="823" t="s">
        <v>601</v>
      </c>
      <c r="B3" s="823"/>
      <c r="C3" s="823"/>
      <c r="D3" s="823"/>
      <c r="E3" s="823"/>
    </row>
    <row r="4" spans="1:5" ht="12.75">
      <c r="A4" s="823" t="s">
        <v>596</v>
      </c>
      <c r="B4" s="823"/>
      <c r="C4" s="823"/>
      <c r="D4" s="823"/>
      <c r="E4" s="823"/>
    </row>
    <row r="5" spans="1:5" ht="15" customHeight="1">
      <c r="A5" s="290"/>
      <c r="B5" s="290"/>
      <c r="C5" s="290"/>
      <c r="D5" s="290"/>
      <c r="E5" s="290"/>
    </row>
    <row r="6" spans="1:5" ht="15" thickBot="1">
      <c r="A6" s="269"/>
      <c r="B6" s="269"/>
      <c r="C6" s="269"/>
      <c r="D6" s="269"/>
      <c r="E6" s="291" t="s">
        <v>343</v>
      </c>
    </row>
    <row r="7" spans="1:5" ht="32.25" thickBot="1">
      <c r="A7" s="292" t="s">
        <v>344</v>
      </c>
      <c r="B7" s="293" t="s">
        <v>353</v>
      </c>
      <c r="C7" s="304" t="s">
        <v>242</v>
      </c>
      <c r="D7" s="304" t="s">
        <v>243</v>
      </c>
      <c r="E7" s="304" t="s">
        <v>244</v>
      </c>
    </row>
    <row r="8" spans="1:5" ht="16.5" thickBot="1">
      <c r="A8" s="294" t="s">
        <v>26</v>
      </c>
      <c r="B8" s="295" t="s">
        <v>27</v>
      </c>
      <c r="C8" s="296" t="s">
        <v>28</v>
      </c>
      <c r="D8" s="296" t="s">
        <v>29</v>
      </c>
      <c r="E8" s="296" t="s">
        <v>30</v>
      </c>
    </row>
    <row r="9" spans="1:5" ht="15.75">
      <c r="A9" s="297" t="s">
        <v>26</v>
      </c>
      <c r="B9" s="298" t="s">
        <v>42</v>
      </c>
      <c r="C9" s="305">
        <f>'1. sz. melléklet'!C12</f>
        <v>196500</v>
      </c>
      <c r="D9" s="305">
        <f>'1. sz. melléklet'!D12</f>
        <v>201500</v>
      </c>
      <c r="E9" s="305">
        <f>'1. sz. melléklet'!E12</f>
        <v>221387</v>
      </c>
    </row>
    <row r="10" spans="1:5" ht="15.75">
      <c r="A10" s="299" t="s">
        <v>27</v>
      </c>
      <c r="B10" s="300" t="s">
        <v>354</v>
      </c>
      <c r="C10" s="306">
        <f>'1. sz. melléklet'!C26+'1. sz. melléklet'!C56+'1. sz. melléklet'!C57</f>
        <v>12715</v>
      </c>
      <c r="D10" s="306">
        <f>'1. sz. melléklet'!D26+'1. sz. melléklet'!D56+'1. sz. melléklet'!D57</f>
        <v>13795</v>
      </c>
      <c r="E10" s="306">
        <f>'1. sz. melléklet'!E26+'1. sz. melléklet'!E56+'1. sz. melléklet'!E57</f>
        <v>11807</v>
      </c>
    </row>
    <row r="11" spans="1:5" ht="15.75">
      <c r="A11" s="299" t="s">
        <v>28</v>
      </c>
      <c r="B11" s="300" t="s">
        <v>355</v>
      </c>
      <c r="C11" s="306">
        <v>1260</v>
      </c>
      <c r="D11" s="306">
        <v>1260</v>
      </c>
      <c r="E11" s="307">
        <v>1140</v>
      </c>
    </row>
    <row r="12" spans="1:5" ht="31.5">
      <c r="A12" s="299" t="s">
        <v>29</v>
      </c>
      <c r="B12" s="301" t="s">
        <v>356</v>
      </c>
      <c r="C12" s="311">
        <f>'1. sz. melléklet'!C18-'1. sz. melléklet'!C26</f>
        <v>87562</v>
      </c>
      <c r="D12" s="311">
        <f>'1. sz. melléklet'!D18-'1. sz. melléklet'!D26</f>
        <v>87562</v>
      </c>
      <c r="E12" s="311">
        <f>'1. sz. melléklet'!E18-'1. sz. melléklet'!E26</f>
        <v>67396</v>
      </c>
    </row>
    <row r="13" spans="1:5" ht="15.75">
      <c r="A13" s="302" t="s">
        <v>30</v>
      </c>
      <c r="B13" s="300" t="s">
        <v>357</v>
      </c>
      <c r="C13" s="308"/>
      <c r="D13" s="308"/>
      <c r="E13" s="309"/>
    </row>
    <row r="14" spans="1:5" ht="15.75">
      <c r="A14" s="299" t="s">
        <v>31</v>
      </c>
      <c r="B14" s="300" t="s">
        <v>358</v>
      </c>
      <c r="C14" s="306"/>
      <c r="D14" s="306"/>
      <c r="E14" s="307"/>
    </row>
    <row r="15" spans="1:5" ht="16.5" thickBot="1">
      <c r="A15" s="302" t="s">
        <v>32</v>
      </c>
      <c r="B15" s="303" t="s">
        <v>359</v>
      </c>
      <c r="C15" s="308"/>
      <c r="D15" s="308"/>
      <c r="E15" s="309"/>
    </row>
    <row r="16" spans="1:5" ht="16.5" thickBot="1">
      <c r="A16" s="848" t="s">
        <v>360</v>
      </c>
      <c r="B16" s="849"/>
      <c r="C16" s="312">
        <f>SUM(C9:C15)</f>
        <v>298037</v>
      </c>
      <c r="D16" s="312">
        <f>SUM(D9:D15)</f>
        <v>304117</v>
      </c>
      <c r="E16" s="310">
        <f>SUM(E9:E15)</f>
        <v>301730</v>
      </c>
    </row>
    <row r="17" spans="1:5" ht="31.5" customHeight="1">
      <c r="A17" s="850" t="s">
        <v>361</v>
      </c>
      <c r="B17" s="850"/>
      <c r="C17" s="850"/>
      <c r="D17" s="850"/>
      <c r="E17" s="850"/>
    </row>
  </sheetData>
  <sheetProtection/>
  <mergeCells count="5">
    <mergeCell ref="A16:B16"/>
    <mergeCell ref="A17:E17"/>
    <mergeCell ref="A2:E2"/>
    <mergeCell ref="A3:E3"/>
    <mergeCell ref="A4:E4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80" r:id="rId1"/>
  <headerFooter alignWithMargins="0">
    <oddHeader>&amp;R5.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2" sqref="A2:C2"/>
    </sheetView>
  </sheetViews>
  <sheetFormatPr defaultColWidth="9.140625" defaultRowHeight="12.75"/>
  <cols>
    <col min="2" max="2" width="66.7109375" style="0" customWidth="1"/>
    <col min="3" max="3" width="11.140625" style="0" customWidth="1"/>
  </cols>
  <sheetData>
    <row r="2" spans="1:3" ht="12.75">
      <c r="A2" s="823" t="s">
        <v>832</v>
      </c>
      <c r="B2" s="823"/>
      <c r="C2" s="823"/>
    </row>
    <row r="3" spans="1:3" ht="12.75">
      <c r="A3" s="823" t="s">
        <v>598</v>
      </c>
      <c r="B3" s="823"/>
      <c r="C3" s="823"/>
    </row>
    <row r="4" spans="1:3" ht="12.75">
      <c r="A4" s="823" t="s">
        <v>597</v>
      </c>
      <c r="B4" s="823"/>
      <c r="C4" s="823"/>
    </row>
    <row r="5" spans="1:3" ht="14.25">
      <c r="A5" s="290"/>
      <c r="B5" s="290"/>
      <c r="C5" s="290"/>
    </row>
    <row r="6" spans="1:3" ht="15" thickBot="1">
      <c r="A6" s="269"/>
      <c r="B6" s="269"/>
      <c r="C6" s="291" t="s">
        <v>365</v>
      </c>
    </row>
    <row r="7" spans="1:3" ht="48" thickBot="1">
      <c r="A7" s="327" t="s">
        <v>344</v>
      </c>
      <c r="B7" s="313" t="s">
        <v>362</v>
      </c>
      <c r="C7" s="314" t="s">
        <v>363</v>
      </c>
    </row>
    <row r="8" spans="1:3" ht="16.5" thickBot="1">
      <c r="A8" s="315" t="s">
        <v>26</v>
      </c>
      <c r="B8" s="316" t="s">
        <v>27</v>
      </c>
      <c r="C8" s="317" t="s">
        <v>28</v>
      </c>
    </row>
    <row r="9" spans="1:3" ht="15.75">
      <c r="A9" s="318" t="s">
        <v>26</v>
      </c>
      <c r="B9" s="319"/>
      <c r="C9" s="320"/>
    </row>
    <row r="10" spans="1:3" ht="15.75">
      <c r="A10" s="321" t="s">
        <v>27</v>
      </c>
      <c r="B10" s="280"/>
      <c r="C10" s="322"/>
    </row>
    <row r="11" spans="1:3" ht="16.5" thickBot="1">
      <c r="A11" s="323" t="s">
        <v>28</v>
      </c>
      <c r="B11" s="282"/>
      <c r="C11" s="324"/>
    </row>
    <row r="12" spans="1:3" ht="32.25" thickBot="1">
      <c r="A12" s="315" t="s">
        <v>29</v>
      </c>
      <c r="B12" s="325" t="s">
        <v>364</v>
      </c>
      <c r="C12" s="326" t="s">
        <v>247</v>
      </c>
    </row>
    <row r="13" spans="1:3" ht="15">
      <c r="A13" s="285"/>
      <c r="B13" s="285"/>
      <c r="C13" s="285"/>
    </row>
    <row r="14" spans="1:3" ht="15">
      <c r="A14" s="285"/>
      <c r="B14" s="285"/>
      <c r="C14" s="285"/>
    </row>
  </sheetData>
  <sheetProtection/>
  <mergeCells count="3">
    <mergeCell ref="A2:C2"/>
    <mergeCell ref="A3:C3"/>
    <mergeCell ref="A4:C4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r:id="rId1"/>
  <headerFooter alignWithMargins="0">
    <oddHeader>&amp;R6.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3.00390625" style="0" bestFit="1" customWidth="1"/>
    <col min="2" max="4" width="10.7109375" style="0" customWidth="1"/>
  </cols>
  <sheetData>
    <row r="2" spans="1:4" ht="12.75">
      <c r="A2" s="851" t="s">
        <v>833</v>
      </c>
      <c r="B2" s="851"/>
      <c r="C2" s="851"/>
      <c r="D2" s="851"/>
    </row>
    <row r="3" spans="1:4" ht="12.75">
      <c r="A3" s="851" t="s">
        <v>598</v>
      </c>
      <c r="B3" s="851"/>
      <c r="C3" s="851"/>
      <c r="D3" s="851"/>
    </row>
    <row r="4" spans="1:4" ht="12.75">
      <c r="A4" s="852" t="s">
        <v>599</v>
      </c>
      <c r="B4" s="852"/>
      <c r="C4" s="853"/>
      <c r="D4" s="853"/>
    </row>
    <row r="5" spans="1:4" ht="12.75">
      <c r="A5" s="332"/>
      <c r="B5" s="332"/>
      <c r="C5" s="333"/>
      <c r="D5" s="333"/>
    </row>
    <row r="6" spans="1:4" ht="13.5" thickBot="1">
      <c r="A6" s="334"/>
      <c r="B6" s="334"/>
      <c r="C6" s="335"/>
      <c r="D6" s="98" t="s">
        <v>395</v>
      </c>
    </row>
    <row r="7" spans="1:4" ht="12.75" customHeight="1">
      <c r="A7" s="854" t="s">
        <v>366</v>
      </c>
      <c r="B7" s="857" t="s">
        <v>242</v>
      </c>
      <c r="C7" s="857" t="s">
        <v>243</v>
      </c>
      <c r="D7" s="857" t="s">
        <v>244</v>
      </c>
    </row>
    <row r="8" spans="1:4" ht="12.75" customHeight="1">
      <c r="A8" s="855"/>
      <c r="B8" s="858"/>
      <c r="C8" s="858"/>
      <c r="D8" s="858"/>
    </row>
    <row r="9" spans="1:4" ht="12.75" customHeight="1">
      <c r="A9" s="855"/>
      <c r="B9" s="858"/>
      <c r="C9" s="858"/>
      <c r="D9" s="858"/>
    </row>
    <row r="10" spans="1:4" ht="13.5" customHeight="1" thickBot="1">
      <c r="A10" s="856"/>
      <c r="B10" s="859"/>
      <c r="C10" s="859"/>
      <c r="D10" s="859"/>
    </row>
    <row r="11" spans="1:4" ht="13.5" thickBot="1">
      <c r="A11" s="336" t="s">
        <v>26</v>
      </c>
      <c r="B11" s="336" t="s">
        <v>27</v>
      </c>
      <c r="C11" s="337" t="s">
        <v>28</v>
      </c>
      <c r="D11" s="337" t="s">
        <v>29</v>
      </c>
    </row>
    <row r="12" spans="1:4" ht="12.75">
      <c r="A12" s="338" t="s">
        <v>367</v>
      </c>
      <c r="B12" s="339">
        <v>27480000</v>
      </c>
      <c r="C12" s="340">
        <v>29006667</v>
      </c>
      <c r="D12" s="340">
        <v>29006667</v>
      </c>
    </row>
    <row r="13" spans="1:4" ht="12.75">
      <c r="A13" s="341" t="s">
        <v>368</v>
      </c>
      <c r="B13" s="342">
        <f>SUM(B14:B18)</f>
        <v>29291772</v>
      </c>
      <c r="C13" s="343">
        <f>SUM(C14:C18)</f>
        <v>29291772</v>
      </c>
      <c r="D13" s="343">
        <f>SUM(D14:D18)</f>
        <v>29291772</v>
      </c>
    </row>
    <row r="14" spans="1:4" ht="12.75">
      <c r="A14" s="344" t="s">
        <v>369</v>
      </c>
      <c r="B14" s="345">
        <v>9251672</v>
      </c>
      <c r="C14" s="346">
        <v>9251672</v>
      </c>
      <c r="D14" s="346">
        <v>9251672</v>
      </c>
    </row>
    <row r="15" spans="1:4" ht="12.75">
      <c r="A15" s="344" t="s">
        <v>370</v>
      </c>
      <c r="B15" s="345">
        <v>19055468</v>
      </c>
      <c r="C15" s="346">
        <v>19055468</v>
      </c>
      <c r="D15" s="346">
        <v>19055468</v>
      </c>
    </row>
    <row r="16" spans="1:4" ht="12.75">
      <c r="A16" s="344" t="s">
        <v>371</v>
      </c>
      <c r="B16" s="345">
        <v>1137400</v>
      </c>
      <c r="C16" s="346">
        <v>1137400</v>
      </c>
      <c r="D16" s="346">
        <v>1137400</v>
      </c>
    </row>
    <row r="17" spans="1:4" ht="12.75">
      <c r="A17" s="344" t="s">
        <v>372</v>
      </c>
      <c r="B17" s="345">
        <v>6801772</v>
      </c>
      <c r="C17" s="346">
        <v>6801772</v>
      </c>
      <c r="D17" s="346">
        <v>6801772</v>
      </c>
    </row>
    <row r="18" spans="1:4" ht="12.75">
      <c r="A18" s="344" t="s">
        <v>373</v>
      </c>
      <c r="B18" s="345">
        <v>-6954540</v>
      </c>
      <c r="C18" s="346">
        <v>-6954540</v>
      </c>
      <c r="D18" s="346">
        <v>-6954540</v>
      </c>
    </row>
    <row r="19" spans="1:4" ht="13.5" thickBot="1">
      <c r="A19" s="341" t="s">
        <v>394</v>
      </c>
      <c r="B19" s="342">
        <v>6075000</v>
      </c>
      <c r="C19" s="347">
        <v>6075000</v>
      </c>
      <c r="D19" s="347">
        <v>6075000</v>
      </c>
    </row>
    <row r="20" spans="1:4" ht="13.5" thickBot="1">
      <c r="A20" s="348" t="s">
        <v>374</v>
      </c>
      <c r="B20" s="349">
        <f>SUM(B12:B13,B19)</f>
        <v>62846772</v>
      </c>
      <c r="C20" s="350">
        <f>C12+C13+C19</f>
        <v>64373439</v>
      </c>
      <c r="D20" s="350">
        <f>D12+D13+D19</f>
        <v>64373439</v>
      </c>
    </row>
    <row r="21" spans="1:4" ht="13.5" thickBot="1">
      <c r="A21" s="351"/>
      <c r="B21" s="352"/>
      <c r="C21" s="353"/>
      <c r="D21" s="353"/>
    </row>
    <row r="22" spans="1:4" ht="12.75">
      <c r="A22" s="354" t="s">
        <v>375</v>
      </c>
      <c r="B22" s="355"/>
      <c r="C22" s="356"/>
      <c r="D22" s="356"/>
    </row>
    <row r="23" spans="1:4" ht="12.75">
      <c r="A23" s="338" t="s">
        <v>376</v>
      </c>
      <c r="B23" s="357"/>
      <c r="C23" s="358"/>
      <c r="D23" s="358"/>
    </row>
    <row r="24" spans="1:4" ht="12.75">
      <c r="A24" s="344" t="s">
        <v>377</v>
      </c>
      <c r="B24" s="345">
        <v>7552000</v>
      </c>
      <c r="C24" s="346">
        <v>7552000</v>
      </c>
      <c r="D24" s="346">
        <v>7552000</v>
      </c>
    </row>
    <row r="25" spans="1:4" ht="12.75">
      <c r="A25" s="344" t="s">
        <v>378</v>
      </c>
      <c r="B25" s="345">
        <v>2176000</v>
      </c>
      <c r="C25" s="346">
        <v>2176000</v>
      </c>
      <c r="D25" s="346">
        <v>2176000</v>
      </c>
    </row>
    <row r="26" spans="1:4" ht="12.75">
      <c r="A26" s="338" t="s">
        <v>379</v>
      </c>
      <c r="B26" s="345"/>
      <c r="C26" s="358"/>
      <c r="D26" s="358"/>
    </row>
    <row r="27" spans="1:4" ht="12.75">
      <c r="A27" s="344" t="s">
        <v>377</v>
      </c>
      <c r="B27" s="345">
        <v>3776000</v>
      </c>
      <c r="C27" s="346">
        <v>3776000</v>
      </c>
      <c r="D27" s="346">
        <v>3776000</v>
      </c>
    </row>
    <row r="28" spans="1:4" ht="12.75">
      <c r="A28" s="344" t="s">
        <v>378</v>
      </c>
      <c r="B28" s="345">
        <v>1632000</v>
      </c>
      <c r="C28" s="359">
        <v>1632000</v>
      </c>
      <c r="D28" s="359">
        <v>1632000</v>
      </c>
    </row>
    <row r="29" spans="1:4" ht="13.5" thickBot="1">
      <c r="A29" s="363" t="s">
        <v>396</v>
      </c>
      <c r="B29" s="360"/>
      <c r="C29" s="361">
        <v>1052400</v>
      </c>
      <c r="D29" s="361">
        <v>1052400</v>
      </c>
    </row>
    <row r="30" spans="1:4" ht="13.5" thickBot="1">
      <c r="A30" s="348" t="s">
        <v>380</v>
      </c>
      <c r="B30" s="349">
        <f>SUM(B24:B28)</f>
        <v>15136000</v>
      </c>
      <c r="C30" s="350">
        <f>SUM(C22:C29)</f>
        <v>16188400</v>
      </c>
      <c r="D30" s="350">
        <f>SUM(D22:D29)</f>
        <v>16188400</v>
      </c>
    </row>
    <row r="31" spans="1:4" ht="12.75">
      <c r="A31" s="362" t="s">
        <v>381</v>
      </c>
      <c r="B31" s="360"/>
      <c r="C31" s="353"/>
      <c r="D31" s="353"/>
    </row>
    <row r="32" spans="1:4" ht="12.75">
      <c r="A32" s="341" t="s">
        <v>382</v>
      </c>
      <c r="B32" s="345"/>
      <c r="C32" s="358"/>
      <c r="D32" s="358"/>
    </row>
    <row r="33" spans="1:4" ht="12.75">
      <c r="A33" s="344" t="s">
        <v>383</v>
      </c>
      <c r="B33" s="345">
        <v>1548000</v>
      </c>
      <c r="C33" s="346">
        <v>1548000</v>
      </c>
      <c r="D33" s="346">
        <v>1548000</v>
      </c>
    </row>
    <row r="34" spans="1:4" ht="12.75">
      <c r="A34" s="341" t="s">
        <v>379</v>
      </c>
      <c r="B34" s="345"/>
      <c r="C34" s="358"/>
      <c r="D34" s="358"/>
    </row>
    <row r="35" spans="1:4" ht="13.5" thickBot="1">
      <c r="A35" s="363" t="s">
        <v>383</v>
      </c>
      <c r="B35" s="360">
        <v>684000</v>
      </c>
      <c r="C35" s="359">
        <v>684000</v>
      </c>
      <c r="D35" s="359">
        <v>684000</v>
      </c>
    </row>
    <row r="36" spans="1:4" ht="13.5" thickBot="1">
      <c r="A36" s="348" t="s">
        <v>384</v>
      </c>
      <c r="B36" s="349">
        <f>SUM(B33:B35)</f>
        <v>2232000</v>
      </c>
      <c r="C36" s="349">
        <f>SUM(C33:C35)</f>
        <v>2232000</v>
      </c>
      <c r="D36" s="349">
        <f>SUM(D33:D35)</f>
        <v>2232000</v>
      </c>
    </row>
    <row r="37" spans="1:4" ht="13.5" thickBot="1">
      <c r="A37" s="362" t="s">
        <v>385</v>
      </c>
      <c r="B37" s="352">
        <v>5100000</v>
      </c>
      <c r="C37" s="350">
        <v>5100000</v>
      </c>
      <c r="D37" s="350">
        <v>5100000</v>
      </c>
    </row>
    <row r="38" spans="1:4" ht="13.5" thickBot="1">
      <c r="A38" s="348" t="s">
        <v>386</v>
      </c>
      <c r="B38" s="364">
        <f>SUM(B30,B36,B37)</f>
        <v>22468000</v>
      </c>
      <c r="C38" s="350">
        <f>C30+C36+C37</f>
        <v>23520400</v>
      </c>
      <c r="D38" s="350">
        <f>D30+D36+D37</f>
        <v>23520400</v>
      </c>
    </row>
    <row r="39" spans="1:4" ht="13.5" thickBot="1">
      <c r="A39" s="365"/>
      <c r="B39" s="366"/>
      <c r="C39" s="367"/>
      <c r="D39" s="367"/>
    </row>
    <row r="40" spans="1:4" ht="12.75">
      <c r="A40" s="362" t="s">
        <v>387</v>
      </c>
      <c r="B40" s="360"/>
      <c r="C40" s="353"/>
      <c r="D40" s="353"/>
    </row>
    <row r="41" spans="1:4" ht="12.75">
      <c r="A41" s="344" t="s">
        <v>393</v>
      </c>
      <c r="B41" s="345">
        <v>7000000</v>
      </c>
      <c r="C41" s="346">
        <v>7014598</v>
      </c>
      <c r="D41" s="346">
        <v>7014598</v>
      </c>
    </row>
    <row r="42" spans="1:4" ht="12.75">
      <c r="A42" s="368" t="s">
        <v>388</v>
      </c>
      <c r="B42" s="369">
        <v>4238169</v>
      </c>
      <c r="C42" s="346">
        <v>4238169</v>
      </c>
      <c r="D42" s="346">
        <v>4238169</v>
      </c>
    </row>
    <row r="43" spans="1:4" ht="13.5" thickBot="1">
      <c r="A43" s="368" t="s">
        <v>389</v>
      </c>
      <c r="B43" s="369">
        <v>1996550</v>
      </c>
      <c r="C43" s="370">
        <v>1996550</v>
      </c>
      <c r="D43" s="370">
        <v>1996550</v>
      </c>
    </row>
    <row r="44" spans="1:4" ht="13.5" thickBot="1">
      <c r="A44" s="348" t="s">
        <v>390</v>
      </c>
      <c r="B44" s="349">
        <f>SUM(B41:B43)</f>
        <v>13234719</v>
      </c>
      <c r="C44" s="350">
        <f>SUM(C41:C43)</f>
        <v>13249317</v>
      </c>
      <c r="D44" s="350">
        <f>SUM(D41:D43)</f>
        <v>13249317</v>
      </c>
    </row>
    <row r="45" spans="1:4" ht="13.5" thickBot="1">
      <c r="A45" s="371"/>
      <c r="B45" s="352"/>
      <c r="C45" s="353"/>
      <c r="D45" s="353"/>
    </row>
    <row r="46" spans="1:4" ht="12.75">
      <c r="A46" s="371" t="s">
        <v>397</v>
      </c>
      <c r="B46" s="352"/>
      <c r="C46" s="356"/>
      <c r="D46" s="356"/>
    </row>
    <row r="47" spans="1:4" ht="13.5" thickBot="1">
      <c r="A47" s="372" t="s">
        <v>398</v>
      </c>
      <c r="B47" s="373">
        <v>2565000</v>
      </c>
      <c r="C47" s="361">
        <v>2565000</v>
      </c>
      <c r="D47" s="361">
        <v>2565000</v>
      </c>
    </row>
    <row r="48" spans="1:4" ht="13.5" thickBot="1">
      <c r="A48" s="362" t="s">
        <v>399</v>
      </c>
      <c r="B48" s="374">
        <f>SUM(B47)</f>
        <v>2565000</v>
      </c>
      <c r="C48" s="349">
        <f>SUM(C47)</f>
        <v>2565000</v>
      </c>
      <c r="D48" s="349">
        <f>SUM(D47)</f>
        <v>2565000</v>
      </c>
    </row>
    <row r="49" spans="1:4" ht="13.5" thickBot="1">
      <c r="A49" s="371"/>
      <c r="B49" s="352"/>
      <c r="C49" s="353"/>
      <c r="D49" s="353"/>
    </row>
    <row r="50" spans="1:4" ht="13.5" thickBot="1">
      <c r="A50" s="348" t="s">
        <v>391</v>
      </c>
      <c r="B50" s="349">
        <f>SUM(B20,B38,B44,B48)</f>
        <v>101114491</v>
      </c>
      <c r="C50" s="349">
        <f>SUM(C20,C38,C44,C48)</f>
        <v>103708156</v>
      </c>
      <c r="D50" s="349">
        <f>SUM(D20,D38,D44,D48)</f>
        <v>103708156</v>
      </c>
    </row>
    <row r="51" spans="1:4" ht="12.75">
      <c r="A51" s="375"/>
      <c r="B51" s="375"/>
      <c r="C51" s="335"/>
      <c r="D51" s="335"/>
    </row>
    <row r="52" spans="1:4" ht="12.75">
      <c r="A52" s="376" t="s">
        <v>392</v>
      </c>
      <c r="B52" s="375"/>
      <c r="C52" s="335"/>
      <c r="D52" s="335"/>
    </row>
  </sheetData>
  <sheetProtection/>
  <mergeCells count="7">
    <mergeCell ref="A2:D2"/>
    <mergeCell ref="A3:D3"/>
    <mergeCell ref="A4:D4"/>
    <mergeCell ref="A7:A10"/>
    <mergeCell ref="B7:B10"/>
    <mergeCell ref="C7:C10"/>
    <mergeCell ref="D7:D10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80" r:id="rId1"/>
  <headerFooter alignWithMargins="0">
    <oddHeader>&amp;R7. számú melléklet</oddHeader>
  </headerFooter>
  <ignoredErrors>
    <ignoredError sqref="C13:D13" formulaRange="1"/>
    <ignoredError sqref="B13" formulaRange="1" unlockedFormula="1"/>
    <ignoredError sqref="B30 B36:D36 B38 B20 B44 B48:D48 B50:D5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9.7109375" style="0" customWidth="1"/>
    <col min="2" max="5" width="12.28125" style="0" customWidth="1"/>
  </cols>
  <sheetData>
    <row r="2" spans="1:5" ht="12.75">
      <c r="A2" s="823" t="s">
        <v>832</v>
      </c>
      <c r="B2" s="823"/>
      <c r="C2" s="823"/>
      <c r="D2" s="823"/>
      <c r="E2" s="823"/>
    </row>
    <row r="3" spans="1:5" ht="12.75">
      <c r="A3" s="823" t="s">
        <v>590</v>
      </c>
      <c r="B3" s="823"/>
      <c r="C3" s="823"/>
      <c r="D3" s="823"/>
      <c r="E3" s="823"/>
    </row>
    <row r="4" spans="1:5" ht="12.75">
      <c r="A4" s="823" t="s">
        <v>602</v>
      </c>
      <c r="B4" s="823"/>
      <c r="C4" s="823"/>
      <c r="D4" s="823"/>
      <c r="E4" s="823"/>
    </row>
    <row r="6" spans="1:5" ht="14.25" thickBot="1">
      <c r="A6" s="377"/>
      <c r="B6" s="154"/>
      <c r="C6" s="378"/>
      <c r="E6" s="389" t="s">
        <v>279</v>
      </c>
    </row>
    <row r="7" spans="1:5" ht="32.25" thickBot="1">
      <c r="A7" s="379" t="s">
        <v>400</v>
      </c>
      <c r="B7" s="386" t="s">
        <v>242</v>
      </c>
      <c r="C7" s="304" t="s">
        <v>243</v>
      </c>
      <c r="D7" s="304" t="s">
        <v>244</v>
      </c>
      <c r="E7" s="388" t="s">
        <v>245</v>
      </c>
    </row>
    <row r="8" spans="1:5" ht="16.5" thickBot="1">
      <c r="A8" s="380" t="s">
        <v>26</v>
      </c>
      <c r="B8" s="380" t="s">
        <v>27</v>
      </c>
      <c r="C8" s="380" t="s">
        <v>28</v>
      </c>
      <c r="D8" s="379" t="s">
        <v>29</v>
      </c>
      <c r="E8" s="379" t="s">
        <v>30</v>
      </c>
    </row>
    <row r="9" spans="1:5" ht="15.75">
      <c r="A9" s="381" t="s">
        <v>401</v>
      </c>
      <c r="B9" s="390">
        <v>114996</v>
      </c>
      <c r="C9" s="391">
        <v>114996</v>
      </c>
      <c r="D9" s="415">
        <v>1737</v>
      </c>
      <c r="E9" s="408">
        <f>D9/C9*100</f>
        <v>1.5104873212981322</v>
      </c>
    </row>
    <row r="10" spans="1:5" ht="15.75">
      <c r="A10" s="382" t="s">
        <v>402</v>
      </c>
      <c r="B10" s="393">
        <v>5969</v>
      </c>
      <c r="C10" s="394">
        <v>5969</v>
      </c>
      <c r="D10" s="414">
        <v>565</v>
      </c>
      <c r="E10" s="409">
        <f>D10/C10*100</f>
        <v>9.465572122633608</v>
      </c>
    </row>
    <row r="11" spans="1:5" ht="15.75">
      <c r="A11" s="382" t="s">
        <v>403</v>
      </c>
      <c r="B11" s="393">
        <v>797</v>
      </c>
      <c r="C11" s="394">
        <v>797</v>
      </c>
      <c r="D11" s="414">
        <v>797</v>
      </c>
      <c r="E11" s="409">
        <f aca="true" t="shared" si="0" ref="E11:E34">D11/C11*100</f>
        <v>100</v>
      </c>
    </row>
    <row r="12" spans="1:5" ht="15.75">
      <c r="A12" s="382" t="s">
        <v>404</v>
      </c>
      <c r="B12" s="393">
        <v>1511</v>
      </c>
      <c r="C12" s="394">
        <v>1511</v>
      </c>
      <c r="D12" s="414">
        <v>0</v>
      </c>
      <c r="E12" s="409">
        <f t="shared" si="0"/>
        <v>0</v>
      </c>
    </row>
    <row r="13" spans="1:5" ht="15.75">
      <c r="A13" s="382" t="s">
        <v>405</v>
      </c>
      <c r="B13" s="393">
        <v>513</v>
      </c>
      <c r="C13" s="394">
        <v>513</v>
      </c>
      <c r="D13" s="414">
        <v>0</v>
      </c>
      <c r="E13" s="409">
        <f t="shared" si="0"/>
        <v>0</v>
      </c>
    </row>
    <row r="14" spans="1:5" ht="15.75">
      <c r="A14" s="382" t="s">
        <v>406</v>
      </c>
      <c r="B14" s="393">
        <v>1000</v>
      </c>
      <c r="C14" s="394">
        <v>1000</v>
      </c>
      <c r="D14" s="414">
        <v>0</v>
      </c>
      <c r="E14" s="409">
        <f t="shared" si="0"/>
        <v>0</v>
      </c>
    </row>
    <row r="15" spans="1:5" ht="15.75">
      <c r="A15" s="383" t="s">
        <v>407</v>
      </c>
      <c r="B15" s="393">
        <v>3000</v>
      </c>
      <c r="C15" s="394">
        <v>3000</v>
      </c>
      <c r="D15" s="414">
        <v>1960</v>
      </c>
      <c r="E15" s="409">
        <f t="shared" si="0"/>
        <v>65.33333333333333</v>
      </c>
    </row>
    <row r="16" spans="1:5" ht="15.75">
      <c r="A16" s="383" t="s">
        <v>408</v>
      </c>
      <c r="B16" s="393">
        <v>1235</v>
      </c>
      <c r="C16" s="394">
        <v>1235</v>
      </c>
      <c r="D16" s="414">
        <v>0</v>
      </c>
      <c r="E16" s="409">
        <f t="shared" si="0"/>
        <v>0</v>
      </c>
    </row>
    <row r="17" spans="1:5" ht="15.75">
      <c r="A17" s="383" t="s">
        <v>409</v>
      </c>
      <c r="B17" s="393">
        <v>10500</v>
      </c>
      <c r="C17" s="394">
        <v>10500</v>
      </c>
      <c r="D17" s="414">
        <v>9560</v>
      </c>
      <c r="E17" s="409">
        <f t="shared" si="0"/>
        <v>91.04761904761904</v>
      </c>
    </row>
    <row r="18" spans="1:5" ht="15.75">
      <c r="A18" s="383" t="s">
        <v>410</v>
      </c>
      <c r="B18" s="393">
        <v>800</v>
      </c>
      <c r="C18" s="394">
        <v>800</v>
      </c>
      <c r="D18" s="414">
        <v>0</v>
      </c>
      <c r="E18" s="409">
        <f t="shared" si="0"/>
        <v>0</v>
      </c>
    </row>
    <row r="19" spans="1:5" ht="15.75">
      <c r="A19" s="382" t="s">
        <v>411</v>
      </c>
      <c r="B19" s="393">
        <v>8600</v>
      </c>
      <c r="C19" s="394">
        <v>0</v>
      </c>
      <c r="D19" s="414">
        <v>0</v>
      </c>
      <c r="E19" s="417" t="s">
        <v>247</v>
      </c>
    </row>
    <row r="20" spans="1:5" ht="15.75">
      <c r="A20" s="382" t="s">
        <v>412</v>
      </c>
      <c r="B20" s="393">
        <v>4000</v>
      </c>
      <c r="C20" s="395">
        <v>0</v>
      </c>
      <c r="D20" s="414">
        <v>0</v>
      </c>
      <c r="E20" s="417" t="s">
        <v>247</v>
      </c>
    </row>
    <row r="21" spans="1:5" ht="15.75">
      <c r="A21" s="382" t="s">
        <v>413</v>
      </c>
      <c r="B21" s="393">
        <v>6850</v>
      </c>
      <c r="C21" s="395">
        <v>5000</v>
      </c>
      <c r="D21" s="414">
        <v>5626</v>
      </c>
      <c r="E21" s="409">
        <f t="shared" si="0"/>
        <v>112.52</v>
      </c>
    </row>
    <row r="22" spans="1:5" ht="15.75">
      <c r="A22" s="382" t="s">
        <v>414</v>
      </c>
      <c r="B22" s="396" t="s">
        <v>415</v>
      </c>
      <c r="C22" s="397">
        <v>4800</v>
      </c>
      <c r="D22" s="414">
        <v>4348</v>
      </c>
      <c r="E22" s="409">
        <f t="shared" si="0"/>
        <v>90.58333333333334</v>
      </c>
    </row>
    <row r="23" spans="1:5" ht="15.75">
      <c r="A23" s="382" t="s">
        <v>416</v>
      </c>
      <c r="B23" s="396" t="s">
        <v>415</v>
      </c>
      <c r="C23" s="397">
        <v>1050</v>
      </c>
      <c r="D23" s="414">
        <v>1106</v>
      </c>
      <c r="E23" s="409">
        <f t="shared" si="0"/>
        <v>105.33333333333333</v>
      </c>
    </row>
    <row r="24" spans="1:5" ht="15.75">
      <c r="A24" s="382" t="s">
        <v>417</v>
      </c>
      <c r="B24" s="393">
        <v>11000</v>
      </c>
      <c r="C24" s="395">
        <v>11000</v>
      </c>
      <c r="D24" s="414">
        <v>11826</v>
      </c>
      <c r="E24" s="409">
        <f t="shared" si="0"/>
        <v>107.50909090909092</v>
      </c>
    </row>
    <row r="25" spans="1:5" ht="15.75">
      <c r="A25" s="382" t="s">
        <v>418</v>
      </c>
      <c r="B25" s="393">
        <v>16500</v>
      </c>
      <c r="C25" s="395">
        <v>18210</v>
      </c>
      <c r="D25" s="414">
        <v>18308</v>
      </c>
      <c r="E25" s="409">
        <f t="shared" si="0"/>
        <v>100.53816584294344</v>
      </c>
    </row>
    <row r="26" spans="1:5" ht="15.75">
      <c r="A26" s="382" t="s">
        <v>419</v>
      </c>
      <c r="B26" s="393">
        <v>6400</v>
      </c>
      <c r="C26" s="394">
        <v>6400</v>
      </c>
      <c r="D26" s="414">
        <v>7217</v>
      </c>
      <c r="E26" s="409">
        <f t="shared" si="0"/>
        <v>112.765625</v>
      </c>
    </row>
    <row r="27" spans="1:5" ht="15.75">
      <c r="A27" s="382" t="s">
        <v>420</v>
      </c>
      <c r="B27" s="393">
        <v>597</v>
      </c>
      <c r="C27" s="394">
        <v>384</v>
      </c>
      <c r="D27" s="414">
        <v>0</v>
      </c>
      <c r="E27" s="409">
        <f t="shared" si="0"/>
        <v>0</v>
      </c>
    </row>
    <row r="28" spans="1:5" ht="15.75">
      <c r="A28" s="382" t="s">
        <v>421</v>
      </c>
      <c r="B28" s="393">
        <v>1000</v>
      </c>
      <c r="C28" s="394">
        <v>1000</v>
      </c>
      <c r="D28" s="414">
        <v>561</v>
      </c>
      <c r="E28" s="409">
        <f t="shared" si="0"/>
        <v>56.10000000000001</v>
      </c>
    </row>
    <row r="29" spans="1:5" ht="15.75">
      <c r="A29" s="382" t="s">
        <v>422</v>
      </c>
      <c r="B29" s="393">
        <v>4000</v>
      </c>
      <c r="C29" s="394">
        <v>4000</v>
      </c>
      <c r="D29" s="414">
        <v>3434</v>
      </c>
      <c r="E29" s="409">
        <f t="shared" si="0"/>
        <v>85.85000000000001</v>
      </c>
    </row>
    <row r="30" spans="1:5" ht="15.75">
      <c r="A30" s="382" t="s">
        <v>423</v>
      </c>
      <c r="B30" s="393"/>
      <c r="C30" s="395">
        <v>224</v>
      </c>
      <c r="D30" s="407">
        <v>0</v>
      </c>
      <c r="E30" s="409">
        <f t="shared" si="0"/>
        <v>0</v>
      </c>
    </row>
    <row r="31" spans="1:7" ht="15.75">
      <c r="A31" s="403" t="s">
        <v>424</v>
      </c>
      <c r="B31" s="404"/>
      <c r="C31" s="405">
        <v>3973</v>
      </c>
      <c r="D31" s="416">
        <v>13244</v>
      </c>
      <c r="E31" s="409">
        <f t="shared" si="0"/>
        <v>333.3501132645356</v>
      </c>
      <c r="G31" s="95"/>
    </row>
    <row r="32" spans="1:5" ht="15.75">
      <c r="A32" s="382" t="s">
        <v>434</v>
      </c>
      <c r="B32" s="393"/>
      <c r="C32" s="401">
        <v>37553</v>
      </c>
      <c r="D32" s="407">
        <v>36641</v>
      </c>
      <c r="E32" s="409">
        <f t="shared" si="0"/>
        <v>97.57143237557585</v>
      </c>
    </row>
    <row r="33" spans="1:5" ht="15.75">
      <c r="A33" s="382" t="s">
        <v>439</v>
      </c>
      <c r="B33" s="393"/>
      <c r="C33" s="401">
        <v>213</v>
      </c>
      <c r="D33" s="407">
        <v>213</v>
      </c>
      <c r="E33" s="409">
        <f t="shared" si="0"/>
        <v>100</v>
      </c>
    </row>
    <row r="34" spans="1:5" ht="15.75">
      <c r="A34" s="403" t="s">
        <v>441</v>
      </c>
      <c r="B34" s="404"/>
      <c r="C34" s="412">
        <v>153</v>
      </c>
      <c r="D34" s="413">
        <v>152</v>
      </c>
      <c r="E34" s="409">
        <f t="shared" si="0"/>
        <v>99.34640522875817</v>
      </c>
    </row>
    <row r="35" spans="1:5" ht="15.75">
      <c r="A35" s="403" t="s">
        <v>442</v>
      </c>
      <c r="B35" s="404"/>
      <c r="C35" s="412"/>
      <c r="D35" s="413">
        <v>1739</v>
      </c>
      <c r="E35" s="417" t="s">
        <v>247</v>
      </c>
    </row>
    <row r="36" spans="1:5" ht="16.5" thickBot="1">
      <c r="A36" s="384" t="s">
        <v>440</v>
      </c>
      <c r="B36" s="398"/>
      <c r="C36" s="402"/>
      <c r="D36" s="411">
        <v>121</v>
      </c>
      <c r="E36" s="417" t="s">
        <v>247</v>
      </c>
    </row>
    <row r="37" spans="1:5" ht="16.5" thickBot="1">
      <c r="A37" s="385" t="s">
        <v>425</v>
      </c>
      <c r="B37" s="399">
        <f>SUM(B9:B36)</f>
        <v>199268</v>
      </c>
      <c r="C37" s="399">
        <f>SUM(C9:C36)</f>
        <v>234281</v>
      </c>
      <c r="D37" s="399">
        <f>SUM(D9:D36)</f>
        <v>119155</v>
      </c>
      <c r="E37" s="331">
        <f>D37/C37*100</f>
        <v>50.85986486313444</v>
      </c>
    </row>
    <row r="38" spans="1:5" ht="32.25" thickBot="1">
      <c r="A38" s="379" t="s">
        <v>426</v>
      </c>
      <c r="B38" s="386" t="s">
        <v>242</v>
      </c>
      <c r="C38" s="304" t="s">
        <v>243</v>
      </c>
      <c r="D38" s="304" t="s">
        <v>244</v>
      </c>
      <c r="E38" s="388" t="s">
        <v>245</v>
      </c>
    </row>
    <row r="39" spans="1:5" ht="16.5" thickBot="1">
      <c r="A39" s="380" t="s">
        <v>26</v>
      </c>
      <c r="B39" s="380" t="s">
        <v>27</v>
      </c>
      <c r="C39" s="380" t="s">
        <v>28</v>
      </c>
      <c r="D39" s="379" t="s">
        <v>29</v>
      </c>
      <c r="E39" s="379" t="s">
        <v>30</v>
      </c>
    </row>
    <row r="40" spans="1:5" ht="15.75">
      <c r="A40" s="381" t="s">
        <v>427</v>
      </c>
      <c r="B40" s="390">
        <v>355</v>
      </c>
      <c r="C40" s="390">
        <v>355</v>
      </c>
      <c r="D40" s="406">
        <v>251</v>
      </c>
      <c r="E40" s="406">
        <f>D40/C40*100</f>
        <v>70.70422535211267</v>
      </c>
    </row>
    <row r="41" spans="1:5" ht="15.75">
      <c r="A41" s="382" t="s">
        <v>428</v>
      </c>
      <c r="B41" s="393">
        <v>430</v>
      </c>
      <c r="C41" s="393">
        <v>430</v>
      </c>
      <c r="D41" s="407">
        <v>0</v>
      </c>
      <c r="E41" s="407">
        <f>D41/C41*100</f>
        <v>0</v>
      </c>
    </row>
    <row r="42" spans="1:5" ht="15.75">
      <c r="A42" s="382" t="s">
        <v>429</v>
      </c>
      <c r="B42" s="393">
        <v>357</v>
      </c>
      <c r="C42" s="393">
        <v>357</v>
      </c>
      <c r="D42" s="407">
        <v>0</v>
      </c>
      <c r="E42" s="407">
        <f aca="true" t="shared" si="1" ref="E42:E48">D42/C42*100</f>
        <v>0</v>
      </c>
    </row>
    <row r="43" spans="1:5" ht="15.75">
      <c r="A43" s="382" t="s">
        <v>430</v>
      </c>
      <c r="B43" s="393">
        <v>1000</v>
      </c>
      <c r="C43" s="393">
        <v>1000</v>
      </c>
      <c r="D43" s="414">
        <v>236</v>
      </c>
      <c r="E43" s="407">
        <f t="shared" si="1"/>
        <v>23.599999999999998</v>
      </c>
    </row>
    <row r="44" spans="1:5" ht="15.75">
      <c r="A44" s="382" t="s">
        <v>431</v>
      </c>
      <c r="B44" s="393">
        <v>3000</v>
      </c>
      <c r="C44" s="393">
        <v>3000</v>
      </c>
      <c r="D44" s="407">
        <v>0</v>
      </c>
      <c r="E44" s="407">
        <f t="shared" si="1"/>
        <v>0</v>
      </c>
    </row>
    <row r="45" spans="1:5" ht="15.75">
      <c r="A45" s="382" t="s">
        <v>432</v>
      </c>
      <c r="B45" s="393"/>
      <c r="C45" s="401">
        <v>1370</v>
      </c>
      <c r="D45" s="407">
        <v>0</v>
      </c>
      <c r="E45" s="407">
        <f t="shared" si="1"/>
        <v>0</v>
      </c>
    </row>
    <row r="46" spans="1:5" ht="15.75">
      <c r="A46" s="382" t="s">
        <v>433</v>
      </c>
      <c r="B46" s="393"/>
      <c r="C46" s="401">
        <v>6286</v>
      </c>
      <c r="D46" s="414">
        <v>6286</v>
      </c>
      <c r="E46" s="407">
        <f t="shared" si="1"/>
        <v>100</v>
      </c>
    </row>
    <row r="47" spans="1:5" ht="15.75">
      <c r="A47" s="382" t="s">
        <v>435</v>
      </c>
      <c r="B47" s="393"/>
      <c r="C47" s="401">
        <v>13915</v>
      </c>
      <c r="D47" s="414">
        <v>13264</v>
      </c>
      <c r="E47" s="407">
        <f t="shared" si="1"/>
        <v>95.32159540064679</v>
      </c>
    </row>
    <row r="48" spans="1:5" ht="15.75">
      <c r="A48" s="382" t="s">
        <v>436</v>
      </c>
      <c r="B48" s="393"/>
      <c r="C48" s="401">
        <v>711</v>
      </c>
      <c r="D48" s="414">
        <v>711</v>
      </c>
      <c r="E48" s="407">
        <f t="shared" si="1"/>
        <v>100</v>
      </c>
    </row>
    <row r="49" spans="1:5" ht="16.5" thickBot="1">
      <c r="A49" s="384" t="s">
        <v>437</v>
      </c>
      <c r="B49" s="398"/>
      <c r="C49" s="402">
        <v>360</v>
      </c>
      <c r="D49" s="330">
        <v>322</v>
      </c>
      <c r="E49" s="330">
        <f>D49/C49*100</f>
        <v>89.44444444444444</v>
      </c>
    </row>
    <row r="50" spans="1:5" ht="16.5" thickBot="1">
      <c r="A50" s="385" t="s">
        <v>438</v>
      </c>
      <c r="B50" s="399">
        <f>SUM(B40:B49)</f>
        <v>5142</v>
      </c>
      <c r="C50" s="400">
        <f>SUM(C40:C49)</f>
        <v>27784</v>
      </c>
      <c r="D50" s="400">
        <f>SUM(D40:D49)</f>
        <v>21070</v>
      </c>
      <c r="E50" s="331">
        <f>D50/C50*100</f>
        <v>75.83501295709762</v>
      </c>
    </row>
  </sheetData>
  <sheetProtection/>
  <mergeCells count="3">
    <mergeCell ref="A2:E2"/>
    <mergeCell ref="A3:E3"/>
    <mergeCell ref="A4:E4"/>
  </mergeCells>
  <printOptions/>
  <pageMargins left="0.5905511811023623" right="0.5905511811023623" top="0.5905511811023623" bottom="0.5905511811023623" header="0.3937007874015748" footer="0.31496062992125984"/>
  <pageSetup orientation="portrait" paperSize="9" scale="90" r:id="rId1"/>
  <headerFooter alignWithMargins="0">
    <oddHeader>&amp;R8. számú melléklet</oddHeader>
  </headerFooter>
  <ignoredErrors>
    <ignoredError sqref="B22:B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C49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57.57421875" style="0" customWidth="1"/>
    <col min="2" max="2" width="14.7109375" style="0" customWidth="1"/>
    <col min="3" max="3" width="23.57421875" style="0" customWidth="1"/>
  </cols>
  <sheetData>
    <row r="2" spans="1:3" ht="12.75">
      <c r="A2" s="823" t="s">
        <v>832</v>
      </c>
      <c r="B2" s="823"/>
      <c r="C2" s="823"/>
    </row>
    <row r="3" spans="1:3" ht="12.75">
      <c r="A3" s="823" t="s">
        <v>598</v>
      </c>
      <c r="B3" s="823"/>
      <c r="C3" s="823"/>
    </row>
    <row r="4" spans="1:3" ht="12.75">
      <c r="A4" s="823" t="s">
        <v>603</v>
      </c>
      <c r="B4" s="823"/>
      <c r="C4" s="823"/>
    </row>
    <row r="5" spans="1:3" ht="12.75">
      <c r="A5" s="823" t="s">
        <v>604</v>
      </c>
      <c r="B5" s="823"/>
      <c r="C5" s="823"/>
    </row>
    <row r="6" spans="1:3" ht="14.25">
      <c r="A6" s="860"/>
      <c r="B6" s="860"/>
      <c r="C6" s="860"/>
    </row>
    <row r="7" spans="1:3" ht="15.75" thickBot="1">
      <c r="A7" s="418" t="s">
        <v>443</v>
      </c>
      <c r="B7" s="419"/>
      <c r="C7" s="765" t="s">
        <v>444</v>
      </c>
    </row>
    <row r="8" spans="1:3" ht="31.5" thickBot="1" thickTop="1">
      <c r="A8" s="420" t="s">
        <v>445</v>
      </c>
      <c r="B8" s="766" t="s">
        <v>446</v>
      </c>
      <c r="C8" s="766" t="s">
        <v>447</v>
      </c>
    </row>
    <row r="9" spans="1:3" ht="15.75" thickTop="1">
      <c r="A9" s="421" t="s">
        <v>448</v>
      </c>
      <c r="B9" s="421">
        <v>1</v>
      </c>
      <c r="C9" s="431">
        <v>107</v>
      </c>
    </row>
    <row r="10" spans="1:3" ht="15">
      <c r="A10" s="421" t="s">
        <v>449</v>
      </c>
      <c r="B10" s="421">
        <v>1</v>
      </c>
      <c r="C10" s="431">
        <v>330</v>
      </c>
    </row>
    <row r="11" spans="1:3" ht="15">
      <c r="A11" s="421" t="s">
        <v>450</v>
      </c>
      <c r="B11" s="421">
        <v>3</v>
      </c>
      <c r="C11" s="431">
        <v>1525</v>
      </c>
    </row>
    <row r="12" spans="1:3" ht="15.75" thickBot="1">
      <c r="A12" s="422" t="s">
        <v>451</v>
      </c>
      <c r="B12" s="422">
        <v>1</v>
      </c>
      <c r="C12" s="432">
        <v>10006</v>
      </c>
    </row>
    <row r="13" spans="1:3" ht="15.75" thickBot="1" thickTop="1">
      <c r="A13" s="423" t="s">
        <v>452</v>
      </c>
      <c r="B13" s="423">
        <f>SUM(B9:B12)</f>
        <v>6</v>
      </c>
      <c r="C13" s="433">
        <f>SUM(C9:C12)</f>
        <v>11968</v>
      </c>
    </row>
    <row r="14" spans="1:3" ht="15" thickTop="1">
      <c r="A14" s="767"/>
      <c r="B14" s="767"/>
      <c r="C14" s="768"/>
    </row>
    <row r="15" spans="1:3" ht="15.75" thickBot="1">
      <c r="A15" s="418" t="s">
        <v>453</v>
      </c>
      <c r="B15" s="419"/>
      <c r="C15" s="765" t="s">
        <v>444</v>
      </c>
    </row>
    <row r="16" spans="1:3" ht="31.5" thickBot="1" thickTop="1">
      <c r="A16" s="424" t="s">
        <v>445</v>
      </c>
      <c r="B16" s="764" t="s">
        <v>446</v>
      </c>
      <c r="C16" s="764" t="s">
        <v>447</v>
      </c>
    </row>
    <row r="17" spans="1:3" ht="15.75" thickTop="1">
      <c r="A17" s="426" t="s">
        <v>826</v>
      </c>
      <c r="B17" s="426">
        <v>0</v>
      </c>
      <c r="C17" s="434">
        <v>0</v>
      </c>
    </row>
    <row r="18" spans="1:3" ht="15">
      <c r="A18" s="427" t="s">
        <v>454</v>
      </c>
      <c r="B18" s="427">
        <v>0</v>
      </c>
      <c r="C18" s="435">
        <v>0</v>
      </c>
    </row>
    <row r="19" spans="1:3" ht="30">
      <c r="A19" s="428" t="s">
        <v>455</v>
      </c>
      <c r="B19" s="427"/>
      <c r="C19" s="435"/>
    </row>
    <row r="20" spans="1:3" ht="15">
      <c r="A20" s="428" t="s">
        <v>827</v>
      </c>
      <c r="B20" s="427">
        <v>1</v>
      </c>
      <c r="C20" s="435">
        <v>500</v>
      </c>
    </row>
    <row r="21" spans="1:3" ht="15" customHeight="1">
      <c r="A21" s="428" t="s">
        <v>828</v>
      </c>
      <c r="B21" s="427">
        <v>1</v>
      </c>
      <c r="C21" s="435">
        <v>120</v>
      </c>
    </row>
    <row r="22" spans="1:3" ht="15">
      <c r="A22" s="421" t="s">
        <v>456</v>
      </c>
      <c r="B22" s="421"/>
      <c r="C22" s="436"/>
    </row>
    <row r="23" spans="1:3" ht="15">
      <c r="A23" s="421" t="s">
        <v>457</v>
      </c>
      <c r="B23" s="812">
        <v>17</v>
      </c>
      <c r="C23" s="439">
        <v>454</v>
      </c>
    </row>
    <row r="24" spans="1:3" ht="15">
      <c r="A24" s="421" t="s">
        <v>458</v>
      </c>
      <c r="B24" s="812">
        <v>4</v>
      </c>
      <c r="C24" s="439">
        <v>60</v>
      </c>
    </row>
    <row r="25" spans="1:3" ht="15">
      <c r="A25" s="421" t="s">
        <v>459</v>
      </c>
      <c r="B25" s="812">
        <v>3</v>
      </c>
      <c r="C25" s="439">
        <v>33</v>
      </c>
    </row>
    <row r="26" spans="1:3" ht="15">
      <c r="A26" s="421" t="s">
        <v>460</v>
      </c>
      <c r="B26" s="812">
        <v>0</v>
      </c>
      <c r="C26" s="439">
        <v>0</v>
      </c>
    </row>
    <row r="27" spans="1:3" ht="15">
      <c r="A27" s="421" t="s">
        <v>461</v>
      </c>
      <c r="B27" s="812">
        <v>3</v>
      </c>
      <c r="C27" s="439">
        <v>47</v>
      </c>
    </row>
    <row r="28" spans="1:3" ht="15.75" thickBot="1">
      <c r="A28" s="421" t="s">
        <v>462</v>
      </c>
      <c r="B28" s="812">
        <v>17</v>
      </c>
      <c r="C28" s="439">
        <v>163</v>
      </c>
    </row>
    <row r="29" spans="1:3" ht="15.75" thickBot="1" thickTop="1">
      <c r="A29" s="423" t="s">
        <v>463</v>
      </c>
      <c r="B29" s="813">
        <f>SUM(B17:B28)</f>
        <v>46</v>
      </c>
      <c r="C29" s="814">
        <f>SUM(C17:C28)</f>
        <v>1377</v>
      </c>
    </row>
    <row r="30" spans="1:3" ht="15.75" thickTop="1">
      <c r="A30" s="419"/>
      <c r="B30" s="419"/>
      <c r="C30" s="419"/>
    </row>
    <row r="31" spans="1:3" ht="15.75" thickBot="1">
      <c r="A31" s="418" t="s">
        <v>464</v>
      </c>
      <c r="B31" s="419"/>
      <c r="C31" s="765" t="s">
        <v>444</v>
      </c>
    </row>
    <row r="32" spans="1:3" ht="31.5" thickBot="1" thickTop="1">
      <c r="A32" s="424" t="s">
        <v>445</v>
      </c>
      <c r="B32" s="764" t="s">
        <v>446</v>
      </c>
      <c r="C32" s="764" t="s">
        <v>447</v>
      </c>
    </row>
    <row r="33" spans="1:3" ht="16.5" thickBot="1" thickTop="1">
      <c r="A33" s="429" t="s">
        <v>465</v>
      </c>
      <c r="B33" s="425"/>
      <c r="C33" s="425"/>
    </row>
    <row r="34" spans="1:3" ht="15.75" thickTop="1">
      <c r="A34" s="426" t="s">
        <v>466</v>
      </c>
      <c r="B34" s="426">
        <v>8</v>
      </c>
      <c r="C34" s="437">
        <v>1851</v>
      </c>
    </row>
    <row r="35" spans="1:3" ht="15">
      <c r="A35" s="427" t="s">
        <v>467</v>
      </c>
      <c r="B35" s="427">
        <v>2</v>
      </c>
      <c r="C35" s="438">
        <v>111</v>
      </c>
    </row>
    <row r="36" spans="1:3" ht="15">
      <c r="A36" s="421" t="s">
        <v>468</v>
      </c>
      <c r="B36" s="421">
        <v>1</v>
      </c>
      <c r="C36" s="438">
        <v>45</v>
      </c>
    </row>
    <row r="37" spans="1:3" ht="15">
      <c r="A37" s="421" t="s">
        <v>469</v>
      </c>
      <c r="B37" s="421">
        <v>3</v>
      </c>
      <c r="C37" s="439">
        <v>1260</v>
      </c>
    </row>
    <row r="38" spans="1:3" ht="15">
      <c r="A38" s="421" t="s">
        <v>470</v>
      </c>
      <c r="B38" s="421">
        <v>1</v>
      </c>
      <c r="C38" s="439">
        <v>28</v>
      </c>
    </row>
    <row r="39" spans="1:3" ht="15">
      <c r="A39" s="421" t="s">
        <v>605</v>
      </c>
      <c r="B39" s="421">
        <v>1</v>
      </c>
      <c r="C39" s="439">
        <v>80</v>
      </c>
    </row>
    <row r="40" spans="1:3" ht="15">
      <c r="A40" s="421" t="s">
        <v>471</v>
      </c>
      <c r="B40" s="421">
        <v>1</v>
      </c>
      <c r="C40" s="439">
        <v>9</v>
      </c>
    </row>
    <row r="41" spans="1:3" ht="15">
      <c r="A41" s="421" t="s">
        <v>472</v>
      </c>
      <c r="B41" s="421">
        <v>1</v>
      </c>
      <c r="C41" s="439">
        <v>10</v>
      </c>
    </row>
    <row r="42" spans="1:3" ht="15">
      <c r="A42" s="421" t="s">
        <v>473</v>
      </c>
      <c r="B42" s="421">
        <v>6</v>
      </c>
      <c r="C42" s="431">
        <v>12000</v>
      </c>
    </row>
    <row r="43" spans="1:3" ht="15">
      <c r="A43" s="421" t="s">
        <v>474</v>
      </c>
      <c r="B43" s="421">
        <v>12</v>
      </c>
      <c r="C43" s="431">
        <v>1560</v>
      </c>
    </row>
    <row r="44" spans="1:3" ht="15.75" thickBot="1">
      <c r="A44" s="421" t="s">
        <v>475</v>
      </c>
      <c r="B44" s="421">
        <v>12</v>
      </c>
      <c r="C44" s="431">
        <v>6480</v>
      </c>
    </row>
    <row r="45" spans="1:3" ht="15.75" thickBot="1" thickTop="1">
      <c r="A45" s="423" t="s">
        <v>476</v>
      </c>
      <c r="B45" s="423">
        <f>SUM(B34:B44)</f>
        <v>48</v>
      </c>
      <c r="C45" s="433">
        <f>SUM(C34:C44)</f>
        <v>23434</v>
      </c>
    </row>
    <row r="46" spans="1:3" ht="15.75" thickBot="1" thickTop="1">
      <c r="A46" s="423" t="s">
        <v>477</v>
      </c>
      <c r="B46" s="423"/>
      <c r="C46" s="433"/>
    </row>
    <row r="47" spans="1:3" ht="16.5" thickBot="1" thickTop="1">
      <c r="A47" s="430" t="s">
        <v>478</v>
      </c>
      <c r="B47" s="430">
        <v>4</v>
      </c>
      <c r="C47" s="440">
        <v>7315</v>
      </c>
    </row>
    <row r="48" spans="1:3" ht="15.75" thickBot="1" thickTop="1">
      <c r="A48" s="423" t="s">
        <v>479</v>
      </c>
      <c r="B48" s="423">
        <f>SUM(B47)</f>
        <v>4</v>
      </c>
      <c r="C48" s="433">
        <f>SUM(C47)</f>
        <v>7315</v>
      </c>
    </row>
    <row r="49" spans="1:3" ht="15.75" thickBot="1" thickTop="1">
      <c r="A49" s="423" t="s">
        <v>480</v>
      </c>
      <c r="B49" s="423">
        <f>SUM(B45,B48)</f>
        <v>52</v>
      </c>
      <c r="C49" s="433">
        <f>SUM(C45,C48)</f>
        <v>30749</v>
      </c>
    </row>
    <row r="50" ht="13.5" thickTop="1"/>
  </sheetData>
  <sheetProtection/>
  <mergeCells count="5">
    <mergeCell ref="A6:C6"/>
    <mergeCell ref="A2:C2"/>
    <mergeCell ref="A3:C3"/>
    <mergeCell ref="A5:C5"/>
    <mergeCell ref="A4:C4"/>
  </mergeCells>
  <printOptions/>
  <pageMargins left="0.5905511811023623" right="0.5905511811023623" top="0.5905511811023623" bottom="0.5905511811023623" header="0.3937007874015748" footer="0.31496062992125984"/>
  <pageSetup orientation="portrait" paperSize="9" scale="90" r:id="rId1"/>
  <headerFooter alignWithMargins="0">
    <oddHeader>&amp;R9.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Balatonfenyves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2014-04-17T09:20:23Z</cp:lastPrinted>
  <dcterms:created xsi:type="dcterms:W3CDTF">2014-04-04T09:19:10Z</dcterms:created>
  <dcterms:modified xsi:type="dcterms:W3CDTF">2014-04-29T08:16:59Z</dcterms:modified>
  <cp:category/>
  <cp:version/>
  <cp:contentType/>
  <cp:contentStatus/>
</cp:coreProperties>
</file>