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activeTab="3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3.sz.mell." sheetId="6" r:id="rId6"/>
    <sheet name="4. sz. melléklet" sheetId="7" r:id="rId7"/>
  </sheets>
  <definedNames>
    <definedName name="_xlfn.IFERROR" hidden="1">#NAME?</definedName>
    <definedName name="_xlnm.Print_Area" localSheetId="0">'1.1.sz.mell.'!$A$1:$E$159</definedName>
    <definedName name="_xlnm.Print_Area" localSheetId="1">'1.2.sz.mell.'!$A$1:$E$158</definedName>
    <definedName name="_xlnm.Print_Area" localSheetId="2">'1.3.sz.mell.'!$A$1:$E$159</definedName>
  </definedNames>
  <calcPr fullCalcOnLoad="1"/>
</workbook>
</file>

<file path=xl/comments7.xml><?xml version="1.0" encoding="utf-8"?>
<comments xmlns="http://schemas.openxmlformats.org/spreadsheetml/2006/main">
  <authors>
    <author>csilla</author>
  </authors>
  <commentList>
    <comment ref="A4" authorId="0">
      <text>
        <r>
          <rPr>
            <b/>
            <sz val="9"/>
            <rFont val="Tahoma"/>
            <family val="2"/>
          </rPr>
          <t>csilla: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<sst xmlns="http://schemas.openxmlformats.org/spreadsheetml/2006/main" count="1153" uniqueCount="391">
  <si>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</si>
  <si>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</si>
  <si>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</si>
  <si>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</si>
  <si>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</si>
  <si>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</si>
  <si>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</si>
  <si>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</si>
  <si>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</si>
  <si>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</si>
  <si>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</si>
  <si>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</si>
  <si>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</si>
  <si>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</si>
  <si>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</si>
  <si>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</si>
  <si>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</si>
  <si>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</si>
  <si>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</si>
  <si>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</si>
  <si>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</si>
  <si>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</si>
  <si>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</si>
  <si>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</si>
  <si>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</si>
  <si>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</si>
  <si>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</si>
  <si>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</si>
  <si>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</si>
  <si>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 I A D Á S O K</t>
  </si>
  <si>
    <t>Kiadási jogcímek</t>
  </si>
  <si>
    <t>Személyi  juttatások</t>
  </si>
  <si>
    <t>Tartalékok</t>
  </si>
  <si>
    <t>Bevételek</t>
  </si>
  <si>
    <t>Kiadások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</si>
  <si>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</si>
  <si>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</si>
  <si>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</si>
  <si>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</si>
  <si>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</si>
  <si>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</si>
  <si>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</si>
  <si>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</si>
  <si>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</si>
  <si>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</si>
  <si>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</si>
  <si>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</si>
  <si>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</si>
  <si>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</si>
  <si>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</si>
  <si>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</si>
  <si>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</si>
  <si>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</si>
  <si>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</si>
  <si>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</si>
  <si>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</si>
  <si>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</si>
  <si>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</si>
  <si>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</si>
  <si>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</si>
  <si>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</si>
  <si>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</si>
  <si>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</si>
  <si>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</si>
  <si>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</si>
  <si>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</si>
  <si>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</si>
  <si>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</si>
  <si>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</si>
  <si>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</si>
  <si>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</si>
  <si>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</si>
  <si>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</si>
  <si>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</si>
  <si>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</si>
  <si>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</si>
  <si>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</si>
  <si>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</si>
  <si>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</si>
  <si>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</si>
  <si>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</si>
  <si>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</si>
  <si>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</si>
  <si>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</si>
  <si>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</si>
  <si>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</si>
  <si>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</si>
  <si>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</si>
  <si>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</si>
  <si>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</si>
  <si>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</si>
  <si>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</si>
  <si>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</si>
  <si>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</si>
  <si>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</si>
  <si>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</si>
  <si>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</si>
  <si>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</si>
  <si>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</si>
  <si>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</si>
  <si>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Betét elhelyezése</t>
  </si>
  <si>
    <t>Hitelek törlesztése</t>
  </si>
  <si>
    <t>Befektetési célú belföldi, külföldi értékpapírok vásárlása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</si>
  <si>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</si>
  <si>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</si>
  <si>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</si>
  <si>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</si>
  <si>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</si>
  <si>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</si>
  <si>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</si>
  <si>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</si>
  <si>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</si>
  <si>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</si>
  <si>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</si>
  <si>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</si>
  <si>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</si>
  <si>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</si>
  <si>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</si>
  <si>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</si>
  <si>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</si>
  <si>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</si>
  <si>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</si>
  <si>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</si>
  <si>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</si>
  <si>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</si>
  <si>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</si>
  <si>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</si>
  <si>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</si>
  <si>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</si>
  <si>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</si>
  <si>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</si>
  <si>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</si>
  <si>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</si>
  <si>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</si>
  <si>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</si>
  <si>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</si>
  <si>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</si>
  <si>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</si>
  <si>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</si>
  <si>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</si>
  <si>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</si>
  <si>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</si>
  <si>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</si>
  <si>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</si>
  <si>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</si>
  <si>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</si>
  <si>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</si>
  <si>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</si>
  <si>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</si>
  <si>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</si>
  <si>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</si>
  <si>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</si>
  <si>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</si>
  <si>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</si>
  <si>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</si>
  <si>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</si>
  <si>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</si>
  <si>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</si>
  <si>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</si>
  <si>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</si>
  <si>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</si>
  <si>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</si>
  <si>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</si>
  <si>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</si>
  <si>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</si>
  <si>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</si>
  <si>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</si>
  <si>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</si>
  <si>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</si>
  <si>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</si>
  <si>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</si>
  <si>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</si>
  <si>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</si>
  <si>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</si>
  <si>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</si>
  <si>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</si>
  <si>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</si>
  <si>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</si>
  <si>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</si>
  <si>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</si>
  <si>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</si>
  <si>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</si>
  <si>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</si>
  <si>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</si>
  <si>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</si>
  <si>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</si>
  <si>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</si>
  <si>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</si>
  <si>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</si>
  <si>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</si>
  <si>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</si>
  <si>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</si>
  <si>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</si>
  <si>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</si>
  <si>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</si>
  <si>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</si>
  <si>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</si>
  <si>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</si>
  <si>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</si>
  <si>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</si>
  <si>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</si>
  <si>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</si>
  <si>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</si>
  <si>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</si>
  <si>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</si>
  <si>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</si>
  <si>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</si>
  <si>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</si>
  <si>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</si>
  <si>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</si>
  <si>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</si>
  <si>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</si>
  <si>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</si>
  <si>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</si>
  <si>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</si>
  <si>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</si>
  <si>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</si>
  <si>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</si>
  <si>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</si>
  <si>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</si>
  <si>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</si>
  <si>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</si>
  <si>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</si>
  <si>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</si>
  <si>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</si>
  <si>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</si>
  <si>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</si>
  <si>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</si>
  <si>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</si>
  <si>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</si>
  <si>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</si>
  <si>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</si>
  <si>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</si>
  <si>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</si>
  <si>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</si>
  <si>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</si>
  <si>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</si>
  <si>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</si>
  <si>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</si>
  <si>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</si>
  <si>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</si>
  <si>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</si>
  <si>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</si>
  <si>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</si>
  <si>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</si>
  <si>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</si>
  <si>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</si>
  <si>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</si>
  <si>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</si>
  <si>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</si>
  <si>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</si>
  <si>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</si>
  <si>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</si>
  <si>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</si>
  <si>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</si>
  <si>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</si>
  <si>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</si>
  <si>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</si>
  <si>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</si>
  <si>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</si>
  <si>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</si>
  <si>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</si>
  <si>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</si>
  <si>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</si>
  <si>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</si>
  <si>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</si>
  <si>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</si>
  <si>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</si>
  <si>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</si>
  <si>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</si>
  <si>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</si>
  <si>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</si>
  <si>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</si>
  <si>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</si>
  <si>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</si>
  <si>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</si>
  <si>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</si>
  <si>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</si>
  <si>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</si>
  <si>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</si>
  <si>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</si>
  <si>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</si>
  <si>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</si>
  <si>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</si>
  <si>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</si>
  <si>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</si>
  <si>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</si>
  <si>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</si>
  <si>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</si>
  <si>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</si>
  <si>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</si>
  <si>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</si>
  <si>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</si>
  <si>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</si>
  <si>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</si>
  <si>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</si>
  <si>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</si>
  <si>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</si>
  <si>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</si>
  <si>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</si>
  <si>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</si>
  <si>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</si>
  <si>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</si>
  <si>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</si>
  <si>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</si>
  <si>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</si>
  <si>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</si>
  <si>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</si>
  <si>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</si>
  <si>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</si>
  <si>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</si>
  <si>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</si>
  <si>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</si>
  <si>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</si>
  <si>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</si>
  <si>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</si>
  <si>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</si>
  <si>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</si>
  <si>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</si>
  <si>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</si>
  <si>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</si>
  <si>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</si>
  <si>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</si>
  <si>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</si>
  <si>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</si>
  <si>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</si>
  <si>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</si>
  <si>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</si>
  <si>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</si>
  <si>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</si>
  <si>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</si>
  <si>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</si>
  <si>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</si>
  <si>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</si>
  <si>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</si>
  <si>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</si>
  <si>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</si>
  <si>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</si>
  <si>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</si>
  <si>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</si>
  <si>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</si>
  <si>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</si>
  <si>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</si>
  <si>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</si>
  <si>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</si>
  <si>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</si>
  <si>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</si>
  <si>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</si>
  <si>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Forintban</t>
  </si>
  <si>
    <t>Forintban !</t>
  </si>
  <si>
    <t xml:space="preserve"> Forintban !</t>
  </si>
  <si>
    <t xml:space="preserve">   - ÁH-án belüli megelőlegezés visszafizetése</t>
  </si>
  <si>
    <t>Forintban!</t>
  </si>
  <si>
    <t>Módosítás</t>
  </si>
  <si>
    <t>2018. évi módosított előirányzat</t>
  </si>
  <si>
    <r>
      <t xml:space="preserve">   Működési költségvetés kiadásai </t>
    </r>
    <r>
      <rPr>
        <sz val="10"/>
        <rFont val="Times New Roman CE"/>
        <family val="0"/>
      </rPr>
      <t>(1.1+…+1.5.+1.18.)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</si>
  <si>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</si>
  <si>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2018. évi módosított  előirányzat</t>
  </si>
  <si>
    <t>I</t>
  </si>
  <si>
    <t>Áh. Belüli megelőlegezés foly.</t>
  </si>
  <si>
    <t xml:space="preserve"> Likviditási célú hitelek, kölcsönök felvétele</t>
  </si>
  <si>
    <t xml:space="preserve"> Értékpapírok bevételei</t>
  </si>
  <si>
    <t xml:space="preserve"> Váltóbevételek</t>
  </si>
  <si>
    <t xml:space="preserve"> Adóssághoz nem kapcsolódó származékos ügyletek bevételei</t>
  </si>
  <si>
    <t>2018. évimódosított előirányzat</t>
  </si>
  <si>
    <t>I. 2018. évi módosított működési célú bevételek és kiadások módosított mérlege
(Önkormányzati szinten)</t>
  </si>
  <si>
    <t>II. 2018. évi módosított felhalmozási célú bevételek és kiadások mérlege
(Önkormányzati szinten)</t>
  </si>
  <si>
    <t>2018. évi módosított előirányzat 09.01.</t>
  </si>
  <si>
    <t>2018. évi módosított  előirányzat 09.01.</t>
  </si>
  <si>
    <t>Felújítás  megnevezése</t>
  </si>
  <si>
    <t>Óvoda felújítás ( napelemes )</t>
  </si>
  <si>
    <t>Járda és út felújítása</t>
  </si>
  <si>
    <t>Szivattyú felújítás</t>
  </si>
  <si>
    <t>Ravatalozó felújítása</t>
  </si>
  <si>
    <t>Orvosi rendelő felújítása</t>
  </si>
  <si>
    <t>ÖSSZESEN:</t>
  </si>
  <si>
    <t>Felújítási kiadások  módosított előirányzata felújításonként</t>
  </si>
  <si>
    <t xml:space="preserve">Módosítás </t>
  </si>
  <si>
    <t>2018. évi módosított előirányzat 12.31.</t>
  </si>
  <si>
    <t>2018. évi módosított  előirányzat 12.31.</t>
  </si>
  <si>
    <t>2018. évi módosított előirányzat 09.01</t>
  </si>
  <si>
    <t>2018. évi előirányzat 09.01.</t>
  </si>
  <si>
    <t>2018. évi módosított előirányzat 12.31..</t>
  </si>
  <si>
    <t>Teleház kazáncsere előleg</t>
  </si>
  <si>
    <t>Beruházási kiadások  módosított előirányzataberuházásonként</t>
  </si>
  <si>
    <t>Beruházsá megnevezése</t>
  </si>
  <si>
    <t>TOP beruházás</t>
  </si>
  <si>
    <t>Fűnyíró traktor, adapter, fűkasza</t>
  </si>
  <si>
    <t>Könyvtári számítógép</t>
  </si>
  <si>
    <t>Részesedés</t>
  </si>
  <si>
    <t>4.számú melléklet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</si>
</sst>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#,##0\ _F_t"/>
  </numFmts>
  <fonts count="56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9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0" fillId="0" borderId="0" xfId="60" applyFont="1" applyFill="1" applyProtection="1">
      <alignment/>
      <protection/>
    </xf>
    <xf numFmtId="164" fontId="9" fillId="0" borderId="10" xfId="0" applyNumberFormat="1" applyFont="1" applyFill="1" applyBorder="1" applyAlignment="1" applyProtection="1">
      <alignment vertical="center" wrapText="1"/>
      <protection/>
    </xf>
    <xf numFmtId="164" fontId="9" fillId="0" borderId="12" xfId="0" applyNumberFormat="1" applyFont="1" applyFill="1" applyBorder="1" applyAlignment="1" applyProtection="1">
      <alignment vertical="center" wrapText="1"/>
      <protection/>
    </xf>
    <xf numFmtId="164" fontId="9" fillId="0" borderId="13" xfId="0" applyNumberFormat="1" applyFont="1" applyFill="1" applyBorder="1" applyAlignment="1" applyProtection="1">
      <alignment vertical="center" wrapText="1"/>
      <protection/>
    </xf>
    <xf numFmtId="164" fontId="9" fillId="0" borderId="14" xfId="0" applyNumberFormat="1" applyFont="1" applyFill="1" applyBorder="1" applyAlignment="1" applyProtection="1">
      <alignment vertical="center" wrapText="1"/>
      <protection/>
    </xf>
    <xf numFmtId="164" fontId="9" fillId="0" borderId="15" xfId="0" applyNumberFormat="1" applyFont="1" applyFill="1" applyBorder="1" applyAlignment="1" applyProtection="1">
      <alignment vertical="center" wrapText="1"/>
      <protection locked="0"/>
    </xf>
    <xf numFmtId="164" fontId="9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0" xfId="0" applyNumberFormat="1" applyFont="1" applyFill="1" applyAlignment="1" applyProtection="1">
      <alignment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60" applyFont="1" applyFill="1" applyProtection="1">
      <alignment/>
      <protection/>
    </xf>
    <xf numFmtId="0" fontId="1" fillId="0" borderId="16" xfId="60" applyFont="1" applyFill="1" applyBorder="1" applyAlignment="1" applyProtection="1">
      <alignment horizontal="center" vertical="center" wrapText="1"/>
      <protection/>
    </xf>
    <xf numFmtId="0" fontId="1" fillId="0" borderId="17" xfId="60" applyFont="1" applyFill="1" applyBorder="1" applyAlignment="1" applyProtection="1">
      <alignment horizontal="center" vertical="center" wrapText="1"/>
      <protection/>
    </xf>
    <xf numFmtId="0" fontId="1" fillId="0" borderId="18" xfId="60" applyFont="1" applyFill="1" applyBorder="1" applyAlignment="1" applyProtection="1">
      <alignment horizontal="center" vertical="center" wrapText="1"/>
      <protection/>
    </xf>
    <xf numFmtId="0" fontId="1" fillId="0" borderId="19" xfId="60" applyFont="1" applyFill="1" applyBorder="1" applyAlignment="1" applyProtection="1">
      <alignment horizontal="center" vertical="center" wrapText="1"/>
      <protection/>
    </xf>
    <xf numFmtId="0" fontId="1" fillId="0" borderId="20" xfId="60" applyFont="1" applyFill="1" applyBorder="1" applyAlignment="1" applyProtection="1">
      <alignment horizontal="center" vertical="center" wrapText="1"/>
      <protection/>
    </xf>
    <xf numFmtId="0" fontId="1" fillId="0" borderId="21" xfId="60" applyFont="1" applyFill="1" applyBorder="1" applyAlignment="1" applyProtection="1">
      <alignment horizontal="center" vertical="center" wrapText="1"/>
      <protection/>
    </xf>
    <xf numFmtId="0" fontId="1" fillId="0" borderId="16" xfId="60" applyFont="1" applyFill="1" applyBorder="1" applyAlignment="1" applyProtection="1">
      <alignment horizontal="left" vertical="center" wrapText="1" indent="1"/>
      <protection/>
    </xf>
    <xf numFmtId="0" fontId="1" fillId="0" borderId="17" xfId="60" applyFont="1" applyFill="1" applyBorder="1" applyAlignment="1" applyProtection="1">
      <alignment horizontal="left" vertical="center" wrapText="1" indent="1"/>
      <protection/>
    </xf>
    <xf numFmtId="164" fontId="1" fillId="0" borderId="18" xfId="60" applyNumberFormat="1" applyFont="1" applyFill="1" applyBorder="1" applyAlignment="1" applyProtection="1">
      <alignment horizontal="right" vertical="center" wrapText="1" indent="1"/>
      <protection/>
    </xf>
    <xf numFmtId="49" fontId="0" fillId="0" borderId="22" xfId="60" applyNumberFormat="1" applyFont="1" applyFill="1" applyBorder="1" applyAlignment="1" applyProtection="1">
      <alignment horizontal="left" vertical="center" wrapText="1" indent="1"/>
      <protection/>
    </xf>
    <xf numFmtId="0" fontId="11" fillId="0" borderId="23" xfId="0" applyFont="1" applyBorder="1" applyAlignment="1" applyProtection="1">
      <alignment horizontal="left" wrapText="1" indent="1"/>
      <protection/>
    </xf>
    <xf numFmtId="164" fontId="0" fillId="0" borderId="24" xfId="6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25" xfId="60" applyNumberFormat="1" applyFont="1" applyFill="1" applyBorder="1" applyAlignment="1" applyProtection="1">
      <alignment horizontal="left" vertical="center" wrapText="1" indent="1"/>
      <protection/>
    </xf>
    <xf numFmtId="0" fontId="11" fillId="0" borderId="10" xfId="0" applyFont="1" applyBorder="1" applyAlignment="1" applyProtection="1">
      <alignment horizontal="left" wrapText="1" indent="1"/>
      <protection/>
    </xf>
    <xf numFmtId="164" fontId="0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0" xfId="0" applyFont="1" applyBorder="1" applyAlignment="1" applyProtection="1">
      <alignment horizontal="left" vertical="center" wrapText="1" indent="1"/>
      <protection/>
    </xf>
    <xf numFmtId="49" fontId="0" fillId="0" borderId="27" xfId="60" applyNumberFormat="1" applyFont="1" applyFill="1" applyBorder="1" applyAlignment="1" applyProtection="1">
      <alignment horizontal="left" vertical="center" wrapText="1" indent="1"/>
      <protection/>
    </xf>
    <xf numFmtId="0" fontId="11" fillId="0" borderId="28" xfId="0" applyFont="1" applyBorder="1" applyAlignment="1" applyProtection="1">
      <alignment horizontal="left" vertical="center" wrapText="1" indent="1"/>
      <protection/>
    </xf>
    <xf numFmtId="0" fontId="12" fillId="0" borderId="17" xfId="0" applyFont="1" applyBorder="1" applyAlignment="1" applyProtection="1">
      <alignment horizontal="left" vertical="center" wrapText="1" indent="1"/>
      <protection/>
    </xf>
    <xf numFmtId="164" fontId="0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8" xfId="0" applyFont="1" applyBorder="1" applyAlignment="1" applyProtection="1">
      <alignment horizontal="left" wrapText="1" indent="1"/>
      <protection/>
    </xf>
    <xf numFmtId="164" fontId="1" fillId="0" borderId="18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24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0" xfId="0" applyFont="1" applyBorder="1" applyAlignment="1" applyProtection="1" quotePrefix="1">
      <alignment horizontal="left" wrapText="1" indent="1"/>
      <protection/>
    </xf>
    <xf numFmtId="164" fontId="0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4" xfId="6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6" xfId="60" applyFont="1" applyFill="1" applyBorder="1" applyAlignment="1" applyProtection="1">
      <alignment horizontal="left" vertical="center" wrapText="1"/>
      <protection/>
    </xf>
    <xf numFmtId="0" fontId="12" fillId="0" borderId="16" xfId="0" applyFont="1" applyBorder="1" applyAlignment="1" applyProtection="1">
      <alignment vertical="center" wrapText="1"/>
      <protection/>
    </xf>
    <xf numFmtId="0" fontId="11" fillId="0" borderId="28" xfId="0" applyFont="1" applyBorder="1" applyAlignment="1" applyProtection="1">
      <alignment vertical="center" wrapText="1"/>
      <protection/>
    </xf>
    <xf numFmtId="0" fontId="11" fillId="0" borderId="22" xfId="0" applyFont="1" applyBorder="1" applyAlignment="1" applyProtection="1">
      <alignment wrapText="1"/>
      <protection/>
    </xf>
    <xf numFmtId="0" fontId="11" fillId="0" borderId="25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164" fontId="1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7" xfId="0" applyFont="1" applyBorder="1" applyAlignment="1" applyProtection="1">
      <alignment wrapText="1"/>
      <protection/>
    </xf>
    <xf numFmtId="0" fontId="12" fillId="0" borderId="30" xfId="0" applyFont="1" applyBorder="1" applyAlignment="1" applyProtection="1">
      <alignment vertical="center" wrapText="1"/>
      <protection/>
    </xf>
    <xf numFmtId="0" fontId="12" fillId="0" borderId="31" xfId="0" applyFont="1" applyBorder="1" applyAlignment="1" applyProtection="1">
      <alignment wrapText="1"/>
      <protection/>
    </xf>
    <xf numFmtId="0" fontId="1" fillId="0" borderId="0" xfId="60" applyFont="1" applyFill="1" applyBorder="1" applyAlignment="1" applyProtection="1">
      <alignment horizontal="center" vertical="center" wrapText="1"/>
      <protection/>
    </xf>
    <xf numFmtId="0" fontId="1" fillId="0" borderId="0" xfId="60" applyFont="1" applyFill="1" applyBorder="1" applyAlignment="1" applyProtection="1">
      <alignment vertical="center" wrapText="1"/>
      <protection/>
    </xf>
    <xf numFmtId="164" fontId="1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2" fillId="0" borderId="11" xfId="0" applyFont="1" applyFill="1" applyBorder="1" applyAlignment="1" applyProtection="1">
      <alignment horizontal="right"/>
      <protection/>
    </xf>
    <xf numFmtId="0" fontId="0" fillId="0" borderId="0" xfId="60" applyFont="1" applyFill="1" applyAlignment="1" applyProtection="1">
      <alignment/>
      <protection/>
    </xf>
    <xf numFmtId="0" fontId="1" fillId="0" borderId="18" xfId="60" applyFont="1" applyFill="1" applyBorder="1" applyAlignment="1" applyProtection="1">
      <alignment horizontal="center" vertical="center" wrapText="1"/>
      <protection/>
    </xf>
    <xf numFmtId="0" fontId="1" fillId="0" borderId="19" xfId="60" applyFont="1" applyFill="1" applyBorder="1" applyAlignment="1" applyProtection="1">
      <alignment horizontal="left" vertical="center" wrapText="1" indent="1"/>
      <protection/>
    </xf>
    <xf numFmtId="0" fontId="1" fillId="0" borderId="20" xfId="60" applyFont="1" applyFill="1" applyBorder="1" applyAlignment="1" applyProtection="1">
      <alignment vertical="center" wrapText="1"/>
      <protection/>
    </xf>
    <xf numFmtId="164" fontId="1" fillId="0" borderId="21" xfId="60" applyNumberFormat="1" applyFont="1" applyFill="1" applyBorder="1" applyAlignment="1" applyProtection="1">
      <alignment horizontal="right" vertical="center" wrapText="1" indent="1"/>
      <protection/>
    </xf>
    <xf numFmtId="49" fontId="0" fillId="0" borderId="32" xfId="60" applyNumberFormat="1" applyFont="1" applyFill="1" applyBorder="1" applyAlignment="1" applyProtection="1">
      <alignment horizontal="left" vertical="center" wrapText="1" indent="1"/>
      <protection/>
    </xf>
    <xf numFmtId="0" fontId="0" fillId="0" borderId="33" xfId="60" applyFont="1" applyFill="1" applyBorder="1" applyAlignment="1" applyProtection="1">
      <alignment horizontal="left" vertical="center" wrapText="1" indent="1"/>
      <protection/>
    </xf>
    <xf numFmtId="164" fontId="0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0" xfId="60" applyFont="1" applyFill="1" applyBorder="1" applyAlignment="1" applyProtection="1">
      <alignment horizontal="left" vertical="center" wrapText="1" indent="1"/>
      <protection/>
    </xf>
    <xf numFmtId="0" fontId="0" fillId="0" borderId="14" xfId="60" applyFont="1" applyFill="1" applyBorder="1" applyAlignment="1" applyProtection="1">
      <alignment horizontal="left" vertical="center" wrapText="1" indent="1"/>
      <protection/>
    </xf>
    <xf numFmtId="0" fontId="0" fillId="0" borderId="0" xfId="60" applyFont="1" applyFill="1" applyBorder="1" applyAlignment="1" applyProtection="1">
      <alignment horizontal="left" vertical="center" wrapText="1" indent="1"/>
      <protection/>
    </xf>
    <xf numFmtId="0" fontId="0" fillId="0" borderId="28" xfId="60" applyFont="1" applyFill="1" applyBorder="1" applyAlignment="1" applyProtection="1">
      <alignment horizontal="left" vertical="center" wrapText="1" indent="6"/>
      <protection/>
    </xf>
    <xf numFmtId="0" fontId="0" fillId="0" borderId="10" xfId="60" applyFont="1" applyFill="1" applyBorder="1" applyAlignment="1" applyProtection="1">
      <alignment horizontal="left" indent="6"/>
      <protection/>
    </xf>
    <xf numFmtId="0" fontId="0" fillId="0" borderId="10" xfId="60" applyFont="1" applyFill="1" applyBorder="1" applyAlignment="1" applyProtection="1">
      <alignment horizontal="left" vertical="center" wrapText="1" indent="6"/>
      <protection/>
    </xf>
    <xf numFmtId="49" fontId="0" fillId="0" borderId="35" xfId="60" applyNumberFormat="1" applyFont="1" applyFill="1" applyBorder="1" applyAlignment="1" applyProtection="1">
      <alignment horizontal="left" vertical="center" wrapText="1" indent="1"/>
      <protection/>
    </xf>
    <xf numFmtId="49" fontId="0" fillId="0" borderId="36" xfId="60" applyNumberFormat="1" applyFont="1" applyFill="1" applyBorder="1" applyAlignment="1" applyProtection="1">
      <alignment horizontal="left" vertical="center" wrapText="1" indent="1"/>
      <protection/>
    </xf>
    <xf numFmtId="0" fontId="0" fillId="0" borderId="37" xfId="60" applyFont="1" applyFill="1" applyBorder="1" applyAlignment="1" applyProtection="1">
      <alignment horizontal="left" vertical="center" wrapText="1" indent="7"/>
      <protection/>
    </xf>
    <xf numFmtId="164" fontId="0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30" xfId="60" applyFont="1" applyFill="1" applyBorder="1" applyAlignment="1" applyProtection="1">
      <alignment horizontal="left" vertical="center" wrapText="1" indent="1"/>
      <protection/>
    </xf>
    <xf numFmtId="0" fontId="1" fillId="0" borderId="31" xfId="60" applyFont="1" applyFill="1" applyBorder="1" applyAlignment="1" applyProtection="1">
      <alignment vertical="center" wrapText="1"/>
      <protection/>
    </xf>
    <xf numFmtId="164" fontId="1" fillId="0" borderId="39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28" xfId="60" applyFont="1" applyFill="1" applyBorder="1" applyAlignment="1" applyProtection="1">
      <alignment horizontal="left" vertical="center" wrapText="1" indent="1"/>
      <protection/>
    </xf>
    <xf numFmtId="164" fontId="0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3" xfId="60" applyFont="1" applyFill="1" applyBorder="1" applyAlignment="1" applyProtection="1">
      <alignment horizontal="left" vertical="center" wrapText="1" indent="6"/>
      <protection/>
    </xf>
    <xf numFmtId="164" fontId="0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7" xfId="60" applyFont="1" applyFill="1" applyBorder="1" applyAlignment="1" applyProtection="1">
      <alignment horizontal="left" vertical="center" wrapText="1" indent="1"/>
      <protection/>
    </xf>
    <xf numFmtId="0" fontId="0" fillId="0" borderId="23" xfId="60" applyFont="1" applyFill="1" applyBorder="1" applyAlignment="1" applyProtection="1">
      <alignment horizontal="left" vertical="center" wrapText="1" indent="1"/>
      <protection/>
    </xf>
    <xf numFmtId="0" fontId="0" fillId="0" borderId="42" xfId="60" applyFont="1" applyFill="1" applyBorder="1" applyAlignment="1" applyProtection="1">
      <alignment horizontal="left" vertical="center" wrapText="1" indent="1"/>
      <protection/>
    </xf>
    <xf numFmtId="164" fontId="12" fillId="0" borderId="18" xfId="0" applyNumberFormat="1" applyFont="1" applyBorder="1" applyAlignment="1" applyProtection="1">
      <alignment horizontal="right" vertical="center" wrapText="1" indent="1"/>
      <protection/>
    </xf>
    <xf numFmtId="164" fontId="12" fillId="0" borderId="18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18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60" applyFont="1" applyFill="1" applyProtection="1">
      <alignment/>
      <protection/>
    </xf>
    <xf numFmtId="0" fontId="1" fillId="0" borderId="0" xfId="60" applyFont="1" applyFill="1" applyProtection="1">
      <alignment/>
      <protection/>
    </xf>
    <xf numFmtId="0" fontId="12" fillId="0" borderId="30" xfId="0" applyFont="1" applyBorder="1" applyAlignment="1" applyProtection="1">
      <alignment horizontal="left" vertical="center" wrapText="1" indent="1"/>
      <protection/>
    </xf>
    <xf numFmtId="0" fontId="12" fillId="0" borderId="31" xfId="0" applyFont="1" applyBorder="1" applyAlignment="1" applyProtection="1">
      <alignment horizontal="left" vertical="center" wrapText="1" indent="1"/>
      <protection/>
    </xf>
    <xf numFmtId="0" fontId="1" fillId="0" borderId="17" xfId="60" applyFont="1" applyFill="1" applyBorder="1" applyAlignment="1" applyProtection="1">
      <alignment vertical="center" wrapText="1"/>
      <protection/>
    </xf>
    <xf numFmtId="0" fontId="0" fillId="0" borderId="0" xfId="60" applyFont="1" applyFill="1" applyAlignment="1" applyProtection="1">
      <alignment horizontal="right" vertical="center" indent="1"/>
      <protection/>
    </xf>
    <xf numFmtId="164" fontId="0" fillId="0" borderId="24" xfId="60" applyNumberFormat="1" applyFont="1" applyFill="1" applyBorder="1" applyAlignment="1" applyProtection="1">
      <alignment horizontal="right" vertical="center" wrapText="1" indent="1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4" fillId="0" borderId="43" xfId="0" applyNumberFormat="1" applyFont="1" applyFill="1" applyBorder="1" applyAlignment="1" applyProtection="1">
      <alignment horizontal="center" vertical="center" wrapText="1"/>
      <protection/>
    </xf>
    <xf numFmtId="164" fontId="4" fillId="0" borderId="44" xfId="0" applyNumberFormat="1" applyFont="1" applyFill="1" applyBorder="1" applyAlignment="1" applyProtection="1">
      <alignment horizontal="center" vertical="center" wrapText="1"/>
      <protection/>
    </xf>
    <xf numFmtId="164" fontId="4" fillId="0" borderId="45" xfId="0" applyNumberFormat="1" applyFont="1" applyFill="1" applyBorder="1" applyAlignment="1" applyProtection="1">
      <alignment horizontal="center" vertical="center" wrapText="1"/>
      <protection/>
    </xf>
    <xf numFmtId="164" fontId="10" fillId="0" borderId="44" xfId="0" applyNumberFormat="1" applyFont="1" applyFill="1" applyBorder="1" applyAlignment="1" applyProtection="1">
      <alignment horizontal="center" vertical="center" wrapText="1"/>
      <protection/>
    </xf>
    <xf numFmtId="164" fontId="10" fillId="0" borderId="43" xfId="0" applyNumberFormat="1" applyFont="1" applyFill="1" applyBorder="1" applyAlignment="1" applyProtection="1">
      <alignment horizontal="center" vertical="center" wrapText="1"/>
      <protection/>
    </xf>
    <xf numFmtId="164" fontId="10" fillId="0" borderId="45" xfId="0" applyNumberFormat="1" applyFont="1" applyFill="1" applyBorder="1" applyAlignment="1" applyProtection="1">
      <alignment horizontal="center" vertical="center" wrapText="1"/>
      <protection/>
    </xf>
    <xf numFmtId="164" fontId="0" fillId="0" borderId="46" xfId="0" applyNumberFormat="1" applyFill="1" applyBorder="1" applyAlignment="1" applyProtection="1">
      <alignment horizontal="left" vertical="center" wrapText="1" indent="1"/>
      <protection/>
    </xf>
    <xf numFmtId="164" fontId="9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46" xfId="0" applyNumberFormat="1" applyFont="1" applyFill="1" applyBorder="1" applyAlignment="1" applyProtection="1">
      <alignment vertical="center" wrapText="1"/>
      <protection locked="0"/>
    </xf>
    <xf numFmtId="164" fontId="9" fillId="0" borderId="46" xfId="0" applyNumberFormat="1" applyFont="1" applyFill="1" applyBorder="1" applyAlignment="1" applyProtection="1">
      <alignment vertical="center" wrapText="1"/>
      <protection/>
    </xf>
    <xf numFmtId="164" fontId="9" fillId="0" borderId="48" xfId="0" applyNumberFormat="1" applyFont="1" applyFill="1" applyBorder="1" applyAlignment="1" applyProtection="1">
      <alignment vertical="center" wrapText="1"/>
      <protection locked="0"/>
    </xf>
    <xf numFmtId="164" fontId="0" fillId="0" borderId="13" xfId="0" applyNumberFormat="1" applyFill="1" applyBorder="1" applyAlignment="1" applyProtection="1">
      <alignment horizontal="left" vertical="center" wrapText="1" indent="1"/>
      <protection/>
    </xf>
    <xf numFmtId="164" fontId="9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13" xfId="0" applyNumberFormat="1" applyFont="1" applyFill="1" applyBorder="1" applyAlignment="1" applyProtection="1">
      <alignment vertical="center" wrapText="1"/>
      <protection locked="0"/>
    </xf>
    <xf numFmtId="164" fontId="9" fillId="0" borderId="40" xfId="0" applyNumberFormat="1" applyFont="1" applyFill="1" applyBorder="1" applyAlignment="1" applyProtection="1">
      <alignment vertical="center" wrapText="1"/>
      <protection locked="0"/>
    </xf>
    <xf numFmtId="164" fontId="9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51" xfId="0" applyNumberFormat="1" applyFont="1" applyFill="1" applyBorder="1" applyAlignment="1" applyProtection="1">
      <alignment vertical="center" wrapText="1"/>
      <protection/>
    </xf>
    <xf numFmtId="164" fontId="9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44" xfId="0" applyNumberFormat="1" applyFont="1" applyFill="1" applyBorder="1" applyAlignment="1" applyProtection="1">
      <alignment vertical="center" wrapText="1"/>
      <protection/>
    </xf>
    <xf numFmtId="164" fontId="10" fillId="0" borderId="45" xfId="0" applyNumberFormat="1" applyFont="1" applyFill="1" applyBorder="1" applyAlignment="1" applyProtection="1">
      <alignment vertical="center" wrapTex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1" xfId="0" applyNumberFormat="1" applyFont="1" applyFill="1" applyBorder="1" applyAlignment="1" applyProtection="1">
      <alignment vertical="center" wrapText="1"/>
      <protection/>
    </xf>
    <xf numFmtId="164" fontId="9" fillId="0" borderId="51" xfId="0" applyNumberFormat="1" applyFont="1" applyFill="1" applyBorder="1" applyAlignment="1" applyProtection="1">
      <alignment vertical="center" wrapText="1"/>
      <protection/>
    </xf>
    <xf numFmtId="164" fontId="9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13" xfId="0" applyNumberFormat="1" applyFont="1" applyFill="1" applyBorder="1" applyAlignment="1" applyProtection="1">
      <alignment vertical="center" wrapText="1"/>
      <protection locked="0"/>
    </xf>
    <xf numFmtId="164" fontId="9" fillId="0" borderId="13" xfId="0" applyNumberFormat="1" applyFont="1" applyFill="1" applyBorder="1" applyAlignment="1" applyProtection="1">
      <alignment vertical="center" wrapText="1"/>
      <protection/>
    </xf>
    <xf numFmtId="164" fontId="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40" xfId="0" applyNumberFormat="1" applyFont="1" applyFill="1" applyBorder="1" applyAlignment="1" applyProtection="1">
      <alignment vertical="center" wrapText="1"/>
      <protection locked="0"/>
    </xf>
    <xf numFmtId="164" fontId="9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52" xfId="0" applyNumberFormat="1" applyFont="1" applyFill="1" applyBorder="1" applyAlignment="1" applyProtection="1">
      <alignment vertical="center" wrapText="1"/>
      <protection locked="0"/>
    </xf>
    <xf numFmtId="164" fontId="9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9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44" xfId="0" applyNumberFormat="1" applyFont="1" applyFill="1" applyBorder="1" applyAlignment="1" applyProtection="1">
      <alignment vertical="center" wrapText="1"/>
      <protection/>
    </xf>
    <xf numFmtId="164" fontId="1" fillId="0" borderId="13" xfId="0" applyNumberFormat="1" applyFont="1" applyFill="1" applyBorder="1" applyAlignment="1" applyProtection="1">
      <alignment vertical="center" wrapText="1"/>
      <protection/>
    </xf>
    <xf numFmtId="164" fontId="0" fillId="0" borderId="45" xfId="0" applyNumberFormat="1" applyFill="1" applyBorder="1" applyAlignment="1" applyProtection="1">
      <alignment vertical="center" wrapText="1"/>
      <protection/>
    </xf>
    <xf numFmtId="164" fontId="8" fillId="0" borderId="44" xfId="0" applyNumberFormat="1" applyFont="1" applyFill="1" applyBorder="1" applyAlignment="1" applyProtection="1">
      <alignment horizontal="center" textRotation="180" wrapText="1"/>
      <protection/>
    </xf>
    <xf numFmtId="164" fontId="4" fillId="0" borderId="16" xfId="0" applyNumberFormat="1" applyFont="1" applyFill="1" applyBorder="1" applyAlignment="1" applyProtection="1">
      <alignment horizontal="center" vertical="center" wrapText="1"/>
      <protection/>
    </xf>
    <xf numFmtId="164" fontId="4" fillId="0" borderId="53" xfId="0" applyNumberFormat="1" applyFont="1" applyFill="1" applyBorder="1" applyAlignment="1" applyProtection="1">
      <alignment horizontal="center" vertical="center" wrapText="1"/>
      <protection/>
    </xf>
    <xf numFmtId="164" fontId="10" fillId="0" borderId="16" xfId="0" applyNumberFormat="1" applyFont="1" applyFill="1" applyBorder="1" applyAlignment="1" applyProtection="1">
      <alignment horizontal="center" vertical="center" wrapText="1"/>
      <protection/>
    </xf>
    <xf numFmtId="164" fontId="10" fillId="0" borderId="53" xfId="0" applyNumberFormat="1" applyFont="1" applyFill="1" applyBorder="1" applyAlignment="1" applyProtection="1">
      <alignment horizontal="center" vertical="center" wrapText="1"/>
      <protection/>
    </xf>
    <xf numFmtId="164" fontId="10" fillId="0" borderId="17" xfId="0" applyNumberFormat="1" applyFont="1" applyFill="1" applyBorder="1" applyAlignment="1" applyProtection="1">
      <alignment horizontal="center" vertical="center" wrapText="1"/>
      <protection/>
    </xf>
    <xf numFmtId="164" fontId="10" fillId="0" borderId="54" xfId="0" applyNumberFormat="1" applyFont="1" applyFill="1" applyBorder="1" applyAlignment="1" applyProtection="1">
      <alignment horizontal="center" vertical="center" wrapText="1"/>
      <protection/>
    </xf>
    <xf numFmtId="164" fontId="9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55" xfId="0" applyNumberFormat="1" applyFont="1" applyFill="1" applyBorder="1" applyAlignment="1" applyProtection="1">
      <alignment vertical="center" wrapText="1"/>
      <protection/>
    </xf>
    <xf numFmtId="164" fontId="9" fillId="0" borderId="23" xfId="0" applyNumberFormat="1" applyFont="1" applyFill="1" applyBorder="1" applyAlignment="1" applyProtection="1">
      <alignment vertical="center" wrapText="1"/>
      <protection locked="0"/>
    </xf>
    <xf numFmtId="164" fontId="9" fillId="0" borderId="56" xfId="0" applyNumberFormat="1" applyFont="1" applyFill="1" applyBorder="1" applyAlignment="1" applyProtection="1">
      <alignment vertical="center" wrapText="1"/>
      <protection/>
    </xf>
    <xf numFmtId="164" fontId="9" fillId="0" borderId="23" xfId="0" applyNumberFormat="1" applyFont="1" applyFill="1" applyBorder="1" applyAlignment="1" applyProtection="1">
      <alignment vertical="center" wrapText="1"/>
      <protection/>
    </xf>
    <xf numFmtId="164" fontId="9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7" xfId="0" applyNumberFormat="1" applyFont="1" applyFill="1" applyBorder="1" applyAlignment="1" applyProtection="1">
      <alignment vertical="center" wrapText="1"/>
      <protection/>
    </xf>
    <xf numFmtId="164" fontId="9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58" xfId="0" applyNumberFormat="1" applyFont="1" applyFill="1" applyBorder="1" applyAlignment="1" applyProtection="1">
      <alignment vertical="center" wrapText="1"/>
      <protection locked="0"/>
    </xf>
    <xf numFmtId="164" fontId="9" fillId="0" borderId="25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9" fillId="0" borderId="57" xfId="0" applyNumberFormat="1" applyFont="1" applyFill="1" applyBorder="1" applyAlignment="1" applyProtection="1" quotePrefix="1">
      <alignment vertical="center" wrapText="1"/>
      <protection locked="0"/>
    </xf>
    <xf numFmtId="164" fontId="9" fillId="0" borderId="10" xfId="0" applyNumberFormat="1" applyFont="1" applyFill="1" applyBorder="1" applyAlignment="1" applyProtection="1" quotePrefix="1">
      <alignment vertical="center" wrapText="1"/>
      <protection locked="0"/>
    </xf>
    <xf numFmtId="164" fontId="9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0" xfId="0" applyNumberFormat="1" applyFont="1" applyFill="1" applyBorder="1" applyAlignment="1" applyProtection="1">
      <alignment vertical="center" wrapText="1"/>
      <protection/>
    </xf>
    <xf numFmtId="164" fontId="9" fillId="0" borderId="28" xfId="0" applyNumberFormat="1" applyFont="1" applyFill="1" applyBorder="1" applyAlignment="1" applyProtection="1">
      <alignment vertical="center" wrapText="1"/>
      <protection/>
    </xf>
    <xf numFmtId="164" fontId="9" fillId="0" borderId="52" xfId="0" applyNumberFormat="1" applyFont="1" applyFill="1" applyBorder="1" applyAlignment="1" applyProtection="1">
      <alignment vertical="center" wrapText="1"/>
      <protection locked="0"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vertical="center" wrapText="1"/>
      <protection/>
    </xf>
    <xf numFmtId="164" fontId="10" fillId="0" borderId="18" xfId="0" applyNumberFormat="1" applyFont="1" applyFill="1" applyBorder="1" applyAlignment="1" applyProtection="1">
      <alignment vertical="center" wrapText="1"/>
      <protection/>
    </xf>
    <xf numFmtId="164" fontId="14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vertical="center" wrapText="1"/>
      <protection/>
    </xf>
    <xf numFmtId="164" fontId="14" fillId="0" borderId="42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9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5" xfId="0" applyNumberFormat="1" applyFont="1" applyFill="1" applyBorder="1" applyAlignment="1" applyProtection="1">
      <alignment horizontal="left" vertical="center" wrapText="1" indent="2"/>
      <protection/>
    </xf>
    <xf numFmtId="164" fontId="9" fillId="0" borderId="57" xfId="0" applyNumberFormat="1" applyFont="1" applyFill="1" applyBorder="1" applyAlignment="1" applyProtection="1">
      <alignment vertical="center" wrapText="1"/>
      <protection/>
    </xf>
    <xf numFmtId="164" fontId="9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57" xfId="0" applyNumberFormat="1" applyFont="1" applyFill="1" applyBorder="1" applyAlignment="1" applyProtection="1">
      <alignment horizontal="right" vertical="center" wrapText="1" indent="2"/>
      <protection/>
    </xf>
    <xf numFmtId="164" fontId="9" fillId="0" borderId="10" xfId="0" applyNumberFormat="1" applyFont="1" applyFill="1" applyBorder="1" applyAlignment="1" applyProtection="1">
      <alignment horizontal="right" vertical="center" wrapText="1" indent="2"/>
      <protection/>
    </xf>
    <xf numFmtId="164" fontId="9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9" fillId="0" borderId="58" xfId="0" applyNumberFormat="1" applyFont="1" applyFill="1" applyBorder="1" applyAlignment="1" applyProtection="1">
      <alignment horizontal="right" vertical="center" wrapText="1" indent="2"/>
      <protection/>
    </xf>
    <xf numFmtId="164" fontId="14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4" xfId="0" applyNumberFormat="1" applyFont="1" applyFill="1" applyBorder="1" applyAlignment="1" applyProtection="1">
      <alignment horizontal="right" vertical="center" wrapText="1" indent="2"/>
      <protection/>
    </xf>
    <xf numFmtId="164" fontId="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9" fillId="0" borderId="55" xfId="0" applyNumberFormat="1" applyFont="1" applyFill="1" applyBorder="1" applyAlignment="1" applyProtection="1">
      <alignment horizontal="right" vertical="center" wrapText="1" indent="2"/>
      <protection/>
    </xf>
    <xf numFmtId="164" fontId="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57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7" xfId="0" applyNumberFormat="1" applyFont="1" applyFill="1" applyBorder="1" applyAlignment="1" applyProtection="1">
      <alignment horizontal="left" vertical="center" wrapText="1" indent="2"/>
      <protection/>
    </xf>
    <xf numFmtId="164" fontId="9" fillId="0" borderId="60" xfId="0" applyNumberFormat="1" applyFont="1" applyFill="1" applyBorder="1" applyAlignment="1" applyProtection="1">
      <alignment horizontal="right" vertical="center" wrapText="1" indent="2"/>
      <protection/>
    </xf>
    <xf numFmtId="164" fontId="9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45" xfId="0" applyNumberFormat="1" applyFont="1" applyFill="1" applyBorder="1" applyAlignment="1" applyProtection="1">
      <alignment vertical="center" wrapText="1"/>
      <protection/>
    </xf>
    <xf numFmtId="164" fontId="1" fillId="0" borderId="40" xfId="0" applyNumberFormat="1" applyFont="1" applyFill="1" applyBorder="1" applyAlignment="1" applyProtection="1">
      <alignment vertical="center" wrapText="1"/>
      <protection locked="0"/>
    </xf>
    <xf numFmtId="164" fontId="1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16" xfId="0" applyNumberFormat="1" applyFont="1" applyFill="1" applyBorder="1" applyAlignment="1" applyProtection="1">
      <alignment horizontal="center" textRotation="180" wrapText="1"/>
      <protection/>
    </xf>
    <xf numFmtId="164" fontId="8" fillId="0" borderId="17" xfId="0" applyNumberFormat="1" applyFont="1" applyFill="1" applyBorder="1" applyAlignment="1" applyProtection="1">
      <alignment horizontal="center" textRotation="180" wrapText="1"/>
      <protection/>
    </xf>
    <xf numFmtId="164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164" fontId="9" fillId="0" borderId="12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44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4" xfId="0" applyBorder="1" applyAlignment="1">
      <alignment horizontal="center"/>
    </xf>
    <xf numFmtId="0" fontId="1" fillId="0" borderId="44" xfId="0" applyFont="1" applyBorder="1" applyAlignment="1">
      <alignment/>
    </xf>
    <xf numFmtId="3" fontId="1" fillId="0" borderId="44" xfId="0" applyNumberFormat="1" applyFont="1" applyBorder="1" applyAlignment="1">
      <alignment/>
    </xf>
    <xf numFmtId="0" fontId="1" fillId="0" borderId="4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vertical="center" wrapText="1"/>
      <protection/>
    </xf>
    <xf numFmtId="164" fontId="1" fillId="0" borderId="44" xfId="0" applyNumberFormat="1" applyFont="1" applyFill="1" applyBorder="1" applyAlignment="1" applyProtection="1">
      <alignment horizontal="right" vertical="center" wrapText="1"/>
      <protection/>
    </xf>
    <xf numFmtId="164" fontId="2" fillId="0" borderId="11" xfId="60" applyNumberFormat="1" applyFont="1" applyFill="1" applyBorder="1" applyAlignment="1" applyProtection="1">
      <alignment horizontal="left" vertical="center"/>
      <protection/>
    </xf>
    <xf numFmtId="164" fontId="2" fillId="0" borderId="11" xfId="60" applyNumberFormat="1" applyFont="1" applyFill="1" applyBorder="1" applyAlignment="1" applyProtection="1">
      <alignment horizontal="left"/>
      <protection/>
    </xf>
    <xf numFmtId="0" fontId="1" fillId="0" borderId="0" xfId="60" applyFont="1" applyFill="1" applyAlignment="1" applyProtection="1">
      <alignment horizontal="center"/>
      <protection/>
    </xf>
    <xf numFmtId="164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1" fillId="0" borderId="61" xfId="60" applyNumberFormat="1" applyFont="1" applyFill="1" applyBorder="1" applyAlignment="1" applyProtection="1">
      <alignment vertical="center"/>
      <protection/>
    </xf>
    <xf numFmtId="0" fontId="0" fillId="0" borderId="61" xfId="0" applyBorder="1" applyAlignment="1">
      <alignment/>
    </xf>
    <xf numFmtId="0" fontId="0" fillId="0" borderId="0" xfId="0" applyAlignment="1">
      <alignment/>
    </xf>
    <xf numFmtId="164" fontId="15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62" xfId="0" applyNumberFormat="1" applyFont="1" applyFill="1" applyBorder="1" applyAlignment="1" applyProtection="1">
      <alignment horizontal="center" vertical="center" wrapText="1"/>
      <protection/>
    </xf>
    <xf numFmtId="164" fontId="4" fillId="0" borderId="63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0" fillId="0" borderId="54" xfId="0" applyBorder="1" applyAlignment="1">
      <alignment wrapText="1"/>
    </xf>
    <xf numFmtId="0" fontId="0" fillId="0" borderId="45" xfId="0" applyBorder="1" applyAlignment="1">
      <alignment wrapText="1"/>
    </xf>
    <xf numFmtId="164" fontId="4" fillId="0" borderId="12" xfId="0" applyNumberFormat="1" applyFont="1" applyFill="1" applyBorder="1" applyAlignment="1" applyProtection="1">
      <alignment horizontal="center" vertical="center" wrapText="1"/>
      <protection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164" fontId="1" fillId="0" borderId="43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54" xfId="0" applyFont="1" applyBorder="1" applyAlignment="1">
      <alignment vertical="center" wrapText="1" readingOrder="1"/>
    </xf>
    <xf numFmtId="0" fontId="1" fillId="0" borderId="45" xfId="0" applyFont="1" applyBorder="1" applyAlignment="1">
      <alignment vertical="center" wrapText="1" readingOrder="1"/>
    </xf>
    <xf numFmtId="0" fontId="1" fillId="0" borderId="44" xfId="0" applyFont="1" applyBorder="1" applyAlignment="1">
      <alignment horizontal="center"/>
    </xf>
    <xf numFmtId="0" fontId="0" fillId="0" borderId="43" xfId="0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45" xfId="0" applyBorder="1" applyAlignment="1">
      <alignment horizontal="right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3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12">
      <selection activeCell="F140" sqref="F140:F144"/>
    </sheetView>
  </sheetViews>
  <sheetFormatPr defaultColWidth="9.00390625" defaultRowHeight="13.5" customHeight="1"/>
  <cols>
    <col min="1" max="1" width="9.50390625" style="14" customWidth="1"/>
    <col min="2" max="2" width="57.625" style="14" customWidth="1"/>
    <col min="3" max="3" width="16.00390625" style="92" customWidth="1"/>
    <col min="4" max="4" width="15.50390625" style="14" customWidth="1"/>
    <col min="5" max="5" width="15.875" style="14" customWidth="1"/>
    <col min="6" max="16384" width="9.375" style="14" customWidth="1"/>
  </cols>
  <sheetData>
    <row r="1" spans="1:5" ht="13.5" customHeight="1">
      <c r="A1" s="245" t="s">
        <v>1</v>
      </c>
      <c r="B1" s="245"/>
      <c r="C1" s="245"/>
      <c r="D1" s="246"/>
      <c r="E1" s="246"/>
    </row>
    <row r="2" spans="1:5" ht="13.5" customHeight="1" thickBot="1">
      <c r="A2" s="242" t="s">
        <v>72</v>
      </c>
      <c r="B2" s="242"/>
      <c r="C2" s="4"/>
      <c r="E2" s="4" t="s">
        <v>349</v>
      </c>
    </row>
    <row r="3" spans="1:5" ht="55.5" customHeight="1" thickBot="1">
      <c r="A3" s="15" t="s">
        <v>37</v>
      </c>
      <c r="B3" s="16" t="s">
        <v>2</v>
      </c>
      <c r="C3" s="17" t="s">
        <v>367</v>
      </c>
      <c r="D3" s="17" t="s">
        <v>353</v>
      </c>
      <c r="E3" s="17" t="s">
        <v>378</v>
      </c>
    </row>
    <row r="4" spans="1:5" s="5" customFormat="1" ht="13.5" customHeight="1" thickBot="1">
      <c r="A4" s="18" t="s">
        <v>340</v>
      </c>
      <c r="B4" s="19" t="s">
        <v>341</v>
      </c>
      <c r="C4" s="20" t="s">
        <v>342</v>
      </c>
      <c r="D4" s="20" t="s">
        <v>344</v>
      </c>
      <c r="E4" s="20" t="s">
        <v>343</v>
      </c>
    </row>
    <row r="5" spans="1:5" s="5" customFormat="1" ht="13.5" customHeight="1" thickBot="1">
      <c r="A5" s="21" t="s">
        <v>3</v>
      </c>
      <c r="B5" s="22" t="s">
        <v>126</v>
      </c>
      <c r="C5" s="23">
        <f>+C6+C7+C8+C9+C10+C11</f>
        <v>61208278</v>
      </c>
      <c r="D5" s="23">
        <f>+D6+D7+D8+D9+D10+D11</f>
        <v>5938146</v>
      </c>
      <c r="E5" s="23">
        <f>+E6+E7+E8+E9+E10+E11</f>
        <v>67146424</v>
      </c>
    </row>
    <row r="6" spans="1:5" s="5" customFormat="1" ht="13.5" customHeight="1">
      <c r="A6" s="24" t="s">
        <v>49</v>
      </c>
      <c r="B6" s="25" t="s">
        <v>127</v>
      </c>
      <c r="C6" s="26">
        <v>20630838</v>
      </c>
      <c r="D6" s="26">
        <v>34892</v>
      </c>
      <c r="E6" s="26">
        <v>20665730</v>
      </c>
    </row>
    <row r="7" spans="1:5" s="5" customFormat="1" ht="13.5" customHeight="1">
      <c r="A7" s="27" t="s">
        <v>50</v>
      </c>
      <c r="B7" s="28" t="s">
        <v>128</v>
      </c>
      <c r="C7" s="29"/>
      <c r="D7" s="29"/>
      <c r="E7" s="29"/>
    </row>
    <row r="8" spans="1:5" s="5" customFormat="1" ht="13.5" customHeight="1">
      <c r="A8" s="27" t="s">
        <v>51</v>
      </c>
      <c r="B8" s="28" t="s">
        <v>129</v>
      </c>
      <c r="C8" s="29">
        <v>38777440</v>
      </c>
      <c r="D8" s="29">
        <v>3091717</v>
      </c>
      <c r="E8" s="29">
        <v>41869157</v>
      </c>
    </row>
    <row r="9" spans="1:5" s="5" customFormat="1" ht="13.5" customHeight="1">
      <c r="A9" s="27" t="s">
        <v>52</v>
      </c>
      <c r="B9" s="28" t="s">
        <v>130</v>
      </c>
      <c r="C9" s="29">
        <v>1800000</v>
      </c>
      <c r="D9" s="29"/>
      <c r="E9" s="29">
        <v>1800000</v>
      </c>
    </row>
    <row r="10" spans="1:5" s="5" customFormat="1" ht="13.5" customHeight="1">
      <c r="A10" s="27" t="s">
        <v>69</v>
      </c>
      <c r="B10" s="30" t="s">
        <v>283</v>
      </c>
      <c r="C10" s="29"/>
      <c r="D10" s="29">
        <v>2811537</v>
      </c>
      <c r="E10" s="29">
        <v>2811537</v>
      </c>
    </row>
    <row r="11" spans="1:5" s="5" customFormat="1" ht="13.5" customHeight="1" thickBot="1">
      <c r="A11" s="31" t="s">
        <v>53</v>
      </c>
      <c r="B11" s="32" t="s">
        <v>284</v>
      </c>
      <c r="C11" s="29"/>
      <c r="D11" s="29"/>
      <c r="E11" s="29"/>
    </row>
    <row r="12" spans="1:5" s="5" customFormat="1" ht="13.5" customHeight="1" thickBot="1">
      <c r="A12" s="21" t="s">
        <v>4</v>
      </c>
      <c r="B12" s="33" t="s">
        <v>131</v>
      </c>
      <c r="C12" s="23">
        <f>+C13+C14+C15+C16+C17</f>
        <v>2300013</v>
      </c>
      <c r="D12" s="23">
        <f>+D13+D14+D15+D16+D17</f>
        <v>1714480</v>
      </c>
      <c r="E12" s="23">
        <f>+E13+E14+E15+E16+E17</f>
        <v>4014493</v>
      </c>
    </row>
    <row r="13" spans="1:5" s="5" customFormat="1" ht="13.5" customHeight="1">
      <c r="A13" s="24" t="s">
        <v>55</v>
      </c>
      <c r="B13" s="25" t="s">
        <v>132</v>
      </c>
      <c r="C13" s="26"/>
      <c r="D13" s="26"/>
      <c r="E13" s="26"/>
    </row>
    <row r="14" spans="1:5" s="5" customFormat="1" ht="13.5" customHeight="1">
      <c r="A14" s="27" t="s">
        <v>56</v>
      </c>
      <c r="B14" s="28" t="s">
        <v>133</v>
      </c>
      <c r="C14" s="29"/>
      <c r="D14" s="29"/>
      <c r="E14" s="29"/>
    </row>
    <row r="15" spans="1:5" s="5" customFormat="1" ht="13.5" customHeight="1">
      <c r="A15" s="27" t="s">
        <v>57</v>
      </c>
      <c r="B15" s="28" t="s">
        <v>276</v>
      </c>
      <c r="C15" s="29"/>
      <c r="D15" s="29"/>
      <c r="E15" s="29"/>
    </row>
    <row r="16" spans="1:5" s="5" customFormat="1" ht="13.5" customHeight="1">
      <c r="A16" s="27" t="s">
        <v>58</v>
      </c>
      <c r="B16" s="28" t="s">
        <v>277</v>
      </c>
      <c r="C16" s="29"/>
      <c r="D16" s="29"/>
      <c r="E16" s="29"/>
    </row>
    <row r="17" spans="1:5" s="5" customFormat="1" ht="17.25" customHeight="1">
      <c r="A17" s="27" t="s">
        <v>59</v>
      </c>
      <c r="B17" s="28" t="s">
        <v>134</v>
      </c>
      <c r="C17" s="29">
        <v>2300013</v>
      </c>
      <c r="D17" s="29">
        <v>1714480</v>
      </c>
      <c r="E17" s="29">
        <v>4014493</v>
      </c>
    </row>
    <row r="18" spans="1:5" s="5" customFormat="1" ht="13.5" customHeight="1" thickBot="1">
      <c r="A18" s="31" t="s">
        <v>65</v>
      </c>
      <c r="B18" s="32" t="s">
        <v>135</v>
      </c>
      <c r="C18" s="34"/>
      <c r="D18" s="34"/>
      <c r="E18" s="34"/>
    </row>
    <row r="19" spans="1:5" s="5" customFormat="1" ht="13.5" customHeight="1" thickBot="1">
      <c r="A19" s="21" t="s">
        <v>5</v>
      </c>
      <c r="B19" s="22" t="s">
        <v>136</v>
      </c>
      <c r="C19" s="23">
        <f>+C20+C21+C22+C23+C24</f>
        <v>20813419</v>
      </c>
      <c r="D19" s="23">
        <f>+D20+D21+D22+D23+D24</f>
        <v>0</v>
      </c>
      <c r="E19" s="23">
        <f>+E20+E21+E22+E23+E24</f>
        <v>20813419</v>
      </c>
    </row>
    <row r="20" spans="1:5" s="5" customFormat="1" ht="13.5" customHeight="1">
      <c r="A20" s="24" t="s">
        <v>38</v>
      </c>
      <c r="B20" s="25" t="s">
        <v>137</v>
      </c>
      <c r="C20" s="26">
        <v>20813419</v>
      </c>
      <c r="D20" s="26"/>
      <c r="E20" s="26">
        <v>20813419</v>
      </c>
    </row>
    <row r="21" spans="1:5" s="5" customFormat="1" ht="13.5" customHeight="1">
      <c r="A21" s="27" t="s">
        <v>39</v>
      </c>
      <c r="B21" s="28" t="s">
        <v>138</v>
      </c>
      <c r="C21" s="29"/>
      <c r="D21" s="29"/>
      <c r="E21" s="29"/>
    </row>
    <row r="22" spans="1:5" s="5" customFormat="1" ht="13.5" customHeight="1">
      <c r="A22" s="27" t="s">
        <v>40</v>
      </c>
      <c r="B22" s="28" t="s">
        <v>278</v>
      </c>
      <c r="C22" s="29"/>
      <c r="D22" s="29"/>
      <c r="E22" s="29"/>
    </row>
    <row r="23" spans="1:5" s="5" customFormat="1" ht="13.5" customHeight="1">
      <c r="A23" s="27" t="s">
        <v>41</v>
      </c>
      <c r="B23" s="28" t="s">
        <v>279</v>
      </c>
      <c r="C23" s="29"/>
      <c r="D23" s="29"/>
      <c r="E23" s="29"/>
    </row>
    <row r="24" spans="1:5" s="5" customFormat="1" ht="13.5" customHeight="1">
      <c r="A24" s="27" t="s">
        <v>79</v>
      </c>
      <c r="B24" s="28" t="s">
        <v>139</v>
      </c>
      <c r="C24" s="29"/>
      <c r="D24" s="29"/>
      <c r="E24" s="29"/>
    </row>
    <row r="25" spans="1:5" s="5" customFormat="1" ht="13.5" customHeight="1" thickBot="1">
      <c r="A25" s="31" t="s">
        <v>80</v>
      </c>
      <c r="B25" s="35" t="s">
        <v>140</v>
      </c>
      <c r="C25" s="34"/>
      <c r="D25" s="34"/>
      <c r="E25" s="34"/>
    </row>
    <row r="26" spans="1:5" s="5" customFormat="1" ht="13.5" customHeight="1" thickBot="1">
      <c r="A26" s="21" t="s">
        <v>81</v>
      </c>
      <c r="B26" s="22" t="s">
        <v>141</v>
      </c>
      <c r="C26" s="36">
        <f>+C27+C31+C32+C33</f>
        <v>4140000</v>
      </c>
      <c r="D26" s="36">
        <f>+D27+D31+D32+D33</f>
        <v>4708419</v>
      </c>
      <c r="E26" s="36">
        <f>+E27+E31+E32+E33</f>
        <v>8848419</v>
      </c>
    </row>
    <row r="27" spans="1:5" s="5" customFormat="1" ht="13.5" customHeight="1">
      <c r="A27" s="24" t="s">
        <v>142</v>
      </c>
      <c r="B27" s="25" t="s">
        <v>290</v>
      </c>
      <c r="C27" s="37">
        <f>+C28+C29+C30</f>
        <v>2500000</v>
      </c>
      <c r="D27" s="37">
        <v>4465004</v>
      </c>
      <c r="E27" s="37">
        <f>+E28+E29+E30</f>
        <v>6965004</v>
      </c>
    </row>
    <row r="28" spans="1:5" s="5" customFormat="1" ht="13.5" customHeight="1">
      <c r="A28" s="27" t="s">
        <v>143</v>
      </c>
      <c r="B28" s="28" t="s">
        <v>148</v>
      </c>
      <c r="C28" s="38"/>
      <c r="D28" s="38">
        <v>7757</v>
      </c>
      <c r="E28" s="38">
        <v>7757</v>
      </c>
    </row>
    <row r="29" spans="1:5" s="5" customFormat="1" ht="13.5" customHeight="1">
      <c r="A29" s="27" t="s">
        <v>144</v>
      </c>
      <c r="B29" s="28" t="s">
        <v>149</v>
      </c>
      <c r="C29" s="38"/>
      <c r="D29" s="38"/>
      <c r="E29" s="38"/>
    </row>
    <row r="30" spans="1:5" s="5" customFormat="1" ht="13.5" customHeight="1">
      <c r="A30" s="27" t="s">
        <v>288</v>
      </c>
      <c r="B30" s="39" t="s">
        <v>289</v>
      </c>
      <c r="C30" s="38">
        <v>2500000</v>
      </c>
      <c r="D30" s="38">
        <v>4457247</v>
      </c>
      <c r="E30" s="38">
        <v>6957247</v>
      </c>
    </row>
    <row r="31" spans="1:5" s="5" customFormat="1" ht="13.5" customHeight="1">
      <c r="A31" s="27" t="s">
        <v>145</v>
      </c>
      <c r="B31" s="28" t="s">
        <v>150</v>
      </c>
      <c r="C31" s="38">
        <v>1400000</v>
      </c>
      <c r="D31" s="38">
        <v>243415</v>
      </c>
      <c r="E31" s="38">
        <v>1643415</v>
      </c>
    </row>
    <row r="32" spans="1:5" s="5" customFormat="1" ht="13.5" customHeight="1">
      <c r="A32" s="27" t="s">
        <v>146</v>
      </c>
      <c r="B32" s="28" t="s">
        <v>151</v>
      </c>
      <c r="C32" s="38">
        <v>90000</v>
      </c>
      <c r="D32" s="38"/>
      <c r="E32" s="38">
        <v>90000</v>
      </c>
    </row>
    <row r="33" spans="1:5" s="5" customFormat="1" ht="13.5" customHeight="1" thickBot="1">
      <c r="A33" s="31" t="s">
        <v>147</v>
      </c>
      <c r="B33" s="35" t="s">
        <v>152</v>
      </c>
      <c r="C33" s="40">
        <v>150000</v>
      </c>
      <c r="D33" s="40"/>
      <c r="E33" s="40">
        <v>150000</v>
      </c>
    </row>
    <row r="34" spans="1:5" s="5" customFormat="1" ht="13.5" customHeight="1" thickBot="1">
      <c r="A34" s="21" t="s">
        <v>7</v>
      </c>
      <c r="B34" s="22" t="s">
        <v>285</v>
      </c>
      <c r="C34" s="36">
        <f>SUM(C35:C45)</f>
        <v>3903000</v>
      </c>
      <c r="D34" s="36">
        <f>SUM(D35:D45)</f>
        <v>-71690</v>
      </c>
      <c r="E34" s="36">
        <f>SUM(E35:E45)</f>
        <v>3831310</v>
      </c>
    </row>
    <row r="35" spans="1:5" s="5" customFormat="1" ht="13.5" customHeight="1">
      <c r="A35" s="24" t="s">
        <v>42</v>
      </c>
      <c r="B35" s="25" t="s">
        <v>155</v>
      </c>
      <c r="C35" s="41">
        <v>71000</v>
      </c>
      <c r="D35" s="41">
        <v>409701</v>
      </c>
      <c r="E35" s="41">
        <v>480701</v>
      </c>
    </row>
    <row r="36" spans="1:5" s="5" customFormat="1" ht="13.5" customHeight="1">
      <c r="A36" s="27" t="s">
        <v>43</v>
      </c>
      <c r="B36" s="28" t="s">
        <v>156</v>
      </c>
      <c r="C36" s="38">
        <v>1090000</v>
      </c>
      <c r="D36" s="38">
        <v>1168019</v>
      </c>
      <c r="E36" s="38">
        <v>2258019</v>
      </c>
    </row>
    <row r="37" spans="1:5" s="5" customFormat="1" ht="13.5" customHeight="1">
      <c r="A37" s="27" t="s">
        <v>44</v>
      </c>
      <c r="B37" s="28" t="s">
        <v>157</v>
      </c>
      <c r="C37" s="29"/>
      <c r="D37" s="29"/>
      <c r="E37" s="29"/>
    </row>
    <row r="38" spans="1:5" s="5" customFormat="1" ht="13.5" customHeight="1">
      <c r="A38" s="27" t="s">
        <v>83</v>
      </c>
      <c r="B38" s="28" t="s">
        <v>158</v>
      </c>
      <c r="C38" s="29">
        <v>2300000</v>
      </c>
      <c r="D38" s="29">
        <v>-1832237</v>
      </c>
      <c r="E38" s="29">
        <v>467763</v>
      </c>
    </row>
    <row r="39" spans="1:5" s="5" customFormat="1" ht="13.5" customHeight="1">
      <c r="A39" s="27" t="s">
        <v>84</v>
      </c>
      <c r="B39" s="28" t="s">
        <v>159</v>
      </c>
      <c r="C39" s="29"/>
      <c r="D39" s="29"/>
      <c r="E39" s="29"/>
    </row>
    <row r="40" spans="1:5" s="5" customFormat="1" ht="13.5" customHeight="1">
      <c r="A40" s="27" t="s">
        <v>85</v>
      </c>
      <c r="B40" s="28" t="s">
        <v>160</v>
      </c>
      <c r="C40" s="29">
        <v>432000</v>
      </c>
      <c r="D40" s="29"/>
      <c r="E40" s="29">
        <v>432000</v>
      </c>
    </row>
    <row r="41" spans="1:5" s="5" customFormat="1" ht="13.5" customHeight="1">
      <c r="A41" s="27" t="s">
        <v>86</v>
      </c>
      <c r="B41" s="28" t="s">
        <v>161</v>
      </c>
      <c r="C41" s="29"/>
      <c r="D41" s="29"/>
      <c r="E41" s="29"/>
    </row>
    <row r="42" spans="1:5" s="5" customFormat="1" ht="13.5" customHeight="1">
      <c r="A42" s="27" t="s">
        <v>87</v>
      </c>
      <c r="B42" s="28" t="s">
        <v>162</v>
      </c>
      <c r="C42" s="29">
        <v>10000</v>
      </c>
      <c r="D42" s="29">
        <v>61645</v>
      </c>
      <c r="E42" s="29">
        <v>71645</v>
      </c>
    </row>
    <row r="43" spans="1:5" s="5" customFormat="1" ht="13.5" customHeight="1">
      <c r="A43" s="27" t="s">
        <v>153</v>
      </c>
      <c r="B43" s="28" t="s">
        <v>163</v>
      </c>
      <c r="C43" s="38"/>
      <c r="D43" s="38"/>
      <c r="E43" s="38"/>
    </row>
    <row r="44" spans="1:5" s="5" customFormat="1" ht="13.5" customHeight="1">
      <c r="A44" s="31" t="s">
        <v>154</v>
      </c>
      <c r="B44" s="35" t="s">
        <v>287</v>
      </c>
      <c r="C44" s="40"/>
      <c r="D44" s="40"/>
      <c r="E44" s="40"/>
    </row>
    <row r="45" spans="1:5" s="5" customFormat="1" ht="13.5" customHeight="1" thickBot="1">
      <c r="A45" s="31" t="s">
        <v>286</v>
      </c>
      <c r="B45" s="32" t="s">
        <v>164</v>
      </c>
      <c r="C45" s="40"/>
      <c r="D45" s="40">
        <v>121182</v>
      </c>
      <c r="E45" s="40">
        <v>121182</v>
      </c>
    </row>
    <row r="46" spans="1:5" s="5" customFormat="1" ht="13.5" customHeight="1" thickBot="1">
      <c r="A46" s="21" t="s">
        <v>8</v>
      </c>
      <c r="B46" s="22" t="s">
        <v>165</v>
      </c>
      <c r="C46" s="23">
        <f>SUM(C47:C51)</f>
        <v>0</v>
      </c>
      <c r="D46" s="23">
        <f>SUM(D47:D51)</f>
        <v>0</v>
      </c>
      <c r="E46" s="23">
        <f>SUM(E47:E51)</f>
        <v>0</v>
      </c>
    </row>
    <row r="47" spans="1:5" s="5" customFormat="1" ht="13.5" customHeight="1">
      <c r="A47" s="24" t="s">
        <v>45</v>
      </c>
      <c r="B47" s="25" t="s">
        <v>169</v>
      </c>
      <c r="C47" s="41"/>
      <c r="D47" s="41"/>
      <c r="E47" s="41"/>
    </row>
    <row r="48" spans="1:5" s="5" customFormat="1" ht="13.5" customHeight="1">
      <c r="A48" s="27" t="s">
        <v>46</v>
      </c>
      <c r="B48" s="28" t="s">
        <v>170</v>
      </c>
      <c r="C48" s="38"/>
      <c r="D48" s="38"/>
      <c r="E48" s="38"/>
    </row>
    <row r="49" spans="1:5" s="5" customFormat="1" ht="13.5" customHeight="1">
      <c r="A49" s="27" t="s">
        <v>166</v>
      </c>
      <c r="B49" s="28" t="s">
        <v>171</v>
      </c>
      <c r="C49" s="38"/>
      <c r="D49" s="38"/>
      <c r="E49" s="38"/>
    </row>
    <row r="50" spans="1:5" s="5" customFormat="1" ht="13.5" customHeight="1">
      <c r="A50" s="27" t="s">
        <v>167</v>
      </c>
      <c r="B50" s="28" t="s">
        <v>172</v>
      </c>
      <c r="C50" s="38"/>
      <c r="D50" s="38"/>
      <c r="E50" s="38"/>
    </row>
    <row r="51" spans="1:5" s="5" customFormat="1" ht="13.5" customHeight="1" thickBot="1">
      <c r="A51" s="31" t="s">
        <v>168</v>
      </c>
      <c r="B51" s="32" t="s">
        <v>173</v>
      </c>
      <c r="C51" s="40"/>
      <c r="D51" s="40"/>
      <c r="E51" s="40"/>
    </row>
    <row r="52" spans="1:5" s="5" customFormat="1" ht="13.5" customHeight="1" thickBot="1">
      <c r="A52" s="21" t="s">
        <v>88</v>
      </c>
      <c r="B52" s="22" t="s">
        <v>174</v>
      </c>
      <c r="C52" s="23">
        <f>SUM(C53:C55)</f>
        <v>0</v>
      </c>
      <c r="D52" s="23">
        <f>SUM(D53:D55)</f>
        <v>115811</v>
      </c>
      <c r="E52" s="23">
        <f>SUM(E53:E55)</f>
        <v>115811</v>
      </c>
    </row>
    <row r="53" spans="1:5" s="5" customFormat="1" ht="13.5" customHeight="1">
      <c r="A53" s="24" t="s">
        <v>47</v>
      </c>
      <c r="B53" s="25" t="s">
        <v>175</v>
      </c>
      <c r="C53" s="26"/>
      <c r="D53" s="26"/>
      <c r="E53" s="26"/>
    </row>
    <row r="54" spans="1:5" s="5" customFormat="1" ht="13.5" customHeight="1">
      <c r="A54" s="27" t="s">
        <v>48</v>
      </c>
      <c r="B54" s="28" t="s">
        <v>280</v>
      </c>
      <c r="C54" s="29"/>
      <c r="D54" s="29"/>
      <c r="E54" s="29"/>
    </row>
    <row r="55" spans="1:5" s="5" customFormat="1" ht="13.5" customHeight="1">
      <c r="A55" s="27" t="s">
        <v>178</v>
      </c>
      <c r="B55" s="28" t="s">
        <v>176</v>
      </c>
      <c r="C55" s="29"/>
      <c r="D55" s="29">
        <v>115811</v>
      </c>
      <c r="E55" s="29">
        <v>115811</v>
      </c>
    </row>
    <row r="56" spans="1:5" s="5" customFormat="1" ht="13.5" customHeight="1" thickBot="1">
      <c r="A56" s="31" t="s">
        <v>179</v>
      </c>
      <c r="B56" s="32" t="s">
        <v>177</v>
      </c>
      <c r="C56" s="34"/>
      <c r="D56" s="34"/>
      <c r="E56" s="34"/>
    </row>
    <row r="57" spans="1:5" s="5" customFormat="1" ht="13.5" customHeight="1" thickBot="1">
      <c r="A57" s="21" t="s">
        <v>10</v>
      </c>
      <c r="B57" s="33" t="s">
        <v>180</v>
      </c>
      <c r="C57" s="23">
        <f>SUM(C58:C60)</f>
        <v>0</v>
      </c>
      <c r="D57" s="23">
        <f>SUM(D58:D60)</f>
        <v>0</v>
      </c>
      <c r="E57" s="23">
        <f>SUM(E58:E60)</f>
        <v>0</v>
      </c>
    </row>
    <row r="58" spans="1:5" s="5" customFormat="1" ht="13.5" customHeight="1">
      <c r="A58" s="24" t="s">
        <v>89</v>
      </c>
      <c r="B58" s="25" t="s">
        <v>182</v>
      </c>
      <c r="C58" s="38"/>
      <c r="D58" s="38"/>
      <c r="E58" s="38"/>
    </row>
    <row r="59" spans="1:5" s="5" customFormat="1" ht="13.5" customHeight="1">
      <c r="A59" s="27" t="s">
        <v>90</v>
      </c>
      <c r="B59" s="28" t="s">
        <v>281</v>
      </c>
      <c r="C59" s="38"/>
      <c r="D59" s="38"/>
      <c r="E59" s="38"/>
    </row>
    <row r="60" spans="1:5" s="5" customFormat="1" ht="13.5" customHeight="1">
      <c r="A60" s="27" t="s">
        <v>106</v>
      </c>
      <c r="B60" s="28" t="s">
        <v>183</v>
      </c>
      <c r="C60" s="38"/>
      <c r="D60" s="38"/>
      <c r="E60" s="38"/>
    </row>
    <row r="61" spans="1:5" s="5" customFormat="1" ht="13.5" customHeight="1" thickBot="1">
      <c r="A61" s="31" t="s">
        <v>181</v>
      </c>
      <c r="B61" s="32" t="s">
        <v>184</v>
      </c>
      <c r="C61" s="38"/>
      <c r="D61" s="38"/>
      <c r="E61" s="38"/>
    </row>
    <row r="62" spans="1:5" s="5" customFormat="1" ht="13.5" customHeight="1" thickBot="1">
      <c r="A62" s="42" t="s">
        <v>329</v>
      </c>
      <c r="B62" s="22" t="s">
        <v>185</v>
      </c>
      <c r="C62" s="36">
        <f>+C5+C12+C19+C26+C34+C46+C52+C57</f>
        <v>92364710</v>
      </c>
      <c r="D62" s="36">
        <f>+D5+D12+D19+D26+D34+D46+D52+D57</f>
        <v>12405166</v>
      </c>
      <c r="E62" s="36">
        <f>+E5+E12+E19+E26+E34+E46+E52+E57</f>
        <v>104769876</v>
      </c>
    </row>
    <row r="63" spans="1:5" s="5" customFormat="1" ht="13.5" customHeight="1" thickBot="1">
      <c r="A63" s="43" t="s">
        <v>186</v>
      </c>
      <c r="B63" s="33" t="s">
        <v>187</v>
      </c>
      <c r="C63" s="23">
        <f>SUM(C64:C66)</f>
        <v>0</v>
      </c>
      <c r="D63" s="23">
        <f>SUM(D64:D66)</f>
        <v>0</v>
      </c>
      <c r="E63" s="23">
        <f>SUM(E64:E66)</f>
        <v>0</v>
      </c>
    </row>
    <row r="64" spans="1:5" s="5" customFormat="1" ht="13.5" customHeight="1">
      <c r="A64" s="24" t="s">
        <v>217</v>
      </c>
      <c r="B64" s="25" t="s">
        <v>188</v>
      </c>
      <c r="C64" s="38"/>
      <c r="D64" s="38"/>
      <c r="E64" s="38"/>
    </row>
    <row r="65" spans="1:5" s="5" customFormat="1" ht="13.5" customHeight="1">
      <c r="A65" s="27" t="s">
        <v>226</v>
      </c>
      <c r="B65" s="28" t="s">
        <v>189</v>
      </c>
      <c r="C65" s="38"/>
      <c r="D65" s="38"/>
      <c r="E65" s="38"/>
    </row>
    <row r="66" spans="1:5" s="5" customFormat="1" ht="13.5" customHeight="1" thickBot="1">
      <c r="A66" s="31" t="s">
        <v>227</v>
      </c>
      <c r="B66" s="44" t="s">
        <v>314</v>
      </c>
      <c r="C66" s="38"/>
      <c r="D66" s="38"/>
      <c r="E66" s="38"/>
    </row>
    <row r="67" spans="1:5" s="5" customFormat="1" ht="13.5" customHeight="1" thickBot="1">
      <c r="A67" s="43" t="s">
        <v>190</v>
      </c>
      <c r="B67" s="33" t="s">
        <v>191</v>
      </c>
      <c r="C67" s="23">
        <f>SUM(C68:C71)</f>
        <v>0</v>
      </c>
      <c r="D67" s="23">
        <f>SUM(D68:D71)</f>
        <v>0</v>
      </c>
      <c r="E67" s="23">
        <f>SUM(E68:E71)</f>
        <v>0</v>
      </c>
    </row>
    <row r="68" spans="1:5" s="5" customFormat="1" ht="13.5" customHeight="1">
      <c r="A68" s="24" t="s">
        <v>70</v>
      </c>
      <c r="B68" s="25" t="s">
        <v>192</v>
      </c>
      <c r="C68" s="38"/>
      <c r="D68" s="38"/>
      <c r="E68" s="38"/>
    </row>
    <row r="69" spans="1:5" s="5" customFormat="1" ht="13.5" customHeight="1">
      <c r="A69" s="27" t="s">
        <v>71</v>
      </c>
      <c r="B69" s="28" t="s">
        <v>193</v>
      </c>
      <c r="C69" s="38"/>
      <c r="D69" s="38"/>
      <c r="E69" s="38"/>
    </row>
    <row r="70" spans="1:5" s="5" customFormat="1" ht="13.5" customHeight="1">
      <c r="A70" s="27" t="s">
        <v>218</v>
      </c>
      <c r="B70" s="28" t="s">
        <v>194</v>
      </c>
      <c r="C70" s="38"/>
      <c r="D70" s="38"/>
      <c r="E70" s="38"/>
    </row>
    <row r="71" spans="1:5" s="5" customFormat="1" ht="13.5" customHeight="1" thickBot="1">
      <c r="A71" s="31" t="s">
        <v>219</v>
      </c>
      <c r="B71" s="32" t="s">
        <v>195</v>
      </c>
      <c r="C71" s="38"/>
      <c r="D71" s="38"/>
      <c r="E71" s="38"/>
    </row>
    <row r="72" spans="1:5" s="5" customFormat="1" ht="13.5" customHeight="1" thickBot="1">
      <c r="A72" s="43" t="s">
        <v>196</v>
      </c>
      <c r="B72" s="33" t="s">
        <v>197</v>
      </c>
      <c r="C72" s="23">
        <f>SUM(C73:C74)</f>
        <v>215321745</v>
      </c>
      <c r="D72" s="23">
        <f>SUM(D73:D74)</f>
        <v>0</v>
      </c>
      <c r="E72" s="23">
        <f>SUM(E73:E74)</f>
        <v>215321745</v>
      </c>
    </row>
    <row r="73" spans="1:5" s="5" customFormat="1" ht="13.5" customHeight="1">
      <c r="A73" s="24" t="s">
        <v>220</v>
      </c>
      <c r="B73" s="25" t="s">
        <v>198</v>
      </c>
      <c r="C73" s="38">
        <v>215321745</v>
      </c>
      <c r="D73" s="38"/>
      <c r="E73" s="38">
        <v>215321745</v>
      </c>
    </row>
    <row r="74" spans="1:5" s="5" customFormat="1" ht="13.5" customHeight="1" thickBot="1">
      <c r="A74" s="31" t="s">
        <v>221</v>
      </c>
      <c r="B74" s="32" t="s">
        <v>199</v>
      </c>
      <c r="C74" s="38"/>
      <c r="D74" s="38"/>
      <c r="E74" s="38"/>
    </row>
    <row r="75" spans="1:5" s="5" customFormat="1" ht="13.5" customHeight="1" thickBot="1">
      <c r="A75" s="43" t="s">
        <v>200</v>
      </c>
      <c r="B75" s="33" t="s">
        <v>201</v>
      </c>
      <c r="C75" s="23">
        <f>SUM(C76:C78)</f>
        <v>0</v>
      </c>
      <c r="D75" s="23">
        <f>SUM(D76:D78)</f>
        <v>12443876</v>
      </c>
      <c r="E75" s="23">
        <f>SUM(E76:E78)</f>
        <v>12443876</v>
      </c>
    </row>
    <row r="76" spans="1:5" s="5" customFormat="1" ht="13.5" customHeight="1">
      <c r="A76" s="24" t="s">
        <v>222</v>
      </c>
      <c r="B76" s="25" t="s">
        <v>202</v>
      </c>
      <c r="C76" s="38"/>
      <c r="D76" s="38">
        <v>2443876</v>
      </c>
      <c r="E76" s="38">
        <v>2443876</v>
      </c>
    </row>
    <row r="77" spans="1:5" s="5" customFormat="1" ht="13.5" customHeight="1">
      <c r="A77" s="27" t="s">
        <v>223</v>
      </c>
      <c r="B77" s="28" t="s">
        <v>203</v>
      </c>
      <c r="C77" s="38"/>
      <c r="D77" s="38"/>
      <c r="E77" s="38"/>
    </row>
    <row r="78" spans="1:5" s="5" customFormat="1" ht="13.5" customHeight="1" thickBot="1">
      <c r="A78" s="31" t="s">
        <v>224</v>
      </c>
      <c r="B78" s="32" t="s">
        <v>204</v>
      </c>
      <c r="C78" s="38"/>
      <c r="D78" s="38">
        <v>10000000</v>
      </c>
      <c r="E78" s="38">
        <v>10000000</v>
      </c>
    </row>
    <row r="79" spans="1:5" s="5" customFormat="1" ht="13.5" customHeight="1" thickBot="1">
      <c r="A79" s="43" t="s">
        <v>205</v>
      </c>
      <c r="B79" s="33" t="s">
        <v>225</v>
      </c>
      <c r="C79" s="23">
        <f>SUM(C80:C83)</f>
        <v>0</v>
      </c>
      <c r="D79" s="23">
        <f>SUM(D80:D83)</f>
        <v>0</v>
      </c>
      <c r="E79" s="23">
        <f>SUM(E80:E83)</f>
        <v>0</v>
      </c>
    </row>
    <row r="80" spans="1:5" s="5" customFormat="1" ht="13.5" customHeight="1">
      <c r="A80" s="45" t="s">
        <v>206</v>
      </c>
      <c r="B80" s="25" t="s">
        <v>207</v>
      </c>
      <c r="C80" s="38"/>
      <c r="D80" s="38"/>
      <c r="E80" s="38"/>
    </row>
    <row r="81" spans="1:5" s="5" customFormat="1" ht="13.5" customHeight="1">
      <c r="A81" s="46" t="s">
        <v>208</v>
      </c>
      <c r="B81" s="28" t="s">
        <v>209</v>
      </c>
      <c r="C81" s="38"/>
      <c r="D81" s="38"/>
      <c r="E81" s="38"/>
    </row>
    <row r="82" spans="1:5" s="5" customFormat="1" ht="13.5" customHeight="1">
      <c r="A82" s="46" t="s">
        <v>210</v>
      </c>
      <c r="B82" s="28" t="s">
        <v>211</v>
      </c>
      <c r="C82" s="38"/>
      <c r="D82" s="38"/>
      <c r="E82" s="38"/>
    </row>
    <row r="83" spans="1:5" s="5" customFormat="1" ht="13.5" customHeight="1" thickBot="1">
      <c r="A83" s="47" t="s">
        <v>212</v>
      </c>
      <c r="B83" s="32" t="s">
        <v>213</v>
      </c>
      <c r="C83" s="38"/>
      <c r="D83" s="38"/>
      <c r="E83" s="38"/>
    </row>
    <row r="84" spans="1:5" s="5" customFormat="1" ht="13.5" customHeight="1" thickBot="1">
      <c r="A84" s="43" t="s">
        <v>214</v>
      </c>
      <c r="B84" s="33" t="s">
        <v>328</v>
      </c>
      <c r="C84" s="48"/>
      <c r="D84" s="48"/>
      <c r="E84" s="48"/>
    </row>
    <row r="85" spans="1:5" s="5" customFormat="1" ht="13.5" customHeight="1" thickBot="1">
      <c r="A85" s="43" t="s">
        <v>216</v>
      </c>
      <c r="B85" s="33" t="s">
        <v>215</v>
      </c>
      <c r="C85" s="48"/>
      <c r="D85" s="48"/>
      <c r="E85" s="48"/>
    </row>
    <row r="86" spans="1:5" s="5" customFormat="1" ht="22.5" customHeight="1" thickBot="1">
      <c r="A86" s="43" t="s">
        <v>228</v>
      </c>
      <c r="B86" s="49" t="s">
        <v>331</v>
      </c>
      <c r="C86" s="36">
        <f>+C63+C67+C72+C75+C79+C85+C84</f>
        <v>215321745</v>
      </c>
      <c r="D86" s="36">
        <f>+D63+D67+D72+D75+D79+D85+D84</f>
        <v>12443876</v>
      </c>
      <c r="E86" s="36">
        <f>+E63+E67+E72+E75+E79+E85+E84</f>
        <v>227765621</v>
      </c>
    </row>
    <row r="87" spans="1:5" s="5" customFormat="1" ht="36" customHeight="1" thickBot="1">
      <c r="A87" s="50" t="s">
        <v>330</v>
      </c>
      <c r="B87" s="51" t="s">
        <v>332</v>
      </c>
      <c r="C87" s="36">
        <f>+C62+C86</f>
        <v>307686455</v>
      </c>
      <c r="D87" s="36">
        <f>+D62+D86</f>
        <v>24849042</v>
      </c>
      <c r="E87" s="36">
        <f>+E62+E86</f>
        <v>332535497</v>
      </c>
    </row>
    <row r="88" spans="1:3" s="5" customFormat="1" ht="13.5" customHeight="1">
      <c r="A88" s="52"/>
      <c r="B88" s="53"/>
      <c r="C88" s="54"/>
    </row>
    <row r="89" spans="1:3" ht="13.5" customHeight="1">
      <c r="A89" s="245" t="s">
        <v>29</v>
      </c>
      <c r="B89" s="245"/>
      <c r="C89" s="245"/>
    </row>
    <row r="90" spans="1:3" s="56" customFormat="1" ht="13.5" customHeight="1" thickBot="1">
      <c r="A90" s="243" t="s">
        <v>73</v>
      </c>
      <c r="B90" s="243"/>
      <c r="C90" s="55" t="s">
        <v>352</v>
      </c>
    </row>
    <row r="91" spans="1:5" ht="53.25" customHeight="1" thickBot="1">
      <c r="A91" s="15" t="s">
        <v>37</v>
      </c>
      <c r="B91" s="16" t="s">
        <v>30</v>
      </c>
      <c r="C91" s="57" t="s">
        <v>368</v>
      </c>
      <c r="D91" s="57" t="s">
        <v>353</v>
      </c>
      <c r="E91" s="57" t="s">
        <v>379</v>
      </c>
    </row>
    <row r="92" spans="1:5" s="5" customFormat="1" ht="13.5" customHeight="1" thickBot="1">
      <c r="A92" s="15" t="s">
        <v>340</v>
      </c>
      <c r="B92" s="16" t="s">
        <v>341</v>
      </c>
      <c r="C92" s="17" t="s">
        <v>342</v>
      </c>
      <c r="D92" s="17" t="s">
        <v>344</v>
      </c>
      <c r="E92" s="17" t="s">
        <v>343</v>
      </c>
    </row>
    <row r="93" spans="1:5" ht="13.5" customHeight="1" thickBot="1">
      <c r="A93" s="58" t="s">
        <v>3</v>
      </c>
      <c r="B93" s="59" t="s">
        <v>355</v>
      </c>
      <c r="C93" s="60">
        <f>C94+C95+C96+C97+C98+C111</f>
        <v>94630648</v>
      </c>
      <c r="D93" s="60">
        <f>D94+D95+D96+D97+D98+D111</f>
        <v>24195833</v>
      </c>
      <c r="E93" s="60">
        <f>E94+E95+E96+E97+E98+E111</f>
        <v>118826481</v>
      </c>
    </row>
    <row r="94" spans="1:5" ht="13.5" customHeight="1">
      <c r="A94" s="61" t="s">
        <v>49</v>
      </c>
      <c r="B94" s="62" t="s">
        <v>31</v>
      </c>
      <c r="C94" s="63">
        <v>12486290</v>
      </c>
      <c r="D94" s="63">
        <v>2711643</v>
      </c>
      <c r="E94" s="63">
        <v>15197933</v>
      </c>
    </row>
    <row r="95" spans="1:5" ht="13.5" customHeight="1">
      <c r="A95" s="27" t="s">
        <v>50</v>
      </c>
      <c r="B95" s="64" t="s">
        <v>91</v>
      </c>
      <c r="C95" s="29">
        <v>2397196</v>
      </c>
      <c r="D95" s="29">
        <v>274400</v>
      </c>
      <c r="E95" s="29">
        <v>2671596</v>
      </c>
    </row>
    <row r="96" spans="1:5" ht="13.5" customHeight="1">
      <c r="A96" s="27" t="s">
        <v>51</v>
      </c>
      <c r="B96" s="64" t="s">
        <v>68</v>
      </c>
      <c r="C96" s="34">
        <v>13625050</v>
      </c>
      <c r="D96" s="34">
        <v>-38375</v>
      </c>
      <c r="E96" s="34">
        <v>13586675</v>
      </c>
    </row>
    <row r="97" spans="1:5" ht="13.5" customHeight="1">
      <c r="A97" s="27" t="s">
        <v>52</v>
      </c>
      <c r="B97" s="65" t="s">
        <v>92</v>
      </c>
      <c r="C97" s="34">
        <v>5439000</v>
      </c>
      <c r="D97" s="34">
        <v>1019799</v>
      </c>
      <c r="E97" s="34">
        <v>6458799</v>
      </c>
    </row>
    <row r="98" spans="1:5" ht="13.5" customHeight="1">
      <c r="A98" s="27" t="s">
        <v>60</v>
      </c>
      <c r="B98" s="66" t="s">
        <v>93</v>
      </c>
      <c r="C98" s="34">
        <f>SUM(C99,C100,C101,C102,C103,C104,C105,C106,C107,C108,C109,C110)</f>
        <v>41045363</v>
      </c>
      <c r="D98" s="34">
        <f>SUM(D99,D100,D101,D102,D103,D104,D105,D106,D107,D108,D109,D110)</f>
        <v>3819086</v>
      </c>
      <c r="E98" s="34">
        <f>SUM(E99,E100,E101,E102,E103,E104,E105,E106,E107,E108,E109,E110)</f>
        <v>44864449</v>
      </c>
    </row>
    <row r="99" spans="1:5" ht="13.5" customHeight="1">
      <c r="A99" s="27" t="s">
        <v>53</v>
      </c>
      <c r="B99" s="64" t="s">
        <v>295</v>
      </c>
      <c r="C99" s="34"/>
      <c r="D99" s="34"/>
      <c r="E99" s="34"/>
    </row>
    <row r="100" spans="1:5" ht="13.5" customHeight="1">
      <c r="A100" s="27" t="s">
        <v>54</v>
      </c>
      <c r="B100" s="67" t="s">
        <v>294</v>
      </c>
      <c r="C100" s="34"/>
      <c r="D100" s="34"/>
      <c r="E100" s="34"/>
    </row>
    <row r="101" spans="1:5" ht="13.5" customHeight="1">
      <c r="A101" s="27" t="s">
        <v>61</v>
      </c>
      <c r="B101" s="67" t="s">
        <v>293</v>
      </c>
      <c r="C101" s="34">
        <v>68400</v>
      </c>
      <c r="D101" s="34"/>
      <c r="E101" s="34">
        <v>68400</v>
      </c>
    </row>
    <row r="102" spans="1:5" ht="13.5" customHeight="1">
      <c r="A102" s="27" t="s">
        <v>62</v>
      </c>
      <c r="B102" s="68" t="s">
        <v>231</v>
      </c>
      <c r="C102" s="34"/>
      <c r="D102" s="34"/>
      <c r="E102" s="34"/>
    </row>
    <row r="103" spans="1:5" ht="13.5" customHeight="1">
      <c r="A103" s="27" t="s">
        <v>63</v>
      </c>
      <c r="B103" s="69" t="s">
        <v>232</v>
      </c>
      <c r="C103" s="34"/>
      <c r="D103" s="34"/>
      <c r="E103" s="34"/>
    </row>
    <row r="104" spans="1:5" ht="13.5" customHeight="1">
      <c r="A104" s="27" t="s">
        <v>64</v>
      </c>
      <c r="B104" s="69" t="s">
        <v>351</v>
      </c>
      <c r="C104" s="34">
        <v>2448332</v>
      </c>
      <c r="D104" s="34">
        <v>-2448332</v>
      </c>
      <c r="E104" s="34"/>
    </row>
    <row r="105" spans="1:5" ht="13.5" customHeight="1">
      <c r="A105" s="27" t="s">
        <v>66</v>
      </c>
      <c r="B105" s="68" t="s">
        <v>234</v>
      </c>
      <c r="C105" s="34">
        <v>37659951</v>
      </c>
      <c r="D105" s="34">
        <v>6196918</v>
      </c>
      <c r="E105" s="34">
        <v>43856869</v>
      </c>
    </row>
    <row r="106" spans="1:5" ht="13.5" customHeight="1">
      <c r="A106" s="27" t="s">
        <v>94</v>
      </c>
      <c r="B106" s="68" t="s">
        <v>235</v>
      </c>
      <c r="C106" s="34"/>
      <c r="D106" s="34"/>
      <c r="E106" s="34"/>
    </row>
    <row r="107" spans="1:5" ht="13.5" customHeight="1">
      <c r="A107" s="27" t="s">
        <v>229</v>
      </c>
      <c r="B107" s="69" t="s">
        <v>236</v>
      </c>
      <c r="C107" s="34"/>
      <c r="D107" s="34"/>
      <c r="E107" s="34"/>
    </row>
    <row r="108" spans="1:5" ht="13.5" customHeight="1">
      <c r="A108" s="70" t="s">
        <v>230</v>
      </c>
      <c r="B108" s="67" t="s">
        <v>237</v>
      </c>
      <c r="C108" s="34"/>
      <c r="D108" s="34"/>
      <c r="E108" s="34"/>
    </row>
    <row r="109" spans="1:5" ht="13.5" customHeight="1">
      <c r="A109" s="27" t="s">
        <v>291</v>
      </c>
      <c r="B109" s="67" t="s">
        <v>238</v>
      </c>
      <c r="C109" s="34"/>
      <c r="D109" s="34"/>
      <c r="E109" s="34"/>
    </row>
    <row r="110" spans="1:5" ht="13.5" customHeight="1">
      <c r="A110" s="31" t="s">
        <v>292</v>
      </c>
      <c r="B110" s="67" t="s">
        <v>239</v>
      </c>
      <c r="C110" s="34">
        <v>868680</v>
      </c>
      <c r="D110" s="34">
        <v>70500</v>
      </c>
      <c r="E110" s="34">
        <v>939180</v>
      </c>
    </row>
    <row r="111" spans="1:5" ht="13.5" customHeight="1">
      <c r="A111" s="27" t="s">
        <v>296</v>
      </c>
      <c r="B111" s="65" t="s">
        <v>32</v>
      </c>
      <c r="C111" s="29">
        <f>SUM(C112,C113)</f>
        <v>19637749</v>
      </c>
      <c r="D111" s="29">
        <f>SUM(D112,D113)</f>
        <v>16409280</v>
      </c>
      <c r="E111" s="29">
        <f>SUM(E112,E113)</f>
        <v>36047029</v>
      </c>
    </row>
    <row r="112" spans="1:5" ht="13.5" customHeight="1">
      <c r="A112" s="27" t="s">
        <v>297</v>
      </c>
      <c r="B112" s="64" t="s">
        <v>299</v>
      </c>
      <c r="C112" s="29">
        <v>3791888</v>
      </c>
      <c r="D112" s="29">
        <v>7380661</v>
      </c>
      <c r="E112" s="29">
        <v>11172549</v>
      </c>
    </row>
    <row r="113" spans="1:5" ht="13.5" customHeight="1" thickBot="1">
      <c r="A113" s="71" t="s">
        <v>298</v>
      </c>
      <c r="B113" s="72" t="s">
        <v>300</v>
      </c>
      <c r="C113" s="73">
        <v>15845861</v>
      </c>
      <c r="D113" s="73">
        <v>9028619</v>
      </c>
      <c r="E113" s="73">
        <v>24874480</v>
      </c>
    </row>
    <row r="114" spans="1:5" ht="13.5" customHeight="1" thickBot="1">
      <c r="A114" s="74" t="s">
        <v>4</v>
      </c>
      <c r="B114" s="75" t="s">
        <v>356</v>
      </c>
      <c r="C114" s="76">
        <f>+C115+C117+C119</f>
        <v>213055807</v>
      </c>
      <c r="D114" s="76">
        <f>+D115+D117+D119</f>
        <v>-1795123</v>
      </c>
      <c r="E114" s="76">
        <f>+E115+E117+E119</f>
        <v>211260684</v>
      </c>
    </row>
    <row r="115" spans="1:5" ht="13.5" customHeight="1">
      <c r="A115" s="24" t="s">
        <v>55</v>
      </c>
      <c r="B115" s="64" t="s">
        <v>105</v>
      </c>
      <c r="C115" s="26">
        <v>175890840</v>
      </c>
      <c r="D115" s="26">
        <v>1604877</v>
      </c>
      <c r="E115" s="26">
        <v>177495717</v>
      </c>
    </row>
    <row r="116" spans="1:5" ht="13.5" customHeight="1">
      <c r="A116" s="24" t="s">
        <v>56</v>
      </c>
      <c r="B116" s="77" t="s">
        <v>243</v>
      </c>
      <c r="C116" s="26">
        <v>175696226</v>
      </c>
      <c r="D116" s="26"/>
      <c r="E116" s="26">
        <v>175696226</v>
      </c>
    </row>
    <row r="117" spans="1:5" ht="13.5" customHeight="1">
      <c r="A117" s="24" t="s">
        <v>57</v>
      </c>
      <c r="B117" s="77" t="s">
        <v>95</v>
      </c>
      <c r="C117" s="29">
        <v>37164967</v>
      </c>
      <c r="D117" s="29">
        <v>-3400000</v>
      </c>
      <c r="E117" s="29">
        <v>33764967</v>
      </c>
    </row>
    <row r="118" spans="1:5" ht="13.5" customHeight="1">
      <c r="A118" s="24" t="s">
        <v>58</v>
      </c>
      <c r="B118" s="77" t="s">
        <v>244</v>
      </c>
      <c r="C118" s="78"/>
      <c r="D118" s="78"/>
      <c r="E118" s="78"/>
    </row>
    <row r="119" spans="1:5" ht="13.5" customHeight="1">
      <c r="A119" s="24" t="s">
        <v>59</v>
      </c>
      <c r="B119" s="32" t="s">
        <v>107</v>
      </c>
      <c r="C119" s="78"/>
      <c r="D119" s="78"/>
      <c r="E119" s="78"/>
    </row>
    <row r="120" spans="1:5" ht="13.5" customHeight="1">
      <c r="A120" s="24" t="s">
        <v>65</v>
      </c>
      <c r="B120" s="30" t="s">
        <v>282</v>
      </c>
      <c r="C120" s="78"/>
      <c r="D120" s="78"/>
      <c r="E120" s="78"/>
    </row>
    <row r="121" spans="1:5" ht="13.5" customHeight="1">
      <c r="A121" s="24" t="s">
        <v>67</v>
      </c>
      <c r="B121" s="79" t="s">
        <v>249</v>
      </c>
      <c r="C121" s="78"/>
      <c r="D121" s="78"/>
      <c r="E121" s="78"/>
    </row>
    <row r="122" spans="1:5" ht="13.5" customHeight="1">
      <c r="A122" s="24" t="s">
        <v>96</v>
      </c>
      <c r="B122" s="69" t="s">
        <v>233</v>
      </c>
      <c r="C122" s="78"/>
      <c r="D122" s="78"/>
      <c r="E122" s="78"/>
    </row>
    <row r="123" spans="1:5" ht="13.5" customHeight="1">
      <c r="A123" s="24" t="s">
        <v>97</v>
      </c>
      <c r="B123" s="69" t="s">
        <v>248</v>
      </c>
      <c r="C123" s="78"/>
      <c r="D123" s="78"/>
      <c r="E123" s="78"/>
    </row>
    <row r="124" spans="1:5" ht="13.5" customHeight="1">
      <c r="A124" s="24" t="s">
        <v>98</v>
      </c>
      <c r="B124" s="69" t="s">
        <v>247</v>
      </c>
      <c r="C124" s="78"/>
      <c r="D124" s="78"/>
      <c r="E124" s="78"/>
    </row>
    <row r="125" spans="1:5" ht="13.5" customHeight="1">
      <c r="A125" s="24" t="s">
        <v>240</v>
      </c>
      <c r="B125" s="69" t="s">
        <v>236</v>
      </c>
      <c r="C125" s="78"/>
      <c r="D125" s="78"/>
      <c r="E125" s="78"/>
    </row>
    <row r="126" spans="1:5" ht="13.5" customHeight="1">
      <c r="A126" s="24" t="s">
        <v>241</v>
      </c>
      <c r="B126" s="69" t="s">
        <v>246</v>
      </c>
      <c r="C126" s="78"/>
      <c r="D126" s="78"/>
      <c r="E126" s="78"/>
    </row>
    <row r="127" spans="1:5" ht="13.5" customHeight="1" thickBot="1">
      <c r="A127" s="70" t="s">
        <v>242</v>
      </c>
      <c r="B127" s="69" t="s">
        <v>245</v>
      </c>
      <c r="C127" s="80"/>
      <c r="D127" s="80"/>
      <c r="E127" s="80"/>
    </row>
    <row r="128" spans="1:5" ht="13.5" customHeight="1" thickBot="1">
      <c r="A128" s="21" t="s">
        <v>5</v>
      </c>
      <c r="B128" s="81" t="s">
        <v>301</v>
      </c>
      <c r="C128" s="23">
        <f>+C93+C114</f>
        <v>307686455</v>
      </c>
      <c r="D128" s="23">
        <f>+D93+D114</f>
        <v>22400710</v>
      </c>
      <c r="E128" s="23">
        <f>+E93+E114</f>
        <v>330087165</v>
      </c>
    </row>
    <row r="129" spans="1:5" ht="13.5" customHeight="1" thickBot="1">
      <c r="A129" s="21" t="s">
        <v>6</v>
      </c>
      <c r="B129" s="81" t="s">
        <v>302</v>
      </c>
      <c r="C129" s="23">
        <f>+C130+C131+C132</f>
        <v>0</v>
      </c>
      <c r="D129" s="23">
        <f>+D130+D131+D132</f>
        <v>0</v>
      </c>
      <c r="E129" s="23">
        <f>+E130+E131+E132</f>
        <v>0</v>
      </c>
    </row>
    <row r="130" spans="1:5" ht="13.5" customHeight="1">
      <c r="A130" s="24" t="s">
        <v>142</v>
      </c>
      <c r="B130" s="77" t="s">
        <v>309</v>
      </c>
      <c r="C130" s="78"/>
      <c r="D130" s="78"/>
      <c r="E130" s="78"/>
    </row>
    <row r="131" spans="1:5" ht="13.5" customHeight="1">
      <c r="A131" s="24" t="s">
        <v>145</v>
      </c>
      <c r="B131" s="77" t="s">
        <v>310</v>
      </c>
      <c r="C131" s="78"/>
      <c r="D131" s="78"/>
      <c r="E131" s="78"/>
    </row>
    <row r="132" spans="1:5" ht="13.5" customHeight="1" thickBot="1">
      <c r="A132" s="70" t="s">
        <v>146</v>
      </c>
      <c r="B132" s="77" t="s">
        <v>311</v>
      </c>
      <c r="C132" s="78"/>
      <c r="D132" s="78"/>
      <c r="E132" s="78"/>
    </row>
    <row r="133" spans="1:5" ht="13.5" customHeight="1" thickBot="1">
      <c r="A133" s="21" t="s">
        <v>7</v>
      </c>
      <c r="B133" s="81" t="s">
        <v>303</v>
      </c>
      <c r="C133" s="23">
        <f>SUM(C134:C139)</f>
        <v>0</v>
      </c>
      <c r="D133" s="23">
        <f>SUM(D134:D139)</f>
        <v>0</v>
      </c>
      <c r="E133" s="23">
        <f>SUM(E134:E139)</f>
        <v>0</v>
      </c>
    </row>
    <row r="134" spans="1:5" ht="13.5" customHeight="1">
      <c r="A134" s="24" t="s">
        <v>42</v>
      </c>
      <c r="B134" s="82" t="s">
        <v>312</v>
      </c>
      <c r="C134" s="78"/>
      <c r="D134" s="78"/>
      <c r="E134" s="78"/>
    </row>
    <row r="135" spans="1:5" ht="13.5" customHeight="1">
      <c r="A135" s="24" t="s">
        <v>43</v>
      </c>
      <c r="B135" s="82" t="s">
        <v>304</v>
      </c>
      <c r="C135" s="78"/>
      <c r="D135" s="78"/>
      <c r="E135" s="78"/>
    </row>
    <row r="136" spans="1:5" ht="13.5" customHeight="1">
      <c r="A136" s="24" t="s">
        <v>44</v>
      </c>
      <c r="B136" s="82" t="s">
        <v>305</v>
      </c>
      <c r="C136" s="78"/>
      <c r="D136" s="78"/>
      <c r="E136" s="78"/>
    </row>
    <row r="137" spans="1:5" ht="13.5" customHeight="1">
      <c r="A137" s="24" t="s">
        <v>83</v>
      </c>
      <c r="B137" s="82" t="s">
        <v>306</v>
      </c>
      <c r="C137" s="78"/>
      <c r="D137" s="78"/>
      <c r="E137" s="78"/>
    </row>
    <row r="138" spans="1:5" ht="13.5" customHeight="1">
      <c r="A138" s="24" t="s">
        <v>84</v>
      </c>
      <c r="B138" s="82" t="s">
        <v>307</v>
      </c>
      <c r="C138" s="78"/>
      <c r="D138" s="78"/>
      <c r="E138" s="78"/>
    </row>
    <row r="139" spans="1:5" ht="13.5" customHeight="1" thickBot="1">
      <c r="A139" s="70" t="s">
        <v>85</v>
      </c>
      <c r="B139" s="82" t="s">
        <v>308</v>
      </c>
      <c r="C139" s="78"/>
      <c r="D139" s="78"/>
      <c r="E139" s="78"/>
    </row>
    <row r="140" spans="1:5" ht="13.5" customHeight="1" thickBot="1">
      <c r="A140" s="21" t="s">
        <v>8</v>
      </c>
      <c r="B140" s="81" t="s">
        <v>316</v>
      </c>
      <c r="C140" s="36">
        <f>+C141+C142+C143+C144</f>
        <v>0</v>
      </c>
      <c r="D140" s="36">
        <f>+D141+D142+D143+D144</f>
        <v>2448332</v>
      </c>
      <c r="E140" s="36">
        <f>+E141+E142+E143+E144</f>
        <v>2448332</v>
      </c>
    </row>
    <row r="141" spans="1:5" ht="13.5" customHeight="1">
      <c r="A141" s="24" t="s">
        <v>45</v>
      </c>
      <c r="B141" s="82" t="s">
        <v>250</v>
      </c>
      <c r="C141" s="78"/>
      <c r="D141" s="78"/>
      <c r="E141" s="78"/>
    </row>
    <row r="142" spans="1:5" ht="13.5" customHeight="1">
      <c r="A142" s="24" t="s">
        <v>46</v>
      </c>
      <c r="B142" s="82" t="s">
        <v>251</v>
      </c>
      <c r="C142" s="78"/>
      <c r="D142" s="78">
        <v>2448332</v>
      </c>
      <c r="E142" s="78">
        <v>2448332</v>
      </c>
    </row>
    <row r="143" spans="1:5" ht="13.5" customHeight="1">
      <c r="A143" s="24" t="s">
        <v>166</v>
      </c>
      <c r="B143" s="82" t="s">
        <v>317</v>
      </c>
      <c r="C143" s="78"/>
      <c r="D143" s="78"/>
      <c r="E143" s="78"/>
    </row>
    <row r="144" spans="1:5" ht="13.5" customHeight="1" thickBot="1">
      <c r="A144" s="70" t="s">
        <v>167</v>
      </c>
      <c r="B144" s="83" t="s">
        <v>268</v>
      </c>
      <c r="C144" s="78"/>
      <c r="D144" s="78"/>
      <c r="E144" s="78"/>
    </row>
    <row r="145" spans="1:5" ht="13.5" customHeight="1" thickBot="1">
      <c r="A145" s="21" t="s">
        <v>9</v>
      </c>
      <c r="B145" s="81" t="s">
        <v>318</v>
      </c>
      <c r="C145" s="84">
        <f>SUM(C146:C150)</f>
        <v>0</v>
      </c>
      <c r="D145" s="84">
        <f>SUM(D146:D150)</f>
        <v>0</v>
      </c>
      <c r="E145" s="84">
        <f>SUM(E146:E150)</f>
        <v>0</v>
      </c>
    </row>
    <row r="146" spans="1:5" ht="13.5" customHeight="1">
      <c r="A146" s="24" t="s">
        <v>47</v>
      </c>
      <c r="B146" s="82" t="s">
        <v>313</v>
      </c>
      <c r="C146" s="78"/>
      <c r="D146" s="78"/>
      <c r="E146" s="78"/>
    </row>
    <row r="147" spans="1:5" ht="13.5" customHeight="1">
      <c r="A147" s="24" t="s">
        <v>48</v>
      </c>
      <c r="B147" s="82" t="s">
        <v>320</v>
      </c>
      <c r="C147" s="78"/>
      <c r="D147" s="78"/>
      <c r="E147" s="78"/>
    </row>
    <row r="148" spans="1:5" ht="13.5" customHeight="1">
      <c r="A148" s="24" t="s">
        <v>178</v>
      </c>
      <c r="B148" s="82" t="s">
        <v>315</v>
      </c>
      <c r="C148" s="78"/>
      <c r="D148" s="78"/>
      <c r="E148" s="78"/>
    </row>
    <row r="149" spans="1:5" ht="13.5" customHeight="1">
      <c r="A149" s="24" t="s">
        <v>179</v>
      </c>
      <c r="B149" s="82" t="s">
        <v>321</v>
      </c>
      <c r="C149" s="78"/>
      <c r="D149" s="78"/>
      <c r="E149" s="78"/>
    </row>
    <row r="150" spans="1:5" ht="13.5" customHeight="1" thickBot="1">
      <c r="A150" s="24" t="s">
        <v>319</v>
      </c>
      <c r="B150" s="82" t="s">
        <v>322</v>
      </c>
      <c r="C150" s="78"/>
      <c r="D150" s="78"/>
      <c r="E150" s="78"/>
    </row>
    <row r="151" spans="1:5" ht="13.5" customHeight="1" thickBot="1">
      <c r="A151" s="21" t="s">
        <v>10</v>
      </c>
      <c r="B151" s="81" t="s">
        <v>323</v>
      </c>
      <c r="C151" s="85"/>
      <c r="D151" s="85"/>
      <c r="E151" s="85"/>
    </row>
    <row r="152" spans="1:5" ht="13.5" customHeight="1" thickBot="1">
      <c r="A152" s="21" t="s">
        <v>11</v>
      </c>
      <c r="B152" s="81" t="s">
        <v>324</v>
      </c>
      <c r="C152" s="85"/>
      <c r="D152" s="85"/>
      <c r="E152" s="85"/>
    </row>
    <row r="153" spans="1:9" ht="13.5" customHeight="1" thickBot="1">
      <c r="A153" s="21" t="s">
        <v>12</v>
      </c>
      <c r="B153" s="81" t="s">
        <v>326</v>
      </c>
      <c r="C153" s="86">
        <f>+C129+C133+C140+C145+C151+C152</f>
        <v>0</v>
      </c>
      <c r="D153" s="86">
        <f>+D129+D133+D140+D145+D151+D152</f>
        <v>2448332</v>
      </c>
      <c r="E153" s="86">
        <f>+E129+E133+E140+E145+E151+E152</f>
        <v>2448332</v>
      </c>
      <c r="F153" s="87"/>
      <c r="G153" s="88"/>
      <c r="H153" s="88"/>
      <c r="I153" s="88"/>
    </row>
    <row r="154" spans="1:5" s="5" customFormat="1" ht="13.5" customHeight="1" thickBot="1">
      <c r="A154" s="89" t="s">
        <v>13</v>
      </c>
      <c r="B154" s="90" t="s">
        <v>325</v>
      </c>
      <c r="C154" s="86">
        <f>+C128+C153</f>
        <v>307686455</v>
      </c>
      <c r="D154" s="86">
        <f>+D128+D153</f>
        <v>24849042</v>
      </c>
      <c r="E154" s="86">
        <f>+E128+E153</f>
        <v>332535497</v>
      </c>
    </row>
    <row r="156" spans="1:3" ht="13.5" customHeight="1">
      <c r="A156" s="244" t="s">
        <v>252</v>
      </c>
      <c r="B156" s="244"/>
      <c r="C156" s="244"/>
    </row>
    <row r="157" spans="1:5" ht="13.5" customHeight="1" thickBot="1">
      <c r="A157" s="242" t="s">
        <v>74</v>
      </c>
      <c r="B157" s="242"/>
      <c r="C157" s="4"/>
      <c r="E157" s="4" t="s">
        <v>352</v>
      </c>
    </row>
    <row r="158" spans="1:5" ht="28.5" customHeight="1" thickBot="1">
      <c r="A158" s="21">
        <v>1</v>
      </c>
      <c r="B158" s="91" t="s">
        <v>327</v>
      </c>
      <c r="C158" s="23">
        <f>+C62-C128</f>
        <v>-215321745</v>
      </c>
      <c r="D158" s="23"/>
      <c r="E158" s="23">
        <f>+E62-E128</f>
        <v>-225317289</v>
      </c>
    </row>
    <row r="159" spans="1:5" ht="30.75" customHeight="1" thickBot="1">
      <c r="A159" s="21" t="s">
        <v>4</v>
      </c>
      <c r="B159" s="91" t="s">
        <v>333</v>
      </c>
      <c r="C159" s="23">
        <f>+C86-C153</f>
        <v>215321745</v>
      </c>
      <c r="D159" s="23"/>
      <c r="E159" s="23">
        <f>+E86-E153</f>
        <v>225317289</v>
      </c>
    </row>
  </sheetData>
  <sheetProtection/>
  <mergeCells count="6">
    <mergeCell ref="A2:B2"/>
    <mergeCell ref="A90:B90"/>
    <mergeCell ref="A156:C156"/>
    <mergeCell ref="A157:B157"/>
    <mergeCell ref="A89:C89"/>
    <mergeCell ref="A1:E1"/>
  </mergeCells>
  <printOptions horizontalCentered="1"/>
  <pageMargins left="0.5905511811023623" right="0.5905511811023623" top="1.4566929133858268" bottom="0.8661417322834646" header="0.7874015748031497" footer="0.5905511811023623"/>
  <pageSetup fitToHeight="2" horizontalDpi="600" verticalDpi="600" orientation="portrait" paperSize="9" scale="85" r:id="rId1"/>
  <headerFooter alignWithMargins="0">
    <oddHeader>&amp;C&amp;"Times New Roman CE,Félkövér"&amp;12
KÖZSÉGI ÖNKORMÁNYZAT VÁRALJA
2018. ÉVI MÓDOSÍTOTT KÖLTSÉGVETÉSÉNEK ÖSSZEVONT MÉRLEGE&amp;10
&amp;R1/1. számú melléklet</oddHeader>
  </headerFooter>
  <rowBreaks count="1" manualBreakCount="1">
    <brk id="8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8"/>
  <sheetViews>
    <sheetView view="pageLayout" zoomScaleNormal="130" zoomScaleSheetLayoutView="100" workbookViewId="0" topLeftCell="A97">
      <selection activeCell="E4" sqref="E4"/>
    </sheetView>
  </sheetViews>
  <sheetFormatPr defaultColWidth="9.00390625" defaultRowHeight="14.25" customHeight="1"/>
  <cols>
    <col min="1" max="1" width="9.50390625" style="14" customWidth="1"/>
    <col min="2" max="2" width="72.50390625" style="14" customWidth="1"/>
    <col min="3" max="3" width="15.50390625" style="92" customWidth="1"/>
    <col min="4" max="4" width="15.125" style="14" customWidth="1"/>
    <col min="5" max="5" width="14.875" style="14" customWidth="1"/>
    <col min="6" max="16384" width="9.375" style="14" customWidth="1"/>
  </cols>
  <sheetData>
    <row r="1" spans="1:5" ht="14.25" customHeight="1">
      <c r="A1" s="245" t="s">
        <v>1</v>
      </c>
      <c r="B1" s="247"/>
      <c r="C1" s="247"/>
      <c r="D1" s="247"/>
      <c r="E1" s="247"/>
    </row>
    <row r="2" spans="1:5" ht="14.25" customHeight="1" thickBot="1">
      <c r="A2" s="242" t="s">
        <v>72</v>
      </c>
      <c r="B2" s="242"/>
      <c r="C2" s="4"/>
      <c r="E2" s="4" t="s">
        <v>349</v>
      </c>
    </row>
    <row r="3" spans="1:5" ht="54.75" customHeight="1" thickBot="1">
      <c r="A3" s="15" t="s">
        <v>37</v>
      </c>
      <c r="B3" s="16" t="s">
        <v>2</v>
      </c>
      <c r="C3" s="17" t="s">
        <v>367</v>
      </c>
      <c r="D3" s="17" t="s">
        <v>353</v>
      </c>
      <c r="E3" s="17" t="s">
        <v>378</v>
      </c>
    </row>
    <row r="4" spans="1:5" s="5" customFormat="1" ht="14.25" customHeight="1" thickBot="1">
      <c r="A4" s="18" t="s">
        <v>340</v>
      </c>
      <c r="B4" s="19" t="s">
        <v>341</v>
      </c>
      <c r="C4" s="20" t="s">
        <v>342</v>
      </c>
      <c r="D4" s="20" t="s">
        <v>344</v>
      </c>
      <c r="E4" s="20" t="s">
        <v>343</v>
      </c>
    </row>
    <row r="5" spans="1:5" s="5" customFormat="1" ht="14.25" customHeight="1" thickBot="1">
      <c r="A5" s="21" t="s">
        <v>3</v>
      </c>
      <c r="B5" s="22" t="s">
        <v>126</v>
      </c>
      <c r="C5" s="23">
        <f>+C6+C7+C8+C9+C10+C11</f>
        <v>28480000</v>
      </c>
      <c r="D5" s="23">
        <f>+D6+D7+D8+D9+D10+D11</f>
        <v>3732920</v>
      </c>
      <c r="E5" s="23">
        <f>+E6+E7+E8+E9+E10+E11</f>
        <v>32212920</v>
      </c>
    </row>
    <row r="6" spans="1:5" s="5" customFormat="1" ht="14.25" customHeight="1">
      <c r="A6" s="24" t="s">
        <v>49</v>
      </c>
      <c r="B6" s="25" t="s">
        <v>127</v>
      </c>
      <c r="C6" s="26"/>
      <c r="D6" s="26"/>
      <c r="E6" s="26"/>
    </row>
    <row r="7" spans="1:5" s="5" customFormat="1" ht="14.25" customHeight="1">
      <c r="A7" s="27" t="s">
        <v>50</v>
      </c>
      <c r="B7" s="28" t="s">
        <v>128</v>
      </c>
      <c r="C7" s="29"/>
      <c r="D7" s="29"/>
      <c r="E7" s="29"/>
    </row>
    <row r="8" spans="1:5" s="5" customFormat="1" ht="14.25" customHeight="1">
      <c r="A8" s="27" t="s">
        <v>51</v>
      </c>
      <c r="B8" s="28" t="s">
        <v>129</v>
      </c>
      <c r="C8" s="29">
        <v>28480000</v>
      </c>
      <c r="D8" s="29">
        <v>3729813</v>
      </c>
      <c r="E8" s="29">
        <v>32209813</v>
      </c>
    </row>
    <row r="9" spans="1:5" s="5" customFormat="1" ht="14.25" customHeight="1">
      <c r="A9" s="27" t="s">
        <v>52</v>
      </c>
      <c r="B9" s="28" t="s">
        <v>130</v>
      </c>
      <c r="C9" s="29"/>
      <c r="D9" s="29"/>
      <c r="E9" s="29"/>
    </row>
    <row r="10" spans="1:5" s="5" customFormat="1" ht="14.25" customHeight="1">
      <c r="A10" s="27" t="s">
        <v>69</v>
      </c>
      <c r="B10" s="30" t="s">
        <v>283</v>
      </c>
      <c r="C10" s="29"/>
      <c r="D10" s="29">
        <v>3107</v>
      </c>
      <c r="E10" s="29">
        <v>3107</v>
      </c>
    </row>
    <row r="11" spans="1:5" s="5" customFormat="1" ht="14.25" customHeight="1" thickBot="1">
      <c r="A11" s="31" t="s">
        <v>53</v>
      </c>
      <c r="B11" s="32" t="s">
        <v>284</v>
      </c>
      <c r="C11" s="29"/>
      <c r="D11" s="29"/>
      <c r="E11" s="29"/>
    </row>
    <row r="12" spans="1:5" s="5" customFormat="1" ht="14.25" customHeight="1" thickBot="1">
      <c r="A12" s="21" t="s">
        <v>4</v>
      </c>
      <c r="B12" s="33" t="s">
        <v>131</v>
      </c>
      <c r="C12" s="23">
        <f>+C13+C14+C15+C16+C17</f>
        <v>0</v>
      </c>
      <c r="D12" s="23">
        <f>+D13+D14+D15+D16+D17</f>
        <v>0</v>
      </c>
      <c r="E12" s="23">
        <f>+E13+E14+E15+E16+E17</f>
        <v>0</v>
      </c>
    </row>
    <row r="13" spans="1:5" s="5" customFormat="1" ht="14.25" customHeight="1">
      <c r="A13" s="24" t="s">
        <v>55</v>
      </c>
      <c r="B13" s="25" t="s">
        <v>132</v>
      </c>
      <c r="C13" s="26"/>
      <c r="D13" s="26"/>
      <c r="E13" s="26"/>
    </row>
    <row r="14" spans="1:5" s="5" customFormat="1" ht="14.25" customHeight="1">
      <c r="A14" s="27" t="s">
        <v>56</v>
      </c>
      <c r="B14" s="28" t="s">
        <v>133</v>
      </c>
      <c r="C14" s="29"/>
      <c r="D14" s="29"/>
      <c r="E14" s="29"/>
    </row>
    <row r="15" spans="1:5" s="5" customFormat="1" ht="14.25" customHeight="1">
      <c r="A15" s="27" t="s">
        <v>57</v>
      </c>
      <c r="B15" s="28" t="s">
        <v>276</v>
      </c>
      <c r="C15" s="29"/>
      <c r="D15" s="29"/>
      <c r="E15" s="29"/>
    </row>
    <row r="16" spans="1:5" s="5" customFormat="1" ht="14.25" customHeight="1">
      <c r="A16" s="27" t="s">
        <v>58</v>
      </c>
      <c r="B16" s="28" t="s">
        <v>277</v>
      </c>
      <c r="C16" s="29"/>
      <c r="D16" s="29"/>
      <c r="E16" s="29"/>
    </row>
    <row r="17" spans="1:5" s="5" customFormat="1" ht="14.25" customHeight="1">
      <c r="A17" s="27" t="s">
        <v>59</v>
      </c>
      <c r="B17" s="28" t="s">
        <v>134</v>
      </c>
      <c r="C17" s="29"/>
      <c r="D17" s="29"/>
      <c r="E17" s="29"/>
    </row>
    <row r="18" spans="1:5" s="5" customFormat="1" ht="14.25" customHeight="1" thickBot="1">
      <c r="A18" s="31" t="s">
        <v>65</v>
      </c>
      <c r="B18" s="32" t="s">
        <v>135</v>
      </c>
      <c r="C18" s="34"/>
      <c r="D18" s="34"/>
      <c r="E18" s="34"/>
    </row>
    <row r="19" spans="1:5" s="5" customFormat="1" ht="14.25" customHeight="1" thickBot="1">
      <c r="A19" s="21" t="s">
        <v>5</v>
      </c>
      <c r="B19" s="22" t="s">
        <v>136</v>
      </c>
      <c r="C19" s="23">
        <f>+C20+C21+C22+C23+C24</f>
        <v>0</v>
      </c>
      <c r="D19" s="23">
        <f>+D20+D21+D22+D23+D24</f>
        <v>0</v>
      </c>
      <c r="E19" s="23">
        <f>+E20+E21+E22+E23+E24</f>
        <v>0</v>
      </c>
    </row>
    <row r="20" spans="1:5" s="5" customFormat="1" ht="14.25" customHeight="1">
      <c r="A20" s="24" t="s">
        <v>38</v>
      </c>
      <c r="B20" s="25" t="s">
        <v>137</v>
      </c>
      <c r="C20" s="26"/>
      <c r="D20" s="26"/>
      <c r="E20" s="26"/>
    </row>
    <row r="21" spans="1:5" s="5" customFormat="1" ht="14.25" customHeight="1">
      <c r="A21" s="27" t="s">
        <v>39</v>
      </c>
      <c r="B21" s="28" t="s">
        <v>138</v>
      </c>
      <c r="C21" s="29"/>
      <c r="D21" s="29"/>
      <c r="E21" s="29"/>
    </row>
    <row r="22" spans="1:5" s="5" customFormat="1" ht="14.25" customHeight="1">
      <c r="A22" s="27" t="s">
        <v>40</v>
      </c>
      <c r="B22" s="28" t="s">
        <v>278</v>
      </c>
      <c r="C22" s="29"/>
      <c r="D22" s="29"/>
      <c r="E22" s="29"/>
    </row>
    <row r="23" spans="1:5" s="5" customFormat="1" ht="14.25" customHeight="1">
      <c r="A23" s="27" t="s">
        <v>41</v>
      </c>
      <c r="B23" s="28" t="s">
        <v>279</v>
      </c>
      <c r="C23" s="29"/>
      <c r="D23" s="29"/>
      <c r="E23" s="29"/>
    </row>
    <row r="24" spans="1:5" s="5" customFormat="1" ht="14.25" customHeight="1">
      <c r="A24" s="27" t="s">
        <v>79</v>
      </c>
      <c r="B24" s="28" t="s">
        <v>139</v>
      </c>
      <c r="C24" s="29"/>
      <c r="D24" s="29"/>
      <c r="E24" s="29"/>
    </row>
    <row r="25" spans="1:5" s="5" customFormat="1" ht="14.25" customHeight="1" thickBot="1">
      <c r="A25" s="31" t="s">
        <v>80</v>
      </c>
      <c r="B25" s="35" t="s">
        <v>140</v>
      </c>
      <c r="C25" s="34"/>
      <c r="D25" s="34"/>
      <c r="E25" s="34"/>
    </row>
    <row r="26" spans="1:5" s="5" customFormat="1" ht="14.25" customHeight="1" thickBot="1">
      <c r="A26" s="21" t="s">
        <v>81</v>
      </c>
      <c r="B26" s="22" t="s">
        <v>141</v>
      </c>
      <c r="C26" s="36">
        <f>SUM(C27,C28,C29,C30,C31,C32,C33)</f>
        <v>465000</v>
      </c>
      <c r="D26" s="36">
        <f>SUM(D27,D28,D29,D30,D31,D32,D33)</f>
        <v>55000</v>
      </c>
      <c r="E26" s="36">
        <f>SUM(E27,E28,E29,E30,E31,E32,E33)</f>
        <v>520000</v>
      </c>
    </row>
    <row r="27" spans="1:5" s="5" customFormat="1" ht="14.25" customHeight="1">
      <c r="A27" s="24" t="s">
        <v>142</v>
      </c>
      <c r="B27" s="25" t="s">
        <v>290</v>
      </c>
      <c r="C27" s="93"/>
      <c r="D27" s="93"/>
      <c r="E27" s="93"/>
    </row>
    <row r="28" spans="1:5" s="5" customFormat="1" ht="14.25" customHeight="1">
      <c r="A28" s="27" t="s">
        <v>143</v>
      </c>
      <c r="B28" s="28" t="s">
        <v>148</v>
      </c>
      <c r="C28" s="29"/>
      <c r="D28" s="29"/>
      <c r="E28" s="29"/>
    </row>
    <row r="29" spans="1:5" s="5" customFormat="1" ht="14.25" customHeight="1">
      <c r="A29" s="27" t="s">
        <v>144</v>
      </c>
      <c r="B29" s="28" t="s">
        <v>149</v>
      </c>
      <c r="C29" s="29"/>
      <c r="D29" s="29"/>
      <c r="E29" s="29"/>
    </row>
    <row r="30" spans="1:5" s="5" customFormat="1" ht="14.25" customHeight="1">
      <c r="A30" s="27" t="s">
        <v>288</v>
      </c>
      <c r="B30" s="39" t="s">
        <v>289</v>
      </c>
      <c r="C30" s="29">
        <v>465000</v>
      </c>
      <c r="D30" s="29">
        <v>55000</v>
      </c>
      <c r="E30" s="29">
        <v>520000</v>
      </c>
    </row>
    <row r="31" spans="1:5" s="5" customFormat="1" ht="14.25" customHeight="1">
      <c r="A31" s="27" t="s">
        <v>145</v>
      </c>
      <c r="B31" s="28" t="s">
        <v>150</v>
      </c>
      <c r="C31" s="29"/>
      <c r="D31" s="29"/>
      <c r="E31" s="29"/>
    </row>
    <row r="32" spans="1:5" s="5" customFormat="1" ht="14.25" customHeight="1">
      <c r="A32" s="27" t="s">
        <v>146</v>
      </c>
      <c r="B32" s="28" t="s">
        <v>151</v>
      </c>
      <c r="C32" s="29"/>
      <c r="D32" s="29"/>
      <c r="E32" s="29"/>
    </row>
    <row r="33" spans="1:5" s="5" customFormat="1" ht="14.25" customHeight="1" thickBot="1">
      <c r="A33" s="31" t="s">
        <v>147</v>
      </c>
      <c r="B33" s="35" t="s">
        <v>152</v>
      </c>
      <c r="C33" s="34"/>
      <c r="D33" s="34"/>
      <c r="E33" s="34"/>
    </row>
    <row r="34" spans="1:5" s="5" customFormat="1" ht="14.25" customHeight="1" thickBot="1">
      <c r="A34" s="21" t="s">
        <v>7</v>
      </c>
      <c r="B34" s="22" t="s">
        <v>285</v>
      </c>
      <c r="C34" s="23">
        <f>SUM(C35:C45)</f>
        <v>0</v>
      </c>
      <c r="D34" s="23">
        <f>SUM(D35:D45)</f>
        <v>0</v>
      </c>
      <c r="E34" s="23">
        <f>SUM(E35:E45)</f>
        <v>0</v>
      </c>
    </row>
    <row r="35" spans="1:5" s="5" customFormat="1" ht="14.25" customHeight="1">
      <c r="A35" s="24" t="s">
        <v>42</v>
      </c>
      <c r="B35" s="25" t="s">
        <v>155</v>
      </c>
      <c r="C35" s="26"/>
      <c r="D35" s="26"/>
      <c r="E35" s="26"/>
    </row>
    <row r="36" spans="1:5" s="5" customFormat="1" ht="14.25" customHeight="1">
      <c r="A36" s="27" t="s">
        <v>43</v>
      </c>
      <c r="B36" s="28" t="s">
        <v>156</v>
      </c>
      <c r="C36" s="29"/>
      <c r="D36" s="29"/>
      <c r="E36" s="29"/>
    </row>
    <row r="37" spans="1:5" s="5" customFormat="1" ht="14.25" customHeight="1">
      <c r="A37" s="27" t="s">
        <v>44</v>
      </c>
      <c r="B37" s="28" t="s">
        <v>157</v>
      </c>
      <c r="C37" s="29"/>
      <c r="D37" s="29"/>
      <c r="E37" s="29"/>
    </row>
    <row r="38" spans="1:5" s="5" customFormat="1" ht="14.25" customHeight="1">
      <c r="A38" s="27" t="s">
        <v>83</v>
      </c>
      <c r="B38" s="28" t="s">
        <v>158</v>
      </c>
      <c r="C38" s="29"/>
      <c r="D38" s="29"/>
      <c r="E38" s="29"/>
    </row>
    <row r="39" spans="1:5" s="5" customFormat="1" ht="14.25" customHeight="1">
      <c r="A39" s="27" t="s">
        <v>84</v>
      </c>
      <c r="B39" s="28" t="s">
        <v>159</v>
      </c>
      <c r="C39" s="29"/>
      <c r="D39" s="29"/>
      <c r="E39" s="29"/>
    </row>
    <row r="40" spans="1:5" s="5" customFormat="1" ht="14.25" customHeight="1">
      <c r="A40" s="27" t="s">
        <v>85</v>
      </c>
      <c r="B40" s="28" t="s">
        <v>160</v>
      </c>
      <c r="C40" s="29"/>
      <c r="D40" s="29"/>
      <c r="E40" s="29"/>
    </row>
    <row r="41" spans="1:5" s="5" customFormat="1" ht="14.25" customHeight="1">
      <c r="A41" s="27" t="s">
        <v>86</v>
      </c>
      <c r="B41" s="28" t="s">
        <v>161</v>
      </c>
      <c r="C41" s="29"/>
      <c r="D41" s="29"/>
      <c r="E41" s="29"/>
    </row>
    <row r="42" spans="1:5" s="5" customFormat="1" ht="14.25" customHeight="1">
      <c r="A42" s="27" t="s">
        <v>87</v>
      </c>
      <c r="B42" s="28" t="s">
        <v>162</v>
      </c>
      <c r="C42" s="29"/>
      <c r="D42" s="29"/>
      <c r="E42" s="29"/>
    </row>
    <row r="43" spans="1:5" s="5" customFormat="1" ht="14.25" customHeight="1">
      <c r="A43" s="27" t="s">
        <v>153</v>
      </c>
      <c r="B43" s="28" t="s">
        <v>163</v>
      </c>
      <c r="C43" s="38"/>
      <c r="D43" s="38"/>
      <c r="E43" s="38"/>
    </row>
    <row r="44" spans="1:5" s="5" customFormat="1" ht="14.25" customHeight="1">
      <c r="A44" s="31" t="s">
        <v>154</v>
      </c>
      <c r="B44" s="35" t="s">
        <v>287</v>
      </c>
      <c r="C44" s="40"/>
      <c r="D44" s="40"/>
      <c r="E44" s="40"/>
    </row>
    <row r="45" spans="1:5" s="5" customFormat="1" ht="14.25" customHeight="1" thickBot="1">
      <c r="A45" s="31" t="s">
        <v>286</v>
      </c>
      <c r="B45" s="32" t="s">
        <v>164</v>
      </c>
      <c r="C45" s="40"/>
      <c r="D45" s="40"/>
      <c r="E45" s="40"/>
    </row>
    <row r="46" spans="1:5" s="5" customFormat="1" ht="14.25" customHeight="1" thickBot="1">
      <c r="A46" s="21" t="s">
        <v>8</v>
      </c>
      <c r="B46" s="22" t="s">
        <v>165</v>
      </c>
      <c r="C46" s="23">
        <f>SUM(C47:C51)</f>
        <v>0</v>
      </c>
      <c r="D46" s="23">
        <f>SUM(D47:D51)</f>
        <v>0</v>
      </c>
      <c r="E46" s="23">
        <f>SUM(E47:E51)</f>
        <v>0</v>
      </c>
    </row>
    <row r="47" spans="1:5" s="5" customFormat="1" ht="14.25" customHeight="1">
      <c r="A47" s="24" t="s">
        <v>45</v>
      </c>
      <c r="B47" s="25" t="s">
        <v>169</v>
      </c>
      <c r="C47" s="41"/>
      <c r="D47" s="41"/>
      <c r="E47" s="41"/>
    </row>
    <row r="48" spans="1:5" s="5" customFormat="1" ht="14.25" customHeight="1">
      <c r="A48" s="27" t="s">
        <v>46</v>
      </c>
      <c r="B48" s="28" t="s">
        <v>170</v>
      </c>
      <c r="C48" s="38"/>
      <c r="D48" s="38"/>
      <c r="E48" s="38"/>
    </row>
    <row r="49" spans="1:5" s="5" customFormat="1" ht="14.25" customHeight="1">
      <c r="A49" s="27" t="s">
        <v>166</v>
      </c>
      <c r="B49" s="28" t="s">
        <v>171</v>
      </c>
      <c r="C49" s="38"/>
      <c r="D49" s="38"/>
      <c r="E49" s="38"/>
    </row>
    <row r="50" spans="1:5" s="5" customFormat="1" ht="14.25" customHeight="1">
      <c r="A50" s="27" t="s">
        <v>167</v>
      </c>
      <c r="B50" s="28" t="s">
        <v>172</v>
      </c>
      <c r="C50" s="38"/>
      <c r="D50" s="38"/>
      <c r="E50" s="38"/>
    </row>
    <row r="51" spans="1:5" s="5" customFormat="1" ht="14.25" customHeight="1" thickBot="1">
      <c r="A51" s="31" t="s">
        <v>168</v>
      </c>
      <c r="B51" s="32" t="s">
        <v>173</v>
      </c>
      <c r="C51" s="40"/>
      <c r="D51" s="40"/>
      <c r="E51" s="40"/>
    </row>
    <row r="52" spans="1:5" s="5" customFormat="1" ht="14.25" customHeight="1" thickBot="1">
      <c r="A52" s="21" t="s">
        <v>88</v>
      </c>
      <c r="B52" s="22" t="s">
        <v>174</v>
      </c>
      <c r="C52" s="23">
        <f>SUM(C53:C55)</f>
        <v>0</v>
      </c>
      <c r="D52" s="23">
        <f>SUM(D53:D55)</f>
        <v>0</v>
      </c>
      <c r="E52" s="23">
        <f>SUM(E53:E55)</f>
        <v>0</v>
      </c>
    </row>
    <row r="53" spans="1:5" s="5" customFormat="1" ht="14.25" customHeight="1">
      <c r="A53" s="24" t="s">
        <v>47</v>
      </c>
      <c r="B53" s="25" t="s">
        <v>175</v>
      </c>
      <c r="C53" s="26"/>
      <c r="D53" s="26"/>
      <c r="E53" s="26"/>
    </row>
    <row r="54" spans="1:5" s="5" customFormat="1" ht="14.25" customHeight="1">
      <c r="A54" s="27" t="s">
        <v>48</v>
      </c>
      <c r="B54" s="28" t="s">
        <v>280</v>
      </c>
      <c r="C54" s="29"/>
      <c r="D54" s="29"/>
      <c r="E54" s="29"/>
    </row>
    <row r="55" spans="1:5" s="5" customFormat="1" ht="14.25" customHeight="1">
      <c r="A55" s="27" t="s">
        <v>178</v>
      </c>
      <c r="B55" s="28" t="s">
        <v>176</v>
      </c>
      <c r="C55" s="29"/>
      <c r="D55" s="29"/>
      <c r="E55" s="29"/>
    </row>
    <row r="56" spans="1:5" s="5" customFormat="1" ht="14.25" customHeight="1" thickBot="1">
      <c r="A56" s="31" t="s">
        <v>179</v>
      </c>
      <c r="B56" s="32" t="s">
        <v>177</v>
      </c>
      <c r="C56" s="34"/>
      <c r="D56" s="34"/>
      <c r="E56" s="34"/>
    </row>
    <row r="57" spans="1:5" s="5" customFormat="1" ht="14.25" customHeight="1" thickBot="1">
      <c r="A57" s="21" t="s">
        <v>10</v>
      </c>
      <c r="B57" s="33" t="s">
        <v>180</v>
      </c>
      <c r="C57" s="23">
        <f>SUM(C58:C60)</f>
        <v>0</v>
      </c>
      <c r="D57" s="23">
        <f>SUM(D58:D60)</f>
        <v>0</v>
      </c>
      <c r="E57" s="23">
        <f>SUM(E58:E60)</f>
        <v>0</v>
      </c>
    </row>
    <row r="58" spans="1:5" s="5" customFormat="1" ht="14.25" customHeight="1">
      <c r="A58" s="24" t="s">
        <v>89</v>
      </c>
      <c r="B58" s="25" t="s">
        <v>182</v>
      </c>
      <c r="C58" s="38"/>
      <c r="D58" s="38"/>
      <c r="E58" s="38"/>
    </row>
    <row r="59" spans="1:5" s="5" customFormat="1" ht="14.25" customHeight="1">
      <c r="A59" s="27" t="s">
        <v>90</v>
      </c>
      <c r="B59" s="28" t="s">
        <v>281</v>
      </c>
      <c r="C59" s="38"/>
      <c r="D59" s="38"/>
      <c r="E59" s="38"/>
    </row>
    <row r="60" spans="1:5" s="5" customFormat="1" ht="14.25" customHeight="1">
      <c r="A60" s="27" t="s">
        <v>106</v>
      </c>
      <c r="B60" s="28" t="s">
        <v>183</v>
      </c>
      <c r="C60" s="38"/>
      <c r="D60" s="38"/>
      <c r="E60" s="38"/>
    </row>
    <row r="61" spans="1:5" s="5" customFormat="1" ht="14.25" customHeight="1" thickBot="1">
      <c r="A61" s="31" t="s">
        <v>181</v>
      </c>
      <c r="B61" s="32" t="s">
        <v>184</v>
      </c>
      <c r="C61" s="38"/>
      <c r="D61" s="38"/>
      <c r="E61" s="38"/>
    </row>
    <row r="62" spans="1:5" s="5" customFormat="1" ht="14.25" customHeight="1" thickBot="1">
      <c r="A62" s="42" t="s">
        <v>329</v>
      </c>
      <c r="B62" s="22" t="s">
        <v>185</v>
      </c>
      <c r="C62" s="36">
        <f>+C5+C12+C19+C26+C34+C46+C52+C57</f>
        <v>28945000</v>
      </c>
      <c r="D62" s="36">
        <f>+D5+D12+D19+D26+D34+D46+D52+D57</f>
        <v>3787920</v>
      </c>
      <c r="E62" s="36">
        <f>+E5+E12+E19+E26+E34+E46+E52+E57</f>
        <v>32732920</v>
      </c>
    </row>
    <row r="63" spans="1:5" s="5" customFormat="1" ht="14.25" customHeight="1" thickBot="1">
      <c r="A63" s="43" t="s">
        <v>186</v>
      </c>
      <c r="B63" s="33" t="s">
        <v>187</v>
      </c>
      <c r="C63" s="23">
        <f>SUM(C64:C66)</f>
        <v>0</v>
      </c>
      <c r="D63" s="23">
        <f>SUM(D64:D66)</f>
        <v>0</v>
      </c>
      <c r="E63" s="23">
        <f>SUM(E64:E66)</f>
        <v>0</v>
      </c>
    </row>
    <row r="64" spans="1:5" s="5" customFormat="1" ht="14.25" customHeight="1">
      <c r="A64" s="24" t="s">
        <v>217</v>
      </c>
      <c r="B64" s="25" t="s">
        <v>188</v>
      </c>
      <c r="C64" s="38"/>
      <c r="D64" s="38"/>
      <c r="E64" s="38"/>
    </row>
    <row r="65" spans="1:5" s="5" customFormat="1" ht="14.25" customHeight="1">
      <c r="A65" s="27" t="s">
        <v>226</v>
      </c>
      <c r="B65" s="28" t="s">
        <v>189</v>
      </c>
      <c r="C65" s="38"/>
      <c r="D65" s="38"/>
      <c r="E65" s="38"/>
    </row>
    <row r="66" spans="1:5" s="5" customFormat="1" ht="14.25" customHeight="1" thickBot="1">
      <c r="A66" s="31" t="s">
        <v>227</v>
      </c>
      <c r="B66" s="44" t="s">
        <v>314</v>
      </c>
      <c r="C66" s="38"/>
      <c r="D66" s="38"/>
      <c r="E66" s="38"/>
    </row>
    <row r="67" spans="1:5" s="5" customFormat="1" ht="14.25" customHeight="1" thickBot="1">
      <c r="A67" s="43" t="s">
        <v>190</v>
      </c>
      <c r="B67" s="33" t="s">
        <v>191</v>
      </c>
      <c r="C67" s="23">
        <f>SUM(C68:C71)</f>
        <v>0</v>
      </c>
      <c r="D67" s="23">
        <f>SUM(D68:D71)</f>
        <v>0</v>
      </c>
      <c r="E67" s="23">
        <f>SUM(E68:E71)</f>
        <v>0</v>
      </c>
    </row>
    <row r="68" spans="1:5" s="5" customFormat="1" ht="14.25" customHeight="1">
      <c r="A68" s="24" t="s">
        <v>70</v>
      </c>
      <c r="B68" s="25" t="s">
        <v>192</v>
      </c>
      <c r="C68" s="38"/>
      <c r="D68" s="38"/>
      <c r="E68" s="38"/>
    </row>
    <row r="69" spans="1:5" s="5" customFormat="1" ht="14.25" customHeight="1">
      <c r="A69" s="27" t="s">
        <v>71</v>
      </c>
      <c r="B69" s="28" t="s">
        <v>193</v>
      </c>
      <c r="C69" s="38"/>
      <c r="D69" s="38"/>
      <c r="E69" s="38"/>
    </row>
    <row r="70" spans="1:5" s="5" customFormat="1" ht="14.25" customHeight="1">
      <c r="A70" s="27" t="s">
        <v>218</v>
      </c>
      <c r="B70" s="28" t="s">
        <v>194</v>
      </c>
      <c r="C70" s="38"/>
      <c r="D70" s="38"/>
      <c r="E70" s="38"/>
    </row>
    <row r="71" spans="1:5" s="5" customFormat="1" ht="14.25" customHeight="1" thickBot="1">
      <c r="A71" s="31" t="s">
        <v>219</v>
      </c>
      <c r="B71" s="32" t="s">
        <v>195</v>
      </c>
      <c r="C71" s="38"/>
      <c r="D71" s="38"/>
      <c r="E71" s="38"/>
    </row>
    <row r="72" spans="1:5" s="5" customFormat="1" ht="14.25" customHeight="1" thickBot="1">
      <c r="A72" s="43" t="s">
        <v>196</v>
      </c>
      <c r="B72" s="33" t="s">
        <v>197</v>
      </c>
      <c r="C72" s="23">
        <f>SUM(C73:C74)</f>
        <v>176807737</v>
      </c>
      <c r="D72" s="23">
        <f>SUM(D73:D74)</f>
        <v>0</v>
      </c>
      <c r="E72" s="23">
        <f>SUM(E73:E74)</f>
        <v>176807737</v>
      </c>
    </row>
    <row r="73" spans="1:5" s="5" customFormat="1" ht="14.25" customHeight="1">
      <c r="A73" s="24" t="s">
        <v>220</v>
      </c>
      <c r="B73" s="25" t="s">
        <v>198</v>
      </c>
      <c r="C73" s="38">
        <v>176807737</v>
      </c>
      <c r="D73" s="38"/>
      <c r="E73" s="38">
        <v>176807737</v>
      </c>
    </row>
    <row r="74" spans="1:5" s="5" customFormat="1" ht="14.25" customHeight="1" thickBot="1">
      <c r="A74" s="31" t="s">
        <v>221</v>
      </c>
      <c r="B74" s="32" t="s">
        <v>199</v>
      </c>
      <c r="C74" s="38"/>
      <c r="D74" s="38"/>
      <c r="E74" s="38"/>
    </row>
    <row r="75" spans="1:5" s="5" customFormat="1" ht="14.25" customHeight="1" thickBot="1">
      <c r="A75" s="43" t="s">
        <v>200</v>
      </c>
      <c r="B75" s="33" t="s">
        <v>201</v>
      </c>
      <c r="C75" s="23">
        <f>SUM(C76:C78)</f>
        <v>0</v>
      </c>
      <c r="D75" s="23">
        <f>SUM(D76:D78)</f>
        <v>0</v>
      </c>
      <c r="E75" s="23">
        <f>SUM(E76:E78)</f>
        <v>0</v>
      </c>
    </row>
    <row r="76" spans="1:5" s="5" customFormat="1" ht="14.25" customHeight="1">
      <c r="A76" s="24" t="s">
        <v>222</v>
      </c>
      <c r="B76" s="25" t="s">
        <v>202</v>
      </c>
      <c r="C76" s="38"/>
      <c r="D76" s="38"/>
      <c r="E76" s="38"/>
    </row>
    <row r="77" spans="1:5" s="5" customFormat="1" ht="14.25" customHeight="1">
      <c r="A77" s="27" t="s">
        <v>223</v>
      </c>
      <c r="B77" s="28" t="s">
        <v>203</v>
      </c>
      <c r="C77" s="38"/>
      <c r="D77" s="38"/>
      <c r="E77" s="38"/>
    </row>
    <row r="78" spans="1:5" s="5" customFormat="1" ht="14.25" customHeight="1" thickBot="1">
      <c r="A78" s="31" t="s">
        <v>224</v>
      </c>
      <c r="B78" s="32" t="s">
        <v>204</v>
      </c>
      <c r="C78" s="38"/>
      <c r="D78" s="38"/>
      <c r="E78" s="38"/>
    </row>
    <row r="79" spans="1:5" s="5" customFormat="1" ht="14.25" customHeight="1" thickBot="1">
      <c r="A79" s="43" t="s">
        <v>205</v>
      </c>
      <c r="B79" s="33" t="s">
        <v>225</v>
      </c>
      <c r="C79" s="23">
        <f>SUM(C80:C83)</f>
        <v>0</v>
      </c>
      <c r="D79" s="23">
        <f>SUM(D80:D83)</f>
        <v>0</v>
      </c>
      <c r="E79" s="23">
        <f>SUM(E80:E83)</f>
        <v>0</v>
      </c>
    </row>
    <row r="80" spans="1:5" s="5" customFormat="1" ht="14.25" customHeight="1">
      <c r="A80" s="45" t="s">
        <v>206</v>
      </c>
      <c r="B80" s="25" t="s">
        <v>207</v>
      </c>
      <c r="C80" s="38"/>
      <c r="D80" s="38"/>
      <c r="E80" s="38"/>
    </row>
    <row r="81" spans="1:5" s="5" customFormat="1" ht="14.25" customHeight="1">
      <c r="A81" s="46" t="s">
        <v>208</v>
      </c>
      <c r="B81" s="28" t="s">
        <v>209</v>
      </c>
      <c r="C81" s="38"/>
      <c r="D81" s="38"/>
      <c r="E81" s="38"/>
    </row>
    <row r="82" spans="1:5" s="5" customFormat="1" ht="14.25" customHeight="1">
      <c r="A82" s="46" t="s">
        <v>210</v>
      </c>
      <c r="B82" s="28" t="s">
        <v>211</v>
      </c>
      <c r="C82" s="38"/>
      <c r="D82" s="38"/>
      <c r="E82" s="38"/>
    </row>
    <row r="83" spans="1:5" s="5" customFormat="1" ht="14.25" customHeight="1" thickBot="1">
      <c r="A83" s="47" t="s">
        <v>212</v>
      </c>
      <c r="B83" s="32" t="s">
        <v>213</v>
      </c>
      <c r="C83" s="38"/>
      <c r="D83" s="38"/>
      <c r="E83" s="38"/>
    </row>
    <row r="84" spans="1:5" s="5" customFormat="1" ht="14.25" customHeight="1" thickBot="1">
      <c r="A84" s="43" t="s">
        <v>214</v>
      </c>
      <c r="B84" s="33" t="s">
        <v>328</v>
      </c>
      <c r="C84" s="48"/>
      <c r="D84" s="48"/>
      <c r="E84" s="48"/>
    </row>
    <row r="85" spans="1:5" s="5" customFormat="1" ht="14.25" customHeight="1" thickBot="1">
      <c r="A85" s="43" t="s">
        <v>216</v>
      </c>
      <c r="B85" s="33" t="s">
        <v>215</v>
      </c>
      <c r="C85" s="48"/>
      <c r="D85" s="48"/>
      <c r="E85" s="48"/>
    </row>
    <row r="86" spans="1:5" s="5" customFormat="1" ht="14.25" customHeight="1" thickBot="1">
      <c r="A86" s="43" t="s">
        <v>228</v>
      </c>
      <c r="B86" s="49" t="s">
        <v>331</v>
      </c>
      <c r="C86" s="36">
        <f>+C63+C67+C72+C75+C79+C85+C84</f>
        <v>176807737</v>
      </c>
      <c r="D86" s="36">
        <f>+D63+D67+D72+D75+D79+D85+D84</f>
        <v>0</v>
      </c>
      <c r="E86" s="36">
        <f>+E63+E67+E72+E75+E79+E85+E84</f>
        <v>176807737</v>
      </c>
    </row>
    <row r="87" spans="1:5" s="5" customFormat="1" ht="17.25" customHeight="1" thickBot="1">
      <c r="A87" s="50" t="s">
        <v>330</v>
      </c>
      <c r="B87" s="51" t="s">
        <v>332</v>
      </c>
      <c r="C87" s="36">
        <f>+C62+C86</f>
        <v>205752737</v>
      </c>
      <c r="D87" s="36">
        <f>+D62+D86</f>
        <v>3787920</v>
      </c>
      <c r="E87" s="36">
        <f>+E62+E86</f>
        <v>209540657</v>
      </c>
    </row>
    <row r="88" spans="1:5" ht="14.25" customHeight="1">
      <c r="A88" s="248" t="s">
        <v>29</v>
      </c>
      <c r="B88" s="249"/>
      <c r="C88" s="249"/>
      <c r="D88" s="249"/>
      <c r="E88" s="249"/>
    </row>
    <row r="89" spans="1:5" s="56" customFormat="1" ht="14.25" customHeight="1" thickBot="1">
      <c r="A89" s="243" t="s">
        <v>73</v>
      </c>
      <c r="B89" s="243"/>
      <c r="C89" s="55"/>
      <c r="E89" s="55" t="s">
        <v>352</v>
      </c>
    </row>
    <row r="90" spans="1:5" ht="63.75" customHeight="1" thickBot="1">
      <c r="A90" s="15" t="s">
        <v>37</v>
      </c>
      <c r="B90" s="16" t="s">
        <v>30</v>
      </c>
      <c r="C90" s="17" t="s">
        <v>367</v>
      </c>
      <c r="D90" s="17" t="s">
        <v>353</v>
      </c>
      <c r="E90" s="17" t="s">
        <v>378</v>
      </c>
    </row>
    <row r="91" spans="1:5" s="5" customFormat="1" ht="14.25" customHeight="1" thickBot="1">
      <c r="A91" s="15" t="s">
        <v>340</v>
      </c>
      <c r="B91" s="16" t="s">
        <v>341</v>
      </c>
      <c r="C91" s="17" t="s">
        <v>342</v>
      </c>
      <c r="D91" s="17" t="s">
        <v>344</v>
      </c>
      <c r="E91" s="17" t="s">
        <v>343</v>
      </c>
    </row>
    <row r="92" spans="1:5" ht="14.25" customHeight="1" thickBot="1">
      <c r="A92" s="58" t="s">
        <v>3</v>
      </c>
      <c r="B92" s="59" t="s">
        <v>355</v>
      </c>
      <c r="C92" s="60">
        <f>C93+C94+C95+C96+C97+C110</f>
        <v>30056511</v>
      </c>
      <c r="D92" s="60">
        <f>D93+D94+D95+D96+D97+D110</f>
        <v>3787920</v>
      </c>
      <c r="E92" s="60">
        <f>E93+E94+E95+E96+E97+E110</f>
        <v>33844431</v>
      </c>
    </row>
    <row r="93" spans="1:5" ht="14.25" customHeight="1">
      <c r="A93" s="61" t="s">
        <v>49</v>
      </c>
      <c r="B93" s="62" t="s">
        <v>31</v>
      </c>
      <c r="C93" s="63"/>
      <c r="D93" s="63"/>
      <c r="E93" s="63"/>
    </row>
    <row r="94" spans="1:5" ht="14.25" customHeight="1">
      <c r="A94" s="27" t="s">
        <v>50</v>
      </c>
      <c r="B94" s="64" t="s">
        <v>91</v>
      </c>
      <c r="C94" s="29"/>
      <c r="D94" s="29"/>
      <c r="E94" s="29"/>
    </row>
    <row r="95" spans="1:5" ht="14.25" customHeight="1">
      <c r="A95" s="27" t="s">
        <v>51</v>
      </c>
      <c r="B95" s="64" t="s">
        <v>68</v>
      </c>
      <c r="C95" s="34"/>
      <c r="D95" s="34"/>
      <c r="E95" s="34"/>
    </row>
    <row r="96" spans="1:5" ht="14.25" customHeight="1">
      <c r="A96" s="27" t="s">
        <v>52</v>
      </c>
      <c r="B96" s="65" t="s">
        <v>92</v>
      </c>
      <c r="C96" s="34"/>
      <c r="D96" s="34"/>
      <c r="E96" s="34"/>
    </row>
    <row r="97" spans="1:5" ht="14.25" customHeight="1">
      <c r="A97" s="27" t="s">
        <v>60</v>
      </c>
      <c r="B97" s="66" t="s">
        <v>93</v>
      </c>
      <c r="C97" s="34">
        <v>30056511</v>
      </c>
      <c r="D97" s="34">
        <v>3787920</v>
      </c>
      <c r="E97" s="34">
        <v>33844431</v>
      </c>
    </row>
    <row r="98" spans="1:5" ht="14.25" customHeight="1">
      <c r="A98" s="27" t="s">
        <v>53</v>
      </c>
      <c r="B98" s="64" t="s">
        <v>295</v>
      </c>
      <c r="C98" s="34"/>
      <c r="D98" s="34"/>
      <c r="E98" s="34"/>
    </row>
    <row r="99" spans="1:5" ht="14.25" customHeight="1">
      <c r="A99" s="27" t="s">
        <v>54</v>
      </c>
      <c r="B99" s="67" t="s">
        <v>294</v>
      </c>
      <c r="C99" s="34"/>
      <c r="D99" s="34"/>
      <c r="E99" s="34"/>
    </row>
    <row r="100" spans="1:5" ht="14.25" customHeight="1">
      <c r="A100" s="27" t="s">
        <v>61</v>
      </c>
      <c r="B100" s="67" t="s">
        <v>293</v>
      </c>
      <c r="C100" s="34"/>
      <c r="D100" s="34"/>
      <c r="E100" s="34"/>
    </row>
    <row r="101" spans="1:5" ht="14.25" customHeight="1">
      <c r="A101" s="27" t="s">
        <v>62</v>
      </c>
      <c r="B101" s="68" t="s">
        <v>231</v>
      </c>
      <c r="C101" s="34"/>
      <c r="D101" s="34"/>
      <c r="E101" s="34"/>
    </row>
    <row r="102" spans="1:5" ht="14.25" customHeight="1">
      <c r="A102" s="27" t="s">
        <v>63</v>
      </c>
      <c r="B102" s="69" t="s">
        <v>232</v>
      </c>
      <c r="C102" s="34"/>
      <c r="D102" s="34"/>
      <c r="E102" s="34"/>
    </row>
    <row r="103" spans="1:5" ht="14.25" customHeight="1">
      <c r="A103" s="27" t="s">
        <v>64</v>
      </c>
      <c r="B103" s="69" t="s">
        <v>233</v>
      </c>
      <c r="C103" s="34"/>
      <c r="D103" s="34"/>
      <c r="E103" s="34"/>
    </row>
    <row r="104" spans="1:5" ht="14.25" customHeight="1">
      <c r="A104" s="27" t="s">
        <v>66</v>
      </c>
      <c r="B104" s="68" t="s">
        <v>234</v>
      </c>
      <c r="C104" s="34">
        <v>29591511</v>
      </c>
      <c r="D104" s="34">
        <v>3732920</v>
      </c>
      <c r="E104" s="34">
        <v>33324431</v>
      </c>
    </row>
    <row r="105" spans="1:5" ht="14.25" customHeight="1">
      <c r="A105" s="27" t="s">
        <v>94</v>
      </c>
      <c r="B105" s="68" t="s">
        <v>235</v>
      </c>
      <c r="C105" s="34"/>
      <c r="D105" s="34"/>
      <c r="E105" s="34"/>
    </row>
    <row r="106" spans="1:5" ht="14.25" customHeight="1">
      <c r="A106" s="27" t="s">
        <v>229</v>
      </c>
      <c r="B106" s="69" t="s">
        <v>236</v>
      </c>
      <c r="C106" s="34"/>
      <c r="D106" s="34"/>
      <c r="E106" s="34"/>
    </row>
    <row r="107" spans="1:5" ht="14.25" customHeight="1">
      <c r="A107" s="70" t="s">
        <v>230</v>
      </c>
      <c r="B107" s="67" t="s">
        <v>237</v>
      </c>
      <c r="C107" s="34"/>
      <c r="D107" s="34"/>
      <c r="E107" s="34"/>
    </row>
    <row r="108" spans="1:5" ht="14.25" customHeight="1">
      <c r="A108" s="27" t="s">
        <v>291</v>
      </c>
      <c r="B108" s="67" t="s">
        <v>238</v>
      </c>
      <c r="C108" s="34"/>
      <c r="D108" s="34"/>
      <c r="E108" s="34"/>
    </row>
    <row r="109" spans="1:5" ht="14.25" customHeight="1">
      <c r="A109" s="31" t="s">
        <v>292</v>
      </c>
      <c r="B109" s="67" t="s">
        <v>239</v>
      </c>
      <c r="C109" s="34">
        <v>465000</v>
      </c>
      <c r="D109" s="34">
        <v>55000</v>
      </c>
      <c r="E109" s="34">
        <v>520000</v>
      </c>
    </row>
    <row r="110" spans="1:5" ht="14.25" customHeight="1">
      <c r="A110" s="27" t="s">
        <v>296</v>
      </c>
      <c r="B110" s="65" t="s">
        <v>32</v>
      </c>
      <c r="C110" s="29"/>
      <c r="D110" s="29"/>
      <c r="E110" s="29"/>
    </row>
    <row r="111" spans="1:5" ht="14.25" customHeight="1">
      <c r="A111" s="27" t="s">
        <v>297</v>
      </c>
      <c r="B111" s="64" t="s">
        <v>299</v>
      </c>
      <c r="C111" s="29"/>
      <c r="D111" s="29"/>
      <c r="E111" s="29"/>
    </row>
    <row r="112" spans="1:5" ht="14.25" customHeight="1" thickBot="1">
      <c r="A112" s="71" t="s">
        <v>298</v>
      </c>
      <c r="B112" s="72" t="s">
        <v>300</v>
      </c>
      <c r="C112" s="73"/>
      <c r="D112" s="73"/>
      <c r="E112" s="73"/>
    </row>
    <row r="113" spans="1:5" ht="14.25" customHeight="1" thickBot="1">
      <c r="A113" s="74" t="s">
        <v>4</v>
      </c>
      <c r="B113" s="75" t="s">
        <v>356</v>
      </c>
      <c r="C113" s="76">
        <f>+C114+C116+C118</f>
        <v>175696226</v>
      </c>
      <c r="D113" s="76">
        <f>+D114+D116+D118</f>
        <v>0</v>
      </c>
      <c r="E113" s="76">
        <f>+E114+E116+E118</f>
        <v>175696226</v>
      </c>
    </row>
    <row r="114" spans="1:5" ht="14.25" customHeight="1">
      <c r="A114" s="24" t="s">
        <v>55</v>
      </c>
      <c r="B114" s="64" t="s">
        <v>105</v>
      </c>
      <c r="C114" s="26">
        <v>175696226</v>
      </c>
      <c r="D114" s="26"/>
      <c r="E114" s="26">
        <v>175696226</v>
      </c>
    </row>
    <row r="115" spans="1:5" ht="14.25" customHeight="1">
      <c r="A115" s="24" t="s">
        <v>56</v>
      </c>
      <c r="B115" s="77" t="s">
        <v>243</v>
      </c>
      <c r="C115" s="26">
        <v>175696226</v>
      </c>
      <c r="D115" s="26"/>
      <c r="E115" s="26">
        <v>175696226</v>
      </c>
    </row>
    <row r="116" spans="1:5" ht="14.25" customHeight="1">
      <c r="A116" s="24" t="s">
        <v>57</v>
      </c>
      <c r="B116" s="77" t="s">
        <v>95</v>
      </c>
      <c r="C116" s="29"/>
      <c r="D116" s="29"/>
      <c r="E116" s="29"/>
    </row>
    <row r="117" spans="1:5" ht="14.25" customHeight="1">
      <c r="A117" s="24" t="s">
        <v>58</v>
      </c>
      <c r="B117" s="77" t="s">
        <v>244</v>
      </c>
      <c r="C117" s="78"/>
      <c r="D117" s="78"/>
      <c r="E117" s="78"/>
    </row>
    <row r="118" spans="1:5" ht="14.25" customHeight="1">
      <c r="A118" s="24" t="s">
        <v>59</v>
      </c>
      <c r="B118" s="32" t="s">
        <v>107</v>
      </c>
      <c r="C118" s="78"/>
      <c r="D118" s="78"/>
      <c r="E118" s="78"/>
    </row>
    <row r="119" spans="1:5" ht="14.25" customHeight="1">
      <c r="A119" s="24" t="s">
        <v>65</v>
      </c>
      <c r="B119" s="30" t="s">
        <v>282</v>
      </c>
      <c r="C119" s="78"/>
      <c r="D119" s="78"/>
      <c r="E119" s="78"/>
    </row>
    <row r="120" spans="1:5" ht="14.25" customHeight="1">
      <c r="A120" s="24" t="s">
        <v>67</v>
      </c>
      <c r="B120" s="79" t="s">
        <v>249</v>
      </c>
      <c r="C120" s="78"/>
      <c r="D120" s="78"/>
      <c r="E120" s="78"/>
    </row>
    <row r="121" spans="1:5" ht="14.25" customHeight="1">
      <c r="A121" s="24" t="s">
        <v>96</v>
      </c>
      <c r="B121" s="69" t="s">
        <v>233</v>
      </c>
      <c r="C121" s="78"/>
      <c r="D121" s="78"/>
      <c r="E121" s="78"/>
    </row>
    <row r="122" spans="1:5" ht="14.25" customHeight="1">
      <c r="A122" s="24" t="s">
        <v>97</v>
      </c>
      <c r="B122" s="69" t="s">
        <v>248</v>
      </c>
      <c r="C122" s="78"/>
      <c r="D122" s="78"/>
      <c r="E122" s="78"/>
    </row>
    <row r="123" spans="1:5" ht="14.25" customHeight="1">
      <c r="A123" s="24" t="s">
        <v>98</v>
      </c>
      <c r="B123" s="69" t="s">
        <v>247</v>
      </c>
      <c r="C123" s="78"/>
      <c r="D123" s="78"/>
      <c r="E123" s="78"/>
    </row>
    <row r="124" spans="1:5" ht="14.25" customHeight="1">
      <c r="A124" s="24" t="s">
        <v>240</v>
      </c>
      <c r="B124" s="69" t="s">
        <v>236</v>
      </c>
      <c r="C124" s="78"/>
      <c r="D124" s="78"/>
      <c r="E124" s="78"/>
    </row>
    <row r="125" spans="1:5" ht="14.25" customHeight="1">
      <c r="A125" s="24" t="s">
        <v>241</v>
      </c>
      <c r="B125" s="69" t="s">
        <v>246</v>
      </c>
      <c r="C125" s="78"/>
      <c r="D125" s="78"/>
      <c r="E125" s="78"/>
    </row>
    <row r="126" spans="1:5" ht="14.25" customHeight="1" thickBot="1">
      <c r="A126" s="70" t="s">
        <v>242</v>
      </c>
      <c r="B126" s="69" t="s">
        <v>245</v>
      </c>
      <c r="C126" s="80"/>
      <c r="D126" s="80"/>
      <c r="E126" s="80"/>
    </row>
    <row r="127" spans="1:5" ht="14.25" customHeight="1" thickBot="1">
      <c r="A127" s="21" t="s">
        <v>5</v>
      </c>
      <c r="B127" s="81" t="s">
        <v>301</v>
      </c>
      <c r="C127" s="23">
        <f>+C92+C113</f>
        <v>205752737</v>
      </c>
      <c r="D127" s="23">
        <f>+D92+D113</f>
        <v>3787920</v>
      </c>
      <c r="E127" s="23">
        <f>+E92+E113</f>
        <v>209540657</v>
      </c>
    </row>
    <row r="128" spans="1:5" ht="14.25" customHeight="1" thickBot="1">
      <c r="A128" s="21" t="s">
        <v>6</v>
      </c>
      <c r="B128" s="81" t="s">
        <v>302</v>
      </c>
      <c r="C128" s="23">
        <f>+C129+C130+C131</f>
        <v>0</v>
      </c>
      <c r="D128" s="23">
        <f>+D129+D130+D131</f>
        <v>0</v>
      </c>
      <c r="E128" s="23">
        <f>+E129+E130+E131</f>
        <v>0</v>
      </c>
    </row>
    <row r="129" spans="1:5" ht="14.25" customHeight="1">
      <c r="A129" s="24" t="s">
        <v>142</v>
      </c>
      <c r="B129" s="77" t="s">
        <v>309</v>
      </c>
      <c r="C129" s="78"/>
      <c r="D129" s="78"/>
      <c r="E129" s="78"/>
    </row>
    <row r="130" spans="1:5" ht="14.25" customHeight="1">
      <c r="A130" s="24" t="s">
        <v>145</v>
      </c>
      <c r="B130" s="77" t="s">
        <v>310</v>
      </c>
      <c r="C130" s="78"/>
      <c r="D130" s="78"/>
      <c r="E130" s="78"/>
    </row>
    <row r="131" spans="1:5" ht="14.25" customHeight="1" thickBot="1">
      <c r="A131" s="70" t="s">
        <v>146</v>
      </c>
      <c r="B131" s="77" t="s">
        <v>311</v>
      </c>
      <c r="C131" s="78"/>
      <c r="D131" s="78"/>
      <c r="E131" s="78"/>
    </row>
    <row r="132" spans="1:5" ht="14.25" customHeight="1" thickBot="1">
      <c r="A132" s="21" t="s">
        <v>7</v>
      </c>
      <c r="B132" s="81" t="s">
        <v>303</v>
      </c>
      <c r="C132" s="23">
        <f>SUM(C133:C138)</f>
        <v>0</v>
      </c>
      <c r="D132" s="23">
        <f>SUM(D133:D138)</f>
        <v>0</v>
      </c>
      <c r="E132" s="23">
        <f>SUM(E133:E138)</f>
        <v>0</v>
      </c>
    </row>
    <row r="133" spans="1:5" ht="14.25" customHeight="1">
      <c r="A133" s="24" t="s">
        <v>42</v>
      </c>
      <c r="B133" s="82" t="s">
        <v>312</v>
      </c>
      <c r="C133" s="78"/>
      <c r="D133" s="78"/>
      <c r="E133" s="78"/>
    </row>
    <row r="134" spans="1:5" ht="14.25" customHeight="1">
      <c r="A134" s="24" t="s">
        <v>43</v>
      </c>
      <c r="B134" s="82" t="s">
        <v>304</v>
      </c>
      <c r="C134" s="78"/>
      <c r="D134" s="78"/>
      <c r="E134" s="78"/>
    </row>
    <row r="135" spans="1:5" ht="14.25" customHeight="1">
      <c r="A135" s="24" t="s">
        <v>44</v>
      </c>
      <c r="B135" s="82" t="s">
        <v>305</v>
      </c>
      <c r="C135" s="78"/>
      <c r="D135" s="78"/>
      <c r="E135" s="78"/>
    </row>
    <row r="136" spans="1:5" ht="14.25" customHeight="1">
      <c r="A136" s="24" t="s">
        <v>83</v>
      </c>
      <c r="B136" s="82" t="s">
        <v>306</v>
      </c>
      <c r="C136" s="78"/>
      <c r="D136" s="78"/>
      <c r="E136" s="78"/>
    </row>
    <row r="137" spans="1:5" ht="14.25" customHeight="1">
      <c r="A137" s="24" t="s">
        <v>84</v>
      </c>
      <c r="B137" s="82" t="s">
        <v>307</v>
      </c>
      <c r="C137" s="78"/>
      <c r="D137" s="78"/>
      <c r="E137" s="78"/>
    </row>
    <row r="138" spans="1:5" ht="14.25" customHeight="1" thickBot="1">
      <c r="A138" s="70" t="s">
        <v>85</v>
      </c>
      <c r="B138" s="82" t="s">
        <v>308</v>
      </c>
      <c r="C138" s="78"/>
      <c r="D138" s="78"/>
      <c r="E138" s="78"/>
    </row>
    <row r="139" spans="1:5" ht="14.25" customHeight="1" thickBot="1">
      <c r="A139" s="21" t="s">
        <v>8</v>
      </c>
      <c r="B139" s="81" t="s">
        <v>316</v>
      </c>
      <c r="C139" s="36">
        <f>+C140+C141+C142+C143</f>
        <v>0</v>
      </c>
      <c r="D139" s="36">
        <f>+D140+D141+D142+D143</f>
        <v>0</v>
      </c>
      <c r="E139" s="36">
        <f>+E140+E141+E142+E143</f>
        <v>0</v>
      </c>
    </row>
    <row r="140" spans="1:5" ht="14.25" customHeight="1">
      <c r="A140" s="24" t="s">
        <v>45</v>
      </c>
      <c r="B140" s="82" t="s">
        <v>250</v>
      </c>
      <c r="C140" s="78"/>
      <c r="D140" s="78"/>
      <c r="E140" s="78"/>
    </row>
    <row r="141" spans="1:5" ht="14.25" customHeight="1">
      <c r="A141" s="24" t="s">
        <v>46</v>
      </c>
      <c r="B141" s="82" t="s">
        <v>251</v>
      </c>
      <c r="C141" s="78"/>
      <c r="D141" s="78"/>
      <c r="E141" s="78"/>
    </row>
    <row r="142" spans="1:5" ht="14.25" customHeight="1">
      <c r="A142" s="24" t="s">
        <v>166</v>
      </c>
      <c r="B142" s="82" t="s">
        <v>317</v>
      </c>
      <c r="C142" s="78"/>
      <c r="D142" s="78"/>
      <c r="E142" s="78"/>
    </row>
    <row r="143" spans="1:5" ht="14.25" customHeight="1" thickBot="1">
      <c r="A143" s="70" t="s">
        <v>167</v>
      </c>
      <c r="B143" s="83" t="s">
        <v>268</v>
      </c>
      <c r="C143" s="78"/>
      <c r="D143" s="78"/>
      <c r="E143" s="78"/>
    </row>
    <row r="144" spans="1:5" ht="14.25" customHeight="1" thickBot="1">
      <c r="A144" s="21" t="s">
        <v>9</v>
      </c>
      <c r="B144" s="81" t="s">
        <v>318</v>
      </c>
      <c r="C144" s="84">
        <f>SUM(C145:C149)</f>
        <v>0</v>
      </c>
      <c r="D144" s="84">
        <f>SUM(D145:D149)</f>
        <v>0</v>
      </c>
      <c r="E144" s="84">
        <f>SUM(E145:E149)</f>
        <v>0</v>
      </c>
    </row>
    <row r="145" spans="1:5" ht="14.25" customHeight="1">
      <c r="A145" s="24" t="s">
        <v>47</v>
      </c>
      <c r="B145" s="82" t="s">
        <v>313</v>
      </c>
      <c r="C145" s="78"/>
      <c r="D145" s="78"/>
      <c r="E145" s="78"/>
    </row>
    <row r="146" spans="1:5" ht="14.25" customHeight="1">
      <c r="A146" s="24" t="s">
        <v>48</v>
      </c>
      <c r="B146" s="82" t="s">
        <v>320</v>
      </c>
      <c r="C146" s="78"/>
      <c r="D146" s="78"/>
      <c r="E146" s="78"/>
    </row>
    <row r="147" spans="1:5" ht="14.25" customHeight="1">
      <c r="A147" s="24" t="s">
        <v>178</v>
      </c>
      <c r="B147" s="82" t="s">
        <v>315</v>
      </c>
      <c r="C147" s="78"/>
      <c r="D147" s="78"/>
      <c r="E147" s="78"/>
    </row>
    <row r="148" spans="1:5" ht="14.25" customHeight="1">
      <c r="A148" s="24" t="s">
        <v>179</v>
      </c>
      <c r="B148" s="82" t="s">
        <v>321</v>
      </c>
      <c r="C148" s="78"/>
      <c r="D148" s="78"/>
      <c r="E148" s="78"/>
    </row>
    <row r="149" spans="1:5" ht="14.25" customHeight="1" thickBot="1">
      <c r="A149" s="24" t="s">
        <v>319</v>
      </c>
      <c r="B149" s="82" t="s">
        <v>322</v>
      </c>
      <c r="C149" s="78"/>
      <c r="D149" s="78"/>
      <c r="E149" s="78"/>
    </row>
    <row r="150" spans="1:5" ht="14.25" customHeight="1" thickBot="1">
      <c r="A150" s="21" t="s">
        <v>10</v>
      </c>
      <c r="B150" s="81" t="s">
        <v>323</v>
      </c>
      <c r="C150" s="85"/>
      <c r="D150" s="85"/>
      <c r="E150" s="85"/>
    </row>
    <row r="151" spans="1:5" ht="14.25" customHeight="1" thickBot="1">
      <c r="A151" s="21" t="s">
        <v>11</v>
      </c>
      <c r="B151" s="81" t="s">
        <v>324</v>
      </c>
      <c r="C151" s="85"/>
      <c r="D151" s="85"/>
      <c r="E151" s="85"/>
    </row>
    <row r="152" spans="1:9" ht="14.25" customHeight="1" thickBot="1">
      <c r="A152" s="21" t="s">
        <v>12</v>
      </c>
      <c r="B152" s="81" t="s">
        <v>326</v>
      </c>
      <c r="C152" s="86">
        <f>+C128+C132+C139+C144+C150+C151</f>
        <v>0</v>
      </c>
      <c r="D152" s="86">
        <f>+D128+D132+D139+D144+D150+D151</f>
        <v>0</v>
      </c>
      <c r="E152" s="86">
        <f>+E128+E132+E139+E144+E150+E151</f>
        <v>0</v>
      </c>
      <c r="F152" s="87"/>
      <c r="G152" s="88"/>
      <c r="H152" s="88"/>
      <c r="I152" s="88"/>
    </row>
    <row r="153" spans="1:5" s="5" customFormat="1" ht="14.25" customHeight="1" thickBot="1">
      <c r="A153" s="89" t="s">
        <v>13</v>
      </c>
      <c r="B153" s="90" t="s">
        <v>325</v>
      </c>
      <c r="C153" s="86">
        <f>+C127+C152</f>
        <v>205752737</v>
      </c>
      <c r="D153" s="86">
        <f>+D127+D152</f>
        <v>3787920</v>
      </c>
      <c r="E153" s="86">
        <f>+E127+E152</f>
        <v>209540657</v>
      </c>
    </row>
    <row r="155" spans="1:3" ht="14.25" customHeight="1">
      <c r="A155" s="244" t="s">
        <v>252</v>
      </c>
      <c r="B155" s="244"/>
      <c r="C155" s="244"/>
    </row>
    <row r="156" spans="1:5" ht="14.25" customHeight="1" thickBot="1">
      <c r="A156" s="242" t="s">
        <v>74</v>
      </c>
      <c r="B156" s="242"/>
      <c r="C156" s="4"/>
      <c r="E156" s="4" t="s">
        <v>348</v>
      </c>
    </row>
    <row r="157" spans="1:5" ht="28.5" customHeight="1" thickBot="1">
      <c r="A157" s="21">
        <v>1</v>
      </c>
      <c r="B157" s="91" t="s">
        <v>327</v>
      </c>
      <c r="C157" s="23">
        <f>+C62-C127</f>
        <v>-176807737</v>
      </c>
      <c r="D157" s="23">
        <f>+D62-D127</f>
        <v>0</v>
      </c>
      <c r="E157" s="23">
        <f>+E62-E127</f>
        <v>-176807737</v>
      </c>
    </row>
    <row r="158" spans="1:5" ht="32.25" customHeight="1" thickBot="1">
      <c r="A158" s="21" t="s">
        <v>4</v>
      </c>
      <c r="B158" s="91" t="s">
        <v>333</v>
      </c>
      <c r="C158" s="23">
        <f>+C86-C152</f>
        <v>176807737</v>
      </c>
      <c r="D158" s="23">
        <f>+D86-D152</f>
        <v>0</v>
      </c>
      <c r="E158" s="23">
        <f>+E86-E152</f>
        <v>176807737</v>
      </c>
    </row>
  </sheetData>
  <sheetProtection/>
  <mergeCells count="6">
    <mergeCell ref="A2:B2"/>
    <mergeCell ref="A89:B89"/>
    <mergeCell ref="A155:C155"/>
    <mergeCell ref="A156:B156"/>
    <mergeCell ref="A1:E1"/>
    <mergeCell ref="A88:E8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KÖZSÉGI ÖNKORMÁNYZAT VÁRALJA
2018. ÉVI MÓDOSÍTOTT KÖLTSÉGVETÉS
ÖNKÉNT VÁLLALT FELADATAINAK MÉRLEGE &amp;R1/2. számú melléklet
</oddHeader>
  </headerFooter>
  <rowBreaks count="1" manualBreakCount="1">
    <brk id="8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BreakPreview" zoomScaleNormal="130" zoomScaleSheetLayoutView="100" workbookViewId="0" topLeftCell="A88">
      <selection activeCell="E97" sqref="E97"/>
    </sheetView>
  </sheetViews>
  <sheetFormatPr defaultColWidth="9.00390625" defaultRowHeight="16.5" customHeight="1"/>
  <cols>
    <col min="1" max="1" width="9.50390625" style="14" customWidth="1"/>
    <col min="2" max="2" width="74.375" style="14" customWidth="1"/>
    <col min="3" max="3" width="15.625" style="92" customWidth="1"/>
    <col min="4" max="4" width="14.00390625" style="14" customWidth="1"/>
    <col min="5" max="5" width="14.875" style="14" customWidth="1"/>
    <col min="6" max="16384" width="9.375" style="14" customWidth="1"/>
  </cols>
  <sheetData>
    <row r="1" spans="1:5" ht="16.5" customHeight="1">
      <c r="A1" s="245" t="s">
        <v>1</v>
      </c>
      <c r="B1" s="245"/>
      <c r="C1" s="245"/>
      <c r="D1" s="250"/>
      <c r="E1" s="250"/>
    </row>
    <row r="2" spans="1:5" ht="16.5" customHeight="1" thickBot="1">
      <c r="A2" s="242" t="s">
        <v>72</v>
      </c>
      <c r="B2" s="242"/>
      <c r="C2" s="4"/>
      <c r="E2" s="4" t="s">
        <v>349</v>
      </c>
    </row>
    <row r="3" spans="1:5" ht="56.25" customHeight="1" thickBot="1">
      <c r="A3" s="15" t="s">
        <v>37</v>
      </c>
      <c r="B3" s="16" t="s">
        <v>2</v>
      </c>
      <c r="C3" s="17" t="s">
        <v>367</v>
      </c>
      <c r="D3" s="17" t="s">
        <v>353</v>
      </c>
      <c r="E3" s="17" t="s">
        <v>378</v>
      </c>
    </row>
    <row r="4" spans="1:5" s="5" customFormat="1" ht="16.5" customHeight="1" thickBot="1">
      <c r="A4" s="18" t="s">
        <v>340</v>
      </c>
      <c r="B4" s="19" t="s">
        <v>341</v>
      </c>
      <c r="C4" s="20" t="s">
        <v>342</v>
      </c>
      <c r="D4" s="20" t="s">
        <v>344</v>
      </c>
      <c r="E4" s="20" t="s">
        <v>343</v>
      </c>
    </row>
    <row r="5" spans="1:5" s="5" customFormat="1" ht="16.5" customHeight="1" thickBot="1">
      <c r="A5" s="21" t="s">
        <v>3</v>
      </c>
      <c r="B5" s="22" t="s">
        <v>126</v>
      </c>
      <c r="C5" s="23">
        <f>+C6+C7+C8+C9+C10+C11</f>
        <v>32728278</v>
      </c>
      <c r="D5" s="23">
        <f>+D6+D7+D8+D9+D10+D11</f>
        <v>2205226</v>
      </c>
      <c r="E5" s="23">
        <f>+E6+E7+E8+E9+E10+E11</f>
        <v>34933504</v>
      </c>
    </row>
    <row r="6" spans="1:5" s="5" customFormat="1" ht="16.5" customHeight="1">
      <c r="A6" s="24" t="s">
        <v>49</v>
      </c>
      <c r="B6" s="25" t="s">
        <v>127</v>
      </c>
      <c r="C6" s="26">
        <v>20630838</v>
      </c>
      <c r="D6" s="26">
        <v>34892</v>
      </c>
      <c r="E6" s="26">
        <v>20665730</v>
      </c>
    </row>
    <row r="7" spans="1:5" s="5" customFormat="1" ht="16.5" customHeight="1">
      <c r="A7" s="27" t="s">
        <v>50</v>
      </c>
      <c r="B7" s="28" t="s">
        <v>128</v>
      </c>
      <c r="C7" s="29"/>
      <c r="D7" s="29"/>
      <c r="E7" s="29"/>
    </row>
    <row r="8" spans="1:5" s="5" customFormat="1" ht="16.5" customHeight="1">
      <c r="A8" s="27" t="s">
        <v>51</v>
      </c>
      <c r="B8" s="28" t="s">
        <v>129</v>
      </c>
      <c r="C8" s="29">
        <v>10297440</v>
      </c>
      <c r="D8" s="29">
        <v>-638096</v>
      </c>
      <c r="E8" s="29">
        <v>9659344</v>
      </c>
    </row>
    <row r="9" spans="1:5" s="5" customFormat="1" ht="16.5" customHeight="1">
      <c r="A9" s="27" t="s">
        <v>52</v>
      </c>
      <c r="B9" s="28" t="s">
        <v>130</v>
      </c>
      <c r="C9" s="29">
        <v>1800000</v>
      </c>
      <c r="D9" s="29"/>
      <c r="E9" s="29">
        <v>1800000</v>
      </c>
    </row>
    <row r="10" spans="1:5" s="5" customFormat="1" ht="16.5" customHeight="1">
      <c r="A10" s="27" t="s">
        <v>69</v>
      </c>
      <c r="B10" s="30" t="s">
        <v>283</v>
      </c>
      <c r="C10" s="29"/>
      <c r="D10" s="29">
        <v>2808430</v>
      </c>
      <c r="E10" s="29">
        <v>2808430</v>
      </c>
    </row>
    <row r="11" spans="1:5" s="5" customFormat="1" ht="16.5" customHeight="1" thickBot="1">
      <c r="A11" s="31" t="s">
        <v>53</v>
      </c>
      <c r="B11" s="32" t="s">
        <v>284</v>
      </c>
      <c r="C11" s="29"/>
      <c r="D11" s="29"/>
      <c r="E11" s="29"/>
    </row>
    <row r="12" spans="1:5" s="5" customFormat="1" ht="16.5" customHeight="1" thickBot="1">
      <c r="A12" s="21" t="s">
        <v>4</v>
      </c>
      <c r="B12" s="33" t="s">
        <v>131</v>
      </c>
      <c r="C12" s="23">
        <f>+C13+C14+C15+C16+C17</f>
        <v>2300013</v>
      </c>
      <c r="D12" s="23">
        <f>+D13+D14+D15+D16+D17</f>
        <v>1714487</v>
      </c>
      <c r="E12" s="23">
        <f>+E13+E14+E15+E16+E17</f>
        <v>4014493</v>
      </c>
    </row>
    <row r="13" spans="1:5" s="5" customFormat="1" ht="16.5" customHeight="1">
      <c r="A13" s="24" t="s">
        <v>55</v>
      </c>
      <c r="B13" s="25" t="s">
        <v>132</v>
      </c>
      <c r="C13" s="26"/>
      <c r="D13" s="26"/>
      <c r="E13" s="26"/>
    </row>
    <row r="14" spans="1:5" s="5" customFormat="1" ht="16.5" customHeight="1">
      <c r="A14" s="27" t="s">
        <v>56</v>
      </c>
      <c r="B14" s="28" t="s">
        <v>133</v>
      </c>
      <c r="C14" s="29"/>
      <c r="D14" s="29"/>
      <c r="E14" s="29"/>
    </row>
    <row r="15" spans="1:5" s="5" customFormat="1" ht="16.5" customHeight="1">
      <c r="A15" s="27" t="s">
        <v>57</v>
      </c>
      <c r="B15" s="28" t="s">
        <v>276</v>
      </c>
      <c r="C15" s="29"/>
      <c r="D15" s="29"/>
      <c r="E15" s="29"/>
    </row>
    <row r="16" spans="1:5" s="5" customFormat="1" ht="16.5" customHeight="1">
      <c r="A16" s="27" t="s">
        <v>58</v>
      </c>
      <c r="B16" s="28" t="s">
        <v>277</v>
      </c>
      <c r="C16" s="29"/>
      <c r="D16" s="29"/>
      <c r="E16" s="29"/>
    </row>
    <row r="17" spans="1:5" s="5" customFormat="1" ht="16.5" customHeight="1">
      <c r="A17" s="27" t="s">
        <v>59</v>
      </c>
      <c r="B17" s="28" t="s">
        <v>134</v>
      </c>
      <c r="C17" s="29">
        <v>2300013</v>
      </c>
      <c r="D17" s="29">
        <v>1714487</v>
      </c>
      <c r="E17" s="29">
        <v>4014493</v>
      </c>
    </row>
    <row r="18" spans="1:5" s="5" customFormat="1" ht="16.5" customHeight="1" thickBot="1">
      <c r="A18" s="31" t="s">
        <v>65</v>
      </c>
      <c r="B18" s="32" t="s">
        <v>135</v>
      </c>
      <c r="C18" s="34"/>
      <c r="D18" s="34"/>
      <c r="E18" s="34"/>
    </row>
    <row r="19" spans="1:5" s="5" customFormat="1" ht="16.5" customHeight="1" thickBot="1">
      <c r="A19" s="21" t="s">
        <v>5</v>
      </c>
      <c r="B19" s="22" t="s">
        <v>136</v>
      </c>
      <c r="C19" s="23">
        <f>+C20+C21+C22+C23+C24</f>
        <v>20813419</v>
      </c>
      <c r="D19" s="23">
        <f>+D20+D21+D22+D23+D24</f>
        <v>0</v>
      </c>
      <c r="E19" s="23">
        <f>+E20+E21+E22+E23+E24</f>
        <v>20813419</v>
      </c>
    </row>
    <row r="20" spans="1:5" s="5" customFormat="1" ht="16.5" customHeight="1">
      <c r="A20" s="24" t="s">
        <v>38</v>
      </c>
      <c r="B20" s="25" t="s">
        <v>137</v>
      </c>
      <c r="C20" s="26">
        <v>20813419</v>
      </c>
      <c r="D20" s="26"/>
      <c r="E20" s="26">
        <v>20813419</v>
      </c>
    </row>
    <row r="21" spans="1:5" s="5" customFormat="1" ht="16.5" customHeight="1">
      <c r="A21" s="27" t="s">
        <v>39</v>
      </c>
      <c r="B21" s="28" t="s">
        <v>138</v>
      </c>
      <c r="C21" s="29"/>
      <c r="D21" s="29"/>
      <c r="E21" s="29"/>
    </row>
    <row r="22" spans="1:5" s="5" customFormat="1" ht="16.5" customHeight="1">
      <c r="A22" s="27" t="s">
        <v>40</v>
      </c>
      <c r="B22" s="28" t="s">
        <v>278</v>
      </c>
      <c r="C22" s="29"/>
      <c r="D22" s="29"/>
      <c r="E22" s="29"/>
    </row>
    <row r="23" spans="1:5" s="5" customFormat="1" ht="16.5" customHeight="1">
      <c r="A23" s="27" t="s">
        <v>41</v>
      </c>
      <c r="B23" s="28" t="s">
        <v>279</v>
      </c>
      <c r="C23" s="29"/>
      <c r="D23" s="29"/>
      <c r="E23" s="29"/>
    </row>
    <row r="24" spans="1:5" s="5" customFormat="1" ht="16.5" customHeight="1">
      <c r="A24" s="27" t="s">
        <v>79</v>
      </c>
      <c r="B24" s="28" t="s">
        <v>139</v>
      </c>
      <c r="C24" s="29"/>
      <c r="D24" s="29"/>
      <c r="E24" s="29"/>
    </row>
    <row r="25" spans="1:5" s="5" customFormat="1" ht="16.5" customHeight="1" thickBot="1">
      <c r="A25" s="31" t="s">
        <v>80</v>
      </c>
      <c r="B25" s="35" t="s">
        <v>140</v>
      </c>
      <c r="C25" s="34"/>
      <c r="D25" s="34"/>
      <c r="E25" s="34"/>
    </row>
    <row r="26" spans="1:5" s="5" customFormat="1" ht="16.5" customHeight="1" thickBot="1">
      <c r="A26" s="21" t="s">
        <v>81</v>
      </c>
      <c r="B26" s="22" t="s">
        <v>141</v>
      </c>
      <c r="C26" s="36">
        <f>+C27+C31+C32+C33</f>
        <v>3675000</v>
      </c>
      <c r="D26" s="36">
        <f>+D27+D31+D32+D33</f>
        <v>4653419</v>
      </c>
      <c r="E26" s="36">
        <f>+E27+E31+E32+E33</f>
        <v>8328419</v>
      </c>
    </row>
    <row r="27" spans="1:5" s="5" customFormat="1" ht="16.5" customHeight="1">
      <c r="A27" s="24" t="s">
        <v>142</v>
      </c>
      <c r="B27" s="25" t="s">
        <v>290</v>
      </c>
      <c r="C27" s="93">
        <f>+C28+C29+C30</f>
        <v>2035000</v>
      </c>
      <c r="D27" s="93">
        <f>+D28+D29+D30</f>
        <v>4410004</v>
      </c>
      <c r="E27" s="93">
        <f>+E28+E29+E30</f>
        <v>6445004</v>
      </c>
    </row>
    <row r="28" spans="1:5" s="5" customFormat="1" ht="16.5" customHeight="1">
      <c r="A28" s="27" t="s">
        <v>143</v>
      </c>
      <c r="B28" s="28" t="s">
        <v>148</v>
      </c>
      <c r="C28" s="29"/>
      <c r="D28" s="29">
        <v>7757</v>
      </c>
      <c r="E28" s="29">
        <v>7757</v>
      </c>
    </row>
    <row r="29" spans="1:5" s="5" customFormat="1" ht="16.5" customHeight="1">
      <c r="A29" s="27" t="s">
        <v>144</v>
      </c>
      <c r="B29" s="28" t="s">
        <v>149</v>
      </c>
      <c r="C29" s="29"/>
      <c r="D29" s="29"/>
      <c r="E29" s="29"/>
    </row>
    <row r="30" spans="1:5" s="5" customFormat="1" ht="16.5" customHeight="1">
      <c r="A30" s="27" t="s">
        <v>288</v>
      </c>
      <c r="B30" s="39" t="s">
        <v>289</v>
      </c>
      <c r="C30" s="29">
        <v>2035000</v>
      </c>
      <c r="D30" s="29">
        <v>4402247</v>
      </c>
      <c r="E30" s="29">
        <v>6437247</v>
      </c>
    </row>
    <row r="31" spans="1:5" s="5" customFormat="1" ht="16.5" customHeight="1">
      <c r="A31" s="27" t="s">
        <v>145</v>
      </c>
      <c r="B31" s="28" t="s">
        <v>150</v>
      </c>
      <c r="C31" s="29">
        <v>1400000</v>
      </c>
      <c r="D31" s="29">
        <v>243415</v>
      </c>
      <c r="E31" s="29">
        <v>1643415</v>
      </c>
    </row>
    <row r="32" spans="1:5" s="5" customFormat="1" ht="16.5" customHeight="1">
      <c r="A32" s="27" t="s">
        <v>146</v>
      </c>
      <c r="B32" s="28" t="s">
        <v>151</v>
      </c>
      <c r="C32" s="29">
        <v>90000</v>
      </c>
      <c r="D32" s="29"/>
      <c r="E32" s="29">
        <v>90000</v>
      </c>
    </row>
    <row r="33" spans="1:5" s="5" customFormat="1" ht="16.5" customHeight="1" thickBot="1">
      <c r="A33" s="31" t="s">
        <v>147</v>
      </c>
      <c r="B33" s="35" t="s">
        <v>152</v>
      </c>
      <c r="C33" s="34">
        <v>150000</v>
      </c>
      <c r="D33" s="34"/>
      <c r="E33" s="34">
        <v>150000</v>
      </c>
    </row>
    <row r="34" spans="1:5" s="5" customFormat="1" ht="16.5" customHeight="1" thickBot="1">
      <c r="A34" s="21" t="s">
        <v>7</v>
      </c>
      <c r="B34" s="22" t="s">
        <v>285</v>
      </c>
      <c r="C34" s="23">
        <f>SUM(C35:C45)</f>
        <v>3903000</v>
      </c>
      <c r="D34" s="23">
        <f>SUM(D35:D45)</f>
        <v>-71690</v>
      </c>
      <c r="E34" s="23">
        <f>SUM(E35:E45)</f>
        <v>3831310</v>
      </c>
    </row>
    <row r="35" spans="1:5" s="5" customFormat="1" ht="16.5" customHeight="1">
      <c r="A35" s="24" t="s">
        <v>42</v>
      </c>
      <c r="B35" s="25" t="s">
        <v>155</v>
      </c>
      <c r="C35" s="26">
        <v>71000</v>
      </c>
      <c r="D35" s="26">
        <v>409701</v>
      </c>
      <c r="E35" s="26">
        <v>480701</v>
      </c>
    </row>
    <row r="36" spans="1:5" s="5" customFormat="1" ht="16.5" customHeight="1">
      <c r="A36" s="27" t="s">
        <v>43</v>
      </c>
      <c r="B36" s="28" t="s">
        <v>156</v>
      </c>
      <c r="C36" s="29">
        <v>1090000</v>
      </c>
      <c r="D36" s="29">
        <v>1168019</v>
      </c>
      <c r="E36" s="29">
        <v>2258019</v>
      </c>
    </row>
    <row r="37" spans="1:5" s="5" customFormat="1" ht="16.5" customHeight="1">
      <c r="A37" s="27" t="s">
        <v>44</v>
      </c>
      <c r="B37" s="28" t="s">
        <v>157</v>
      </c>
      <c r="C37" s="29"/>
      <c r="D37" s="29"/>
      <c r="E37" s="29"/>
    </row>
    <row r="38" spans="1:5" s="5" customFormat="1" ht="16.5" customHeight="1">
      <c r="A38" s="27" t="s">
        <v>83</v>
      </c>
      <c r="B38" s="28" t="s">
        <v>158</v>
      </c>
      <c r="C38" s="29">
        <v>2300000</v>
      </c>
      <c r="D38" s="29">
        <v>-1832237</v>
      </c>
      <c r="E38" s="29">
        <v>467763</v>
      </c>
    </row>
    <row r="39" spans="1:5" s="5" customFormat="1" ht="16.5" customHeight="1">
      <c r="A39" s="27" t="s">
        <v>84</v>
      </c>
      <c r="B39" s="28" t="s">
        <v>159</v>
      </c>
      <c r="C39" s="29"/>
      <c r="D39" s="29"/>
      <c r="E39" s="29"/>
    </row>
    <row r="40" spans="1:5" s="5" customFormat="1" ht="16.5" customHeight="1">
      <c r="A40" s="27" t="s">
        <v>85</v>
      </c>
      <c r="B40" s="28" t="s">
        <v>160</v>
      </c>
      <c r="C40" s="29">
        <v>432000</v>
      </c>
      <c r="D40" s="29"/>
      <c r="E40" s="29">
        <v>432000</v>
      </c>
    </row>
    <row r="41" spans="1:5" s="5" customFormat="1" ht="16.5" customHeight="1">
      <c r="A41" s="27" t="s">
        <v>86</v>
      </c>
      <c r="B41" s="28" t="s">
        <v>161</v>
      </c>
      <c r="C41" s="29"/>
      <c r="D41" s="29"/>
      <c r="E41" s="29"/>
    </row>
    <row r="42" spans="1:5" s="5" customFormat="1" ht="16.5" customHeight="1">
      <c r="A42" s="27" t="s">
        <v>87</v>
      </c>
      <c r="B42" s="28" t="s">
        <v>162</v>
      </c>
      <c r="C42" s="29">
        <v>10000</v>
      </c>
      <c r="D42" s="29">
        <v>61645</v>
      </c>
      <c r="E42" s="29">
        <v>71645</v>
      </c>
    </row>
    <row r="43" spans="1:5" s="5" customFormat="1" ht="16.5" customHeight="1">
      <c r="A43" s="27" t="s">
        <v>153</v>
      </c>
      <c r="B43" s="28" t="s">
        <v>163</v>
      </c>
      <c r="C43" s="38"/>
      <c r="D43" s="38"/>
      <c r="E43" s="38"/>
    </row>
    <row r="44" spans="1:5" s="5" customFormat="1" ht="16.5" customHeight="1">
      <c r="A44" s="31" t="s">
        <v>154</v>
      </c>
      <c r="B44" s="35" t="s">
        <v>287</v>
      </c>
      <c r="C44" s="40"/>
      <c r="D44" s="40"/>
      <c r="E44" s="40"/>
    </row>
    <row r="45" spans="1:5" s="5" customFormat="1" ht="16.5" customHeight="1" thickBot="1">
      <c r="A45" s="31" t="s">
        <v>286</v>
      </c>
      <c r="B45" s="32" t="s">
        <v>164</v>
      </c>
      <c r="C45" s="40"/>
      <c r="D45" s="40">
        <v>121182</v>
      </c>
      <c r="E45" s="40">
        <v>121182</v>
      </c>
    </row>
    <row r="46" spans="1:5" s="5" customFormat="1" ht="16.5" customHeight="1" thickBot="1">
      <c r="A46" s="21" t="s">
        <v>8</v>
      </c>
      <c r="B46" s="22" t="s">
        <v>165</v>
      </c>
      <c r="C46" s="23">
        <f>SUM(C47:C51)</f>
        <v>0</v>
      </c>
      <c r="D46" s="23">
        <f>SUM(D47:D51)</f>
        <v>0</v>
      </c>
      <c r="E46" s="23">
        <f>SUM(E47:E51)</f>
        <v>0</v>
      </c>
    </row>
    <row r="47" spans="1:5" s="5" customFormat="1" ht="16.5" customHeight="1">
      <c r="A47" s="24" t="s">
        <v>45</v>
      </c>
      <c r="B47" s="25" t="s">
        <v>169</v>
      </c>
      <c r="C47" s="41"/>
      <c r="D47" s="41"/>
      <c r="E47" s="41"/>
    </row>
    <row r="48" spans="1:5" s="5" customFormat="1" ht="16.5" customHeight="1">
      <c r="A48" s="27" t="s">
        <v>46</v>
      </c>
      <c r="B48" s="28" t="s">
        <v>170</v>
      </c>
      <c r="C48" s="38"/>
      <c r="D48" s="38"/>
      <c r="E48" s="38"/>
    </row>
    <row r="49" spans="1:5" s="5" customFormat="1" ht="16.5" customHeight="1">
      <c r="A49" s="27" t="s">
        <v>166</v>
      </c>
      <c r="B49" s="28" t="s">
        <v>171</v>
      </c>
      <c r="C49" s="38"/>
      <c r="D49" s="38"/>
      <c r="E49" s="38"/>
    </row>
    <row r="50" spans="1:5" s="5" customFormat="1" ht="16.5" customHeight="1">
      <c r="A50" s="27" t="s">
        <v>167</v>
      </c>
      <c r="B50" s="28" t="s">
        <v>172</v>
      </c>
      <c r="C50" s="38"/>
      <c r="D50" s="38"/>
      <c r="E50" s="38"/>
    </row>
    <row r="51" spans="1:5" s="5" customFormat="1" ht="16.5" customHeight="1" thickBot="1">
      <c r="A51" s="31" t="s">
        <v>168</v>
      </c>
      <c r="B51" s="32" t="s">
        <v>173</v>
      </c>
      <c r="C51" s="40"/>
      <c r="D51" s="40"/>
      <c r="E51" s="40"/>
    </row>
    <row r="52" spans="1:5" s="5" customFormat="1" ht="16.5" customHeight="1" thickBot="1">
      <c r="A52" s="21" t="s">
        <v>88</v>
      </c>
      <c r="B52" s="22" t="s">
        <v>174</v>
      </c>
      <c r="C52" s="23">
        <f>SUM(C53:C55)</f>
        <v>0</v>
      </c>
      <c r="D52" s="23">
        <f>SUM(D53:D55)</f>
        <v>115811</v>
      </c>
      <c r="E52" s="23">
        <f>SUM(E53:E55)</f>
        <v>115811</v>
      </c>
    </row>
    <row r="53" spans="1:5" s="5" customFormat="1" ht="16.5" customHeight="1">
      <c r="A53" s="24" t="s">
        <v>47</v>
      </c>
      <c r="B53" s="25" t="s">
        <v>175</v>
      </c>
      <c r="C53" s="26"/>
      <c r="D53" s="26"/>
      <c r="E53" s="26"/>
    </row>
    <row r="54" spans="1:5" s="5" customFormat="1" ht="16.5" customHeight="1">
      <c r="A54" s="27" t="s">
        <v>48</v>
      </c>
      <c r="B54" s="28" t="s">
        <v>280</v>
      </c>
      <c r="C54" s="29"/>
      <c r="D54" s="29"/>
      <c r="E54" s="29"/>
    </row>
    <row r="55" spans="1:5" s="5" customFormat="1" ht="16.5" customHeight="1">
      <c r="A55" s="27" t="s">
        <v>178</v>
      </c>
      <c r="B55" s="28" t="s">
        <v>176</v>
      </c>
      <c r="C55" s="29"/>
      <c r="D55" s="29">
        <v>115811</v>
      </c>
      <c r="E55" s="29">
        <v>115811</v>
      </c>
    </row>
    <row r="56" spans="1:5" s="5" customFormat="1" ht="16.5" customHeight="1" thickBot="1">
      <c r="A56" s="31" t="s">
        <v>179</v>
      </c>
      <c r="B56" s="32" t="s">
        <v>177</v>
      </c>
      <c r="C56" s="34"/>
      <c r="D56" s="34"/>
      <c r="E56" s="34"/>
    </row>
    <row r="57" spans="1:5" s="5" customFormat="1" ht="16.5" customHeight="1" thickBot="1">
      <c r="A57" s="21" t="s">
        <v>10</v>
      </c>
      <c r="B57" s="33" t="s">
        <v>180</v>
      </c>
      <c r="C57" s="23">
        <f>SUM(C58:C60)</f>
        <v>0</v>
      </c>
      <c r="D57" s="23">
        <f>SUM(D58:D60)</f>
        <v>0</v>
      </c>
      <c r="E57" s="23">
        <f>SUM(E58:E60)</f>
        <v>0</v>
      </c>
    </row>
    <row r="58" spans="1:5" s="5" customFormat="1" ht="16.5" customHeight="1">
      <c r="A58" s="24" t="s">
        <v>89</v>
      </c>
      <c r="B58" s="25" t="s">
        <v>182</v>
      </c>
      <c r="C58" s="38"/>
      <c r="D58" s="38"/>
      <c r="E58" s="38"/>
    </row>
    <row r="59" spans="1:5" s="5" customFormat="1" ht="16.5" customHeight="1">
      <c r="A59" s="27" t="s">
        <v>90</v>
      </c>
      <c r="B59" s="28" t="s">
        <v>281</v>
      </c>
      <c r="C59" s="38"/>
      <c r="D59" s="38"/>
      <c r="E59" s="38"/>
    </row>
    <row r="60" spans="1:5" s="5" customFormat="1" ht="16.5" customHeight="1">
      <c r="A60" s="27" t="s">
        <v>106</v>
      </c>
      <c r="B60" s="28" t="s">
        <v>183</v>
      </c>
      <c r="C60" s="38"/>
      <c r="D60" s="38"/>
      <c r="E60" s="38"/>
    </row>
    <row r="61" spans="1:5" s="5" customFormat="1" ht="16.5" customHeight="1" thickBot="1">
      <c r="A61" s="31" t="s">
        <v>181</v>
      </c>
      <c r="B61" s="32" t="s">
        <v>184</v>
      </c>
      <c r="C61" s="38"/>
      <c r="D61" s="38"/>
      <c r="E61" s="38"/>
    </row>
    <row r="62" spans="1:5" s="5" customFormat="1" ht="16.5" customHeight="1" thickBot="1">
      <c r="A62" s="42" t="s">
        <v>329</v>
      </c>
      <c r="B62" s="22" t="s">
        <v>185</v>
      </c>
      <c r="C62" s="36">
        <f>+C5+C12+C19+C26+C34+C46+C52+C57</f>
        <v>63419710</v>
      </c>
      <c r="D62" s="36">
        <f>+D5+D12+D19+D26+D34+D46+D52+D57</f>
        <v>8617253</v>
      </c>
      <c r="E62" s="36">
        <f>+E5+E12+E19+E26+E34+E46+E52+E57</f>
        <v>72036956</v>
      </c>
    </row>
    <row r="63" spans="1:5" s="5" customFormat="1" ht="16.5" customHeight="1" thickBot="1">
      <c r="A63" s="43" t="s">
        <v>186</v>
      </c>
      <c r="B63" s="33" t="s">
        <v>187</v>
      </c>
      <c r="C63" s="23">
        <f>SUM(C64:C66)</f>
        <v>0</v>
      </c>
      <c r="D63" s="23">
        <f>SUM(D64:D66)</f>
        <v>0</v>
      </c>
      <c r="E63" s="23">
        <f>SUM(E64:E66)</f>
        <v>0</v>
      </c>
    </row>
    <row r="64" spans="1:5" s="5" customFormat="1" ht="16.5" customHeight="1">
      <c r="A64" s="24" t="s">
        <v>217</v>
      </c>
      <c r="B64" s="25" t="s">
        <v>188</v>
      </c>
      <c r="C64" s="38"/>
      <c r="D64" s="38"/>
      <c r="E64" s="38"/>
    </row>
    <row r="65" spans="1:5" s="5" customFormat="1" ht="16.5" customHeight="1">
      <c r="A65" s="27" t="s">
        <v>226</v>
      </c>
      <c r="B65" s="28" t="s">
        <v>189</v>
      </c>
      <c r="C65" s="38"/>
      <c r="D65" s="38"/>
      <c r="E65" s="38"/>
    </row>
    <row r="66" spans="1:5" s="5" customFormat="1" ht="16.5" customHeight="1" thickBot="1">
      <c r="A66" s="31" t="s">
        <v>227</v>
      </c>
      <c r="B66" s="44" t="s">
        <v>314</v>
      </c>
      <c r="C66" s="38"/>
      <c r="D66" s="38"/>
      <c r="E66" s="38"/>
    </row>
    <row r="67" spans="1:5" s="5" customFormat="1" ht="16.5" customHeight="1" thickBot="1">
      <c r="A67" s="43" t="s">
        <v>190</v>
      </c>
      <c r="B67" s="33" t="s">
        <v>191</v>
      </c>
      <c r="C67" s="23">
        <f>SUM(C68:C71)</f>
        <v>0</v>
      </c>
      <c r="D67" s="23">
        <f>SUM(D68:D71)</f>
        <v>0</v>
      </c>
      <c r="E67" s="23">
        <f>SUM(E68:E71)</f>
        <v>0</v>
      </c>
    </row>
    <row r="68" spans="1:5" s="5" customFormat="1" ht="16.5" customHeight="1">
      <c r="A68" s="24" t="s">
        <v>70</v>
      </c>
      <c r="B68" s="25" t="s">
        <v>192</v>
      </c>
      <c r="C68" s="38"/>
      <c r="D68" s="38"/>
      <c r="E68" s="38"/>
    </row>
    <row r="69" spans="1:5" s="5" customFormat="1" ht="16.5" customHeight="1">
      <c r="A69" s="27" t="s">
        <v>71</v>
      </c>
      <c r="B69" s="28" t="s">
        <v>193</v>
      </c>
      <c r="C69" s="38"/>
      <c r="D69" s="38"/>
      <c r="E69" s="38"/>
    </row>
    <row r="70" spans="1:5" s="5" customFormat="1" ht="16.5" customHeight="1">
      <c r="A70" s="27" t="s">
        <v>218</v>
      </c>
      <c r="B70" s="28" t="s">
        <v>194</v>
      </c>
      <c r="C70" s="38"/>
      <c r="D70" s="38"/>
      <c r="E70" s="38"/>
    </row>
    <row r="71" spans="1:5" s="5" customFormat="1" ht="16.5" customHeight="1" thickBot="1">
      <c r="A71" s="31" t="s">
        <v>219</v>
      </c>
      <c r="B71" s="32" t="s">
        <v>195</v>
      </c>
      <c r="C71" s="38"/>
      <c r="D71" s="38"/>
      <c r="E71" s="38"/>
    </row>
    <row r="72" spans="1:5" s="5" customFormat="1" ht="16.5" customHeight="1" thickBot="1">
      <c r="A72" s="43" t="s">
        <v>196</v>
      </c>
      <c r="B72" s="33" t="s">
        <v>197</v>
      </c>
      <c r="C72" s="23">
        <f>SUM(C73:C74)</f>
        <v>38514008</v>
      </c>
      <c r="D72" s="23">
        <f>SUM(D73:D74)</f>
        <v>0</v>
      </c>
      <c r="E72" s="23">
        <f>SUM(E73:E74)</f>
        <v>38514008</v>
      </c>
    </row>
    <row r="73" spans="1:5" s="5" customFormat="1" ht="16.5" customHeight="1">
      <c r="A73" s="24" t="s">
        <v>220</v>
      </c>
      <c r="B73" s="25" t="s">
        <v>198</v>
      </c>
      <c r="C73" s="38">
        <v>38514008</v>
      </c>
      <c r="D73" s="38"/>
      <c r="E73" s="38">
        <v>38514008</v>
      </c>
    </row>
    <row r="74" spans="1:5" s="5" customFormat="1" ht="16.5" customHeight="1" thickBot="1">
      <c r="A74" s="31" t="s">
        <v>221</v>
      </c>
      <c r="B74" s="32" t="s">
        <v>199</v>
      </c>
      <c r="C74" s="38"/>
      <c r="D74" s="38"/>
      <c r="E74" s="38"/>
    </row>
    <row r="75" spans="1:5" s="5" customFormat="1" ht="16.5" customHeight="1" thickBot="1">
      <c r="A75" s="43" t="s">
        <v>200</v>
      </c>
      <c r="B75" s="33" t="s">
        <v>201</v>
      </c>
      <c r="C75" s="23">
        <f>SUM(C76:C78)</f>
        <v>0</v>
      </c>
      <c r="D75" s="23">
        <f>SUM(D76:D78)</f>
        <v>12443876</v>
      </c>
      <c r="E75" s="23">
        <f>SUM(E76:E78)</f>
        <v>12443876</v>
      </c>
    </row>
    <row r="76" spans="1:5" s="5" customFormat="1" ht="16.5" customHeight="1">
      <c r="A76" s="24" t="s">
        <v>222</v>
      </c>
      <c r="B76" s="25" t="s">
        <v>202</v>
      </c>
      <c r="C76" s="38"/>
      <c r="D76" s="38">
        <v>2443876</v>
      </c>
      <c r="E76" s="38">
        <v>2443876</v>
      </c>
    </row>
    <row r="77" spans="1:5" s="5" customFormat="1" ht="16.5" customHeight="1">
      <c r="A77" s="27" t="s">
        <v>223</v>
      </c>
      <c r="B77" s="28" t="s">
        <v>203</v>
      </c>
      <c r="C77" s="38"/>
      <c r="D77" s="38"/>
      <c r="E77" s="38"/>
    </row>
    <row r="78" spans="1:5" s="5" customFormat="1" ht="16.5" customHeight="1" thickBot="1">
      <c r="A78" s="31" t="s">
        <v>224</v>
      </c>
      <c r="B78" s="32" t="s">
        <v>204</v>
      </c>
      <c r="C78" s="38"/>
      <c r="D78" s="38">
        <v>10000000</v>
      </c>
      <c r="E78" s="38">
        <v>10000000</v>
      </c>
    </row>
    <row r="79" spans="1:5" s="5" customFormat="1" ht="16.5" customHeight="1" thickBot="1">
      <c r="A79" s="43" t="s">
        <v>205</v>
      </c>
      <c r="B79" s="33" t="s">
        <v>225</v>
      </c>
      <c r="C79" s="23">
        <f>SUM(C80:C83)</f>
        <v>0</v>
      </c>
      <c r="D79" s="23">
        <f>SUM(D80:D83)</f>
        <v>0</v>
      </c>
      <c r="E79" s="23">
        <f>SUM(E80:E83)</f>
        <v>0</v>
      </c>
    </row>
    <row r="80" spans="1:5" s="5" customFormat="1" ht="16.5" customHeight="1">
      <c r="A80" s="45" t="s">
        <v>206</v>
      </c>
      <c r="B80" s="25" t="s">
        <v>207</v>
      </c>
      <c r="C80" s="38"/>
      <c r="D80" s="38"/>
      <c r="E80" s="38"/>
    </row>
    <row r="81" spans="1:5" s="5" customFormat="1" ht="16.5" customHeight="1">
      <c r="A81" s="46" t="s">
        <v>208</v>
      </c>
      <c r="B81" s="28" t="s">
        <v>209</v>
      </c>
      <c r="C81" s="38"/>
      <c r="D81" s="38"/>
      <c r="E81" s="38"/>
    </row>
    <row r="82" spans="1:5" s="5" customFormat="1" ht="16.5" customHeight="1">
      <c r="A82" s="46" t="s">
        <v>210</v>
      </c>
      <c r="B82" s="28" t="s">
        <v>211</v>
      </c>
      <c r="C82" s="38"/>
      <c r="D82" s="38"/>
      <c r="E82" s="38"/>
    </row>
    <row r="83" spans="1:5" s="5" customFormat="1" ht="16.5" customHeight="1" thickBot="1">
      <c r="A83" s="47" t="s">
        <v>212</v>
      </c>
      <c r="B83" s="32" t="s">
        <v>213</v>
      </c>
      <c r="C83" s="38"/>
      <c r="D83" s="38"/>
      <c r="E83" s="38"/>
    </row>
    <row r="84" spans="1:5" s="5" customFormat="1" ht="16.5" customHeight="1" thickBot="1">
      <c r="A84" s="43" t="s">
        <v>214</v>
      </c>
      <c r="B84" s="33" t="s">
        <v>328</v>
      </c>
      <c r="C84" s="48"/>
      <c r="D84" s="48"/>
      <c r="E84" s="48"/>
    </row>
    <row r="85" spans="1:5" s="5" customFormat="1" ht="16.5" customHeight="1" thickBot="1">
      <c r="A85" s="43" t="s">
        <v>216</v>
      </c>
      <c r="B85" s="33" t="s">
        <v>215</v>
      </c>
      <c r="C85" s="48"/>
      <c r="D85" s="48"/>
      <c r="E85" s="48"/>
    </row>
    <row r="86" spans="1:5" s="5" customFormat="1" ht="16.5" customHeight="1" thickBot="1">
      <c r="A86" s="43" t="s">
        <v>228</v>
      </c>
      <c r="B86" s="49" t="s">
        <v>331</v>
      </c>
      <c r="C86" s="36">
        <f>+C63+C67+C72+C75+C79+C85+C84</f>
        <v>38514008</v>
      </c>
      <c r="D86" s="36">
        <f>+D63+D67+D72+D75+D79+D85+D84</f>
        <v>12443876</v>
      </c>
      <c r="E86" s="36">
        <f>+E63+E67+E72+E75+E79+E85+E84</f>
        <v>50957884</v>
      </c>
    </row>
    <row r="87" spans="1:5" s="5" customFormat="1" ht="16.5" customHeight="1" thickBot="1">
      <c r="A87" s="50" t="s">
        <v>330</v>
      </c>
      <c r="B87" s="51" t="s">
        <v>332</v>
      </c>
      <c r="C87" s="36">
        <f>+C62+C86</f>
        <v>101933718</v>
      </c>
      <c r="D87" s="36">
        <f>+D62+D86</f>
        <v>21061129</v>
      </c>
      <c r="E87" s="36">
        <f>+E62+E86</f>
        <v>122994840</v>
      </c>
    </row>
    <row r="88" spans="1:3" s="5" customFormat="1" ht="16.5" customHeight="1">
      <c r="A88" s="52"/>
      <c r="B88" s="53"/>
      <c r="C88" s="54"/>
    </row>
    <row r="89" spans="1:5" ht="16.5" customHeight="1">
      <c r="A89" s="245" t="s">
        <v>29</v>
      </c>
      <c r="B89" s="245"/>
      <c r="C89" s="245"/>
      <c r="D89" s="250"/>
      <c r="E89" s="250"/>
    </row>
    <row r="90" spans="1:5" s="56" customFormat="1" ht="16.5" customHeight="1" thickBot="1">
      <c r="A90" s="243" t="s">
        <v>73</v>
      </c>
      <c r="B90" s="243"/>
      <c r="C90" s="55"/>
      <c r="E90" s="55" t="s">
        <v>352</v>
      </c>
    </row>
    <row r="91" spans="1:5" ht="51" customHeight="1" thickBot="1">
      <c r="A91" s="15" t="s">
        <v>37</v>
      </c>
      <c r="B91" s="16" t="s">
        <v>30</v>
      </c>
      <c r="C91" s="17" t="s">
        <v>380</v>
      </c>
      <c r="D91" s="17" t="s">
        <v>353</v>
      </c>
      <c r="E91" s="17" t="s">
        <v>378</v>
      </c>
    </row>
    <row r="92" spans="1:5" s="5" customFormat="1" ht="16.5" customHeight="1" thickBot="1">
      <c r="A92" s="15" t="s">
        <v>340</v>
      </c>
      <c r="B92" s="16" t="s">
        <v>341</v>
      </c>
      <c r="C92" s="17" t="s">
        <v>342</v>
      </c>
      <c r="D92" s="17" t="s">
        <v>344</v>
      </c>
      <c r="E92" s="17" t="s">
        <v>343</v>
      </c>
    </row>
    <row r="93" spans="1:5" ht="16.5" customHeight="1" thickBot="1">
      <c r="A93" s="58" t="s">
        <v>3</v>
      </c>
      <c r="B93" s="59" t="s">
        <v>355</v>
      </c>
      <c r="C93" s="60">
        <f>C94+C95+C96+C97+C98+C111</f>
        <v>64574137</v>
      </c>
      <c r="D93" s="60">
        <f>D94+D95+D96+D97+D98+D111</f>
        <v>20407913</v>
      </c>
      <c r="E93" s="60">
        <f>E94+E95+E96+E97+E98+E111</f>
        <v>84982050</v>
      </c>
    </row>
    <row r="94" spans="1:5" ht="16.5" customHeight="1">
      <c r="A94" s="61" t="s">
        <v>49</v>
      </c>
      <c r="B94" s="62" t="s">
        <v>31</v>
      </c>
      <c r="C94" s="63">
        <v>12486290</v>
      </c>
      <c r="D94" s="63">
        <v>2711643</v>
      </c>
      <c r="E94" s="63">
        <v>15197933</v>
      </c>
    </row>
    <row r="95" spans="1:5" ht="16.5" customHeight="1">
      <c r="A95" s="27" t="s">
        <v>50</v>
      </c>
      <c r="B95" s="64" t="s">
        <v>91</v>
      </c>
      <c r="C95" s="29">
        <v>2397196</v>
      </c>
      <c r="D95" s="29">
        <v>274400</v>
      </c>
      <c r="E95" s="29">
        <v>2671596</v>
      </c>
    </row>
    <row r="96" spans="1:5" ht="16.5" customHeight="1">
      <c r="A96" s="27" t="s">
        <v>51</v>
      </c>
      <c r="B96" s="64" t="s">
        <v>68</v>
      </c>
      <c r="C96" s="34">
        <v>13625050</v>
      </c>
      <c r="D96" s="34">
        <v>-38375</v>
      </c>
      <c r="E96" s="34">
        <v>13586675</v>
      </c>
    </row>
    <row r="97" spans="1:5" ht="16.5" customHeight="1">
      <c r="A97" s="27" t="s">
        <v>52</v>
      </c>
      <c r="B97" s="65" t="s">
        <v>92</v>
      </c>
      <c r="C97" s="34">
        <v>5439000</v>
      </c>
      <c r="D97" s="34">
        <v>1019799</v>
      </c>
      <c r="E97" s="34">
        <v>6458799</v>
      </c>
    </row>
    <row r="98" spans="1:5" ht="16.5" customHeight="1">
      <c r="A98" s="27" t="s">
        <v>60</v>
      </c>
      <c r="B98" s="66" t="s">
        <v>93</v>
      </c>
      <c r="C98" s="34">
        <v>10988852</v>
      </c>
      <c r="D98" s="34">
        <v>31166</v>
      </c>
      <c r="E98" s="34">
        <v>11020018</v>
      </c>
    </row>
    <row r="99" spans="1:5" ht="16.5" customHeight="1">
      <c r="A99" s="27" t="s">
        <v>53</v>
      </c>
      <c r="B99" s="64" t="s">
        <v>295</v>
      </c>
      <c r="C99" s="34"/>
      <c r="D99" s="34"/>
      <c r="E99" s="34"/>
    </row>
    <row r="100" spans="1:5" ht="16.5" customHeight="1">
      <c r="A100" s="27" t="s">
        <v>54</v>
      </c>
      <c r="B100" s="67" t="s">
        <v>294</v>
      </c>
      <c r="C100" s="34"/>
      <c r="D100" s="34"/>
      <c r="E100" s="34"/>
    </row>
    <row r="101" spans="1:5" ht="16.5" customHeight="1">
      <c r="A101" s="27" t="s">
        <v>61</v>
      </c>
      <c r="B101" s="67" t="s">
        <v>293</v>
      </c>
      <c r="C101" s="34">
        <v>68400</v>
      </c>
      <c r="D101" s="34"/>
      <c r="E101" s="34">
        <v>68400</v>
      </c>
    </row>
    <row r="102" spans="1:5" ht="16.5" customHeight="1">
      <c r="A102" s="27" t="s">
        <v>62</v>
      </c>
      <c r="B102" s="68" t="s">
        <v>231</v>
      </c>
      <c r="C102" s="34"/>
      <c r="D102" s="34"/>
      <c r="E102" s="34"/>
    </row>
    <row r="103" spans="1:5" ht="16.5" customHeight="1">
      <c r="A103" s="27" t="s">
        <v>63</v>
      </c>
      <c r="B103" s="69" t="s">
        <v>232</v>
      </c>
      <c r="C103" s="34"/>
      <c r="D103" s="34"/>
      <c r="E103" s="34"/>
    </row>
    <row r="104" spans="1:5" ht="16.5" customHeight="1">
      <c r="A104" s="27" t="s">
        <v>64</v>
      </c>
      <c r="B104" s="69" t="s">
        <v>351</v>
      </c>
      <c r="C104" s="34">
        <v>2448332</v>
      </c>
      <c r="D104" s="34">
        <v>-2448332</v>
      </c>
      <c r="E104" s="34"/>
    </row>
    <row r="105" spans="1:5" ht="16.5" customHeight="1">
      <c r="A105" s="27" t="s">
        <v>66</v>
      </c>
      <c r="B105" s="68" t="s">
        <v>234</v>
      </c>
      <c r="C105" s="34">
        <v>8068440</v>
      </c>
      <c r="D105" s="34">
        <v>2479498</v>
      </c>
      <c r="E105" s="34">
        <v>10547938</v>
      </c>
    </row>
    <row r="106" spans="1:5" ht="16.5" customHeight="1">
      <c r="A106" s="27" t="s">
        <v>94</v>
      </c>
      <c r="B106" s="68" t="s">
        <v>235</v>
      </c>
      <c r="C106" s="34"/>
      <c r="D106" s="34"/>
      <c r="E106" s="34"/>
    </row>
    <row r="107" spans="1:5" ht="16.5" customHeight="1">
      <c r="A107" s="27" t="s">
        <v>229</v>
      </c>
      <c r="B107" s="69" t="s">
        <v>236</v>
      </c>
      <c r="C107" s="34"/>
      <c r="D107" s="34"/>
      <c r="E107" s="34"/>
    </row>
    <row r="108" spans="1:5" ht="16.5" customHeight="1">
      <c r="A108" s="70" t="s">
        <v>230</v>
      </c>
      <c r="B108" s="67" t="s">
        <v>237</v>
      </c>
      <c r="C108" s="34"/>
      <c r="D108" s="34"/>
      <c r="E108" s="34"/>
    </row>
    <row r="109" spans="1:5" ht="16.5" customHeight="1">
      <c r="A109" s="27" t="s">
        <v>291</v>
      </c>
      <c r="B109" s="67" t="s">
        <v>238</v>
      </c>
      <c r="C109" s="34"/>
      <c r="D109" s="34"/>
      <c r="E109" s="34"/>
    </row>
    <row r="110" spans="1:5" ht="16.5" customHeight="1">
      <c r="A110" s="31" t="s">
        <v>292</v>
      </c>
      <c r="B110" s="67" t="s">
        <v>239</v>
      </c>
      <c r="C110" s="34">
        <v>403680</v>
      </c>
      <c r="D110" s="34"/>
      <c r="E110" s="34">
        <v>403680</v>
      </c>
    </row>
    <row r="111" spans="1:5" ht="16.5" customHeight="1">
      <c r="A111" s="27" t="s">
        <v>296</v>
      </c>
      <c r="B111" s="65" t="s">
        <v>32</v>
      </c>
      <c r="C111" s="29">
        <v>19637749</v>
      </c>
      <c r="D111" s="29">
        <v>16409280</v>
      </c>
      <c r="E111" s="29">
        <v>36047029</v>
      </c>
    </row>
    <row r="112" spans="1:5" ht="16.5" customHeight="1">
      <c r="A112" s="27" t="s">
        <v>297</v>
      </c>
      <c r="B112" s="64" t="s">
        <v>299</v>
      </c>
      <c r="C112" s="29">
        <v>3791888</v>
      </c>
      <c r="D112" s="29">
        <v>7380661</v>
      </c>
      <c r="E112" s="29">
        <v>11172549</v>
      </c>
    </row>
    <row r="113" spans="1:5" ht="16.5" customHeight="1" thickBot="1">
      <c r="A113" s="71" t="s">
        <v>298</v>
      </c>
      <c r="B113" s="72" t="s">
        <v>300</v>
      </c>
      <c r="C113" s="73">
        <v>15845861</v>
      </c>
      <c r="D113" s="73">
        <v>9028619</v>
      </c>
      <c r="E113" s="73">
        <v>24874480</v>
      </c>
    </row>
    <row r="114" spans="1:5" ht="16.5" customHeight="1" thickBot="1">
      <c r="A114" s="74" t="s">
        <v>4</v>
      </c>
      <c r="B114" s="75" t="s">
        <v>356</v>
      </c>
      <c r="C114" s="76">
        <f>+C115+C117+C119</f>
        <v>37359581</v>
      </c>
      <c r="D114" s="76">
        <f>+D115+D117+D119</f>
        <v>-1795123</v>
      </c>
      <c r="E114" s="76">
        <f>+E115+E117+E119</f>
        <v>35564458</v>
      </c>
    </row>
    <row r="115" spans="1:5" ht="16.5" customHeight="1">
      <c r="A115" s="24" t="s">
        <v>55</v>
      </c>
      <c r="B115" s="64" t="s">
        <v>105</v>
      </c>
      <c r="C115" s="26">
        <v>194614</v>
      </c>
      <c r="D115" s="26">
        <v>1604877</v>
      </c>
      <c r="E115" s="26">
        <v>1799491</v>
      </c>
    </row>
    <row r="116" spans="1:5" ht="16.5" customHeight="1">
      <c r="A116" s="24" t="s">
        <v>56</v>
      </c>
      <c r="B116" s="77" t="s">
        <v>243</v>
      </c>
      <c r="C116" s="26"/>
      <c r="D116" s="26"/>
      <c r="E116" s="26"/>
    </row>
    <row r="117" spans="1:5" ht="16.5" customHeight="1">
      <c r="A117" s="24" t="s">
        <v>57</v>
      </c>
      <c r="B117" s="77" t="s">
        <v>95</v>
      </c>
      <c r="C117" s="29">
        <v>37164967</v>
      </c>
      <c r="D117" s="29">
        <v>-3400000</v>
      </c>
      <c r="E117" s="29">
        <v>33764967</v>
      </c>
    </row>
    <row r="118" spans="1:5" ht="16.5" customHeight="1">
      <c r="A118" s="24" t="s">
        <v>58</v>
      </c>
      <c r="B118" s="77" t="s">
        <v>244</v>
      </c>
      <c r="C118" s="78"/>
      <c r="D118" s="78"/>
      <c r="E118" s="78"/>
    </row>
    <row r="119" spans="1:5" ht="16.5" customHeight="1">
      <c r="A119" s="24" t="s">
        <v>59</v>
      </c>
      <c r="B119" s="32" t="s">
        <v>107</v>
      </c>
      <c r="C119" s="78"/>
      <c r="D119" s="78"/>
      <c r="E119" s="78"/>
    </row>
    <row r="120" spans="1:5" ht="16.5" customHeight="1">
      <c r="A120" s="24" t="s">
        <v>65</v>
      </c>
      <c r="B120" s="30" t="s">
        <v>282</v>
      </c>
      <c r="C120" s="78"/>
      <c r="D120" s="78"/>
      <c r="E120" s="78"/>
    </row>
    <row r="121" spans="1:5" ht="16.5" customHeight="1">
      <c r="A121" s="24" t="s">
        <v>67</v>
      </c>
      <c r="B121" s="79" t="s">
        <v>249</v>
      </c>
      <c r="C121" s="78"/>
      <c r="D121" s="78"/>
      <c r="E121" s="78"/>
    </row>
    <row r="122" spans="1:5" ht="16.5" customHeight="1">
      <c r="A122" s="24" t="s">
        <v>96</v>
      </c>
      <c r="B122" s="69" t="s">
        <v>233</v>
      </c>
      <c r="C122" s="78"/>
      <c r="D122" s="78"/>
      <c r="E122" s="78"/>
    </row>
    <row r="123" spans="1:5" ht="16.5" customHeight="1">
      <c r="A123" s="24" t="s">
        <v>97</v>
      </c>
      <c r="B123" s="69" t="s">
        <v>248</v>
      </c>
      <c r="C123" s="78"/>
      <c r="D123" s="78"/>
      <c r="E123" s="78"/>
    </row>
    <row r="124" spans="1:5" ht="16.5" customHeight="1">
      <c r="A124" s="24" t="s">
        <v>98</v>
      </c>
      <c r="B124" s="69" t="s">
        <v>247</v>
      </c>
      <c r="C124" s="78"/>
      <c r="D124" s="78"/>
      <c r="E124" s="78"/>
    </row>
    <row r="125" spans="1:5" ht="16.5" customHeight="1">
      <c r="A125" s="24" t="s">
        <v>240</v>
      </c>
      <c r="B125" s="69" t="s">
        <v>236</v>
      </c>
      <c r="C125" s="78"/>
      <c r="D125" s="78"/>
      <c r="E125" s="78"/>
    </row>
    <row r="126" spans="1:5" ht="16.5" customHeight="1">
      <c r="A126" s="24" t="s">
        <v>241</v>
      </c>
      <c r="B126" s="69" t="s">
        <v>246</v>
      </c>
      <c r="C126" s="78"/>
      <c r="D126" s="78"/>
      <c r="E126" s="78"/>
    </row>
    <row r="127" spans="1:5" ht="16.5" customHeight="1" thickBot="1">
      <c r="A127" s="70" t="s">
        <v>242</v>
      </c>
      <c r="B127" s="69" t="s">
        <v>245</v>
      </c>
      <c r="C127" s="80"/>
      <c r="D127" s="80"/>
      <c r="E127" s="80"/>
    </row>
    <row r="128" spans="1:5" ht="16.5" customHeight="1" thickBot="1">
      <c r="A128" s="21" t="s">
        <v>5</v>
      </c>
      <c r="B128" s="81" t="s">
        <v>301</v>
      </c>
      <c r="C128" s="23">
        <f>+C93+C114</f>
        <v>101933718</v>
      </c>
      <c r="D128" s="23">
        <f>+D93+D114</f>
        <v>18612790</v>
      </c>
      <c r="E128" s="23">
        <f>+E93+E114</f>
        <v>120546508</v>
      </c>
    </row>
    <row r="129" spans="1:5" ht="16.5" customHeight="1" thickBot="1">
      <c r="A129" s="21" t="s">
        <v>6</v>
      </c>
      <c r="B129" s="81" t="s">
        <v>302</v>
      </c>
      <c r="C129" s="23">
        <f>+C130+C131+C132</f>
        <v>0</v>
      </c>
      <c r="D129" s="23">
        <f>+D130+D131+D132</f>
        <v>0</v>
      </c>
      <c r="E129" s="23">
        <f>+E130+E131+E132</f>
        <v>0</v>
      </c>
    </row>
    <row r="130" spans="1:5" ht="16.5" customHeight="1">
      <c r="A130" s="24" t="s">
        <v>142</v>
      </c>
      <c r="B130" s="77" t="s">
        <v>309</v>
      </c>
      <c r="C130" s="78"/>
      <c r="D130" s="78"/>
      <c r="E130" s="78"/>
    </row>
    <row r="131" spans="1:5" ht="16.5" customHeight="1">
      <c r="A131" s="24" t="s">
        <v>145</v>
      </c>
      <c r="B131" s="77" t="s">
        <v>310</v>
      </c>
      <c r="C131" s="78"/>
      <c r="D131" s="78"/>
      <c r="E131" s="78"/>
    </row>
    <row r="132" spans="1:5" ht="16.5" customHeight="1" thickBot="1">
      <c r="A132" s="70" t="s">
        <v>146</v>
      </c>
      <c r="B132" s="77" t="s">
        <v>311</v>
      </c>
      <c r="C132" s="78"/>
      <c r="D132" s="78"/>
      <c r="E132" s="78"/>
    </row>
    <row r="133" spans="1:5" ht="16.5" customHeight="1" thickBot="1">
      <c r="A133" s="21" t="s">
        <v>7</v>
      </c>
      <c r="B133" s="81" t="s">
        <v>303</v>
      </c>
      <c r="C133" s="23">
        <f>SUM(C134:C139)</f>
        <v>0</v>
      </c>
      <c r="D133" s="23">
        <f>SUM(D134:D139)</f>
        <v>0</v>
      </c>
      <c r="E133" s="23">
        <f>SUM(E134:E139)</f>
        <v>0</v>
      </c>
    </row>
    <row r="134" spans="1:5" ht="16.5" customHeight="1">
      <c r="A134" s="24" t="s">
        <v>42</v>
      </c>
      <c r="B134" s="82" t="s">
        <v>312</v>
      </c>
      <c r="C134" s="78"/>
      <c r="D134" s="78"/>
      <c r="E134" s="78"/>
    </row>
    <row r="135" spans="1:5" ht="16.5" customHeight="1">
      <c r="A135" s="24" t="s">
        <v>43</v>
      </c>
      <c r="B135" s="82" t="s">
        <v>304</v>
      </c>
      <c r="C135" s="78"/>
      <c r="D135" s="78"/>
      <c r="E135" s="78"/>
    </row>
    <row r="136" spans="1:5" ht="16.5" customHeight="1">
      <c r="A136" s="24" t="s">
        <v>44</v>
      </c>
      <c r="B136" s="82" t="s">
        <v>305</v>
      </c>
      <c r="C136" s="78"/>
      <c r="D136" s="78"/>
      <c r="E136" s="78"/>
    </row>
    <row r="137" spans="1:5" ht="16.5" customHeight="1">
      <c r="A137" s="24" t="s">
        <v>83</v>
      </c>
      <c r="B137" s="82" t="s">
        <v>306</v>
      </c>
      <c r="C137" s="78"/>
      <c r="D137" s="78"/>
      <c r="E137" s="78"/>
    </row>
    <row r="138" spans="1:5" ht="16.5" customHeight="1">
      <c r="A138" s="24" t="s">
        <v>84</v>
      </c>
      <c r="B138" s="82" t="s">
        <v>307</v>
      </c>
      <c r="C138" s="78"/>
      <c r="D138" s="78"/>
      <c r="E138" s="78"/>
    </row>
    <row r="139" spans="1:5" ht="16.5" customHeight="1" thickBot="1">
      <c r="A139" s="70" t="s">
        <v>85</v>
      </c>
      <c r="B139" s="82" t="s">
        <v>308</v>
      </c>
      <c r="C139" s="78"/>
      <c r="D139" s="78"/>
      <c r="E139" s="78"/>
    </row>
    <row r="140" spans="1:5" ht="16.5" customHeight="1" thickBot="1">
      <c r="A140" s="21" t="s">
        <v>8</v>
      </c>
      <c r="B140" s="81" t="s">
        <v>316</v>
      </c>
      <c r="C140" s="36">
        <f>+C141+C142+C143+C144</f>
        <v>0</v>
      </c>
      <c r="D140" s="36">
        <f>+D141+D142+D143+D144</f>
        <v>2448332</v>
      </c>
      <c r="E140" s="36">
        <f>+E141+E142+E143+E144</f>
        <v>2448332</v>
      </c>
    </row>
    <row r="141" spans="1:5" ht="16.5" customHeight="1">
      <c r="A141" s="24" t="s">
        <v>45</v>
      </c>
      <c r="B141" s="82" t="s">
        <v>250</v>
      </c>
      <c r="C141" s="78"/>
      <c r="D141" s="78"/>
      <c r="E141" s="78"/>
    </row>
    <row r="142" spans="1:5" ht="16.5" customHeight="1">
      <c r="A142" s="24" t="s">
        <v>46</v>
      </c>
      <c r="B142" s="82" t="s">
        <v>251</v>
      </c>
      <c r="C142" s="78"/>
      <c r="D142" s="78">
        <v>2448332</v>
      </c>
      <c r="E142" s="78">
        <v>2448332</v>
      </c>
    </row>
    <row r="143" spans="1:5" ht="16.5" customHeight="1">
      <c r="A143" s="24" t="s">
        <v>166</v>
      </c>
      <c r="B143" s="82" t="s">
        <v>317</v>
      </c>
      <c r="C143" s="78"/>
      <c r="D143" s="78"/>
      <c r="E143" s="78"/>
    </row>
    <row r="144" spans="1:5" ht="16.5" customHeight="1" thickBot="1">
      <c r="A144" s="70" t="s">
        <v>167</v>
      </c>
      <c r="B144" s="83" t="s">
        <v>268</v>
      </c>
      <c r="C144" s="78"/>
      <c r="D144" s="78"/>
      <c r="E144" s="78"/>
    </row>
    <row r="145" spans="1:5" ht="16.5" customHeight="1" thickBot="1">
      <c r="A145" s="21" t="s">
        <v>9</v>
      </c>
      <c r="B145" s="81" t="s">
        <v>318</v>
      </c>
      <c r="C145" s="84">
        <f>SUM(C146:C150)</f>
        <v>0</v>
      </c>
      <c r="D145" s="84">
        <f>SUM(D146:D150)</f>
        <v>0</v>
      </c>
      <c r="E145" s="84">
        <f>SUM(E146:E150)</f>
        <v>0</v>
      </c>
    </row>
    <row r="146" spans="1:5" ht="16.5" customHeight="1">
      <c r="A146" s="24" t="s">
        <v>47</v>
      </c>
      <c r="B146" s="82" t="s">
        <v>313</v>
      </c>
      <c r="C146" s="78"/>
      <c r="D146" s="78"/>
      <c r="E146" s="78"/>
    </row>
    <row r="147" spans="1:5" ht="16.5" customHeight="1">
      <c r="A147" s="24" t="s">
        <v>48</v>
      </c>
      <c r="B147" s="82" t="s">
        <v>320</v>
      </c>
      <c r="C147" s="78"/>
      <c r="D147" s="78"/>
      <c r="E147" s="78"/>
    </row>
    <row r="148" spans="1:5" ht="16.5" customHeight="1">
      <c r="A148" s="24" t="s">
        <v>178</v>
      </c>
      <c r="B148" s="82" t="s">
        <v>315</v>
      </c>
      <c r="C148" s="78"/>
      <c r="D148" s="78"/>
      <c r="E148" s="78"/>
    </row>
    <row r="149" spans="1:5" ht="16.5" customHeight="1">
      <c r="A149" s="24" t="s">
        <v>179</v>
      </c>
      <c r="B149" s="82" t="s">
        <v>321</v>
      </c>
      <c r="C149" s="78"/>
      <c r="D149" s="78"/>
      <c r="E149" s="78"/>
    </row>
    <row r="150" spans="1:5" ht="16.5" customHeight="1" thickBot="1">
      <c r="A150" s="24" t="s">
        <v>319</v>
      </c>
      <c r="B150" s="82" t="s">
        <v>322</v>
      </c>
      <c r="C150" s="78"/>
      <c r="D150" s="78"/>
      <c r="E150" s="78"/>
    </row>
    <row r="151" spans="1:5" ht="16.5" customHeight="1" thickBot="1">
      <c r="A151" s="21" t="s">
        <v>10</v>
      </c>
      <c r="B151" s="81" t="s">
        <v>323</v>
      </c>
      <c r="C151" s="85"/>
      <c r="D151" s="85"/>
      <c r="E151" s="85"/>
    </row>
    <row r="152" spans="1:5" ht="16.5" customHeight="1" thickBot="1">
      <c r="A152" s="21" t="s">
        <v>11</v>
      </c>
      <c r="B152" s="81" t="s">
        <v>324</v>
      </c>
      <c r="C152" s="85"/>
      <c r="D152" s="85"/>
      <c r="E152" s="85"/>
    </row>
    <row r="153" spans="1:9" ht="16.5" customHeight="1" thickBot="1">
      <c r="A153" s="21" t="s">
        <v>12</v>
      </c>
      <c r="B153" s="81" t="s">
        <v>326</v>
      </c>
      <c r="C153" s="86">
        <f>+C129+C133+C140+C145+C151+C152</f>
        <v>0</v>
      </c>
      <c r="D153" s="86">
        <f>+D129+D133+D140+D145+D151+D152</f>
        <v>2448332</v>
      </c>
      <c r="E153" s="86">
        <f>+E129+E133+E140+E145+E151+E152</f>
        <v>2448332</v>
      </c>
      <c r="F153" s="87"/>
      <c r="G153" s="88"/>
      <c r="H153" s="88"/>
      <c r="I153" s="88"/>
    </row>
    <row r="154" spans="1:5" s="5" customFormat="1" ht="16.5" customHeight="1" thickBot="1">
      <c r="A154" s="89" t="s">
        <v>13</v>
      </c>
      <c r="B154" s="90" t="s">
        <v>325</v>
      </c>
      <c r="C154" s="86">
        <f>+C128+C153</f>
        <v>101933718</v>
      </c>
      <c r="D154" s="86">
        <f>+D128+D153</f>
        <v>21061122</v>
      </c>
      <c r="E154" s="86">
        <f>+E128+E153</f>
        <v>122994840</v>
      </c>
    </row>
    <row r="156" spans="1:3" ht="16.5" customHeight="1">
      <c r="A156" s="244" t="s">
        <v>252</v>
      </c>
      <c r="B156" s="244"/>
      <c r="C156" s="244"/>
    </row>
    <row r="157" spans="1:5" ht="16.5" customHeight="1" thickBot="1">
      <c r="A157" s="242" t="s">
        <v>74</v>
      </c>
      <c r="B157" s="242"/>
      <c r="C157" s="4"/>
      <c r="E157" s="4" t="s">
        <v>352</v>
      </c>
    </row>
    <row r="158" spans="1:5" ht="16.5" customHeight="1" thickBot="1">
      <c r="A158" s="21">
        <v>1</v>
      </c>
      <c r="B158" s="91" t="s">
        <v>327</v>
      </c>
      <c r="C158" s="23">
        <f>+C62-C128</f>
        <v>-38514008</v>
      </c>
      <c r="D158" s="23">
        <f>+D62-D128</f>
        <v>-9995537</v>
      </c>
      <c r="E158" s="23">
        <f>+E62-E128</f>
        <v>-48509552</v>
      </c>
    </row>
    <row r="159" spans="1:5" ht="16.5" customHeight="1" thickBot="1">
      <c r="A159" s="21" t="s">
        <v>4</v>
      </c>
      <c r="B159" s="91" t="s">
        <v>333</v>
      </c>
      <c r="C159" s="23">
        <f>+C86-C153</f>
        <v>38514008</v>
      </c>
      <c r="D159" s="23">
        <f>+D86-D153</f>
        <v>9995544</v>
      </c>
      <c r="E159" s="23">
        <f>+E86-E153</f>
        <v>48509552</v>
      </c>
    </row>
  </sheetData>
  <sheetProtection/>
  <mergeCells count="6">
    <mergeCell ref="A2:B2"/>
    <mergeCell ref="A90:B90"/>
    <mergeCell ref="A156:C156"/>
    <mergeCell ref="A157:B157"/>
    <mergeCell ref="A1:E1"/>
    <mergeCell ref="A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KÖZSÉGI ÖNKORMÁNYZAT VÁRALJA
2018. ÉVI MÓDOSÍTOTT KÖLTSÉGVETÉS
KÖTELEZŐ FELADATAINAK MÉRLEGE
&amp;R1/3. számú melléklet
</oddHeader>
  </headerFooter>
  <rowBreaks count="1" manualBreakCount="1">
    <brk id="8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29"/>
  <sheetViews>
    <sheetView tabSelected="1" view="pageLayout" zoomScaleNormal="115" zoomScaleSheetLayoutView="100" workbookViewId="0" topLeftCell="A13">
      <selection activeCell="K19" sqref="K19"/>
    </sheetView>
  </sheetViews>
  <sheetFormatPr defaultColWidth="9.00390625" defaultRowHeight="18" customHeight="1"/>
  <cols>
    <col min="1" max="1" width="6.875" style="1" customWidth="1"/>
    <col min="2" max="2" width="40.00390625" style="3" customWidth="1"/>
    <col min="3" max="3" width="13.375" style="3" customWidth="1"/>
    <col min="4" max="4" width="14.00390625" style="1" customWidth="1"/>
    <col min="5" max="5" width="13.625" style="1" customWidth="1"/>
    <col min="6" max="6" width="30.625" style="1" customWidth="1"/>
    <col min="7" max="7" width="13.625" style="1" customWidth="1"/>
    <col min="8" max="8" width="13.375" style="1" customWidth="1"/>
    <col min="9" max="9" width="14.50390625" style="1" customWidth="1"/>
    <col min="10" max="16384" width="9.375" style="12" customWidth="1"/>
  </cols>
  <sheetData>
    <row r="1" spans="1:9" ht="18" customHeight="1">
      <c r="A1" s="254" t="s">
        <v>365</v>
      </c>
      <c r="B1" s="250"/>
      <c r="C1" s="250"/>
      <c r="D1" s="250"/>
      <c r="E1" s="250"/>
      <c r="F1" s="250"/>
      <c r="G1" s="250"/>
      <c r="H1" s="250"/>
      <c r="I1" s="250"/>
    </row>
    <row r="2" spans="6:9" ht="18" customHeight="1" thickBot="1">
      <c r="F2" s="94"/>
      <c r="G2" s="95"/>
      <c r="I2" s="94" t="s">
        <v>349</v>
      </c>
    </row>
    <row r="3" spans="1:9" ht="18" customHeight="1" thickBot="1">
      <c r="A3" s="252" t="s">
        <v>37</v>
      </c>
      <c r="B3" s="255" t="s">
        <v>33</v>
      </c>
      <c r="C3" s="256"/>
      <c r="D3" s="256"/>
      <c r="E3" s="256"/>
      <c r="F3" s="255" t="s">
        <v>34</v>
      </c>
      <c r="G3" s="257"/>
      <c r="H3" s="257"/>
      <c r="I3" s="258"/>
    </row>
    <row r="4" spans="1:9" s="13" customFormat="1" ht="39.75" customHeight="1" thickBot="1">
      <c r="A4" s="253"/>
      <c r="B4" s="96" t="s">
        <v>35</v>
      </c>
      <c r="C4" s="97" t="s">
        <v>354</v>
      </c>
      <c r="D4" s="97" t="s">
        <v>353</v>
      </c>
      <c r="E4" s="97" t="s">
        <v>354</v>
      </c>
      <c r="F4" s="96" t="s">
        <v>35</v>
      </c>
      <c r="G4" s="97" t="s">
        <v>354</v>
      </c>
      <c r="H4" s="97" t="s">
        <v>353</v>
      </c>
      <c r="I4" s="98" t="str">
        <f>+E4</f>
        <v>2018. évi módosított előirányzat</v>
      </c>
    </row>
    <row r="5" spans="1:9" s="13" customFormat="1" ht="18" customHeight="1" thickBot="1">
      <c r="A5" s="99" t="s">
        <v>340</v>
      </c>
      <c r="B5" s="100" t="s">
        <v>341</v>
      </c>
      <c r="C5" s="99" t="s">
        <v>342</v>
      </c>
      <c r="D5" s="99" t="s">
        <v>344</v>
      </c>
      <c r="E5" s="99" t="s">
        <v>343</v>
      </c>
      <c r="F5" s="100" t="s">
        <v>345</v>
      </c>
      <c r="G5" s="99" t="s">
        <v>346</v>
      </c>
      <c r="H5" s="99" t="s">
        <v>347</v>
      </c>
      <c r="I5" s="101" t="s">
        <v>358</v>
      </c>
    </row>
    <row r="6" spans="1:9" ht="18" customHeight="1">
      <c r="A6" s="102" t="s">
        <v>3</v>
      </c>
      <c r="B6" s="103" t="s">
        <v>253</v>
      </c>
      <c r="C6" s="104">
        <v>61208278</v>
      </c>
      <c r="D6" s="105">
        <v>5938146</v>
      </c>
      <c r="E6" s="104">
        <v>67146424</v>
      </c>
      <c r="F6" s="103" t="s">
        <v>36</v>
      </c>
      <c r="G6" s="229">
        <v>12486290</v>
      </c>
      <c r="H6" s="7">
        <v>2711643</v>
      </c>
      <c r="I6" s="106">
        <v>15197933</v>
      </c>
    </row>
    <row r="7" spans="1:9" ht="34.5" customHeight="1">
      <c r="A7" s="107" t="s">
        <v>4</v>
      </c>
      <c r="B7" s="108" t="s">
        <v>254</v>
      </c>
      <c r="C7" s="109">
        <v>2300013</v>
      </c>
      <c r="D7" s="8">
        <v>1714480</v>
      </c>
      <c r="E7" s="109">
        <v>4014493</v>
      </c>
      <c r="F7" s="108" t="s">
        <v>91</v>
      </c>
      <c r="G7" s="109">
        <v>2397196</v>
      </c>
      <c r="H7" s="8">
        <v>274400</v>
      </c>
      <c r="I7" s="110">
        <v>2671596</v>
      </c>
    </row>
    <row r="8" spans="1:9" ht="18" customHeight="1">
      <c r="A8" s="107" t="s">
        <v>5</v>
      </c>
      <c r="B8" s="108" t="s">
        <v>272</v>
      </c>
      <c r="C8" s="109"/>
      <c r="D8" s="8"/>
      <c r="E8" s="109"/>
      <c r="F8" s="108" t="s">
        <v>110</v>
      </c>
      <c r="G8" s="109">
        <v>13625050</v>
      </c>
      <c r="H8" s="8">
        <v>-38375</v>
      </c>
      <c r="I8" s="110">
        <v>13586675</v>
      </c>
    </row>
    <row r="9" spans="1:9" ht="18" customHeight="1">
      <c r="A9" s="107" t="s">
        <v>6</v>
      </c>
      <c r="B9" s="108" t="s">
        <v>82</v>
      </c>
      <c r="C9" s="109">
        <v>4140000</v>
      </c>
      <c r="D9" s="8">
        <v>4708419</v>
      </c>
      <c r="E9" s="109">
        <v>8848419</v>
      </c>
      <c r="F9" s="108" t="s">
        <v>92</v>
      </c>
      <c r="G9" s="109">
        <v>5439000</v>
      </c>
      <c r="H9" s="8">
        <v>1019799</v>
      </c>
      <c r="I9" s="110">
        <v>6458799</v>
      </c>
    </row>
    <row r="10" spans="1:9" ht="18" customHeight="1">
      <c r="A10" s="107" t="s">
        <v>7</v>
      </c>
      <c r="B10" s="111" t="s">
        <v>275</v>
      </c>
      <c r="C10" s="109">
        <v>3903000</v>
      </c>
      <c r="D10" s="112">
        <v>-71690</v>
      </c>
      <c r="E10" s="109">
        <v>3831310</v>
      </c>
      <c r="F10" s="108" t="s">
        <v>93</v>
      </c>
      <c r="G10" s="109">
        <v>41045363</v>
      </c>
      <c r="H10" s="8">
        <v>3819086</v>
      </c>
      <c r="I10" s="110">
        <v>44864449</v>
      </c>
    </row>
    <row r="11" spans="1:9" ht="18" customHeight="1">
      <c r="A11" s="107" t="s">
        <v>8</v>
      </c>
      <c r="B11" s="108" t="s">
        <v>255</v>
      </c>
      <c r="C11" s="109"/>
      <c r="D11" s="8">
        <v>115811</v>
      </c>
      <c r="E11" s="109">
        <v>115811</v>
      </c>
      <c r="F11" s="108" t="s">
        <v>32</v>
      </c>
      <c r="G11" s="109">
        <v>3791888</v>
      </c>
      <c r="H11" s="8">
        <v>7380661</v>
      </c>
      <c r="I11" s="110">
        <v>11172549</v>
      </c>
    </row>
    <row r="12" spans="1:9" ht="18" customHeight="1" thickBot="1">
      <c r="A12" s="107" t="s">
        <v>9</v>
      </c>
      <c r="B12" s="108" t="s">
        <v>334</v>
      </c>
      <c r="C12" s="109"/>
      <c r="D12" s="8"/>
      <c r="E12" s="109"/>
      <c r="F12" s="113"/>
      <c r="G12" s="109"/>
      <c r="H12" s="109"/>
      <c r="I12" s="110"/>
    </row>
    <row r="13" spans="1:9" ht="26.25" customHeight="1" thickBot="1">
      <c r="A13" s="114" t="s">
        <v>14</v>
      </c>
      <c r="B13" s="115" t="s">
        <v>335</v>
      </c>
      <c r="C13" s="116">
        <f>SUM(C6:C12)</f>
        <v>71551291</v>
      </c>
      <c r="D13" s="116">
        <f>SUM(D6:D12)</f>
        <v>12405166</v>
      </c>
      <c r="E13" s="116">
        <f>SUM(E6:E12)</f>
        <v>83956457</v>
      </c>
      <c r="F13" s="115" t="s">
        <v>259</v>
      </c>
      <c r="G13" s="116">
        <f>SUM(G6:G12)</f>
        <v>78784787</v>
      </c>
      <c r="H13" s="116">
        <f>SUM(H6:H12)</f>
        <v>15167214</v>
      </c>
      <c r="I13" s="117">
        <f>SUM(I6:I12)</f>
        <v>93952001</v>
      </c>
    </row>
    <row r="14" spans="1:9" ht="26.25" customHeight="1">
      <c r="A14" s="118" t="s">
        <v>15</v>
      </c>
      <c r="B14" s="119" t="s">
        <v>256</v>
      </c>
      <c r="C14" s="120">
        <v>7233496</v>
      </c>
      <c r="D14" s="121">
        <v>5210380</v>
      </c>
      <c r="E14" s="120">
        <v>12443876</v>
      </c>
      <c r="F14" s="122" t="s">
        <v>99</v>
      </c>
      <c r="G14" s="123"/>
      <c r="H14" s="124"/>
      <c r="I14" s="125"/>
    </row>
    <row r="15" spans="1:9" ht="18" customHeight="1">
      <c r="A15" s="126" t="s">
        <v>16</v>
      </c>
      <c r="B15" s="122" t="s">
        <v>103</v>
      </c>
      <c r="C15" s="127">
        <v>7233496</v>
      </c>
      <c r="D15" s="128">
        <v>-7233496</v>
      </c>
      <c r="E15" s="127"/>
      <c r="F15" s="122" t="s">
        <v>258</v>
      </c>
      <c r="G15" s="11"/>
      <c r="H15" s="11"/>
      <c r="I15" s="129"/>
    </row>
    <row r="16" spans="1:9" ht="18" customHeight="1">
      <c r="A16" s="126" t="s">
        <v>17</v>
      </c>
      <c r="B16" s="122" t="s">
        <v>104</v>
      </c>
      <c r="C16" s="130"/>
      <c r="D16" s="11"/>
      <c r="E16" s="130"/>
      <c r="F16" s="122" t="s">
        <v>75</v>
      </c>
      <c r="G16" s="11"/>
      <c r="H16" s="11"/>
      <c r="I16" s="129"/>
    </row>
    <row r="17" spans="1:9" ht="18" customHeight="1">
      <c r="A17" s="126" t="s">
        <v>18</v>
      </c>
      <c r="B17" s="122" t="s">
        <v>108</v>
      </c>
      <c r="C17" s="130"/>
      <c r="D17" s="128">
        <v>10000000</v>
      </c>
      <c r="E17" s="127">
        <v>10000000</v>
      </c>
      <c r="F17" s="122" t="s">
        <v>76</v>
      </c>
      <c r="G17" s="11"/>
      <c r="H17" s="11"/>
      <c r="I17" s="129"/>
    </row>
    <row r="18" spans="1:9" ht="18" customHeight="1">
      <c r="A18" s="126" t="s">
        <v>19</v>
      </c>
      <c r="B18" s="122" t="s">
        <v>109</v>
      </c>
      <c r="C18" s="130"/>
      <c r="D18" s="128">
        <v>2443876</v>
      </c>
      <c r="E18" s="127">
        <v>2443876</v>
      </c>
      <c r="F18" s="119" t="s">
        <v>111</v>
      </c>
      <c r="G18" s="123"/>
      <c r="H18" s="11"/>
      <c r="I18" s="129"/>
    </row>
    <row r="19" spans="1:9" ht="24" customHeight="1">
      <c r="A19" s="126" t="s">
        <v>20</v>
      </c>
      <c r="B19" s="122" t="s">
        <v>257</v>
      </c>
      <c r="C19" s="131"/>
      <c r="D19" s="132"/>
      <c r="E19" s="131"/>
      <c r="F19" s="122" t="s">
        <v>359</v>
      </c>
      <c r="G19" s="128"/>
      <c r="H19" s="128">
        <v>2448332</v>
      </c>
      <c r="I19" s="133">
        <v>2448332</v>
      </c>
    </row>
    <row r="20" spans="1:9" ht="26.25" customHeight="1">
      <c r="A20" s="118" t="s">
        <v>21</v>
      </c>
      <c r="B20" s="119" t="s">
        <v>360</v>
      </c>
      <c r="C20" s="134"/>
      <c r="D20" s="123"/>
      <c r="E20" s="134"/>
      <c r="F20" s="103" t="s">
        <v>317</v>
      </c>
      <c r="G20" s="135"/>
      <c r="H20" s="8"/>
      <c r="I20" s="136"/>
    </row>
    <row r="21" spans="1:9" ht="23.25" customHeight="1">
      <c r="A21" s="126" t="s">
        <v>22</v>
      </c>
      <c r="B21" s="122" t="s">
        <v>361</v>
      </c>
      <c r="C21" s="130"/>
      <c r="D21" s="11"/>
      <c r="E21" s="130"/>
      <c r="F21" s="108" t="s">
        <v>323</v>
      </c>
      <c r="G21" s="137"/>
      <c r="H21" s="8"/>
      <c r="I21" s="133"/>
    </row>
    <row r="22" spans="1:9" ht="18" customHeight="1">
      <c r="A22" s="107" t="s">
        <v>23</v>
      </c>
      <c r="B22" s="122" t="s">
        <v>362</v>
      </c>
      <c r="C22" s="130"/>
      <c r="D22" s="11"/>
      <c r="E22" s="130"/>
      <c r="F22" s="108" t="s">
        <v>324</v>
      </c>
      <c r="G22" s="137"/>
      <c r="H22" s="8"/>
      <c r="I22" s="133"/>
    </row>
    <row r="23" spans="1:9" ht="24.75" customHeight="1" thickBot="1">
      <c r="A23" s="138" t="s">
        <v>24</v>
      </c>
      <c r="B23" s="119" t="s">
        <v>363</v>
      </c>
      <c r="C23" s="134"/>
      <c r="D23" s="123"/>
      <c r="E23" s="134"/>
      <c r="F23" s="139"/>
      <c r="G23" s="140"/>
      <c r="H23" s="10"/>
      <c r="I23" s="136"/>
    </row>
    <row r="24" spans="1:9" ht="24.75" customHeight="1" thickBot="1">
      <c r="A24" s="114" t="s">
        <v>25</v>
      </c>
      <c r="B24" s="115" t="s">
        <v>336</v>
      </c>
      <c r="C24" s="116">
        <f>+C14+C19+C22+C23</f>
        <v>7233496</v>
      </c>
      <c r="D24" s="116">
        <f>+D14+D19+D22+D23</f>
        <v>5210380</v>
      </c>
      <c r="E24" s="116">
        <f>+E14+E19+E22+E23</f>
        <v>12443876</v>
      </c>
      <c r="F24" s="115" t="s">
        <v>338</v>
      </c>
      <c r="G24" s="116"/>
      <c r="H24" s="116">
        <v>2448332</v>
      </c>
      <c r="I24" s="117">
        <f>SUM(I14:I23)</f>
        <v>2448332</v>
      </c>
    </row>
    <row r="25" spans="1:9" ht="26.25" customHeight="1" thickBot="1">
      <c r="A25" s="114" t="s">
        <v>26</v>
      </c>
      <c r="B25" s="141" t="s">
        <v>337</v>
      </c>
      <c r="C25" s="142">
        <f>+C13+C24</f>
        <v>78784787</v>
      </c>
      <c r="D25" s="142">
        <f>+D13+D24</f>
        <v>17615546</v>
      </c>
      <c r="E25" s="142">
        <f>+E13+E24</f>
        <v>96400333</v>
      </c>
      <c r="F25" s="141" t="s">
        <v>339</v>
      </c>
      <c r="G25" s="142">
        <f>SUM(G13,G24)</f>
        <v>78784787</v>
      </c>
      <c r="H25" s="142">
        <f>SUM(H13,H24)</f>
        <v>17615546</v>
      </c>
      <c r="I25" s="142">
        <f>SUM(I13,I24)</f>
        <v>96400333</v>
      </c>
    </row>
    <row r="26" spans="1:9" ht="18" customHeight="1" thickBot="1">
      <c r="A26" s="114" t="s">
        <v>27</v>
      </c>
      <c r="B26" s="141" t="s">
        <v>77</v>
      </c>
      <c r="C26" s="142">
        <f>IF(C13-G13&lt;0,G13-C13,"-")</f>
        <v>7233496</v>
      </c>
      <c r="D26" s="241">
        <f>IF(D13-H13&lt;0,H13-D13,"-")</f>
        <v>2762048</v>
      </c>
      <c r="E26" s="142">
        <f>IF(E13-I13&lt;0,I13-E13,"-")</f>
        <v>9995544</v>
      </c>
      <c r="F26" s="141" t="s">
        <v>78</v>
      </c>
      <c r="G26" s="142"/>
      <c r="H26" s="143"/>
      <c r="I26" s="144"/>
    </row>
    <row r="27" spans="1:9" ht="18" customHeight="1" thickBot="1">
      <c r="A27" s="114" t="s">
        <v>28</v>
      </c>
      <c r="B27" s="141" t="s">
        <v>112</v>
      </c>
      <c r="C27" s="142"/>
      <c r="D27" s="241"/>
      <c r="E27" s="142"/>
      <c r="F27" s="141" t="s">
        <v>113</v>
      </c>
      <c r="G27" s="142"/>
      <c r="H27" s="145"/>
      <c r="I27" s="144"/>
    </row>
    <row r="28" spans="2:5" ht="18" customHeight="1">
      <c r="B28" s="251"/>
      <c r="C28" s="251"/>
      <c r="D28" s="251"/>
      <c r="E28" s="251"/>
    </row>
    <row r="29" spans="2:5" ht="18" customHeight="1">
      <c r="B29" s="239"/>
      <c r="C29" s="239"/>
      <c r="D29" s="240"/>
      <c r="E29" s="240"/>
    </row>
  </sheetData>
  <sheetProtection/>
  <mergeCells count="5">
    <mergeCell ref="B28:E28"/>
    <mergeCell ref="A3:A4"/>
    <mergeCell ref="A1:I1"/>
    <mergeCell ref="B3:E3"/>
    <mergeCell ref="F3:I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5" r:id="rId1"/>
  <headerFooter alignWithMargins="0">
    <oddHeader>&amp;R2.1. számú melléklet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29"/>
  <sheetViews>
    <sheetView view="pageLayout" zoomScaleSheetLayoutView="115" workbookViewId="0" topLeftCell="A4">
      <selection activeCell="I16" sqref="I16"/>
    </sheetView>
  </sheetViews>
  <sheetFormatPr defaultColWidth="9.00390625" defaultRowHeight="16.5" customHeight="1"/>
  <cols>
    <col min="1" max="1" width="6.875" style="1" customWidth="1"/>
    <col min="2" max="2" width="38.375" style="3" customWidth="1"/>
    <col min="3" max="3" width="12.625" style="1" customWidth="1"/>
    <col min="4" max="5" width="12.875" style="1" customWidth="1"/>
    <col min="6" max="6" width="32.00390625" style="1" customWidth="1"/>
    <col min="7" max="7" width="12.875" style="1" customWidth="1"/>
    <col min="8" max="8" width="12.375" style="1" customWidth="1"/>
    <col min="9" max="9" width="12.875" style="1" customWidth="1"/>
    <col min="10" max="16384" width="9.375" style="12" customWidth="1"/>
  </cols>
  <sheetData>
    <row r="1" spans="1:9" ht="16.5" customHeight="1">
      <c r="A1" s="254" t="s">
        <v>366</v>
      </c>
      <c r="B1" s="250"/>
      <c r="C1" s="250"/>
      <c r="D1" s="250"/>
      <c r="E1" s="250"/>
      <c r="F1" s="250"/>
      <c r="G1" s="250"/>
      <c r="H1" s="250"/>
      <c r="I1" s="250"/>
    </row>
    <row r="2" spans="5:9" ht="16.5" customHeight="1" thickBot="1">
      <c r="E2" s="94"/>
      <c r="F2" s="95"/>
      <c r="I2" s="94" t="s">
        <v>350</v>
      </c>
    </row>
    <row r="3" spans="1:9" ht="16.5" customHeight="1" thickBot="1">
      <c r="A3" s="259" t="s">
        <v>37</v>
      </c>
      <c r="B3" s="255" t="s">
        <v>33</v>
      </c>
      <c r="C3" s="256"/>
      <c r="D3" s="256"/>
      <c r="E3" s="261"/>
      <c r="F3" s="262" t="s">
        <v>34</v>
      </c>
      <c r="G3" s="263"/>
      <c r="H3" s="263"/>
      <c r="I3" s="264"/>
    </row>
    <row r="4" spans="1:9" s="13" customFormat="1" ht="39" customHeight="1" thickBot="1">
      <c r="A4" s="260"/>
      <c r="B4" s="146" t="s">
        <v>35</v>
      </c>
      <c r="C4" s="97" t="s">
        <v>354</v>
      </c>
      <c r="D4" s="147" t="s">
        <v>353</v>
      </c>
      <c r="E4" s="147" t="s">
        <v>357</v>
      </c>
      <c r="F4" s="146" t="s">
        <v>35</v>
      </c>
      <c r="G4" s="97" t="s">
        <v>354</v>
      </c>
      <c r="H4" s="147" t="s">
        <v>353</v>
      </c>
      <c r="I4" s="147" t="s">
        <v>364</v>
      </c>
    </row>
    <row r="5" spans="1:9" s="13" customFormat="1" ht="16.5" customHeight="1" thickBot="1">
      <c r="A5" s="99" t="s">
        <v>340</v>
      </c>
      <c r="B5" s="148" t="s">
        <v>341</v>
      </c>
      <c r="C5" s="149" t="s">
        <v>342</v>
      </c>
      <c r="D5" s="149" t="s">
        <v>344</v>
      </c>
      <c r="E5" s="150" t="s">
        <v>343</v>
      </c>
      <c r="F5" s="148" t="s">
        <v>345</v>
      </c>
      <c r="G5" s="151" t="s">
        <v>346</v>
      </c>
      <c r="H5" s="150" t="s">
        <v>347</v>
      </c>
      <c r="I5" s="101" t="s">
        <v>358</v>
      </c>
    </row>
    <row r="6" spans="1:9" ht="16.5" customHeight="1">
      <c r="A6" s="102" t="s">
        <v>3</v>
      </c>
      <c r="B6" s="152" t="s">
        <v>260</v>
      </c>
      <c r="C6" s="153">
        <v>20813419</v>
      </c>
      <c r="D6" s="153"/>
      <c r="E6" s="154">
        <v>20813419</v>
      </c>
      <c r="F6" s="152" t="s">
        <v>105</v>
      </c>
      <c r="G6" s="155">
        <v>175890840</v>
      </c>
      <c r="H6" s="156">
        <v>1604877</v>
      </c>
      <c r="I6" s="106">
        <v>177495717</v>
      </c>
    </row>
    <row r="7" spans="1:9" ht="23.25" customHeight="1">
      <c r="A7" s="107" t="s">
        <v>4</v>
      </c>
      <c r="B7" s="157" t="s">
        <v>261</v>
      </c>
      <c r="C7" s="158"/>
      <c r="D7" s="158"/>
      <c r="E7" s="159"/>
      <c r="F7" s="157" t="s">
        <v>266</v>
      </c>
      <c r="G7" s="160"/>
      <c r="H7" s="6"/>
      <c r="I7" s="110"/>
    </row>
    <row r="8" spans="1:9" ht="16.5" customHeight="1">
      <c r="A8" s="107" t="s">
        <v>5</v>
      </c>
      <c r="B8" s="157" t="s">
        <v>0</v>
      </c>
      <c r="C8" s="9"/>
      <c r="D8" s="9"/>
      <c r="E8" s="161"/>
      <c r="F8" s="157" t="s">
        <v>95</v>
      </c>
      <c r="G8" s="160">
        <v>37164967</v>
      </c>
      <c r="H8" s="6">
        <v>-3400000</v>
      </c>
      <c r="I8" s="110">
        <v>33764967</v>
      </c>
    </row>
    <row r="9" spans="1:9" ht="21" customHeight="1">
      <c r="A9" s="107" t="s">
        <v>6</v>
      </c>
      <c r="B9" s="157" t="s">
        <v>262</v>
      </c>
      <c r="C9" s="160"/>
      <c r="D9" s="6"/>
      <c r="E9" s="161"/>
      <c r="F9" s="157" t="s">
        <v>267</v>
      </c>
      <c r="G9" s="160"/>
      <c r="H9" s="6"/>
      <c r="I9" s="110"/>
    </row>
    <row r="10" spans="1:9" ht="16.5" customHeight="1">
      <c r="A10" s="107" t="s">
        <v>7</v>
      </c>
      <c r="B10" s="157" t="s">
        <v>263</v>
      </c>
      <c r="C10" s="160"/>
      <c r="D10" s="6"/>
      <c r="E10" s="161"/>
      <c r="F10" s="157" t="s">
        <v>107</v>
      </c>
      <c r="G10" s="160"/>
      <c r="H10" s="6"/>
      <c r="I10" s="110"/>
    </row>
    <row r="11" spans="1:9" ht="16.5" customHeight="1">
      <c r="A11" s="107" t="s">
        <v>8</v>
      </c>
      <c r="B11" s="157" t="s">
        <v>264</v>
      </c>
      <c r="C11" s="160"/>
      <c r="D11" s="6"/>
      <c r="E11" s="162"/>
      <c r="F11" s="163"/>
      <c r="G11" s="164"/>
      <c r="H11" s="165"/>
      <c r="I11" s="110"/>
    </row>
    <row r="12" spans="1:9" ht="16.5" customHeight="1" thickBot="1">
      <c r="A12" s="138">
        <v>9</v>
      </c>
      <c r="B12" s="166"/>
      <c r="C12" s="167"/>
      <c r="D12" s="168"/>
      <c r="E12" s="169"/>
      <c r="F12" s="170" t="s">
        <v>32</v>
      </c>
      <c r="G12" s="171">
        <v>15845861</v>
      </c>
      <c r="H12" s="172">
        <v>9028619</v>
      </c>
      <c r="I12" s="173">
        <v>24874480</v>
      </c>
    </row>
    <row r="13" spans="1:9" ht="21.75" thickBot="1">
      <c r="A13" s="114">
        <v>10</v>
      </c>
      <c r="B13" s="174" t="s">
        <v>273</v>
      </c>
      <c r="C13" s="175">
        <f>+C6+C7+C8+C9+C10+C11+C12</f>
        <v>20813419</v>
      </c>
      <c r="D13" s="175">
        <f>+D6+D7+D8+D9+D10+D11+D12</f>
        <v>0</v>
      </c>
      <c r="E13" s="175">
        <f>+E6+E7+E8+E9+E10+E11+E12</f>
        <v>20813419</v>
      </c>
      <c r="F13" s="174" t="s">
        <v>274</v>
      </c>
      <c r="G13" s="175">
        <f>SUM(G6:G12)</f>
        <v>228901668</v>
      </c>
      <c r="H13" s="175">
        <f>SUM(H6:H12)</f>
        <v>7233496</v>
      </c>
      <c r="I13" s="176">
        <f>SUM(I6:I12)</f>
        <v>236135164</v>
      </c>
    </row>
    <row r="14" spans="1:9" ht="22.5" customHeight="1">
      <c r="A14" s="102">
        <v>11</v>
      </c>
      <c r="B14" s="177" t="s">
        <v>125</v>
      </c>
      <c r="C14" s="178">
        <v>208088249</v>
      </c>
      <c r="D14" s="179">
        <v>7233496</v>
      </c>
      <c r="E14" s="180">
        <v>215321745</v>
      </c>
      <c r="F14" s="181" t="s">
        <v>99</v>
      </c>
      <c r="G14" s="182"/>
      <c r="H14" s="183"/>
      <c r="I14" s="184"/>
    </row>
    <row r="15" spans="1:9" ht="16.5" customHeight="1">
      <c r="A15" s="107">
        <v>12</v>
      </c>
      <c r="B15" s="185" t="s">
        <v>114</v>
      </c>
      <c r="C15" s="186">
        <v>208088249</v>
      </c>
      <c r="D15" s="6">
        <v>7233496</v>
      </c>
      <c r="E15" s="187">
        <v>215321745</v>
      </c>
      <c r="F15" s="181" t="s">
        <v>101</v>
      </c>
      <c r="G15" s="188"/>
      <c r="H15" s="189"/>
      <c r="I15" s="129"/>
    </row>
    <row r="16" spans="1:9" ht="16.5" customHeight="1">
      <c r="A16" s="102">
        <v>13</v>
      </c>
      <c r="B16" s="185" t="s">
        <v>115</v>
      </c>
      <c r="C16" s="190"/>
      <c r="D16" s="191"/>
      <c r="E16" s="2"/>
      <c r="F16" s="181" t="s">
        <v>75</v>
      </c>
      <c r="G16" s="188"/>
      <c r="H16" s="189"/>
      <c r="I16" s="129"/>
    </row>
    <row r="17" spans="1:9" ht="16.5" customHeight="1">
      <c r="A17" s="107">
        <v>14</v>
      </c>
      <c r="B17" s="185" t="s">
        <v>116</v>
      </c>
      <c r="C17" s="190"/>
      <c r="D17" s="191"/>
      <c r="E17" s="2"/>
      <c r="F17" s="181" t="s">
        <v>76</v>
      </c>
      <c r="G17" s="188"/>
      <c r="H17" s="189"/>
      <c r="I17" s="129"/>
    </row>
    <row r="18" spans="1:9" ht="16.5" customHeight="1">
      <c r="A18" s="102">
        <v>15</v>
      </c>
      <c r="B18" s="185" t="s">
        <v>117</v>
      </c>
      <c r="C18" s="190"/>
      <c r="D18" s="191"/>
      <c r="E18" s="2"/>
      <c r="F18" s="192" t="s">
        <v>111</v>
      </c>
      <c r="G18" s="193"/>
      <c r="H18" s="189"/>
      <c r="I18" s="129"/>
    </row>
    <row r="19" spans="1:9" ht="16.5" customHeight="1">
      <c r="A19" s="107">
        <v>16</v>
      </c>
      <c r="B19" s="194" t="s">
        <v>118</v>
      </c>
      <c r="C19" s="195"/>
      <c r="D19" s="191"/>
      <c r="E19" s="2"/>
      <c r="F19" s="181" t="s">
        <v>102</v>
      </c>
      <c r="G19" s="188"/>
      <c r="H19" s="189"/>
      <c r="I19" s="129"/>
    </row>
    <row r="20" spans="1:9" ht="16.5" customHeight="1">
      <c r="A20" s="102">
        <v>17</v>
      </c>
      <c r="B20" s="196" t="s">
        <v>119</v>
      </c>
      <c r="C20" s="197"/>
      <c r="D20" s="198"/>
      <c r="E20" s="198">
        <f>+E21+E22+E23+E24+E25</f>
        <v>0</v>
      </c>
      <c r="F20" s="199" t="s">
        <v>100</v>
      </c>
      <c r="G20" s="182"/>
      <c r="H20" s="189"/>
      <c r="I20" s="129"/>
    </row>
    <row r="21" spans="1:9" ht="16.5" customHeight="1">
      <c r="A21" s="107">
        <v>18</v>
      </c>
      <c r="B21" s="194" t="s">
        <v>120</v>
      </c>
      <c r="C21" s="195"/>
      <c r="D21" s="191"/>
      <c r="E21" s="2"/>
      <c r="F21" s="199" t="s">
        <v>268</v>
      </c>
      <c r="G21" s="182"/>
      <c r="H21" s="189"/>
      <c r="I21" s="129"/>
    </row>
    <row r="22" spans="1:9" ht="16.5" customHeight="1">
      <c r="A22" s="102">
        <v>19</v>
      </c>
      <c r="B22" s="194" t="s">
        <v>121</v>
      </c>
      <c r="C22" s="191"/>
      <c r="D22" s="191"/>
      <c r="E22" s="2"/>
      <c r="F22" s="200"/>
      <c r="G22" s="201"/>
      <c r="H22" s="202"/>
      <c r="I22" s="129"/>
    </row>
    <row r="23" spans="1:9" ht="16.5" customHeight="1">
      <c r="A23" s="107">
        <v>20</v>
      </c>
      <c r="B23" s="185" t="s">
        <v>122</v>
      </c>
      <c r="C23" s="203"/>
      <c r="D23" s="203"/>
      <c r="E23" s="2"/>
      <c r="F23" s="204"/>
      <c r="G23" s="205"/>
      <c r="H23" s="206"/>
      <c r="I23" s="129"/>
    </row>
    <row r="24" spans="1:9" ht="16.5" customHeight="1">
      <c r="A24" s="102">
        <v>21</v>
      </c>
      <c r="B24" s="207" t="s">
        <v>123</v>
      </c>
      <c r="C24" s="208"/>
      <c r="D24" s="208"/>
      <c r="E24" s="2"/>
      <c r="F24" s="209"/>
      <c r="G24" s="210"/>
      <c r="H24" s="206"/>
      <c r="I24" s="129"/>
    </row>
    <row r="25" spans="1:9" ht="16.5" customHeight="1" thickBot="1">
      <c r="A25" s="107">
        <v>22</v>
      </c>
      <c r="B25" s="211" t="s">
        <v>124</v>
      </c>
      <c r="C25" s="212"/>
      <c r="D25" s="212"/>
      <c r="E25" s="2"/>
      <c r="F25" s="204"/>
      <c r="G25" s="205"/>
      <c r="H25" s="213"/>
      <c r="I25" s="129"/>
    </row>
    <row r="26" spans="1:9" ht="26.25" customHeight="1" thickBot="1">
      <c r="A26" s="114">
        <v>23</v>
      </c>
      <c r="B26" s="174" t="s">
        <v>265</v>
      </c>
      <c r="C26" s="175">
        <f>+C14+C20</f>
        <v>208088249</v>
      </c>
      <c r="D26" s="175">
        <f>+D14+D20</f>
        <v>7233496</v>
      </c>
      <c r="E26" s="175">
        <f>+E14+E20</f>
        <v>215321745</v>
      </c>
      <c r="F26" s="174" t="s">
        <v>269</v>
      </c>
      <c r="G26" s="214"/>
      <c r="H26" s="215"/>
      <c r="I26" s="216">
        <f>SUM(I14:I25)</f>
        <v>0</v>
      </c>
    </row>
    <row r="27" spans="1:9" ht="16.5" customHeight="1" thickBot="1">
      <c r="A27" s="114">
        <v>24</v>
      </c>
      <c r="B27" s="217" t="s">
        <v>270</v>
      </c>
      <c r="C27" s="218">
        <f>+C13+C26</f>
        <v>228901668</v>
      </c>
      <c r="D27" s="218">
        <f>+D13+D26</f>
        <v>7233496</v>
      </c>
      <c r="E27" s="218">
        <f>+E13+E26</f>
        <v>236135164</v>
      </c>
      <c r="F27" s="217" t="s">
        <v>271</v>
      </c>
      <c r="G27" s="219">
        <f>+G13+G26</f>
        <v>228901668</v>
      </c>
      <c r="H27" s="219">
        <f>+H13+H26</f>
        <v>7233496</v>
      </c>
      <c r="I27" s="219">
        <f>+I13+I26</f>
        <v>236135164</v>
      </c>
    </row>
    <row r="28" spans="1:9" ht="16.5" customHeight="1" thickBot="1">
      <c r="A28" s="114">
        <v>25</v>
      </c>
      <c r="B28" s="217" t="s">
        <v>77</v>
      </c>
      <c r="C28" s="218">
        <f>IF(C13-G13&lt;0,G13-C13,"-")</f>
        <v>208088249</v>
      </c>
      <c r="D28" s="218">
        <f>IF(D13-H13&lt;0,H13-D13,"-")</f>
        <v>7233496</v>
      </c>
      <c r="E28" s="218">
        <f>IF(E13-I13&lt;0,I13-E13,"-")</f>
        <v>215321745</v>
      </c>
      <c r="F28" s="217" t="s">
        <v>78</v>
      </c>
      <c r="G28" s="220"/>
      <c r="H28" s="221"/>
      <c r="I28" s="222" t="str">
        <f>IF(E13-I13&gt;0,E13-I13,"-")</f>
        <v>-</v>
      </c>
    </row>
    <row r="29" spans="1:9" ht="16.5" customHeight="1" thickBot="1">
      <c r="A29" s="114">
        <v>26</v>
      </c>
      <c r="B29" s="217" t="s">
        <v>112</v>
      </c>
      <c r="C29" s="223" t="str">
        <f>IF(E13+E26-I22&lt;0,I22-(E13+E26),"-")</f>
        <v>-</v>
      </c>
      <c r="D29" s="224"/>
      <c r="E29" s="222"/>
      <c r="F29" s="225"/>
      <c r="G29" s="226"/>
      <c r="H29" s="226"/>
      <c r="I29" s="227"/>
    </row>
  </sheetData>
  <sheetProtection/>
  <mergeCells count="4">
    <mergeCell ref="A3:A4"/>
    <mergeCell ref="A1:I1"/>
    <mergeCell ref="B3:E3"/>
    <mergeCell ref="F3:I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>&amp;R2/2.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view="pageLayout" workbookViewId="0" topLeftCell="A1">
      <selection activeCell="D20" sqref="D20"/>
    </sheetView>
  </sheetViews>
  <sheetFormatPr defaultColWidth="9.00390625" defaultRowHeight="12.75"/>
  <cols>
    <col min="1" max="1" width="43.625" style="0" customWidth="1"/>
    <col min="2" max="2" width="24.875" style="0" customWidth="1"/>
    <col min="3" max="3" width="25.875" style="0" customWidth="1"/>
    <col min="4" max="4" width="32.50390625" style="0" customWidth="1"/>
  </cols>
  <sheetData>
    <row r="1" spans="1:5" ht="28.5" customHeight="1" thickBot="1">
      <c r="A1" s="265" t="s">
        <v>376</v>
      </c>
      <c r="B1" s="265"/>
      <c r="C1" s="265"/>
      <c r="D1" s="265"/>
      <c r="E1" s="231"/>
    </row>
    <row r="2" spans="1:4" ht="13.5" thickBot="1">
      <c r="A2" s="266" t="s">
        <v>349</v>
      </c>
      <c r="B2" s="267"/>
      <c r="C2" s="267"/>
      <c r="D2" s="268"/>
    </row>
    <row r="3" spans="1:4" s="230" customFormat="1" ht="56.25" customHeight="1" thickBot="1">
      <c r="A3" s="237" t="s">
        <v>369</v>
      </c>
      <c r="B3" s="237" t="s">
        <v>381</v>
      </c>
      <c r="C3" s="237" t="s">
        <v>377</v>
      </c>
      <c r="D3" s="237" t="s">
        <v>378</v>
      </c>
    </row>
    <row r="4" spans="1:4" s="228" customFormat="1" ht="13.5" thickBot="1">
      <c r="A4" s="234" t="s">
        <v>340</v>
      </c>
      <c r="B4" s="234" t="s">
        <v>343</v>
      </c>
      <c r="C4" s="234" t="s">
        <v>345</v>
      </c>
      <c r="D4" s="234" t="s">
        <v>346</v>
      </c>
    </row>
    <row r="5" spans="1:4" ht="13.5" thickBot="1">
      <c r="A5" s="232" t="s">
        <v>370</v>
      </c>
      <c r="B5" s="233">
        <v>1485900</v>
      </c>
      <c r="C5" s="232">
        <v>-422400</v>
      </c>
      <c r="D5" s="232">
        <v>1063500</v>
      </c>
    </row>
    <row r="6" spans="1:4" ht="13.5" thickBot="1">
      <c r="A6" s="232" t="s">
        <v>371</v>
      </c>
      <c r="B6" s="233">
        <v>10000000</v>
      </c>
      <c r="C6" s="232"/>
      <c r="D6" s="232">
        <v>10000000</v>
      </c>
    </row>
    <row r="7" spans="1:4" ht="13.5" thickBot="1">
      <c r="A7" s="232" t="s">
        <v>372</v>
      </c>
      <c r="B7" s="233">
        <v>701548</v>
      </c>
      <c r="C7" s="232">
        <v>-447233</v>
      </c>
      <c r="D7" s="232">
        <v>254315</v>
      </c>
    </row>
    <row r="8" spans="1:4" ht="13.5" thickBot="1">
      <c r="A8" s="232" t="s">
        <v>373</v>
      </c>
      <c r="B8" s="233">
        <v>1250000</v>
      </c>
      <c r="C8" s="232">
        <v>83734</v>
      </c>
      <c r="D8" s="232">
        <v>1333734</v>
      </c>
    </row>
    <row r="9" spans="1:4" ht="13.5" thickBot="1">
      <c r="A9" s="232" t="s">
        <v>374</v>
      </c>
      <c r="B9" s="233">
        <v>23727519</v>
      </c>
      <c r="C9" s="232">
        <v>-2914100</v>
      </c>
      <c r="D9" s="232">
        <v>20813419</v>
      </c>
    </row>
    <row r="10" spans="1:4" ht="13.5" thickBot="1">
      <c r="A10" s="232" t="s">
        <v>383</v>
      </c>
      <c r="B10" s="232"/>
      <c r="C10" s="232">
        <v>299999</v>
      </c>
      <c r="D10" s="232">
        <v>299999</v>
      </c>
    </row>
    <row r="11" spans="1:4" ht="13.5" thickBot="1">
      <c r="A11" s="235" t="s">
        <v>375</v>
      </c>
      <c r="B11" s="236">
        <f>SUM(B5:B10)</f>
        <v>37164967</v>
      </c>
      <c r="C11" s="236">
        <f>SUM(C5:C10)</f>
        <v>-3400000</v>
      </c>
      <c r="D11" s="236">
        <f>SUM(D5:D10)</f>
        <v>33764967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&amp;R3. számú melléklet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31.125" style="0" customWidth="1"/>
    <col min="2" max="2" width="37.125" style="0" customWidth="1"/>
    <col min="3" max="3" width="25.375" style="0" customWidth="1"/>
    <col min="4" max="4" width="27.125" style="0" customWidth="1"/>
  </cols>
  <sheetData>
    <row r="2" ht="13.5" thickBot="1">
      <c r="D2" s="238" t="s">
        <v>390</v>
      </c>
    </row>
    <row r="3" spans="1:4" ht="13.5" thickBot="1">
      <c r="A3" s="265" t="s">
        <v>384</v>
      </c>
      <c r="B3" s="265"/>
      <c r="C3" s="265"/>
      <c r="D3" s="265"/>
    </row>
    <row r="4" spans="1:4" ht="13.5" thickBot="1">
      <c r="A4" s="266" t="s">
        <v>349</v>
      </c>
      <c r="B4" s="267"/>
      <c r="C4" s="267"/>
      <c r="D4" s="268"/>
    </row>
    <row r="5" spans="1:4" ht="26.25" thickBot="1">
      <c r="A5" s="237" t="s">
        <v>385</v>
      </c>
      <c r="B5" s="237" t="s">
        <v>381</v>
      </c>
      <c r="C5" s="237" t="s">
        <v>377</v>
      </c>
      <c r="D5" s="237" t="s">
        <v>382</v>
      </c>
    </row>
    <row r="6" spans="1:4" ht="13.5" thickBot="1">
      <c r="A6" s="234" t="s">
        <v>340</v>
      </c>
      <c r="B6" s="234" t="s">
        <v>343</v>
      </c>
      <c r="C6" s="234" t="s">
        <v>345</v>
      </c>
      <c r="D6" s="234" t="s">
        <v>346</v>
      </c>
    </row>
    <row r="7" spans="1:4" ht="13.5" thickBot="1">
      <c r="A7" s="232" t="s">
        <v>386</v>
      </c>
      <c r="B7" s="233">
        <v>175696226</v>
      </c>
      <c r="C7" s="232">
        <v>-233100</v>
      </c>
      <c r="D7" s="232">
        <v>175463126</v>
      </c>
    </row>
    <row r="8" spans="1:4" ht="13.5" thickBot="1">
      <c r="A8" s="232" t="s">
        <v>388</v>
      </c>
      <c r="B8" s="233">
        <v>194614</v>
      </c>
      <c r="C8" s="232">
        <v>4286</v>
      </c>
      <c r="D8" s="232">
        <v>198900</v>
      </c>
    </row>
    <row r="9" spans="1:4" ht="13.5" thickBot="1">
      <c r="A9" s="232" t="s">
        <v>387</v>
      </c>
      <c r="B9" s="233"/>
      <c r="C9" s="232">
        <v>1083691</v>
      </c>
      <c r="D9" s="232">
        <v>1083691</v>
      </c>
    </row>
    <row r="10" spans="1:4" ht="13.5" thickBot="1">
      <c r="A10" s="232" t="s">
        <v>389</v>
      </c>
      <c r="B10" s="233"/>
      <c r="C10" s="232">
        <v>750000</v>
      </c>
      <c r="D10" s="232">
        <v>750000</v>
      </c>
    </row>
    <row r="11" spans="1:4" ht="13.5" thickBot="1">
      <c r="A11" s="232"/>
      <c r="B11" s="233"/>
      <c r="C11" s="232"/>
      <c r="D11" s="232"/>
    </row>
    <row r="12" spans="1:4" ht="13.5" thickBot="1">
      <c r="A12" s="232"/>
      <c r="B12" s="232"/>
      <c r="C12" s="232"/>
      <c r="D12" s="232"/>
    </row>
    <row r="13" spans="1:4" ht="13.5" thickBot="1">
      <c r="A13" s="235" t="s">
        <v>375</v>
      </c>
      <c r="B13" s="236">
        <f>SUM(B7:B12)</f>
        <v>175890840</v>
      </c>
      <c r="C13" s="236">
        <f>SUM(C7:C12)</f>
        <v>1604877</v>
      </c>
      <c r="D13" s="236">
        <f>SUM(D7:D12)</f>
        <v>177495717</v>
      </c>
    </row>
  </sheetData>
  <sheetProtection/>
  <mergeCells count="2">
    <mergeCell ref="A3:D3"/>
    <mergeCell ref="A4:D4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csilla</cp:lastModifiedBy>
  <cp:lastPrinted>2019-05-28T07:53:02Z</cp:lastPrinted>
  <dcterms:created xsi:type="dcterms:W3CDTF">1999-10-30T10:30:45Z</dcterms:created>
  <dcterms:modified xsi:type="dcterms:W3CDTF">2019-05-28T08:03:01Z</dcterms:modified>
  <cp:category/>
  <cp:version/>
  <cp:contentType/>
  <cp:contentStatus/>
</cp:coreProperties>
</file>