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 " sheetId="6" r:id="rId6"/>
    <sheet name="6. Ellátottak pénzbeli jutt." sheetId="7" r:id="rId7"/>
    <sheet name="7.Tám.ért. kiadások" sheetId="8" r:id="rId8"/>
    <sheet name="8. Közvetett támogatás" sheetId="9" r:id="rId9"/>
    <sheet name="9,a Kiadás feladatonként+létsz" sheetId="10" r:id="rId10"/>
    <sheet name="9,b Bevétel feladatonként" sheetId="11" r:id="rId11"/>
    <sheet name="10. Projekt" sheetId="12" r:id="rId12"/>
    <sheet name="11. Többéves döntések" sheetId="13" r:id="rId13"/>
    <sheet name="12. Adósságot kel. ügyletek" sheetId="14" r:id="rId14"/>
    <sheet name="13,a Pénzeszk.vált." sheetId="15" r:id="rId15"/>
    <sheet name="13,b Pénzeszk.vált.-intézmény" sheetId="16" r:id="rId16"/>
    <sheet name="14,a Maradvány" sheetId="17" r:id="rId17"/>
    <sheet name="14,b Maradvány intézmény" sheetId="18" r:id="rId18"/>
    <sheet name="15. Pénzforg.jelentés" sheetId="19" r:id="rId19"/>
    <sheet name="16,a Vagyonkimutatás(E)" sheetId="20" r:id="rId20"/>
    <sheet name="16,b Vagyonkimutatás (F)" sheetId="21" r:id="rId21"/>
    <sheet name="16,c Vagyonkimutatás(Hivatal)" sheetId="22" r:id="rId22"/>
    <sheet name="17. Gazd.szerv.rész." sheetId="23" r:id="rId23"/>
  </sheets>
  <definedNames>
    <definedName name="_xlfn.IFERROR" hidden="1">#NAME?</definedName>
    <definedName name="_xlnm.Print_Titles" localSheetId="19">'16,a Vagyonkimutatás(E)'!$4:$7</definedName>
    <definedName name="_xlnm.Print_Titles" localSheetId="21">'16,c Vagyonkimutatás(Hivatal)'!$5:$8</definedName>
    <definedName name="_xlnm.Print_Titles" localSheetId="9">'9,a Kiadás feladatonként+létsz'!$4:$5</definedName>
    <definedName name="_xlnm.Print_Titles" localSheetId="10">'9,b Bevétel feladatonként'!$4:$5</definedName>
    <definedName name="_xlnm.Print_Area" localSheetId="0">'1. Mérlegszerű'!$A$1:$J$57</definedName>
    <definedName name="_xlnm.Print_Area" localSheetId="11">'10. Projekt'!$A$1:$K$13</definedName>
    <definedName name="_xlnm.Print_Area" localSheetId="17">'14,b Maradvány intézmény'!$A$1:$G$11</definedName>
    <definedName name="_xlnm.Print_Area" localSheetId="19">'16,a Vagyonkimutatás(E)'!$A$1:$D$44</definedName>
    <definedName name="_xlnm.Print_Area" localSheetId="20">'16,b Vagyonkimutatás (F)'!$A$1:$D$21</definedName>
    <definedName name="_xlnm.Print_Area" localSheetId="21">'16,c Vagyonkimutatás(Hivatal)'!$A$1:$D$64</definedName>
    <definedName name="_xlnm.Print_Area" localSheetId="22">'17. Gazd.szerv.rész.'!$A$1:$F$26</definedName>
    <definedName name="_xlnm.Print_Area" localSheetId="1">'2,a Elemi bevételek'!$A$1:$E$48</definedName>
    <definedName name="_xlnm.Print_Area" localSheetId="2">'2,b Elemi kiadások'!$A$1:$E$64</definedName>
    <definedName name="_xlnm.Print_Area" localSheetId="4">'4. Állami tám.'!$A:$H</definedName>
    <definedName name="_xlnm.Print_Area" localSheetId="5">'5. Felhalmozás '!$A$1:$R$25</definedName>
    <definedName name="_xlnm.Print_Area" localSheetId="7">'7.Tám.ért. kiadások'!$A$1:$D$30</definedName>
    <definedName name="_xlnm.Print_Area" localSheetId="9">'9,a Kiadás feladatonként+létsz'!$A$1:$M$63</definedName>
    <definedName name="_xlnm.Print_Area" localSheetId="10">'9,b Bevétel feladatonként'!$A$1:$R$56</definedName>
  </definedNames>
  <calcPr fullCalcOnLoad="1"/>
</workbook>
</file>

<file path=xl/sharedStrings.xml><?xml version="1.0" encoding="utf-8"?>
<sst xmlns="http://schemas.openxmlformats.org/spreadsheetml/2006/main" count="1574" uniqueCount="853">
  <si>
    <t>Költségvetési pénzforgalmi kiadások összesen (01+02+03+04+05+06+07+08 )</t>
  </si>
  <si>
    <t>Rendszeres gyermekvédelmi kedvezményben részesülők természetbeli támogatása</t>
  </si>
  <si>
    <t xml:space="preserve">Foglalkoztatást helyettesítő támogatás </t>
  </si>
  <si>
    <t xml:space="preserve">Lakásfenntartási támogatás  </t>
  </si>
  <si>
    <t>Rendszeres szociális segély</t>
  </si>
  <si>
    <t>Kormányzati funkció száma</t>
  </si>
  <si>
    <t>Önként  váll.</t>
  </si>
  <si>
    <t>Létszám fő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</si>
  <si>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</si>
  <si>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</si>
  <si>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</si>
  <si>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</si>
  <si>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</si>
  <si>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</si>
  <si>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</si>
  <si>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</si>
  <si>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</si>
  <si>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</si>
  <si>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</si>
  <si>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</si>
  <si>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</si>
  <si>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</si>
  <si>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</si>
  <si>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</si>
  <si>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</si>
  <si>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</si>
  <si>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</si>
  <si>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</si>
  <si>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</si>
  <si>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</si>
  <si>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</si>
  <si>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</si>
  <si>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</si>
  <si>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</si>
  <si>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</si>
  <si>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</si>
  <si>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</si>
  <si>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</si>
  <si>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</si>
  <si>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</si>
  <si>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</si>
  <si>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</si>
  <si>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Fogorvosi ügyeleti 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</si>
  <si>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</si>
  <si>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</si>
  <si>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</si>
  <si>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</si>
  <si>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</si>
  <si>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</si>
  <si>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</si>
  <si>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</si>
  <si>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</si>
  <si>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</si>
  <si>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</si>
  <si>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104051</t>
  </si>
  <si>
    <t>Gyermekvédelmi pénzb.és termb.ellátások</t>
  </si>
  <si>
    <t>105010</t>
  </si>
  <si>
    <t>Munknélküli aktív korúak ellátása</t>
  </si>
  <si>
    <t>106020</t>
  </si>
  <si>
    <t>Lakásfenntartással, lakhatással kapcs összefogl.ellát.</t>
  </si>
  <si>
    <t>Szociális étkezés</t>
  </si>
  <si>
    <t>SZOCIÁLIS BIZTONSÁG</t>
  </si>
  <si>
    <t xml:space="preserve">ÖNKORMÁNYZAT ÖSSZESEN </t>
  </si>
  <si>
    <t>B, KÖZÖS ÖNKORMÁNYZATI HIVATAL</t>
  </si>
  <si>
    <t>KÖZÖS ÖNKORMÁNYZATI HIVATAL ÖSSZESEN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</si>
  <si>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</si>
  <si>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</si>
  <si>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</si>
  <si>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</si>
  <si>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</si>
  <si>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</si>
  <si>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</si>
  <si>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</si>
  <si>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</si>
  <si>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</si>
  <si>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</si>
  <si>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</si>
  <si>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Költségvetési szerv neve</t>
  </si>
  <si>
    <t>Pénzeszközök változása év közben</t>
  </si>
  <si>
    <t>CSESZTREG KÖZSÉG ÖNKORMÁNYZATA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</si>
  <si>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</si>
  <si>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</si>
  <si>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</si>
  <si>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</si>
  <si>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Szabad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</si>
  <si>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</si>
  <si>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</si>
  <si>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</si>
  <si>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</si>
  <si>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</si>
  <si>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</si>
  <si>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</si>
  <si>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</si>
  <si>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</si>
  <si>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</si>
  <si>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</si>
  <si>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</si>
  <si>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</si>
  <si>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</si>
  <si>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</si>
  <si>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</si>
  <si>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</si>
  <si>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</si>
  <si>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</si>
  <si>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</si>
  <si>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</si>
  <si>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</si>
  <si>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</si>
  <si>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</si>
  <si>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</si>
  <si>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</si>
  <si>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</si>
  <si>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</si>
  <si>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</si>
  <si>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</si>
  <si>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</si>
  <si>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</si>
  <si>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</si>
  <si>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</si>
  <si>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</si>
  <si>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</si>
  <si>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</si>
  <si>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</si>
  <si>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</si>
  <si>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</si>
  <si>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</si>
  <si>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Köztemető fenntartás és működtetés</t>
  </si>
  <si>
    <t>Önkorm.elszám.a központi költségvetéssel</t>
  </si>
  <si>
    <t>Szennyvíz gyűjtések, tisztítása, elhelyezése</t>
  </si>
  <si>
    <t>Közművelődési intézmények, közösségi színterek működtetése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</si>
  <si>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</si>
  <si>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</si>
  <si>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</si>
  <si>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</si>
  <si>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</si>
  <si>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</si>
  <si>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</si>
  <si>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 xml:space="preserve">B, KÖZÖS ÖNKORMÁNYZATI HIVATAL </t>
  </si>
  <si>
    <t>KÖZÖS ÖNKORM.  HIVATAL ÖSSZESEN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</si>
  <si>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</si>
  <si>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</si>
  <si>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</si>
  <si>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</si>
  <si>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</si>
  <si>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</si>
  <si>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</si>
  <si>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</si>
  <si>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</si>
  <si>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</si>
  <si>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</si>
  <si>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</si>
  <si>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</si>
  <si>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</si>
  <si>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</si>
  <si>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</si>
  <si>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</si>
  <si>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</si>
  <si>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</si>
  <si>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</si>
  <si>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</si>
  <si>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</si>
  <si>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</si>
  <si>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</si>
  <si>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</si>
  <si>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Falubarát Egyesület</t>
  </si>
  <si>
    <t>Működési célú támogatások államháztartáson kívülre</t>
  </si>
  <si>
    <t>Lenti Többcélú Kistérségi Társulás</t>
  </si>
  <si>
    <t>Inétzményfenntartó Társulás Csesztreg</t>
  </si>
  <si>
    <t>Tündérkert Óvoda működtetése</t>
  </si>
  <si>
    <t>Csesztregi Közös Önkormányzati Hivatal</t>
  </si>
  <si>
    <t>Nemesnép Községi Önkormányzat</t>
  </si>
  <si>
    <t>Szociális étkeztetés kiszállítása</t>
  </si>
  <si>
    <t>Központi orvosi ügyelethez való hozzájárulás</t>
  </si>
  <si>
    <t>Működési célú támogatások államháztartáson belülre</t>
  </si>
  <si>
    <t>KALOT Hitéleti Kulturális és Szociális Központ Alapítvány</t>
  </si>
  <si>
    <t>Ssz.</t>
  </si>
  <si>
    <t>Színjátszókör Csesztreg (dologi kiadás)</t>
  </si>
  <si>
    <t>Csesztregi Népdalkör (dologi kiadás)</t>
  </si>
  <si>
    <t>Korhatártalan Klub (dologi kiadás)</t>
  </si>
  <si>
    <t>Működési támogatás</t>
  </si>
  <si>
    <t>Csesztreg Község Önkormányzata többéves kihatással járó döntések számszerűsítése évenkénti bontásban és összesítve célok szerint</t>
  </si>
  <si>
    <t xml:space="preserve"> Adatok ezer Ft-ban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</si>
  <si>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</si>
  <si>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</si>
  <si>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</si>
  <si>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</si>
  <si>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</si>
  <si>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</si>
  <si>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</si>
  <si>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2016.</t>
  </si>
  <si>
    <t xml:space="preserve">    lásd: 5. melléklet</t>
  </si>
  <si>
    <t xml:space="preserve">   lásd: 5. melléklet</t>
  </si>
  <si>
    <t>12. számú melléklet</t>
  </si>
  <si>
    <t>Helyiségek hasznosítása utáni kedvezmény, mentesség</t>
  </si>
  <si>
    <t>Eszközök hasznosítása utáni kedvezmény, mentesség</t>
  </si>
  <si>
    <t>Projekt megnevezés (támogatást biztosító)</t>
  </si>
  <si>
    <t xml:space="preserve"> Bevétel  (pályázatból)</t>
  </si>
  <si>
    <t>Kiadás</t>
  </si>
  <si>
    <r>
      <t xml:space="preserve">"Heritage of the Guardians"   </t>
    </r>
    <r>
      <rPr>
        <sz val="12"/>
        <rFont val="Times New Roman"/>
        <family val="1"/>
      </rPr>
      <t>HUHR/1101/1.2.3./0028</t>
    </r>
  </si>
  <si>
    <t>További évek</t>
  </si>
  <si>
    <t>Előző évek</t>
  </si>
  <si>
    <t>Tárgyév</t>
  </si>
  <si>
    <t xml:space="preserve">Kiadásból: </t>
  </si>
  <si>
    <t>Kiadás összesen</t>
  </si>
  <si>
    <t>Bevételből:</t>
  </si>
  <si>
    <r>
      <t xml:space="preserve">"Helyi termékpiac kialakítása Csesztregen"   </t>
    </r>
    <r>
      <rPr>
        <sz val="12"/>
        <rFont val="Times New Roman"/>
        <family val="1"/>
      </rPr>
      <t xml:space="preserve"> Leader 8546681604</t>
    </r>
  </si>
  <si>
    <t>Családi támogatások összesen:</t>
  </si>
  <si>
    <t>Lakhatással kapcsolatos ellátások összesen:</t>
  </si>
  <si>
    <t>Foglalkoztatással, munkanélküliséggel kapcsolatos ellátások összesen:</t>
  </si>
  <si>
    <t>Egyéb nem intézményi ellátások összesen:</t>
  </si>
  <si>
    <t>Ellátottak pénzbeli juttatásai összesen:</t>
  </si>
  <si>
    <t>Dologi kiadások       K3</t>
  </si>
  <si>
    <t>091140</t>
  </si>
  <si>
    <t>Óvodai nevelés, ellátás működtetési feladatai</t>
  </si>
  <si>
    <t>90.</t>
  </si>
  <si>
    <t>TECHNIKAI FUNKCIÓKÓDOK</t>
  </si>
  <si>
    <t>016010</t>
  </si>
  <si>
    <t>O.gy-i, önk-i, EP képviselőválasztásokhoz kapcsolódó tev.</t>
  </si>
  <si>
    <t>Működési célú támogatások áht.-n belülről                                                                  B1</t>
  </si>
  <si>
    <t>Zöldterület-kezelés</t>
  </si>
  <si>
    <t>Gyermekvédelmi pénzbeli és természetbeli ellátások</t>
  </si>
  <si>
    <t>Belföldi finanszírozás bevételei B81</t>
  </si>
  <si>
    <t>900060</t>
  </si>
  <si>
    <t>Forgatási és befeketetési célú finanszírozási műveletek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</si>
  <si>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</si>
  <si>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</si>
  <si>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</si>
  <si>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</si>
  <si>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</si>
  <si>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</si>
  <si>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</si>
  <si>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</si>
  <si>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</si>
  <si>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</si>
  <si>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</si>
  <si>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</si>
  <si>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</si>
  <si>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</si>
  <si>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</si>
  <si>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</si>
  <si>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</si>
  <si>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</si>
  <si>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</si>
  <si>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2.1. Működési célú támogatás áht-n belülről</t>
  </si>
  <si>
    <t>1.1. Működési célú támogatás áht-n belülről</t>
  </si>
  <si>
    <t>2.4. Egyéb működési célú kiadások</t>
  </si>
  <si>
    <t xml:space="preserve">1.6. Beruházások </t>
  </si>
  <si>
    <t>1.7. Felújítások</t>
  </si>
  <si>
    <t>1.8 Felhalm.célú pénzeszköz átadás</t>
  </si>
  <si>
    <t>2.5. Beruházások</t>
  </si>
  <si>
    <t xml:space="preserve">   - Kötelezettséggel terhelt pénzmaradvány</t>
  </si>
  <si>
    <t xml:space="preserve">   - Szabad pénzmaradvány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</si>
  <si>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</si>
  <si>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</si>
  <si>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</si>
  <si>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</si>
  <si>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</si>
  <si>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</si>
  <si>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</si>
  <si>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</si>
  <si>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</si>
  <si>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</si>
  <si>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</si>
  <si>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</si>
  <si>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</si>
  <si>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</si>
  <si>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</si>
  <si>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</si>
  <si>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</si>
  <si>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</si>
  <si>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</si>
  <si>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</si>
  <si>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</si>
  <si>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</si>
  <si>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</si>
  <si>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</si>
  <si>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</si>
  <si>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</si>
  <si>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</si>
  <si>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</si>
  <si>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</si>
  <si>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</si>
  <si>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</si>
  <si>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</si>
  <si>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</si>
  <si>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</si>
  <si>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</si>
  <si>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</si>
  <si>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</si>
  <si>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</si>
  <si>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</si>
  <si>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</si>
  <si>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</si>
  <si>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</si>
  <si>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</si>
  <si>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</si>
  <si>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</si>
  <si>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</si>
  <si>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</si>
  <si>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</si>
  <si>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</si>
  <si>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</si>
  <si>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</si>
  <si>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</si>
  <si>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</si>
  <si>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</si>
  <si>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</si>
  <si>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</si>
  <si>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</si>
  <si>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</si>
  <si>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</si>
  <si>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</si>
  <si>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</si>
  <si>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</si>
  <si>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</si>
  <si>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</si>
  <si>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</si>
  <si>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</si>
  <si>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</si>
  <si>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</si>
  <si>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</si>
  <si>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</si>
  <si>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</si>
  <si>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</si>
  <si>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</si>
  <si>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</si>
  <si>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</si>
  <si>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</si>
  <si>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</si>
  <si>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</si>
  <si>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</si>
  <si>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</si>
  <si>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</si>
  <si>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</si>
  <si>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</si>
  <si>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</si>
  <si>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</si>
  <si>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</si>
  <si>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>1. számú melléklet</t>
  </si>
  <si>
    <t>Adatok ezer Ft-ban</t>
  </si>
  <si>
    <t xml:space="preserve">Megnevezés 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</si>
  <si>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</si>
  <si>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</si>
  <si>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</si>
  <si>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</si>
  <si>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</si>
  <si>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</si>
  <si>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</si>
  <si>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</si>
  <si>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</si>
  <si>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</si>
  <si>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</si>
  <si>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</si>
  <si>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</si>
  <si>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</si>
  <si>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</si>
  <si>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</si>
  <si>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</si>
  <si>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</si>
  <si>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</si>
  <si>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</si>
  <si>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</si>
  <si>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</si>
  <si>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</si>
  <si>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</si>
  <si>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</si>
  <si>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</si>
  <si>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</si>
  <si>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</si>
  <si>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</si>
  <si>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</si>
  <si>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Közös Önkormányzati Hivatal összesen: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</si>
  <si>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</si>
  <si>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</si>
  <si>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</si>
  <si>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</si>
  <si>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</si>
  <si>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</si>
  <si>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</si>
  <si>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</si>
  <si>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</si>
  <si>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</si>
  <si>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</si>
  <si>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</si>
  <si>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2015.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</si>
  <si>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</si>
  <si>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</si>
  <si>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</si>
  <si>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</si>
  <si>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</si>
  <si>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</si>
  <si>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</si>
  <si>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</si>
  <si>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</si>
  <si>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</si>
  <si>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</si>
  <si>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</si>
  <si>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</si>
  <si>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</si>
  <si>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</si>
  <si>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</si>
  <si>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</si>
  <si>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</si>
  <si>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</si>
  <si>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</si>
  <si>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</si>
  <si>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</si>
  <si>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</si>
  <si>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</si>
  <si>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</si>
  <si>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</si>
  <si>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</si>
  <si>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</si>
  <si>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</si>
  <si>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</si>
  <si>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</si>
  <si>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</si>
  <si>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</si>
  <si>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</si>
  <si>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</si>
  <si>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</si>
  <si>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</si>
  <si>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</si>
  <si>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</si>
  <si>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</si>
  <si>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</si>
  <si>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</si>
  <si>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</si>
  <si>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</si>
  <si>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</si>
  <si>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</si>
  <si>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</si>
  <si>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</si>
  <si>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</si>
  <si>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</si>
  <si>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</si>
  <si>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</si>
  <si>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</si>
  <si>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</si>
  <si>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</si>
  <si>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</si>
  <si>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</si>
  <si>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</si>
  <si>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</si>
  <si>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</si>
  <si>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</si>
  <si>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</si>
  <si>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</si>
  <si>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</si>
  <si>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</si>
  <si>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</si>
  <si>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</si>
  <si>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</si>
  <si>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</si>
  <si>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</si>
  <si>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</si>
  <si>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</si>
  <si>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</si>
  <si>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</si>
  <si>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Csesztreg Község Önkormányzatának elemi kiadásai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</si>
  <si>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</si>
  <si>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</si>
  <si>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</si>
  <si>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</si>
  <si>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</si>
  <si>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</si>
  <si>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</si>
  <si>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</si>
  <si>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</si>
  <si>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</si>
  <si>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</si>
  <si>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</si>
  <si>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</si>
  <si>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</si>
  <si>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</si>
  <si>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</si>
  <si>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</si>
  <si>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</si>
  <si>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</si>
  <si>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</si>
  <si>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</si>
  <si>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</si>
  <si>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</si>
  <si>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</si>
  <si>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</si>
  <si>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</si>
  <si>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</si>
  <si>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</si>
  <si>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</si>
  <si>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</si>
  <si>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</si>
  <si>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</si>
  <si>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</si>
  <si>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</si>
  <si>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</si>
  <si>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</si>
  <si>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</si>
  <si>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</si>
  <si>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</si>
  <si>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</si>
  <si>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</si>
  <si>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</si>
  <si>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</si>
  <si>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</si>
  <si>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</si>
  <si>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</si>
  <si>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</si>
  <si>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</si>
  <si>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</si>
  <si>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</si>
  <si>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</si>
  <si>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</si>
  <si>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</si>
  <si>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</si>
  <si>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</si>
  <si>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</si>
  <si>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</si>
  <si>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</si>
  <si>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</si>
  <si>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</si>
  <si>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</si>
  <si>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</si>
  <si>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</si>
  <si>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</si>
  <si>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</si>
  <si>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</si>
  <si>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</si>
  <si>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</si>
  <si>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</si>
  <si>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</si>
  <si>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</si>
  <si>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</si>
  <si>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</si>
  <si>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</si>
  <si>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</si>
  <si>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</si>
  <si>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</si>
  <si>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</si>
  <si>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</si>
  <si>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</si>
  <si>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</si>
  <si>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</si>
  <si>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</si>
  <si>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</si>
  <si>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</si>
  <si>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</si>
  <si>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</si>
  <si>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</si>
  <si>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</si>
  <si>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</si>
  <si>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</si>
  <si>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</si>
  <si>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</si>
  <si>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</si>
  <si>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</si>
  <si>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</si>
  <si>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</si>
  <si>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</si>
  <si>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</si>
  <si>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</si>
  <si>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</si>
  <si>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</si>
  <si>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</si>
  <si>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</si>
  <si>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3. melléklet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</si>
  <si>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</si>
  <si>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</si>
  <si>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</si>
  <si>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</si>
  <si>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</si>
  <si>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Egyéb működési célú támogatások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</si>
  <si>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</si>
  <si>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</si>
  <si>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</si>
  <si>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</si>
  <si>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Közfoglalkoztatottak létszáma (fő)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</si>
  <si>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</si>
  <si>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</si>
  <si>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</si>
  <si>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</si>
  <si>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</si>
  <si>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</si>
  <si>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</si>
  <si>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</si>
  <si>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</si>
  <si>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</si>
  <si>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</si>
  <si>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</si>
  <si>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</si>
  <si>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</si>
  <si>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</si>
  <si>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</si>
  <si>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</si>
  <si>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</si>
  <si>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</si>
  <si>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</si>
  <si>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</si>
  <si>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</si>
  <si>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</si>
  <si>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</si>
  <si>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</si>
  <si>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</si>
  <si>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</si>
  <si>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</si>
  <si>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</si>
  <si>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</si>
  <si>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</si>
  <si>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</si>
  <si>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</si>
  <si>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</si>
  <si>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</si>
  <si>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</si>
  <si>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</si>
  <si>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</si>
  <si>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</si>
  <si>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5. számú melléklet</t>
  </si>
  <si>
    <t xml:space="preserve">    Adatok ezer Ft-ban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</si>
  <si>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</si>
  <si>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</si>
  <si>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</si>
  <si>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</si>
  <si>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</si>
  <si>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</si>
  <si>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</si>
  <si>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</si>
  <si>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</si>
  <si>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</si>
  <si>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</si>
  <si>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</si>
  <si>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</si>
  <si>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</si>
  <si>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</si>
  <si>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</si>
  <si>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</si>
  <si>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</si>
  <si>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Sor-
szám</t>
  </si>
  <si>
    <t>Önkormányzatok működési támogatásai</t>
  </si>
  <si>
    <t>-</t>
  </si>
  <si>
    <t>7. számú melléklet</t>
  </si>
  <si>
    <t>Sorsz.</t>
  </si>
  <si>
    <t>Pénzbeli óvodáztatási támogatás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</si>
  <si>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</si>
  <si>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</si>
  <si>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</si>
  <si>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</si>
  <si>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>6. számú melléklet</t>
  </si>
  <si>
    <t xml:space="preserve">Támogatás összege </t>
  </si>
  <si>
    <t>8. számú melléklet</t>
  </si>
  <si>
    <t>10. számú melléklet</t>
  </si>
  <si>
    <t>H=(D+E+F+G)</t>
  </si>
  <si>
    <t>Összesen (1+2+3+5+7)</t>
  </si>
  <si>
    <t xml:space="preserve">Összeg </t>
  </si>
  <si>
    <t>Adatok ezer Ft-ban!</t>
  </si>
  <si>
    <t>Tárgyidőszak</t>
  </si>
  <si>
    <t>Észak- zalai Víz- és Csatornamű Zrt.</t>
  </si>
  <si>
    <t>17. számú melléklet</t>
  </si>
  <si>
    <t>2/a melléklet</t>
  </si>
  <si>
    <t>2/b melléklet</t>
  </si>
  <si>
    <t>áfa</t>
  </si>
  <si>
    <t>Bevétel összesen</t>
  </si>
  <si>
    <r>
      <t xml:space="preserve">Bevétel (más forrásból) </t>
    </r>
    <r>
      <rPr>
        <sz val="12"/>
        <rFont val="Times New Roman"/>
        <family val="1"/>
      </rPr>
      <t>Tárgyév</t>
    </r>
  </si>
  <si>
    <t>Eredeti előirányzat 2015.</t>
  </si>
  <si>
    <t>Módosított előirányzat 2015.</t>
  </si>
  <si>
    <t>Teljesítés 2015.</t>
  </si>
  <si>
    <t xml:space="preserve">2015. </t>
  </si>
  <si>
    <t xml:space="preserve"> Eredeti előirányzat 2015.</t>
  </si>
  <si>
    <t>Beszámolóban elszámolt teljesítés                   2015. év</t>
  </si>
  <si>
    <t>CSESZTREG KÖZSÉG ÖNKORMÁNYZATA ÁLTAL FOLYÓSÍTOTT ELLÁTÁSOK (SZOCIÁLIS) RÉSZLETEZÉSE 2015. ÉVBEN</t>
  </si>
  <si>
    <t>Módosított eláirányzat 2015.</t>
  </si>
  <si>
    <t>Csesztreg Község Önkormányzata által nyútjtott közvetett támogatások 2015. évben (kedvezmények)</t>
  </si>
  <si>
    <t>CSESZTREG KÖZSÉG ÖNKORMÁNYZATA EURÓPAI UNIÓS PROJEKTJEINEK BEVÉTELEI ÉS KIADÁSAI 2015. ÉVBEN</t>
  </si>
  <si>
    <t>2015. előtti kifizetés</t>
  </si>
  <si>
    <t>2017.</t>
  </si>
  <si>
    <t>CSESZTREG KÖZSÉG ÖNKORMÁNYZATA ÉS INTÉZMÉNYE 2015. ÉVI KIADÁSAI ÉS LÉTSZÁMADATAI FELADATOK SZERINT</t>
  </si>
  <si>
    <t>CSESZTREG KÖZSÉG ÖNKORMÁNYZATA ÉS INTÉZMÉNYE 2015. ÉVI BEVÉTELEI FELADATOK SZERINT</t>
  </si>
  <si>
    <t>PÉNZESZKÖZEINEK VÁLTOZÁSÁNAK LEVEZETÉSE 2015. ÉVBEN</t>
  </si>
  <si>
    <t>2015. ÉV</t>
  </si>
  <si>
    <t>Záró pénzkészlet 2015. december 31-én: ebből:</t>
  </si>
  <si>
    <t>Nyitó pénzkészlet 2015. január 01-én: ebből:</t>
  </si>
  <si>
    <t>2015. év</t>
  </si>
  <si>
    <t>VAGYONKIMUTATÁS
a könyvviteli mérlegben értékkel kimutatott forrásokról</t>
  </si>
  <si>
    <t>Csesztreg Község Önkormányzata tulajdonában álló gazdálkodó szervezetek működésében származó kötezettségek és részesedések alakulása  2015. évben</t>
  </si>
  <si>
    <t>2015. ÉVI MŰKÖDÉSI ÉS FELHALMOZÁSI CÉLÚ BEVÉTELEI ÉS KIADÁSAI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</si>
  <si>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</si>
  <si>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</si>
  <si>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</si>
  <si>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</si>
  <si>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</si>
  <si>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</si>
  <si>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</si>
  <si>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</si>
  <si>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</si>
  <si>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</si>
  <si>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</si>
  <si>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</si>
  <si>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</si>
  <si>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</si>
  <si>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</si>
  <si>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</si>
  <si>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</si>
  <si>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</si>
  <si>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</si>
  <si>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</si>
  <si>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B403</t>
  </si>
  <si>
    <t>CSESZTREG KÖZSÉG ÖNKORMÁNYZATA ÁLTAL NYÚJTOTT CÉLJELLEGŰ TÁMOGATÁSOK RÉSZLETEZÉSE A 2015. ÉVBEN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</si>
  <si>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</si>
  <si>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</si>
  <si>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</si>
  <si>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</si>
  <si>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</si>
  <si>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CSESZTREG KÖZSÉG ÖNKORMÁNYZATÁNAK ÁLLAMI HOZZÁJÁRULÁSA 2015. ÉVBEN</t>
  </si>
  <si>
    <t>Egyéb, az önkormányzat rendeletében megállapított juttatás</t>
  </si>
  <si>
    <t>Önkormányzat által saját hatáskörben adott pénzbeli és természetbeli ellátások</t>
  </si>
  <si>
    <t>Emberi Erőforrás Támogatáskezelő</t>
  </si>
  <si>
    <t>Bursa Hungarica ösztöndíj</t>
  </si>
  <si>
    <t>Közös Hivatal működtetése + belső ellenőrzési feladatok ellátása</t>
  </si>
  <si>
    <t>Magyar Ökomenikus Segélyszervezet</t>
  </si>
  <si>
    <t>Kárpátaljai magyar családok megsegítése</t>
  </si>
  <si>
    <t>Működési célú  visszatérítendő támogatások államháztartáson kívülre</t>
  </si>
  <si>
    <t>Csesztregi Községi Sportegyesület</t>
  </si>
  <si>
    <t>Visszatérítendő támogatás</t>
  </si>
  <si>
    <t>Csesztreg Községért Közalapítvány</t>
  </si>
  <si>
    <t>2015. évben befolyt földbérleti díjak továbbutalása</t>
  </si>
  <si>
    <t>Mindösszesen:</t>
  </si>
  <si>
    <t>013370</t>
  </si>
  <si>
    <t>Informatikai fejlesztések, szolgáltatások</t>
  </si>
  <si>
    <t>013390</t>
  </si>
  <si>
    <t>Egyéb kisegítő szolgáltatások</t>
  </si>
  <si>
    <t>Önkormányzatok elszámolásai a központi költségvetéssel</t>
  </si>
  <si>
    <t>072112</t>
  </si>
  <si>
    <t>Háziorvosi ügyeleti ellátás</t>
  </si>
  <si>
    <t>081061</t>
  </si>
  <si>
    <t>Szabadidős, park, fürdő és strandszolgáltatás</t>
  </si>
  <si>
    <t>084031</t>
  </si>
  <si>
    <t>Civil szervezetek működési támogatása</t>
  </si>
  <si>
    <t>Ö</t>
  </si>
  <si>
    <t>086010</t>
  </si>
  <si>
    <t>Határon túli magyarok egyéb támogatásai</t>
  </si>
  <si>
    <t>096015</t>
  </si>
  <si>
    <t>Gyermekétkeztetés köznevelési intézményekben</t>
  </si>
  <si>
    <t>Egyéb szoc.pénzbeli és temészetbeni ellátások,támog.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</si>
  <si>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</si>
  <si>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</si>
  <si>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</si>
  <si>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</si>
  <si>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</si>
  <si>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</si>
  <si>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</si>
  <si>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</si>
  <si>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>Bérlakások tervezési díja</t>
  </si>
  <si>
    <t>Irodaház tervezési díja</t>
  </si>
  <si>
    <t xml:space="preserve">   Előző évi költségvetési maradvány </t>
  </si>
  <si>
    <t xml:space="preserve">    Sószoba kialakítása</t>
  </si>
  <si>
    <t xml:space="preserve">   NKA pályázat (Népi Műemlékház felújítása)</t>
  </si>
  <si>
    <t xml:space="preserve">    Szennyvízrendszer felújítási költsége</t>
  </si>
  <si>
    <t xml:space="preserve">   MVH pályázat (Helyi termékpiac kialakítása)</t>
  </si>
  <si>
    <t>Községgazdálkodáshoz szükséges tárgyi eszközök beszerzése (Damilos fűnyíró)</t>
  </si>
  <si>
    <t xml:space="preserve">   IPA pályázati támogatás (Parasztporta)</t>
  </si>
  <si>
    <t>Községrendezési terv</t>
  </si>
  <si>
    <t xml:space="preserve">    Térfigyelő kamera</t>
  </si>
  <si>
    <t xml:space="preserve">   Felhalmozási célú önkormányzati támogatások (közművelődési érdekeltségnövelő támogatás)</t>
  </si>
  <si>
    <t xml:space="preserve">    Háziorvosi szolgálati lakás felújítása </t>
  </si>
  <si>
    <t xml:space="preserve">    Focipálya lelátó</t>
  </si>
  <si>
    <t xml:space="preserve">    Tóparti fejlesztések</t>
  </si>
  <si>
    <t xml:space="preserve">     Ipartelephez autóbuszforduló tervezési díja</t>
  </si>
  <si>
    <t xml:space="preserve">     Egyéb (kis értékű) tárgyi eszközök</t>
  </si>
  <si>
    <t xml:space="preserve">     Konyhai kis értékű eszközök beszerzése</t>
  </si>
  <si>
    <t xml:space="preserve"> Közművelődési érdekeltségnövelő támogatáshoz kapcsolódó beruházás</t>
  </si>
  <si>
    <t xml:space="preserve"> Csesztregi Kistérségi közlekedési szolgáltatás ellátásához gépjármű beszerzése</t>
  </si>
  <si>
    <t xml:space="preserve">   Tulajdonosi bevételek (szennyvíz- Zalavíz)</t>
  </si>
  <si>
    <t>Gyermekétkezetés köznevelési intézményekben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</si>
  <si>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</si>
  <si>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</si>
  <si>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</si>
  <si>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</si>
  <si>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</si>
  <si>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</si>
  <si>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</si>
  <si>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</si>
  <si>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</si>
  <si>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</si>
  <si>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</si>
  <si>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</si>
  <si>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</si>
  <si>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</si>
  <si>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</si>
  <si>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</si>
  <si>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</si>
  <si>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</si>
  <si>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</si>
  <si>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9/a melléklet</t>
  </si>
  <si>
    <t>9/b melléklet</t>
  </si>
  <si>
    <t>11. számú melléklet</t>
  </si>
  <si>
    <t>15. számú melléklet</t>
  </si>
  <si>
    <t>14/b melléklet</t>
  </si>
  <si>
    <t>14/a melléklet</t>
  </si>
  <si>
    <t>16/a  melléklet</t>
  </si>
  <si>
    <t>16/b  melléklet</t>
  </si>
  <si>
    <t>2015. évi teljesítés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</si>
  <si>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</si>
  <si>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</si>
  <si>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</si>
  <si>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</si>
  <si>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</si>
  <si>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</si>
  <si>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</si>
  <si>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</si>
  <si>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</si>
  <si>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</si>
  <si>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</si>
  <si>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</si>
  <si>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</si>
  <si>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</si>
  <si>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</si>
  <si>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B1.- B8.</t>
  </si>
  <si>
    <t>K1.- K9.</t>
  </si>
  <si>
    <t xml:space="preserve"> Csesztregi Közös Önkormányzati Hivatal költségvetése</t>
  </si>
  <si>
    <t>1. (3) Óvodapedagógusok pótlólagos bértámogatása</t>
  </si>
  <si>
    <t>5. a, Gyermekétkeztetés támogatása - finanszírozás szempontjából elismert dolgozók bértámogatása</t>
  </si>
  <si>
    <t>2.2. Működési bevételek</t>
  </si>
  <si>
    <t xml:space="preserve">2.3. Előző évi   pénzmaradvány </t>
  </si>
  <si>
    <t>KIEMELT ELŐIRÁNYZATOK                                         BEVÉTELEK</t>
  </si>
  <si>
    <t>KIEMELT ELŐIRÁNYZATOK                                             KIADÁSOK</t>
  </si>
  <si>
    <t>MVH támogatás (Csesztregi Kistérségi közlekedési szolgáltatás ellátásához kapcsolódó gépjármű beszerzéséhez)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</si>
  <si>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</si>
  <si>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VAGYONKIMUTATÁS                                                                                                                                                                 a könyvviteli mérlegben szereplő eszközökről és forrásokról</t>
  </si>
  <si>
    <t>16/c. számú melléklet</t>
  </si>
  <si>
    <t>I. Immateriális javak</t>
  </si>
  <si>
    <t xml:space="preserve">II. Tárgyi eszközök </t>
  </si>
  <si>
    <t xml:space="preserve">III. Befektetett pénzügyi eszközök </t>
  </si>
  <si>
    <t>IV. Koncesszióba, vagyonkezelésbe adott eszközök</t>
  </si>
  <si>
    <t>A) NEMZETI VAGYONBA TARTOZÓ BEFEKTETETT ESZKÖZÖK 
     (01+02+03+04)</t>
  </si>
  <si>
    <t>B) NEMZETI VAGYONBA TARTOZÓ FORGÓESZKÖZÖK (06+07)</t>
  </si>
  <si>
    <t>C) PÉNZESZKÖZÖK (09+10+11+12+13)</t>
  </si>
  <si>
    <t>D) KÖVETELÉSEK (15+16+17)</t>
  </si>
  <si>
    <t>ESZKÖZÖK ÖSSZESEN  (05+08+14+18+19+20)</t>
  </si>
  <si>
    <t>I) EGYÉB SAJÁTOS FORRÁSOLDALI ELSZÁMOLÁSOK</t>
  </si>
  <si>
    <t>K) PASSZÍV IDŐBELI ELHATÁROLÁSOK</t>
  </si>
  <si>
    <t>FORRÁSOK ÖSSZESEN  (07+11+12+13+14)</t>
  </si>
  <si>
    <t>Átlagos statisztikai állományi létszám (fő)</t>
  </si>
  <si>
    <t>Előirányzat és pénzügyi teljesítés                      2015. év</t>
  </si>
  <si>
    <t>Csesztreg Község Önkormányzata adósságot keletkeztető 2015. évi fejlesztési céljai, az ügyletekből és kezességvállalásokból fennálló kötelezettségei, valamint azok fedezetéül szolgáló saját bevételek</t>
  </si>
  <si>
    <t>1, 2015. évi adósságkeletkeztető fejlesztési célok</t>
  </si>
  <si>
    <t>EGYSZERŰSÍTETT MARADVÁNY-KIMUTATÁS</t>
  </si>
  <si>
    <t>CSESZTREG KÖZSÉG ÖNKORMÁNYZTA ÉS KÖLTSÉGVETÉSI SZERVEINEK MARADVÁNYÁNAK ALAKULÁSA A 2015. ÉVBEN</t>
  </si>
  <si>
    <t>Maradvány</t>
  </si>
  <si>
    <t>CSESZTREGI KÖZÖS ÖNKORMÁNYZAT HIVATAL</t>
  </si>
  <si>
    <t> Forint bankszámlák egyenlege</t>
  </si>
  <si>
    <t> Bankszámlák egyenlege</t>
  </si>
  <si>
    <t> Pénztárak és betétkönyvek egyenlege</t>
  </si>
  <si>
    <t> Deviza bankszámlák egyenlege</t>
  </si>
  <si>
    <t>13/b. számú melléklet</t>
  </si>
  <si>
    <t>13/a számú melléklet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</si>
</sst>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.0000"/>
    <numFmt numFmtId="179" formatCode="0.000"/>
    <numFmt numFmtId="180" formatCode="0.0"/>
    <numFmt numFmtId="181" formatCode="&quot;öS&quot;\ #,##0;\-&quot;öS&quot;\ #,##0"/>
    <numFmt numFmtId="182" formatCode="&quot;öS&quot;\ #,##0;[Red]\-&quot;öS&quot;\ #,##0"/>
    <numFmt numFmtId="183" formatCode="&quot;öS&quot;\ #,##0.00;\-&quot;öS&quot;\ #,##0.00"/>
    <numFmt numFmtId="184" formatCode="&quot;öS&quot;\ #,##0.00;[Red]\-&quot;öS&quot;\ #,##0.00"/>
    <numFmt numFmtId="185" formatCode="_-&quot;öS&quot;\ * #,##0_-;\-&quot;öS&quot;\ * #,##0_-;_-&quot;öS&quot;\ * &quot;-&quot;_-;_-@_-"/>
    <numFmt numFmtId="186" formatCode="_-* #,##0_-;\-* #,##0_-;_-* &quot;-&quot;_-;_-@_-"/>
    <numFmt numFmtId="187" formatCode="_-&quot;öS&quot;\ * #,##0.00_-;\-&quot;öS&quot;\ * #,##0.00_-;_-&quot;öS&quot;\ * &quot;-&quot;??_-;_-@_-"/>
    <numFmt numFmtId="188" formatCode="_-* #,##0.00_-;\-* #,##0.00_-;_-* &quot;-&quot;??_-;_-@_-"/>
    <numFmt numFmtId="189" formatCode="#,##0.00\ &quot;Ft&quot;"/>
    <numFmt numFmtId="190" formatCode="0&quot;.&quot;"/>
    <numFmt numFmtId="191" formatCode="0.0%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</numFmts>
  <fonts count="12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2"/>
      <name val="Garamond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48"/>
      <name val="Arial CE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sz val="8"/>
      <name val="Arial CE"/>
      <family val="0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4"/>
      <name val="Times New Roman CE"/>
      <family val="0"/>
    </font>
    <font>
      <i/>
      <sz val="8"/>
      <name val="Times New Roman CE"/>
      <family val="0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 CE"/>
      <family val="0"/>
    </font>
    <font>
      <b/>
      <i/>
      <sz val="16"/>
      <name val="Times New Roman"/>
      <family val="1"/>
    </font>
    <font>
      <b/>
      <sz val="8"/>
      <name val="Arial"/>
      <family val="2"/>
    </font>
    <font>
      <b/>
      <i/>
      <sz val="10"/>
      <name val="Arial CE"/>
      <family val="0"/>
    </font>
    <font>
      <sz val="11"/>
      <name val="Times New Roman CE"/>
      <family val="1"/>
    </font>
    <font>
      <b/>
      <sz val="9"/>
      <name val="Arial CE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23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4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213">
    <xf numFmtId="0" fontId="0" fillId="0" borderId="0" xfId="0" applyAlignment="1">
      <alignment/>
    </xf>
    <xf numFmtId="0" fontId="16" fillId="0" borderId="0" xfId="116" applyFill="1" applyProtection="1">
      <alignment/>
      <protection/>
    </xf>
    <xf numFmtId="0" fontId="22" fillId="0" borderId="0" xfId="116" applyFont="1" applyFill="1" applyProtection="1">
      <alignment/>
      <protection/>
    </xf>
    <xf numFmtId="0" fontId="26" fillId="0" borderId="13" xfId="116" applyFont="1" applyFill="1" applyBorder="1" applyAlignment="1" applyProtection="1">
      <alignment horizontal="center" vertical="center" wrapText="1"/>
      <protection/>
    </xf>
    <xf numFmtId="0" fontId="26" fillId="0" borderId="14" xfId="116" applyFont="1" applyFill="1" applyBorder="1" applyAlignment="1" applyProtection="1">
      <alignment horizontal="center" vertical="center" wrapText="1"/>
      <protection/>
    </xf>
    <xf numFmtId="0" fontId="16" fillId="0" borderId="0" xfId="116" applyFill="1" applyAlignment="1" applyProtection="1">
      <alignment horizontal="center" vertical="center"/>
      <protection/>
    </xf>
    <xf numFmtId="0" fontId="27" fillId="0" borderId="15" xfId="116" applyFont="1" applyFill="1" applyBorder="1" applyAlignment="1" applyProtection="1">
      <alignment vertical="center" wrapText="1"/>
      <protection/>
    </xf>
    <xf numFmtId="173" fontId="28" fillId="0" borderId="16" xfId="114" applyNumberFormat="1" applyFont="1" applyFill="1" applyBorder="1" applyAlignment="1" applyProtection="1">
      <alignment horizontal="center" vertical="center"/>
      <protection/>
    </xf>
    <xf numFmtId="0" fontId="16" fillId="0" borderId="0" xfId="116" applyFill="1" applyAlignment="1" applyProtection="1">
      <alignment vertical="center"/>
      <protection/>
    </xf>
    <xf numFmtId="0" fontId="27" fillId="0" borderId="17" xfId="116" applyFont="1" applyFill="1" applyBorder="1" applyAlignment="1" applyProtection="1">
      <alignment vertical="center" wrapText="1"/>
      <protection/>
    </xf>
    <xf numFmtId="173" fontId="28" fillId="0" borderId="18" xfId="114" applyNumberFormat="1" applyFont="1" applyFill="1" applyBorder="1" applyAlignment="1" applyProtection="1">
      <alignment horizontal="center" vertical="center"/>
      <protection/>
    </xf>
    <xf numFmtId="0" fontId="29" fillId="0" borderId="17" xfId="116" applyFont="1" applyFill="1" applyBorder="1" applyAlignment="1" applyProtection="1">
      <alignment horizontal="left" vertical="center" wrapText="1" indent="1"/>
      <protection/>
    </xf>
    <xf numFmtId="0" fontId="30" fillId="0" borderId="0" xfId="116" applyFont="1" applyFill="1" applyProtection="1">
      <alignment/>
      <protection/>
    </xf>
    <xf numFmtId="3" fontId="16" fillId="0" borderId="0" xfId="116" applyNumberFormat="1" applyFont="1" applyFill="1" applyProtection="1">
      <alignment/>
      <protection/>
    </xf>
    <xf numFmtId="0" fontId="16" fillId="0" borderId="0" xfId="116" applyFont="1" applyFill="1" applyProtection="1">
      <alignment/>
      <protection/>
    </xf>
    <xf numFmtId="0" fontId="0" fillId="0" borderId="0" xfId="114" applyFill="1" applyAlignment="1" applyProtection="1">
      <alignment vertical="center"/>
      <protection/>
    </xf>
    <xf numFmtId="0" fontId="0" fillId="0" borderId="0" xfId="114" applyFill="1" applyAlignment="1" applyProtection="1">
      <alignment vertical="center" wrapText="1"/>
      <protection/>
    </xf>
    <xf numFmtId="0" fontId="0" fillId="0" borderId="0" xfId="114" applyFill="1" applyAlignment="1" applyProtection="1">
      <alignment horizontal="center" vertical="center"/>
      <protection/>
    </xf>
    <xf numFmtId="49" fontId="0" fillId="0" borderId="0" xfId="114" applyNumberFormat="1" applyFont="1" applyFill="1" applyAlignment="1" applyProtection="1">
      <alignment horizontal="center" vertical="center"/>
      <protection/>
    </xf>
    <xf numFmtId="173" fontId="28" fillId="0" borderId="19" xfId="114" applyNumberFormat="1" applyFont="1" applyFill="1" applyBorder="1" applyAlignment="1" applyProtection="1">
      <alignment horizontal="center" vertical="center"/>
      <protection/>
    </xf>
    <xf numFmtId="0" fontId="0" fillId="0" borderId="0" xfId="114" applyFont="1" applyFill="1" applyAlignment="1" applyProtection="1">
      <alignment vertical="center"/>
      <protection/>
    </xf>
    <xf numFmtId="0" fontId="16" fillId="0" borderId="0" xfId="116" applyFont="1" applyFill="1" applyAlignment="1" applyProtection="1">
      <alignment/>
      <protection/>
    </xf>
    <xf numFmtId="0" fontId="35" fillId="0" borderId="0" xfId="114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5" fontId="4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5"/>
    </xf>
    <xf numFmtId="175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5" fontId="41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indent="5"/>
    </xf>
    <xf numFmtId="175" fontId="35" fillId="0" borderId="27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left" vertical="top" wrapText="1"/>
      <protection locked="0"/>
    </xf>
    <xf numFmtId="166" fontId="48" fillId="0" borderId="19" xfId="68" applyNumberFormat="1" applyFont="1" applyBorder="1" applyAlignment="1" applyProtection="1">
      <alignment horizontal="center" vertical="center" wrapText="1"/>
      <protection locked="0"/>
    </xf>
    <xf numFmtId="166" fontId="48" fillId="0" borderId="24" xfId="68" applyNumberFormat="1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left" vertical="top" wrapText="1"/>
      <protection locked="0"/>
    </xf>
    <xf numFmtId="9" fontId="48" fillId="0" borderId="18" xfId="126" applyFont="1" applyBorder="1" applyAlignment="1" applyProtection="1">
      <alignment horizontal="center" vertical="center" wrapText="1"/>
      <protection locked="0"/>
    </xf>
    <xf numFmtId="166" fontId="48" fillId="0" borderId="18" xfId="68" applyNumberFormat="1" applyFont="1" applyBorder="1" applyAlignment="1" applyProtection="1">
      <alignment horizontal="center" vertical="center" wrapText="1"/>
      <protection locked="0"/>
    </xf>
    <xf numFmtId="166" fontId="48" fillId="0" borderId="25" xfId="68" applyNumberFormat="1" applyFont="1" applyBorder="1" applyAlignment="1" applyProtection="1">
      <alignment horizontal="center" vertical="top" wrapText="1"/>
      <protection locked="0"/>
    </xf>
    <xf numFmtId="0" fontId="46" fillId="0" borderId="28" xfId="0" applyFont="1" applyBorder="1" applyAlignment="1" applyProtection="1">
      <alignment horizontal="center" vertical="top" wrapText="1"/>
      <protection/>
    </xf>
    <xf numFmtId="0" fontId="48" fillId="0" borderId="29" xfId="0" applyFont="1" applyBorder="1" applyAlignment="1" applyProtection="1">
      <alignment horizontal="left" vertical="top" wrapText="1"/>
      <protection locked="0"/>
    </xf>
    <xf numFmtId="9" fontId="48" fillId="0" borderId="29" xfId="126" applyFont="1" applyBorder="1" applyAlignment="1" applyProtection="1">
      <alignment horizontal="center" vertical="center" wrapText="1"/>
      <protection locked="0"/>
    </xf>
    <xf numFmtId="166" fontId="48" fillId="0" borderId="29" xfId="68" applyNumberFormat="1" applyFont="1" applyBorder="1" applyAlignment="1" applyProtection="1">
      <alignment horizontal="center" vertical="center" wrapText="1"/>
      <protection locked="0"/>
    </xf>
    <xf numFmtId="166" fontId="48" fillId="0" borderId="30" xfId="68" applyNumberFormat="1" applyFont="1" applyBorder="1" applyAlignment="1" applyProtection="1">
      <alignment horizontal="center" vertical="top" wrapText="1"/>
      <protection locked="0"/>
    </xf>
    <xf numFmtId="0" fontId="46" fillId="26" borderId="21" xfId="0" applyFont="1" applyFill="1" applyBorder="1" applyAlignment="1" applyProtection="1">
      <alignment horizontal="center" vertical="top" wrapText="1"/>
      <protection/>
    </xf>
    <xf numFmtId="166" fontId="48" fillId="0" borderId="21" xfId="68" applyNumberFormat="1" applyFont="1" applyBorder="1" applyAlignment="1" applyProtection="1">
      <alignment horizontal="center" vertical="center" wrapText="1"/>
      <protection/>
    </xf>
    <xf numFmtId="166" fontId="48" fillId="0" borderId="22" xfId="68" applyNumberFormat="1" applyFont="1" applyBorder="1" applyAlignment="1" applyProtection="1">
      <alignment horizontal="center" vertical="top" wrapText="1"/>
      <protection/>
    </xf>
    <xf numFmtId="0" fontId="57" fillId="0" borderId="0" xfId="117" applyFont="1" applyAlignment="1">
      <alignment horizontal="center"/>
      <protection/>
    </xf>
    <xf numFmtId="0" fontId="53" fillId="0" borderId="0" xfId="117">
      <alignment/>
      <protection/>
    </xf>
    <xf numFmtId="0" fontId="57" fillId="0" borderId="0" xfId="117" applyFont="1" applyAlignment="1">
      <alignment horizontal="right"/>
      <protection/>
    </xf>
    <xf numFmtId="0" fontId="37" fillId="0" borderId="0" xfId="117" applyFont="1" applyAlignment="1">
      <alignment horizontal="right"/>
      <protection/>
    </xf>
    <xf numFmtId="0" fontId="21" fillId="10" borderId="31" xfId="117" applyFont="1" applyFill="1" applyBorder="1" applyAlignment="1">
      <alignment horizontal="center" vertical="center"/>
      <protection/>
    </xf>
    <xf numFmtId="0" fontId="21" fillId="10" borderId="32" xfId="117" applyFont="1" applyFill="1" applyBorder="1" applyAlignment="1">
      <alignment horizontal="center" vertical="center"/>
      <protection/>
    </xf>
    <xf numFmtId="0" fontId="21" fillId="10" borderId="32" xfId="117" applyFont="1" applyFill="1" applyBorder="1" applyAlignment="1">
      <alignment horizontal="center" vertical="center" wrapText="1"/>
      <protection/>
    </xf>
    <xf numFmtId="0" fontId="21" fillId="10" borderId="33" xfId="117" applyFont="1" applyFill="1" applyBorder="1" applyAlignment="1">
      <alignment horizontal="center" vertical="center" wrapText="1"/>
      <protection/>
    </xf>
    <xf numFmtId="0" fontId="21" fillId="10" borderId="34" xfId="117" applyFont="1" applyFill="1" applyBorder="1" applyAlignment="1">
      <alignment horizontal="center" vertical="center"/>
      <protection/>
    </xf>
    <xf numFmtId="0" fontId="24" fillId="0" borderId="35" xfId="117" applyFont="1" applyFill="1" applyBorder="1" applyAlignment="1">
      <alignment horizontal="left" vertical="center"/>
      <protection/>
    </xf>
    <xf numFmtId="0" fontId="21" fillId="0" borderId="17" xfId="117" applyFont="1" applyBorder="1" applyAlignment="1">
      <alignment horizontal="center" vertical="center"/>
      <protection/>
    </xf>
    <xf numFmtId="0" fontId="21" fillId="0" borderId="18" xfId="117" applyFont="1" applyBorder="1" applyAlignment="1">
      <alignment horizontal="left" vertical="center"/>
      <protection/>
    </xf>
    <xf numFmtId="3" fontId="16" fillId="0" borderId="18" xfId="117" applyNumberFormat="1" applyFont="1" applyBorder="1" applyAlignment="1">
      <alignment vertical="center"/>
      <protection/>
    </xf>
    <xf numFmtId="3" fontId="16" fillId="0" borderId="25" xfId="117" applyNumberFormat="1" applyFont="1" applyBorder="1" applyAlignment="1">
      <alignment vertical="center"/>
      <protection/>
    </xf>
    <xf numFmtId="0" fontId="21" fillId="0" borderId="36" xfId="117" applyFont="1" applyBorder="1" applyAlignment="1">
      <alignment horizontal="center"/>
      <protection/>
    </xf>
    <xf numFmtId="0" fontId="21" fillId="0" borderId="18" xfId="117" applyFont="1" applyFill="1" applyBorder="1">
      <alignment/>
      <protection/>
    </xf>
    <xf numFmtId="0" fontId="16" fillId="0" borderId="18" xfId="117" applyFont="1" applyBorder="1" applyAlignment="1">
      <alignment horizontal="left" vertical="center"/>
      <protection/>
    </xf>
    <xf numFmtId="3" fontId="16" fillId="0" borderId="18" xfId="103" applyNumberFormat="1" applyFont="1" applyBorder="1" applyAlignment="1">
      <alignment horizontal="right"/>
      <protection/>
    </xf>
    <xf numFmtId="3" fontId="16" fillId="0" borderId="25" xfId="103" applyNumberFormat="1" applyFont="1" applyBorder="1" applyAlignment="1">
      <alignment horizontal="right"/>
      <protection/>
    </xf>
    <xf numFmtId="0" fontId="59" fillId="0" borderId="36" xfId="103" applyFont="1" applyBorder="1" applyAlignment="1">
      <alignment horizontal="center"/>
      <protection/>
    </xf>
    <xf numFmtId="0" fontId="16" fillId="0" borderId="18" xfId="103" applyFont="1" applyBorder="1" applyAlignment="1">
      <alignment horizontal="left"/>
      <protection/>
    </xf>
    <xf numFmtId="3" fontId="16" fillId="0" borderId="18" xfId="117" applyNumberFormat="1" applyFont="1" applyBorder="1" applyAlignment="1">
      <alignment horizontal="right" vertical="center"/>
      <protection/>
    </xf>
    <xf numFmtId="3" fontId="16" fillId="0" borderId="25" xfId="117" applyNumberFormat="1" applyFont="1" applyBorder="1" applyAlignment="1">
      <alignment horizontal="right" vertical="center"/>
      <protection/>
    </xf>
    <xf numFmtId="0" fontId="16" fillId="0" borderId="37" xfId="117" applyFont="1" applyFill="1" applyBorder="1" applyAlignment="1">
      <alignment horizontal="left" vertical="center" wrapText="1"/>
      <protection/>
    </xf>
    <xf numFmtId="0" fontId="59" fillId="0" borderId="36" xfId="117" applyFont="1" applyBorder="1" applyAlignment="1">
      <alignment horizontal="left" vertical="center"/>
      <protection/>
    </xf>
    <xf numFmtId="3" fontId="59" fillId="0" borderId="18" xfId="117" applyNumberFormat="1" applyFont="1" applyBorder="1" applyAlignment="1">
      <alignment horizontal="right" vertical="center"/>
      <protection/>
    </xf>
    <xf numFmtId="3" fontId="59" fillId="0" borderId="25" xfId="117" applyNumberFormat="1" applyFont="1" applyBorder="1" applyAlignment="1">
      <alignment horizontal="right" vertical="center"/>
      <protection/>
    </xf>
    <xf numFmtId="0" fontId="21" fillId="0" borderId="36" xfId="117" applyFont="1" applyBorder="1" applyAlignment="1">
      <alignment horizontal="left" vertical="center"/>
      <protection/>
    </xf>
    <xf numFmtId="0" fontId="60" fillId="0" borderId="18" xfId="117" applyFont="1" applyBorder="1" applyAlignment="1">
      <alignment horizontal="left" vertical="center"/>
      <protection/>
    </xf>
    <xf numFmtId="3" fontId="60" fillId="0" borderId="18" xfId="117" applyNumberFormat="1" applyFont="1" applyBorder="1" applyAlignment="1">
      <alignment horizontal="right" vertical="center"/>
      <protection/>
    </xf>
    <xf numFmtId="3" fontId="60" fillId="0" borderId="25" xfId="117" applyNumberFormat="1" applyFont="1" applyBorder="1" applyAlignment="1">
      <alignment horizontal="right" vertical="center"/>
      <protection/>
    </xf>
    <xf numFmtId="0" fontId="59" fillId="0" borderId="18" xfId="117" applyFont="1" applyBorder="1" applyAlignment="1">
      <alignment horizontal="left" vertical="center"/>
      <protection/>
    </xf>
    <xf numFmtId="3" fontId="59" fillId="0" borderId="18" xfId="117" applyNumberFormat="1" applyFont="1" applyBorder="1" applyAlignment="1">
      <alignment vertical="center"/>
      <protection/>
    </xf>
    <xf numFmtId="3" fontId="59" fillId="0" borderId="25" xfId="117" applyNumberFormat="1" applyFont="1" applyBorder="1" applyAlignment="1">
      <alignment vertical="center"/>
      <protection/>
    </xf>
    <xf numFmtId="0" fontId="53" fillId="0" borderId="18" xfId="117" applyBorder="1">
      <alignment/>
      <protection/>
    </xf>
    <xf numFmtId="0" fontId="59" fillId="0" borderId="38" xfId="117" applyFont="1" applyBorder="1" applyAlignment="1">
      <alignment horizontal="center" vertical="center"/>
      <protection/>
    </xf>
    <xf numFmtId="0" fontId="59" fillId="0" borderId="36" xfId="117" applyFont="1" applyBorder="1" applyAlignment="1">
      <alignment horizontal="center" vertical="center"/>
      <protection/>
    </xf>
    <xf numFmtId="3" fontId="21" fillId="0" borderId="18" xfId="117" applyNumberFormat="1" applyFont="1" applyBorder="1" applyAlignment="1">
      <alignment horizontal="right" vertical="center"/>
      <protection/>
    </xf>
    <xf numFmtId="3" fontId="21" fillId="0" borderId="25" xfId="117" applyNumberFormat="1" applyFont="1" applyBorder="1" applyAlignment="1">
      <alignment horizontal="right" vertical="center"/>
      <protection/>
    </xf>
    <xf numFmtId="0" fontId="21" fillId="0" borderId="35" xfId="117" applyFont="1" applyBorder="1" applyAlignment="1">
      <alignment horizontal="center"/>
      <protection/>
    </xf>
    <xf numFmtId="0" fontId="21" fillId="0" borderId="35" xfId="117" applyFont="1" applyBorder="1" applyAlignment="1">
      <alignment horizontal="left"/>
      <protection/>
    </xf>
    <xf numFmtId="0" fontId="21" fillId="0" borderId="36" xfId="117" applyFont="1" applyBorder="1" applyAlignment="1">
      <alignment horizontal="left"/>
      <protection/>
    </xf>
    <xf numFmtId="3" fontId="21" fillId="0" borderId="18" xfId="117" applyNumberFormat="1" applyFont="1" applyBorder="1" applyAlignment="1">
      <alignment vertical="center"/>
      <protection/>
    </xf>
    <xf numFmtId="3" fontId="21" fillId="0" borderId="25" xfId="117" applyNumberFormat="1" applyFont="1" applyBorder="1" applyAlignment="1">
      <alignment vertical="center"/>
      <protection/>
    </xf>
    <xf numFmtId="0" fontId="59" fillId="0" borderId="35" xfId="117" applyFont="1" applyBorder="1" applyAlignment="1">
      <alignment horizontal="left" vertical="center"/>
      <protection/>
    </xf>
    <xf numFmtId="0" fontId="21" fillId="0" borderId="38" xfId="117" applyFont="1" applyBorder="1" applyAlignment="1">
      <alignment horizontal="left" vertical="center"/>
      <protection/>
    </xf>
    <xf numFmtId="0" fontId="21" fillId="0" borderId="35" xfId="117" applyFont="1" applyBorder="1" applyAlignment="1">
      <alignment horizontal="left" vertical="center"/>
      <protection/>
    </xf>
    <xf numFmtId="3" fontId="61" fillId="27" borderId="18" xfId="117" applyNumberFormat="1" applyFont="1" applyFill="1" applyBorder="1" applyAlignment="1">
      <alignment horizontal="right" vertical="center"/>
      <protection/>
    </xf>
    <xf numFmtId="3" fontId="61" fillId="27" borderId="18" xfId="117" applyNumberFormat="1" applyFont="1" applyFill="1" applyBorder="1">
      <alignment/>
      <protection/>
    </xf>
    <xf numFmtId="3" fontId="61" fillId="27" borderId="25" xfId="117" applyNumberFormat="1" applyFont="1" applyFill="1" applyBorder="1">
      <alignment/>
      <protection/>
    </xf>
    <xf numFmtId="3" fontId="60" fillId="0" borderId="18" xfId="117" applyNumberFormat="1" applyFont="1" applyFill="1" applyBorder="1" applyAlignment="1">
      <alignment vertical="center"/>
      <protection/>
    </xf>
    <xf numFmtId="3" fontId="60" fillId="0" borderId="25" xfId="117" applyNumberFormat="1" applyFont="1" applyFill="1" applyBorder="1" applyAlignment="1">
      <alignment vertical="center"/>
      <protection/>
    </xf>
    <xf numFmtId="0" fontId="24" fillId="0" borderId="36" xfId="117" applyFont="1" applyFill="1" applyBorder="1" applyAlignment="1">
      <alignment horizontal="left" vertical="center"/>
      <protection/>
    </xf>
    <xf numFmtId="3" fontId="60" fillId="0" borderId="18" xfId="117" applyNumberFormat="1" applyFont="1" applyFill="1" applyBorder="1">
      <alignment/>
      <protection/>
    </xf>
    <xf numFmtId="3" fontId="60" fillId="0" borderId="25" xfId="117" applyNumberFormat="1" applyFont="1" applyFill="1" applyBorder="1">
      <alignment/>
      <protection/>
    </xf>
    <xf numFmtId="0" fontId="53" fillId="0" borderId="0" xfId="112" applyBorder="1" applyAlignment="1" applyProtection="1">
      <alignment horizontal="right"/>
      <protection locked="0"/>
    </xf>
    <xf numFmtId="0" fontId="53" fillId="0" borderId="0" xfId="112" applyFont="1" applyBorder="1" applyAlignment="1" applyProtection="1">
      <alignment horizontal="right"/>
      <protection locked="0"/>
    </xf>
    <xf numFmtId="0" fontId="82" fillId="0" borderId="0" xfId="112" applyFont="1" applyBorder="1" applyAlignment="1" applyProtection="1">
      <alignment horizontal="center" vertical="center" wrapText="1"/>
      <protection locked="0"/>
    </xf>
    <xf numFmtId="0" fontId="21" fillId="0" borderId="36" xfId="117" applyFont="1" applyBorder="1" applyAlignment="1">
      <alignment vertical="center"/>
      <protection/>
    </xf>
    <xf numFmtId="0" fontId="21" fillId="0" borderId="36" xfId="117" applyFont="1" applyBorder="1" applyAlignment="1">
      <alignment horizontal="center" vertical="center"/>
      <protection/>
    </xf>
    <xf numFmtId="0" fontId="16" fillId="0" borderId="17" xfId="117" applyFont="1" applyBorder="1" applyAlignment="1">
      <alignment horizontal="center" vertical="center"/>
      <protection/>
    </xf>
    <xf numFmtId="0" fontId="16" fillId="0" borderId="36" xfId="117" applyFont="1" applyBorder="1" applyAlignment="1">
      <alignment horizontal="left" vertical="center"/>
      <protection/>
    </xf>
    <xf numFmtId="0" fontId="16" fillId="0" borderId="18" xfId="117" applyFont="1" applyFill="1" applyBorder="1" applyAlignment="1">
      <alignment horizontal="left" vertical="center"/>
      <protection/>
    </xf>
    <xf numFmtId="3" fontId="59" fillId="0" borderId="18" xfId="117" applyNumberFormat="1" applyFont="1" applyBorder="1">
      <alignment/>
      <protection/>
    </xf>
    <xf numFmtId="3" fontId="59" fillId="0" borderId="25" xfId="117" applyNumberFormat="1" applyFont="1" applyBorder="1">
      <alignment/>
      <protection/>
    </xf>
    <xf numFmtId="0" fontId="24" fillId="0" borderId="36" xfId="117" applyFont="1" applyBorder="1" applyAlignment="1">
      <alignment horizontal="center" vertical="center"/>
      <protection/>
    </xf>
    <xf numFmtId="3" fontId="63" fillId="0" borderId="18" xfId="117" applyNumberFormat="1" applyFont="1" applyBorder="1" applyAlignment="1">
      <alignment vertical="center"/>
      <protection/>
    </xf>
    <xf numFmtId="3" fontId="63" fillId="0" borderId="25" xfId="117" applyNumberFormat="1" applyFont="1" applyBorder="1" applyAlignment="1">
      <alignment vertical="center"/>
      <protection/>
    </xf>
    <xf numFmtId="0" fontId="64" fillId="0" borderId="0" xfId="117" applyFont="1">
      <alignment/>
      <protection/>
    </xf>
    <xf numFmtId="3" fontId="16" fillId="25" borderId="18" xfId="117" applyNumberFormat="1" applyFont="1" applyFill="1" applyBorder="1" applyAlignment="1">
      <alignment vertical="center"/>
      <protection/>
    </xf>
    <xf numFmtId="0" fontId="59" fillId="0" borderId="18" xfId="117" applyFont="1" applyFill="1" applyBorder="1" applyAlignment="1">
      <alignment horizontal="left" vertical="center"/>
      <protection/>
    </xf>
    <xf numFmtId="3" fontId="59" fillId="25" borderId="18" xfId="117" applyNumberFormat="1" applyFont="1" applyFill="1" applyBorder="1" applyAlignment="1">
      <alignment vertical="center"/>
      <protection/>
    </xf>
    <xf numFmtId="0" fontId="16" fillId="0" borderId="38" xfId="117" applyFont="1" applyBorder="1" applyAlignment="1">
      <alignment horizontal="center" vertical="center"/>
      <protection/>
    </xf>
    <xf numFmtId="0" fontId="63" fillId="0" borderId="38" xfId="117" applyFont="1" applyBorder="1" applyAlignment="1">
      <alignment vertical="center"/>
      <protection/>
    </xf>
    <xf numFmtId="0" fontId="63" fillId="0" borderId="36" xfId="117" applyFont="1" applyBorder="1" applyAlignment="1">
      <alignment vertical="center"/>
      <protection/>
    </xf>
    <xf numFmtId="0" fontId="24" fillId="0" borderId="38" xfId="117" applyFont="1" applyBorder="1" applyAlignment="1">
      <alignment vertical="center"/>
      <protection/>
    </xf>
    <xf numFmtId="0" fontId="24" fillId="0" borderId="36" xfId="117" applyFont="1" applyBorder="1" applyAlignment="1">
      <alignment vertical="center"/>
      <protection/>
    </xf>
    <xf numFmtId="3" fontId="65" fillId="0" borderId="18" xfId="117" applyNumberFormat="1" applyFont="1" applyBorder="1" applyAlignment="1">
      <alignment vertical="center"/>
      <protection/>
    </xf>
    <xf numFmtId="3" fontId="65" fillId="0" borderId="25" xfId="117" applyNumberFormat="1" applyFont="1" applyBorder="1" applyAlignment="1">
      <alignment vertical="center"/>
      <protection/>
    </xf>
    <xf numFmtId="3" fontId="60" fillId="0" borderId="18" xfId="117" applyNumberFormat="1" applyFont="1" applyBorder="1" applyAlignment="1">
      <alignment vertical="center"/>
      <protection/>
    </xf>
    <xf numFmtId="3" fontId="60" fillId="0" borderId="25" xfId="117" applyNumberFormat="1" applyFont="1" applyBorder="1" applyAlignment="1">
      <alignment vertical="center"/>
      <protection/>
    </xf>
    <xf numFmtId="16" fontId="16" fillId="0" borderId="36" xfId="117" applyNumberFormat="1" applyFont="1" applyBorder="1" applyAlignment="1">
      <alignment horizontal="left" vertical="center"/>
      <protection/>
    </xf>
    <xf numFmtId="0" fontId="21" fillId="0" borderId="38" xfId="117" applyFont="1" applyBorder="1" applyAlignment="1">
      <alignment horizontal="center" vertical="center"/>
      <protection/>
    </xf>
    <xf numFmtId="0" fontId="21" fillId="0" borderId="35" xfId="117" applyFont="1" applyBorder="1" applyAlignment="1">
      <alignment horizontal="center" vertical="center"/>
      <protection/>
    </xf>
    <xf numFmtId="3" fontId="66" fillId="27" borderId="18" xfId="117" applyNumberFormat="1" applyFont="1" applyFill="1" applyBorder="1" applyAlignment="1">
      <alignment vertical="center"/>
      <protection/>
    </xf>
    <xf numFmtId="0" fontId="53" fillId="27" borderId="0" xfId="117" applyFill="1">
      <alignment/>
      <protection/>
    </xf>
    <xf numFmtId="0" fontId="57" fillId="10" borderId="14" xfId="117" applyFont="1" applyFill="1" applyBorder="1" applyAlignment="1">
      <alignment horizontal="left" vertical="center"/>
      <protection/>
    </xf>
    <xf numFmtId="3" fontId="57" fillId="10" borderId="14" xfId="117" applyNumberFormat="1" applyFont="1" applyFill="1" applyBorder="1" applyAlignment="1">
      <alignment vertical="center"/>
      <protection/>
    </xf>
    <xf numFmtId="3" fontId="57" fillId="10" borderId="27" xfId="117" applyNumberFormat="1" applyFont="1" applyFill="1" applyBorder="1" applyAlignment="1">
      <alignment vertical="center"/>
      <protection/>
    </xf>
    <xf numFmtId="0" fontId="57" fillId="10" borderId="39" xfId="117" applyFont="1" applyFill="1" applyBorder="1" applyAlignment="1">
      <alignment horizontal="left" vertical="center"/>
      <protection/>
    </xf>
    <xf numFmtId="0" fontId="53" fillId="0" borderId="0" xfId="117" applyBorder="1">
      <alignment/>
      <protection/>
    </xf>
    <xf numFmtId="0" fontId="49" fillId="0" borderId="0" xfId="111" applyBorder="1">
      <alignment/>
      <protection/>
    </xf>
    <xf numFmtId="0" fontId="58" fillId="0" borderId="0" xfId="111" applyFont="1" applyBorder="1">
      <alignment/>
      <protection/>
    </xf>
    <xf numFmtId="0" fontId="67" fillId="0" borderId="0" xfId="117" applyFont="1" applyBorder="1">
      <alignment/>
      <protection/>
    </xf>
    <xf numFmtId="0" fontId="49" fillId="0" borderId="0" xfId="111">
      <alignment/>
      <protection/>
    </xf>
    <xf numFmtId="0" fontId="70" fillId="0" borderId="0" xfId="111" applyFont="1" applyAlignment="1">
      <alignment horizontal="center" wrapText="1"/>
      <protection/>
    </xf>
    <xf numFmtId="0" fontId="70" fillId="0" borderId="0" xfId="111" applyFont="1" applyAlignment="1">
      <alignment wrapText="1"/>
      <protection/>
    </xf>
    <xf numFmtId="0" fontId="71" fillId="0" borderId="0" xfId="111" applyFont="1" applyAlignment="1">
      <alignment wrapText="1"/>
      <protection/>
    </xf>
    <xf numFmtId="0" fontId="72" fillId="0" borderId="0" xfId="111" applyFont="1" applyAlignment="1">
      <alignment wrapText="1"/>
      <protection/>
    </xf>
    <xf numFmtId="0" fontId="47" fillId="0" borderId="0" xfId="111" applyFont="1" applyAlignment="1">
      <alignment horizontal="center" wrapText="1"/>
      <protection/>
    </xf>
    <xf numFmtId="0" fontId="70" fillId="0" borderId="40" xfId="111" applyFont="1" applyBorder="1" applyAlignment="1">
      <alignment horizontal="center" wrapText="1"/>
      <protection/>
    </xf>
    <xf numFmtId="0" fontId="74" fillId="0" borderId="41" xfId="111" applyFont="1" applyBorder="1" applyAlignment="1">
      <alignment horizontal="center" wrapText="1"/>
      <protection/>
    </xf>
    <xf numFmtId="0" fontId="74" fillId="0" borderId="42" xfId="111" applyFont="1" applyBorder="1" applyAlignment="1">
      <alignment horizontal="center" wrapText="1"/>
      <protection/>
    </xf>
    <xf numFmtId="0" fontId="75" fillId="0" borderId="43" xfId="111" applyFont="1" applyBorder="1" applyAlignment="1">
      <alignment wrapText="1"/>
      <protection/>
    </xf>
    <xf numFmtId="0" fontId="75" fillId="0" borderId="18" xfId="111" applyFont="1" applyBorder="1" applyAlignment="1">
      <alignment wrapText="1"/>
      <protection/>
    </xf>
    <xf numFmtId="0" fontId="72" fillId="0" borderId="43" xfId="111" applyFont="1" applyBorder="1" applyAlignment="1">
      <alignment wrapText="1"/>
      <protection/>
    </xf>
    <xf numFmtId="0" fontId="72" fillId="0" borderId="18" xfId="111" applyFont="1" applyBorder="1" applyAlignment="1">
      <alignment wrapText="1"/>
      <protection/>
    </xf>
    <xf numFmtId="3" fontId="72" fillId="0" borderId="18" xfId="111" applyNumberFormat="1" applyFont="1" applyBorder="1" applyAlignment="1">
      <alignment horizontal="right" wrapText="1"/>
      <protection/>
    </xf>
    <xf numFmtId="0" fontId="58" fillId="0" borderId="18" xfId="111" applyFont="1" applyBorder="1" applyAlignment="1">
      <alignment wrapText="1"/>
      <protection/>
    </xf>
    <xf numFmtId="3" fontId="58" fillId="0" borderId="18" xfId="111" applyNumberFormat="1" applyFont="1" applyBorder="1" applyAlignment="1">
      <alignment horizontal="right" wrapText="1"/>
      <protection/>
    </xf>
    <xf numFmtId="0" fontId="70" fillId="0" borderId="43" xfId="111" applyFont="1" applyBorder="1" applyAlignment="1">
      <alignment wrapText="1"/>
      <protection/>
    </xf>
    <xf numFmtId="0" fontId="70" fillId="0" borderId="18" xfId="111" applyFont="1" applyBorder="1" applyAlignment="1">
      <alignment wrapText="1"/>
      <protection/>
    </xf>
    <xf numFmtId="3" fontId="70" fillId="0" borderId="18" xfId="111" applyNumberFormat="1" applyFont="1" applyBorder="1" applyAlignment="1">
      <alignment horizontal="right" wrapText="1"/>
      <protection/>
    </xf>
    <xf numFmtId="0" fontId="49" fillId="0" borderId="0" xfId="111" applyFont="1">
      <alignment/>
      <protection/>
    </xf>
    <xf numFmtId="0" fontId="46" fillId="0" borderId="43" xfId="111" applyFont="1" applyBorder="1" applyAlignment="1">
      <alignment wrapText="1"/>
      <protection/>
    </xf>
    <xf numFmtId="0" fontId="46" fillId="0" borderId="18" xfId="111" applyFont="1" applyBorder="1" applyAlignment="1">
      <alignment wrapText="1"/>
      <protection/>
    </xf>
    <xf numFmtId="3" fontId="46" fillId="0" borderId="18" xfId="111" applyNumberFormat="1" applyFont="1" applyBorder="1" applyAlignment="1">
      <alignment horizontal="right" wrapText="1"/>
      <protection/>
    </xf>
    <xf numFmtId="0" fontId="46" fillId="0" borderId="44" xfId="111" applyFont="1" applyBorder="1" applyAlignment="1">
      <alignment wrapText="1"/>
      <protection/>
    </xf>
    <xf numFmtId="0" fontId="46" fillId="0" borderId="45" xfId="111" applyFont="1" applyBorder="1" applyAlignment="1">
      <alignment wrapText="1"/>
      <protection/>
    </xf>
    <xf numFmtId="0" fontId="76" fillId="0" borderId="0" xfId="111" applyFont="1">
      <alignment/>
      <protection/>
    </xf>
    <xf numFmtId="0" fontId="17" fillId="0" borderId="0" xfId="111" applyFont="1" applyAlignment="1">
      <alignment wrapText="1"/>
      <protection/>
    </xf>
    <xf numFmtId="0" fontId="65" fillId="0" borderId="0" xfId="111" applyFont="1">
      <alignment/>
      <protection/>
    </xf>
    <xf numFmtId="0" fontId="58" fillId="0" borderId="0" xfId="111" applyFont="1">
      <alignment/>
      <protection/>
    </xf>
    <xf numFmtId="0" fontId="72" fillId="0" borderId="17" xfId="111" applyFont="1" applyBorder="1" applyAlignment="1">
      <alignment wrapText="1"/>
      <protection/>
    </xf>
    <xf numFmtId="0" fontId="70" fillId="0" borderId="17" xfId="111" applyFont="1" applyBorder="1" applyAlignment="1">
      <alignment wrapText="1"/>
      <protection/>
    </xf>
    <xf numFmtId="0" fontId="24" fillId="0" borderId="18" xfId="111" applyFont="1" applyBorder="1" applyAlignment="1">
      <alignment wrapText="1"/>
      <protection/>
    </xf>
    <xf numFmtId="0" fontId="78" fillId="0" borderId="17" xfId="111" applyFont="1" applyBorder="1" applyAlignment="1">
      <alignment wrapText="1"/>
      <protection/>
    </xf>
    <xf numFmtId="0" fontId="78" fillId="0" borderId="18" xfId="111" applyFont="1" applyBorder="1" applyAlignment="1">
      <alignment wrapText="1"/>
      <protection/>
    </xf>
    <xf numFmtId="3" fontId="45" fillId="0" borderId="18" xfId="111" applyNumberFormat="1" applyFont="1" applyBorder="1" applyAlignment="1">
      <alignment horizontal="right" wrapText="1"/>
      <protection/>
    </xf>
    <xf numFmtId="0" fontId="79" fillId="0" borderId="0" xfId="111" applyFont="1">
      <alignment/>
      <protection/>
    </xf>
    <xf numFmtId="0" fontId="78" fillId="0" borderId="13" xfId="111" applyFont="1" applyBorder="1" applyAlignment="1">
      <alignment wrapText="1"/>
      <protection/>
    </xf>
    <xf numFmtId="0" fontId="78" fillId="0" borderId="14" xfId="111" applyFont="1" applyBorder="1" applyAlignment="1">
      <alignment wrapText="1"/>
      <protection/>
    </xf>
    <xf numFmtId="0" fontId="80" fillId="0" borderId="0" xfId="111" applyFont="1" applyAlignment="1">
      <alignment wrapText="1"/>
      <protection/>
    </xf>
    <xf numFmtId="0" fontId="53" fillId="0" borderId="0" xfId="112">
      <alignment/>
      <protection/>
    </xf>
    <xf numFmtId="0" fontId="83" fillId="0" borderId="0" xfId="112" applyFont="1" applyBorder="1" applyAlignment="1" applyProtection="1">
      <alignment horizontal="centerContinuous"/>
      <protection locked="0"/>
    </xf>
    <xf numFmtId="0" fontId="37" fillId="0" borderId="0" xfId="112" applyFont="1" applyAlignment="1">
      <alignment horizontal="center" wrapText="1"/>
      <protection/>
    </xf>
    <xf numFmtId="0" fontId="37" fillId="0" borderId="0" xfId="112" applyFont="1" applyAlignment="1">
      <alignment horizontal="right" wrapText="1"/>
      <protection/>
    </xf>
    <xf numFmtId="0" fontId="84" fillId="0" borderId="0" xfId="112" applyFont="1" applyBorder="1" applyAlignment="1" applyProtection="1">
      <alignment horizontal="center" vertical="center"/>
      <protection locked="0"/>
    </xf>
    <xf numFmtId="0" fontId="53" fillId="0" borderId="0" xfId="112" applyBorder="1" applyAlignment="1" applyProtection="1">
      <alignment horizontal="centerContinuous" vertical="top"/>
      <protection locked="0"/>
    </xf>
    <xf numFmtId="0" fontId="85" fillId="0" borderId="0" xfId="112" applyFont="1" applyBorder="1" applyAlignment="1" applyProtection="1">
      <alignment horizontal="centerContinuous" vertical="top"/>
      <protection locked="0"/>
    </xf>
    <xf numFmtId="0" fontId="53" fillId="0" borderId="0" xfId="112" applyAlignment="1" applyProtection="1">
      <alignment horizontal="centerContinuous" vertical="top"/>
      <protection locked="0"/>
    </xf>
    <xf numFmtId="0" fontId="85" fillId="0" borderId="46" xfId="112" applyFont="1" applyBorder="1" applyAlignment="1" applyProtection="1">
      <alignment horizontal="centerContinuous" vertical="top"/>
      <protection locked="0"/>
    </xf>
    <xf numFmtId="0" fontId="86" fillId="0" borderId="47" xfId="111" applyFont="1" applyBorder="1" applyAlignment="1">
      <alignment horizontal="center" wrapText="1"/>
      <protection/>
    </xf>
    <xf numFmtId="0" fontId="70" fillId="0" borderId="48" xfId="111" applyFont="1" applyBorder="1" applyAlignment="1">
      <alignment horizontal="center" wrapText="1"/>
      <protection/>
    </xf>
    <xf numFmtId="0" fontId="74" fillId="0" borderId="49" xfId="111" applyFont="1" applyBorder="1" applyAlignment="1">
      <alignment horizontal="center" wrapText="1"/>
      <protection/>
    </xf>
    <xf numFmtId="0" fontId="87" fillId="0" borderId="50" xfId="111" applyFont="1" applyBorder="1" applyAlignment="1">
      <alignment wrapText="1"/>
      <protection/>
    </xf>
    <xf numFmtId="0" fontId="87" fillId="0" borderId="19" xfId="111" applyFont="1" applyBorder="1" applyAlignment="1">
      <alignment wrapText="1"/>
      <protection/>
    </xf>
    <xf numFmtId="3" fontId="87" fillId="0" borderId="19" xfId="111" applyNumberFormat="1" applyFont="1" applyBorder="1" applyAlignment="1">
      <alignment horizontal="right" wrapText="1"/>
      <protection/>
    </xf>
    <xf numFmtId="0" fontId="58" fillId="0" borderId="43" xfId="112" applyFont="1" applyBorder="1" applyProtection="1">
      <alignment/>
      <protection locked="0"/>
    </xf>
    <xf numFmtId="0" fontId="58" fillId="0" borderId="18" xfId="112" applyFont="1" applyBorder="1" applyProtection="1">
      <alignment/>
      <protection locked="0"/>
    </xf>
    <xf numFmtId="3" fontId="58" fillId="0" borderId="18" xfId="112" applyNumberFormat="1" applyFont="1" applyBorder="1">
      <alignment/>
      <protection/>
    </xf>
    <xf numFmtId="0" fontId="87" fillId="0" borderId="43" xfId="111" applyFont="1" applyBorder="1" applyAlignment="1">
      <alignment wrapText="1"/>
      <protection/>
    </xf>
    <xf numFmtId="0" fontId="87" fillId="0" borderId="18" xfId="111" applyFont="1" applyBorder="1" applyAlignment="1">
      <alignment wrapText="1"/>
      <protection/>
    </xf>
    <xf numFmtId="3" fontId="88" fillId="0" borderId="18" xfId="112" applyNumberFormat="1" applyFont="1" applyBorder="1">
      <alignment/>
      <protection/>
    </xf>
    <xf numFmtId="3" fontId="70" fillId="0" borderId="51" xfId="111" applyNumberFormat="1" applyFont="1" applyBorder="1" applyAlignment="1">
      <alignment wrapText="1"/>
      <protection/>
    </xf>
    <xf numFmtId="3" fontId="21" fillId="0" borderId="45" xfId="112" applyNumberFormat="1" applyFont="1" applyBorder="1">
      <alignment/>
      <protection/>
    </xf>
    <xf numFmtId="0" fontId="46" fillId="0" borderId="0" xfId="111" applyFont="1" applyBorder="1" applyAlignment="1">
      <alignment wrapText="1"/>
      <protection/>
    </xf>
    <xf numFmtId="0" fontId="58" fillId="0" borderId="0" xfId="112" applyFont="1" applyBorder="1">
      <alignment/>
      <protection/>
    </xf>
    <xf numFmtId="0" fontId="58" fillId="0" borderId="52" xfId="112" applyFont="1" applyBorder="1">
      <alignment/>
      <protection/>
    </xf>
    <xf numFmtId="0" fontId="21" fillId="0" borderId="52" xfId="112" applyFont="1" applyBorder="1">
      <alignment/>
      <protection/>
    </xf>
    <xf numFmtId="0" fontId="88" fillId="0" borderId="18" xfId="111" applyFont="1" applyBorder="1" applyAlignment="1">
      <alignment wrapText="1"/>
      <protection/>
    </xf>
    <xf numFmtId="3" fontId="58" fillId="0" borderId="18" xfId="112" applyNumberFormat="1" applyFont="1" applyFill="1" applyBorder="1">
      <alignment/>
      <protection/>
    </xf>
    <xf numFmtId="3" fontId="77" fillId="0" borderId="18" xfId="112" applyNumberFormat="1" applyFont="1" applyFill="1" applyBorder="1">
      <alignment/>
      <protection/>
    </xf>
    <xf numFmtId="0" fontId="49" fillId="0" borderId="0" xfId="111" applyFill="1" applyAlignment="1" applyProtection="1">
      <alignment vertical="center" wrapText="1"/>
      <protection/>
    </xf>
    <xf numFmtId="3" fontId="21" fillId="0" borderId="0" xfId="112" applyNumberFormat="1" applyFont="1" applyBorder="1">
      <alignment/>
      <protection/>
    </xf>
    <xf numFmtId="0" fontId="58" fillId="0" borderId="0" xfId="112" applyFont="1">
      <alignment/>
      <protection/>
    </xf>
    <xf numFmtId="0" fontId="21" fillId="0" borderId="0" xfId="112" applyFont="1" applyBorder="1">
      <alignment/>
      <protection/>
    </xf>
    <xf numFmtId="0" fontId="39" fillId="0" borderId="20" xfId="111" applyFont="1" applyFill="1" applyBorder="1" applyAlignment="1" applyProtection="1">
      <alignment horizontal="left" vertical="center"/>
      <protection/>
    </xf>
    <xf numFmtId="0" fontId="31" fillId="0" borderId="53" xfId="111" applyFont="1" applyFill="1" applyBorder="1" applyAlignment="1" applyProtection="1">
      <alignment vertical="center" wrapText="1"/>
      <protection/>
    </xf>
    <xf numFmtId="0" fontId="31" fillId="0" borderId="54" xfId="111" applyFont="1" applyFill="1" applyBorder="1" applyAlignment="1" applyProtection="1">
      <alignment vertical="center" wrapText="1"/>
      <protection/>
    </xf>
    <xf numFmtId="0" fontId="21" fillId="0" borderId="0" xfId="117" applyFont="1" applyAlignment="1">
      <alignment horizontal="center"/>
      <protection/>
    </xf>
    <xf numFmtId="0" fontId="89" fillId="0" borderId="0" xfId="117" applyFont="1">
      <alignment/>
      <protection/>
    </xf>
    <xf numFmtId="0" fontId="27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0" fontId="24" fillId="10" borderId="19" xfId="101" applyFont="1" applyFill="1" applyBorder="1" applyAlignment="1">
      <alignment horizontal="center" vertical="center" wrapText="1"/>
      <protection/>
    </xf>
    <xf numFmtId="0" fontId="24" fillId="10" borderId="55" xfId="101" applyFont="1" applyFill="1" applyBorder="1" applyAlignment="1">
      <alignment horizontal="right" vertical="center" wrapText="1"/>
      <protection/>
    </xf>
    <xf numFmtId="0" fontId="89" fillId="0" borderId="0" xfId="117" applyFont="1" applyAlignment="1">
      <alignment wrapText="1"/>
      <protection/>
    </xf>
    <xf numFmtId="0" fontId="24" fillId="10" borderId="56" xfId="101" applyFont="1" applyFill="1" applyBorder="1" applyAlignment="1">
      <alignment horizontal="center" vertical="center"/>
      <protection/>
    </xf>
    <xf numFmtId="0" fontId="24" fillId="10" borderId="57" xfId="101" applyFont="1" applyFill="1" applyBorder="1" applyAlignment="1">
      <alignment horizontal="center" vertical="center"/>
      <protection/>
    </xf>
    <xf numFmtId="0" fontId="24" fillId="10" borderId="58" xfId="101" applyFont="1" applyFill="1" applyBorder="1" applyAlignment="1">
      <alignment horizontal="center" vertical="center"/>
      <protection/>
    </xf>
    <xf numFmtId="3" fontId="24" fillId="0" borderId="59" xfId="101" applyNumberFormat="1" applyFont="1" applyFill="1" applyBorder="1">
      <alignment/>
      <protection/>
    </xf>
    <xf numFmtId="4" fontId="24" fillId="0" borderId="60" xfId="101" applyNumberFormat="1" applyFont="1" applyFill="1" applyBorder="1">
      <alignment/>
      <protection/>
    </xf>
    <xf numFmtId="3" fontId="24" fillId="0" borderId="60" xfId="101" applyNumberFormat="1" applyFont="1" applyFill="1" applyBorder="1">
      <alignment/>
      <protection/>
    </xf>
    <xf numFmtId="3" fontId="63" fillId="0" borderId="60" xfId="101" applyNumberFormat="1" applyFont="1" applyFill="1" applyBorder="1">
      <alignment/>
      <protection/>
    </xf>
    <xf numFmtId="3" fontId="65" fillId="0" borderId="60" xfId="99" applyNumberFormat="1" applyFont="1" applyFill="1" applyBorder="1" applyAlignment="1">
      <alignment horizontal="center" vertical="center"/>
      <protection/>
    </xf>
    <xf numFmtId="4" fontId="65" fillId="0" borderId="60" xfId="99" applyNumberFormat="1" applyFont="1" applyFill="1" applyBorder="1" applyAlignment="1">
      <alignment vertical="center"/>
      <protection/>
    </xf>
    <xf numFmtId="3" fontId="65" fillId="0" borderId="60" xfId="99" applyNumberFormat="1" applyFont="1" applyFill="1" applyBorder="1" applyAlignment="1">
      <alignment vertical="center"/>
      <protection/>
    </xf>
    <xf numFmtId="3" fontId="24" fillId="0" borderId="60" xfId="99" applyNumberFormat="1" applyFont="1" applyFill="1" applyBorder="1" applyAlignment="1">
      <alignment vertical="center"/>
      <protection/>
    </xf>
    <xf numFmtId="3" fontId="63" fillId="0" borderId="60" xfId="99" applyNumberFormat="1" applyFont="1" applyFill="1" applyBorder="1" applyAlignment="1">
      <alignment vertical="center"/>
      <protection/>
    </xf>
    <xf numFmtId="3" fontId="24" fillId="23" borderId="60" xfId="101" applyNumberFormat="1" applyFont="1" applyFill="1" applyBorder="1">
      <alignment/>
      <protection/>
    </xf>
    <xf numFmtId="171" fontId="65" fillId="0" borderId="60" xfId="101" applyNumberFormat="1" applyFont="1" applyFill="1" applyBorder="1">
      <alignment/>
      <protection/>
    </xf>
    <xf numFmtId="3" fontId="65" fillId="0" borderId="60" xfId="101" applyNumberFormat="1" applyFont="1" applyFill="1" applyBorder="1">
      <alignment/>
      <protection/>
    </xf>
    <xf numFmtId="0" fontId="58" fillId="0" borderId="60" xfId="99" applyFont="1" applyBorder="1" applyAlignment="1">
      <alignment vertical="center" wrapText="1"/>
      <protection/>
    </xf>
    <xf numFmtId="3" fontId="65" fillId="0" borderId="61" xfId="99" applyNumberFormat="1" applyFont="1" applyFill="1" applyBorder="1" applyAlignment="1">
      <alignment vertical="center"/>
      <protection/>
    </xf>
    <xf numFmtId="4" fontId="65" fillId="0" borderId="61" xfId="99" applyNumberFormat="1" applyFont="1" applyFill="1" applyBorder="1" applyAlignment="1">
      <alignment vertical="center"/>
      <protection/>
    </xf>
    <xf numFmtId="3" fontId="65" fillId="0" borderId="61" xfId="101" applyNumberFormat="1" applyFont="1" applyFill="1" applyBorder="1">
      <alignment/>
      <protection/>
    </xf>
    <xf numFmtId="3" fontId="65" fillId="0" borderId="18" xfId="99" applyNumberFormat="1" applyFont="1" applyFill="1" applyBorder="1" applyAlignment="1">
      <alignment vertical="center"/>
      <protection/>
    </xf>
    <xf numFmtId="4" fontId="65" fillId="0" borderId="18" xfId="99" applyNumberFormat="1" applyFont="1" applyFill="1" applyBorder="1" applyAlignment="1">
      <alignment vertical="center"/>
      <protection/>
    </xf>
    <xf numFmtId="3" fontId="65" fillId="0" borderId="18" xfId="101" applyNumberFormat="1" applyFont="1" applyFill="1" applyBorder="1">
      <alignment/>
      <protection/>
    </xf>
    <xf numFmtId="3" fontId="24" fillId="23" borderId="18" xfId="101" applyNumberFormat="1" applyFont="1" applyFill="1" applyBorder="1">
      <alignment/>
      <protection/>
    </xf>
    <xf numFmtId="3" fontId="24" fillId="0" borderId="19" xfId="101" applyNumberFormat="1" applyFont="1" applyFill="1" applyBorder="1">
      <alignment/>
      <protection/>
    </xf>
    <xf numFmtId="171" fontId="65" fillId="0" borderId="62" xfId="99" applyNumberFormat="1" applyFont="1" applyBorder="1" applyAlignment="1">
      <alignment vertical="center"/>
      <protection/>
    </xf>
    <xf numFmtId="4" fontId="65" fillId="0" borderId="62" xfId="99" applyNumberFormat="1" applyFont="1" applyFill="1" applyBorder="1" applyAlignment="1">
      <alignment vertical="center"/>
      <protection/>
    </xf>
    <xf numFmtId="3" fontId="65" fillId="0" borderId="62" xfId="99" applyNumberFormat="1" applyFont="1" applyFill="1" applyBorder="1" applyAlignment="1">
      <alignment vertical="center"/>
      <protection/>
    </xf>
    <xf numFmtId="4" fontId="65" fillId="0" borderId="29" xfId="101" applyNumberFormat="1" applyFont="1" applyFill="1" applyBorder="1">
      <alignment/>
      <protection/>
    </xf>
    <xf numFmtId="0" fontId="65" fillId="0" borderId="29" xfId="106" applyFont="1" applyBorder="1">
      <alignment/>
      <protection/>
    </xf>
    <xf numFmtId="171" fontId="24" fillId="23" borderId="18" xfId="101" applyNumberFormat="1" applyFont="1" applyFill="1" applyBorder="1">
      <alignment/>
      <protection/>
    </xf>
    <xf numFmtId="0" fontId="24" fillId="23" borderId="18" xfId="106" applyFont="1" applyFill="1" applyBorder="1">
      <alignment/>
      <protection/>
    </xf>
    <xf numFmtId="3" fontId="24" fillId="23" borderId="18" xfId="99" applyNumberFormat="1" applyFont="1" applyFill="1" applyBorder="1" applyAlignment="1">
      <alignment vertical="center"/>
      <protection/>
    </xf>
    <xf numFmtId="0" fontId="89" fillId="25" borderId="0" xfId="117" applyFont="1" applyFill="1">
      <alignment/>
      <protection/>
    </xf>
    <xf numFmtId="3" fontId="66" fillId="10" borderId="18" xfId="101" applyNumberFormat="1" applyFont="1" applyFill="1" applyBorder="1">
      <alignment/>
      <protection/>
    </xf>
    <xf numFmtId="0" fontId="66" fillId="10" borderId="18" xfId="106" applyFont="1" applyFill="1" applyBorder="1">
      <alignment/>
      <protection/>
    </xf>
    <xf numFmtId="3" fontId="66" fillId="10" borderId="18" xfId="99" applyNumberFormat="1" applyFont="1" applyFill="1" applyBorder="1" applyAlignment="1">
      <alignment vertical="center"/>
      <protection/>
    </xf>
    <xf numFmtId="0" fontId="65" fillId="0" borderId="0" xfId="117" applyFont="1" applyBorder="1">
      <alignment/>
      <protection/>
    </xf>
    <xf numFmtId="164" fontId="0" fillId="0" borderId="0" xfId="108" applyNumberFormat="1" applyFill="1" applyAlignment="1" applyProtection="1">
      <alignment vertical="center" wrapText="1"/>
      <protection/>
    </xf>
    <xf numFmtId="164" fontId="0" fillId="0" borderId="0" xfId="108" applyNumberFormat="1" applyFill="1" applyAlignment="1" applyProtection="1">
      <alignment horizontal="center" vertical="center" wrapText="1"/>
      <protection/>
    </xf>
    <xf numFmtId="0" fontId="49" fillId="0" borderId="0" xfId="105">
      <alignment/>
      <protection/>
    </xf>
    <xf numFmtId="0" fontId="72" fillId="0" borderId="18" xfId="105" applyFont="1" applyBorder="1" applyAlignment="1">
      <alignment horizontal="center" vertical="distributed"/>
      <protection/>
    </xf>
    <xf numFmtId="3" fontId="16" fillId="0" borderId="18" xfId="102" applyNumberFormat="1" applyFont="1" applyBorder="1">
      <alignment/>
      <protection/>
    </xf>
    <xf numFmtId="0" fontId="58" fillId="0" borderId="18" xfId="102" applyFont="1" applyBorder="1" applyAlignment="1">
      <alignment vertical="distributed"/>
      <protection/>
    </xf>
    <xf numFmtId="0" fontId="37" fillId="0" borderId="18" xfId="102" applyFont="1" applyBorder="1" applyAlignment="1">
      <alignment vertical="distributed"/>
      <protection/>
    </xf>
    <xf numFmtId="3" fontId="46" fillId="0" borderId="18" xfId="105" applyNumberFormat="1" applyFont="1" applyBorder="1">
      <alignment/>
      <protection/>
    </xf>
    <xf numFmtId="3" fontId="48" fillId="0" borderId="18" xfId="105" applyNumberFormat="1" applyFont="1" applyBorder="1">
      <alignment/>
      <protection/>
    </xf>
    <xf numFmtId="0" fontId="72" fillId="0" borderId="18" xfId="105" applyFont="1" applyBorder="1" applyAlignment="1">
      <alignment horizontal="center"/>
      <protection/>
    </xf>
    <xf numFmtId="3" fontId="21" fillId="0" borderId="18" xfId="102" applyNumberFormat="1" applyFont="1" applyBorder="1">
      <alignment/>
      <protection/>
    </xf>
    <xf numFmtId="0" fontId="49" fillId="0" borderId="0" xfId="105" applyFont="1">
      <alignment/>
      <protection/>
    </xf>
    <xf numFmtId="0" fontId="58" fillId="0" borderId="0" xfId="117" applyFont="1">
      <alignment/>
      <protection/>
    </xf>
    <xf numFmtId="0" fontId="58" fillId="0" borderId="0" xfId="117" applyFont="1" applyAlignment="1">
      <alignment/>
      <protection/>
    </xf>
    <xf numFmtId="0" fontId="24" fillId="0" borderId="0" xfId="117" applyFont="1">
      <alignment/>
      <protection/>
    </xf>
    <xf numFmtId="0" fontId="94" fillId="25" borderId="0" xfId="117" applyFont="1" applyFill="1" applyBorder="1" applyAlignment="1">
      <alignment horizontal="center" vertical="center"/>
      <protection/>
    </xf>
    <xf numFmtId="0" fontId="95" fillId="25" borderId="0" xfId="117" applyFont="1" applyFill="1">
      <alignment/>
      <protection/>
    </xf>
    <xf numFmtId="0" fontId="58" fillId="0" borderId="18" xfId="117" applyFont="1" applyBorder="1">
      <alignment/>
      <protection/>
    </xf>
    <xf numFmtId="0" fontId="96" fillId="0" borderId="18" xfId="117" applyFont="1" applyBorder="1" applyAlignment="1">
      <alignment horizontal="left" vertical="center"/>
      <protection/>
    </xf>
    <xf numFmtId="0" fontId="59" fillId="0" borderId="18" xfId="117" applyFont="1" applyBorder="1" applyAlignment="1">
      <alignment vertical="center"/>
      <protection/>
    </xf>
    <xf numFmtId="0" fontId="97" fillId="0" borderId="0" xfId="117" applyFont="1" applyFill="1" applyBorder="1" applyAlignment="1">
      <alignment vertical="center"/>
      <protection/>
    </xf>
    <xf numFmtId="0" fontId="98" fillId="0" borderId="0" xfId="117" applyFont="1" applyFill="1" applyBorder="1" applyAlignment="1">
      <alignment vertical="center"/>
      <protection/>
    </xf>
    <xf numFmtId="0" fontId="97" fillId="0" borderId="0" xfId="117" applyFont="1" applyFill="1" applyBorder="1">
      <alignment/>
      <protection/>
    </xf>
    <xf numFmtId="49" fontId="16" fillId="0" borderId="18" xfId="117" applyNumberFormat="1" applyFont="1" applyBorder="1" applyAlignment="1">
      <alignment horizontal="center" vertical="distributed"/>
      <protection/>
    </xf>
    <xf numFmtId="0" fontId="16" fillId="0" borderId="18" xfId="117" applyFont="1" applyBorder="1" applyAlignment="1">
      <alignment horizontal="center" vertical="center"/>
      <protection/>
    </xf>
    <xf numFmtId="1" fontId="16" fillId="0" borderId="18" xfId="117" applyNumberFormat="1" applyFont="1" applyBorder="1" applyAlignment="1">
      <alignment horizontal="center" vertical="center"/>
      <protection/>
    </xf>
    <xf numFmtId="3" fontId="16" fillId="0" borderId="18" xfId="117" applyNumberFormat="1" applyFont="1" applyBorder="1" applyAlignment="1">
      <alignment horizontal="center" vertical="center"/>
      <protection/>
    </xf>
    <xf numFmtId="3" fontId="21" fillId="0" borderId="18" xfId="117" applyNumberFormat="1" applyFont="1" applyBorder="1" applyAlignment="1">
      <alignment horizontal="center" vertical="center"/>
      <protection/>
    </xf>
    <xf numFmtId="0" fontId="97" fillId="0" borderId="0" xfId="117" applyFont="1" applyFill="1" applyBorder="1" applyAlignment="1">
      <alignment horizontal="left" vertical="center"/>
      <protection/>
    </xf>
    <xf numFmtId="0" fontId="99" fillId="0" borderId="0" xfId="117" applyFont="1" applyFill="1" applyBorder="1" applyAlignment="1">
      <alignment horizontal="left" vertical="center"/>
      <protection/>
    </xf>
    <xf numFmtId="3" fontId="97" fillId="0" borderId="0" xfId="117" applyNumberFormat="1" applyFont="1" applyFill="1" applyBorder="1" applyAlignment="1">
      <alignment vertical="center"/>
      <protection/>
    </xf>
    <xf numFmtId="0" fontId="16" fillId="0" borderId="18" xfId="117" applyFont="1" applyFill="1" applyBorder="1" applyAlignment="1">
      <alignment horizontal="center" vertical="center"/>
      <protection/>
    </xf>
    <xf numFmtId="0" fontId="98" fillId="0" borderId="0" xfId="117" applyFont="1" applyFill="1" applyBorder="1" applyAlignment="1">
      <alignment horizontal="left" vertical="center"/>
      <protection/>
    </xf>
    <xf numFmtId="3" fontId="98" fillId="0" borderId="0" xfId="117" applyNumberFormat="1" applyFont="1" applyFill="1" applyBorder="1" applyAlignment="1">
      <alignment vertical="center"/>
      <protection/>
    </xf>
    <xf numFmtId="171" fontId="97" fillId="0" borderId="0" xfId="117" applyNumberFormat="1" applyFont="1" applyFill="1" applyBorder="1" applyAlignment="1">
      <alignment vertical="center"/>
      <protection/>
    </xf>
    <xf numFmtId="3" fontId="98" fillId="0" borderId="0" xfId="117" applyNumberFormat="1" applyFont="1" applyFill="1" applyBorder="1" applyAlignment="1">
      <alignment vertical="center"/>
      <protection/>
    </xf>
    <xf numFmtId="171" fontId="98" fillId="0" borderId="0" xfId="117" applyNumberFormat="1" applyFont="1" applyFill="1" applyBorder="1" applyAlignment="1">
      <alignment vertical="center"/>
      <protection/>
    </xf>
    <xf numFmtId="171" fontId="98" fillId="0" borderId="0" xfId="117" applyNumberFormat="1" applyFont="1" applyFill="1" applyBorder="1" applyAlignment="1">
      <alignment vertical="center"/>
      <protection/>
    </xf>
    <xf numFmtId="49" fontId="16" fillId="25" borderId="18" xfId="117" applyNumberFormat="1" applyFont="1" applyFill="1" applyBorder="1" applyAlignment="1">
      <alignment horizontal="center" vertical="distributed"/>
      <protection/>
    </xf>
    <xf numFmtId="0" fontId="16" fillId="25" borderId="18" xfId="117" applyFont="1" applyFill="1" applyBorder="1" applyAlignment="1">
      <alignment horizontal="center" vertical="center"/>
      <protection/>
    </xf>
    <xf numFmtId="3" fontId="16" fillId="25" borderId="18" xfId="117" applyNumberFormat="1" applyFont="1" applyFill="1" applyBorder="1" applyAlignment="1">
      <alignment horizontal="center" vertical="center"/>
      <protection/>
    </xf>
    <xf numFmtId="0" fontId="97" fillId="25" borderId="0" xfId="117" applyFont="1" applyFill="1" applyBorder="1" applyAlignment="1">
      <alignment horizontal="left" vertical="center"/>
      <protection/>
    </xf>
    <xf numFmtId="0" fontId="97" fillId="25" borderId="0" xfId="117" applyFont="1" applyFill="1" applyBorder="1">
      <alignment/>
      <protection/>
    </xf>
    <xf numFmtId="3" fontId="97" fillId="25" borderId="0" xfId="117" applyNumberFormat="1" applyFont="1" applyFill="1" applyBorder="1" applyAlignment="1">
      <alignment vertical="center"/>
      <protection/>
    </xf>
    <xf numFmtId="0" fontId="53" fillId="25" borderId="0" xfId="117" applyFill="1">
      <alignment/>
      <protection/>
    </xf>
    <xf numFmtId="0" fontId="61" fillId="25" borderId="18" xfId="117" applyFont="1" applyFill="1" applyBorder="1" applyAlignment="1">
      <alignment horizontal="center"/>
      <protection/>
    </xf>
    <xf numFmtId="0" fontId="61" fillId="25" borderId="18" xfId="117" applyFont="1" applyFill="1" applyBorder="1" applyAlignment="1">
      <alignment horizontal="center" vertical="center"/>
      <protection/>
    </xf>
    <xf numFmtId="0" fontId="93" fillId="25" borderId="18" xfId="117" applyFont="1" applyFill="1" applyBorder="1" applyAlignment="1">
      <alignment horizontal="center" vertical="center"/>
      <protection/>
    </xf>
    <xf numFmtId="1" fontId="61" fillId="25" borderId="18" xfId="117" applyNumberFormat="1" applyFont="1" applyFill="1" applyBorder="1" applyAlignment="1">
      <alignment horizontal="center" vertical="center"/>
      <protection/>
    </xf>
    <xf numFmtId="3" fontId="61" fillId="25" borderId="18" xfId="117" applyNumberFormat="1" applyFont="1" applyFill="1" applyBorder="1" applyAlignment="1">
      <alignment horizontal="center" vertical="center"/>
      <protection/>
    </xf>
    <xf numFmtId="0" fontId="95" fillId="25" borderId="0" xfId="117" applyFont="1" applyFill="1" applyBorder="1" applyAlignment="1">
      <alignment horizontal="left" vertical="center"/>
      <protection/>
    </xf>
    <xf numFmtId="0" fontId="94" fillId="25" borderId="0" xfId="117" applyFont="1" applyFill="1" applyBorder="1" applyAlignment="1">
      <alignment horizontal="left" vertical="center"/>
      <protection/>
    </xf>
    <xf numFmtId="3" fontId="94" fillId="25" borderId="0" xfId="117" applyNumberFormat="1" applyFont="1" applyFill="1" applyBorder="1" applyAlignment="1">
      <alignment vertical="center"/>
      <protection/>
    </xf>
    <xf numFmtId="171" fontId="95" fillId="25" borderId="0" xfId="117" applyNumberFormat="1" applyFont="1" applyFill="1" applyBorder="1" applyAlignment="1">
      <alignment vertical="center"/>
      <protection/>
    </xf>
    <xf numFmtId="3" fontId="94" fillId="25" borderId="0" xfId="117" applyNumberFormat="1" applyFont="1" applyFill="1" applyBorder="1" applyAlignment="1">
      <alignment vertical="center"/>
      <protection/>
    </xf>
    <xf numFmtId="171" fontId="94" fillId="25" borderId="0" xfId="117" applyNumberFormat="1" applyFont="1" applyFill="1" applyBorder="1" applyAlignment="1">
      <alignment vertical="center"/>
      <protection/>
    </xf>
    <xf numFmtId="171" fontId="94" fillId="25" borderId="0" xfId="117" applyNumberFormat="1" applyFont="1" applyFill="1" applyBorder="1" applyAlignment="1">
      <alignment vertical="center"/>
      <protection/>
    </xf>
    <xf numFmtId="0" fontId="97" fillId="0" borderId="0" xfId="117" applyFont="1" applyFill="1" applyBorder="1" applyAlignment="1">
      <alignment horizontal="right" vertical="center"/>
      <protection/>
    </xf>
    <xf numFmtId="3" fontId="97" fillId="0" borderId="0" xfId="117" applyNumberFormat="1" applyFont="1" applyFill="1" applyBorder="1" applyAlignment="1">
      <alignment vertical="center"/>
      <protection/>
    </xf>
    <xf numFmtId="0" fontId="95" fillId="25" borderId="0" xfId="117" applyFont="1" applyFill="1" applyBorder="1" applyAlignment="1">
      <alignment horizontal="right" vertical="center"/>
      <protection/>
    </xf>
    <xf numFmtId="0" fontId="100" fillId="25" borderId="0" xfId="117" applyFont="1" applyFill="1" applyBorder="1" applyAlignment="1">
      <alignment horizontal="left" vertical="center"/>
      <protection/>
    </xf>
    <xf numFmtId="0" fontId="95" fillId="25" borderId="0" xfId="117" applyFont="1" applyFill="1" applyBorder="1">
      <alignment/>
      <protection/>
    </xf>
    <xf numFmtId="3" fontId="95" fillId="25" borderId="0" xfId="117" applyNumberFormat="1" applyFont="1" applyFill="1" applyBorder="1" applyAlignment="1">
      <alignment vertical="center"/>
      <protection/>
    </xf>
    <xf numFmtId="3" fontId="21" fillId="25" borderId="18" xfId="117" applyNumberFormat="1" applyFont="1" applyFill="1" applyBorder="1" applyAlignment="1">
      <alignment horizontal="center" vertical="center"/>
      <protection/>
    </xf>
    <xf numFmtId="0" fontId="97" fillId="25" borderId="0" xfId="117" applyFont="1" applyFill="1" applyBorder="1" applyAlignment="1">
      <alignment horizontal="right" vertical="center"/>
      <protection/>
    </xf>
    <xf numFmtId="171" fontId="97" fillId="25" borderId="0" xfId="117" applyNumberFormat="1" applyFont="1" applyFill="1" applyBorder="1" applyAlignment="1">
      <alignment vertical="center"/>
      <protection/>
    </xf>
    <xf numFmtId="3" fontId="98" fillId="25" borderId="0" xfId="117" applyNumberFormat="1" applyFont="1" applyFill="1" applyBorder="1" applyAlignment="1">
      <alignment vertical="center"/>
      <protection/>
    </xf>
    <xf numFmtId="0" fontId="53" fillId="25" borderId="0" xfId="117" applyFill="1" applyBorder="1">
      <alignment/>
      <protection/>
    </xf>
    <xf numFmtId="49" fontId="21" fillId="25" borderId="18" xfId="117" applyNumberFormat="1" applyFont="1" applyFill="1" applyBorder="1" applyAlignment="1">
      <alignment horizontal="center" vertical="distributed"/>
      <protection/>
    </xf>
    <xf numFmtId="0" fontId="21" fillId="25" borderId="18" xfId="117" applyFont="1" applyFill="1" applyBorder="1" applyAlignment="1">
      <alignment horizontal="center" vertical="center"/>
      <protection/>
    </xf>
    <xf numFmtId="1" fontId="59" fillId="25" borderId="18" xfId="117" applyNumberFormat="1" applyFont="1" applyFill="1" applyBorder="1" applyAlignment="1">
      <alignment horizontal="center" vertical="center"/>
      <protection/>
    </xf>
    <xf numFmtId="0" fontId="98" fillId="0" borderId="0" xfId="117" applyFont="1" applyFill="1" applyBorder="1">
      <alignment/>
      <protection/>
    </xf>
    <xf numFmtId="49" fontId="61" fillId="25" borderId="18" xfId="117" applyNumberFormat="1" applyFont="1" applyFill="1" applyBorder="1" applyAlignment="1">
      <alignment horizontal="center" vertical="distributed"/>
      <protection/>
    </xf>
    <xf numFmtId="3" fontId="95" fillId="25" borderId="0" xfId="117" applyNumberFormat="1" applyFont="1" applyFill="1" applyBorder="1" applyAlignment="1">
      <alignment vertical="center"/>
      <protection/>
    </xf>
    <xf numFmtId="49" fontId="21" fillId="0" borderId="18" xfId="117" applyNumberFormat="1" applyFont="1" applyBorder="1" applyAlignment="1">
      <alignment horizontal="center" vertical="distributed"/>
      <protection/>
    </xf>
    <xf numFmtId="0" fontId="21" fillId="0" borderId="18" xfId="117" applyFont="1" applyBorder="1" applyAlignment="1">
      <alignment horizontal="center" vertical="center"/>
      <protection/>
    </xf>
    <xf numFmtId="0" fontId="16" fillId="0" borderId="18" xfId="117" applyFont="1" applyBorder="1" applyAlignment="1">
      <alignment horizontal="center" vertical="distributed"/>
      <protection/>
    </xf>
    <xf numFmtId="0" fontId="16" fillId="25" borderId="18" xfId="117" applyFont="1" applyFill="1" applyBorder="1" applyAlignment="1">
      <alignment horizontal="center"/>
      <protection/>
    </xf>
    <xf numFmtId="3" fontId="97" fillId="25" borderId="0" xfId="117" applyNumberFormat="1" applyFont="1" applyFill="1" applyBorder="1" applyAlignment="1">
      <alignment vertical="center"/>
      <protection/>
    </xf>
    <xf numFmtId="0" fontId="93" fillId="25" borderId="18" xfId="117" applyFont="1" applyFill="1" applyBorder="1">
      <alignment/>
      <protection/>
    </xf>
    <xf numFmtId="0" fontId="59" fillId="0" borderId="18" xfId="117" applyFont="1" applyBorder="1" applyAlignment="1">
      <alignment horizontal="center" vertical="center"/>
      <protection/>
    </xf>
    <xf numFmtId="49" fontId="93" fillId="25" borderId="18" xfId="117" applyNumberFormat="1" applyFont="1" applyFill="1" applyBorder="1" applyAlignment="1">
      <alignment horizontal="center"/>
      <protection/>
    </xf>
    <xf numFmtId="0" fontId="94" fillId="25" borderId="0" xfId="117" applyFont="1" applyFill="1" applyBorder="1" applyAlignment="1">
      <alignment horizontal="right" vertical="center"/>
      <protection/>
    </xf>
    <xf numFmtId="0" fontId="94" fillId="25" borderId="0" xfId="117" applyFont="1" applyFill="1" applyBorder="1" applyAlignment="1">
      <alignment horizontal="left" vertical="center"/>
      <protection/>
    </xf>
    <xf numFmtId="0" fontId="53" fillId="0" borderId="0" xfId="117" applyAlignment="1">
      <alignment/>
      <protection/>
    </xf>
    <xf numFmtId="0" fontId="37" fillId="25" borderId="51" xfId="117" applyFont="1" applyFill="1" applyBorder="1" applyAlignment="1">
      <alignment horizontal="center" vertical="center" wrapText="1"/>
      <protection/>
    </xf>
    <xf numFmtId="0" fontId="37" fillId="25" borderId="18" xfId="117" applyFont="1" applyFill="1" applyBorder="1" applyAlignment="1">
      <alignment horizontal="center" vertical="center" wrapText="1"/>
      <protection/>
    </xf>
    <xf numFmtId="0" fontId="101" fillId="0" borderId="0" xfId="117" applyFont="1">
      <alignment/>
      <protection/>
    </xf>
    <xf numFmtId="0" fontId="21" fillId="25" borderId="18" xfId="117" applyFont="1" applyFill="1" applyBorder="1" applyAlignment="1">
      <alignment horizontal="center" vertical="distributed"/>
      <protection/>
    </xf>
    <xf numFmtId="0" fontId="21" fillId="25" borderId="55" xfId="117" applyFont="1" applyFill="1" applyBorder="1" applyAlignment="1">
      <alignment horizontal="center" vertical="distributed"/>
      <protection/>
    </xf>
    <xf numFmtId="0" fontId="65" fillId="25" borderId="55" xfId="117" applyFont="1" applyFill="1" applyBorder="1" applyAlignment="1">
      <alignment horizontal="center" vertical="distributed"/>
      <protection/>
    </xf>
    <xf numFmtId="0" fontId="59" fillId="25" borderId="55" xfId="117" applyFont="1" applyFill="1" applyBorder="1" applyAlignment="1">
      <alignment horizontal="left" vertical="center"/>
      <protection/>
    </xf>
    <xf numFmtId="0" fontId="65" fillId="25" borderId="19" xfId="117" applyFont="1" applyFill="1" applyBorder="1" applyAlignment="1">
      <alignment horizontal="right" vertical="distributed"/>
      <protection/>
    </xf>
    <xf numFmtId="0" fontId="65" fillId="25" borderId="19" xfId="117" applyFont="1" applyFill="1" applyBorder="1" applyAlignment="1">
      <alignment horizontal="center" vertical="distributed"/>
      <protection/>
    </xf>
    <xf numFmtId="0" fontId="65" fillId="25" borderId="18" xfId="117" applyFont="1" applyFill="1" applyBorder="1" applyAlignment="1">
      <alignment horizontal="center" vertical="distributed"/>
      <protection/>
    </xf>
    <xf numFmtId="0" fontId="21" fillId="25" borderId="18" xfId="117" applyFont="1" applyFill="1" applyBorder="1" applyAlignment="1">
      <alignment horizontal="center"/>
      <protection/>
    </xf>
    <xf numFmtId="49" fontId="16" fillId="25" borderId="36" xfId="117" applyNumberFormat="1" applyFont="1" applyFill="1" applyBorder="1" applyAlignment="1">
      <alignment horizontal="center" vertical="center"/>
      <protection/>
    </xf>
    <xf numFmtId="0" fontId="16" fillId="25" borderId="36" xfId="117" applyFont="1" applyFill="1" applyBorder="1" applyAlignment="1">
      <alignment horizontal="center" vertical="center"/>
      <protection/>
    </xf>
    <xf numFmtId="49" fontId="16" fillId="25" borderId="18" xfId="117" applyNumberFormat="1" applyFont="1" applyFill="1" applyBorder="1" applyAlignment="1">
      <alignment horizontal="center" vertical="center"/>
      <protection/>
    </xf>
    <xf numFmtId="49" fontId="16" fillId="25" borderId="19" xfId="117" applyNumberFormat="1" applyFont="1" applyFill="1" applyBorder="1" applyAlignment="1">
      <alignment horizontal="center" vertical="center"/>
      <protection/>
    </xf>
    <xf numFmtId="0" fontId="37" fillId="25" borderId="18" xfId="117" applyFont="1" applyFill="1" applyBorder="1" applyAlignment="1">
      <alignment horizontal="center"/>
      <protection/>
    </xf>
    <xf numFmtId="49" fontId="16" fillId="25" borderId="55" xfId="117" applyNumberFormat="1" applyFont="1" applyFill="1" applyBorder="1" applyAlignment="1">
      <alignment horizontal="center" vertical="center"/>
      <protection/>
    </xf>
    <xf numFmtId="0" fontId="59" fillId="25" borderId="18" xfId="117" applyFont="1" applyFill="1" applyBorder="1" applyAlignment="1">
      <alignment horizontal="center"/>
      <protection/>
    </xf>
    <xf numFmtId="0" fontId="102" fillId="25" borderId="36" xfId="117" applyFont="1" applyFill="1" applyBorder="1">
      <alignment/>
      <protection/>
    </xf>
    <xf numFmtId="0" fontId="60" fillId="25" borderId="36" xfId="117" applyFont="1" applyFill="1" applyBorder="1" applyAlignment="1">
      <alignment horizontal="center" vertical="distributed"/>
      <protection/>
    </xf>
    <xf numFmtId="0" fontId="59" fillId="25" borderId="18" xfId="117" applyFont="1" applyFill="1" applyBorder="1" applyAlignment="1">
      <alignment vertical="center"/>
      <protection/>
    </xf>
    <xf numFmtId="3" fontId="59" fillId="25" borderId="18" xfId="121" applyNumberFormat="1" applyFont="1" applyFill="1" applyBorder="1" applyAlignment="1">
      <alignment horizontal="center" vertical="center"/>
    </xf>
    <xf numFmtId="0" fontId="103" fillId="0" borderId="0" xfId="117" applyFont="1">
      <alignment/>
      <protection/>
    </xf>
    <xf numFmtId="0" fontId="58" fillId="25" borderId="36" xfId="117" applyFont="1" applyFill="1" applyBorder="1">
      <alignment/>
      <protection/>
    </xf>
    <xf numFmtId="0" fontId="16" fillId="25" borderId="36" xfId="117" applyFont="1" applyFill="1" applyBorder="1" applyAlignment="1">
      <alignment horizontal="center" vertical="distributed"/>
      <protection/>
    </xf>
    <xf numFmtId="0" fontId="21" fillId="25" borderId="36" xfId="117" applyFont="1" applyFill="1" applyBorder="1" applyAlignment="1">
      <alignment vertical="center"/>
      <protection/>
    </xf>
    <xf numFmtId="3" fontId="21" fillId="25" borderId="18" xfId="121" applyNumberFormat="1" applyFont="1" applyFill="1" applyBorder="1" applyAlignment="1">
      <alignment horizontal="center" vertical="center"/>
    </xf>
    <xf numFmtId="0" fontId="58" fillId="25" borderId="18" xfId="117" applyFont="1" applyFill="1" applyBorder="1">
      <alignment/>
      <protection/>
    </xf>
    <xf numFmtId="0" fontId="59" fillId="25" borderId="18" xfId="117" applyFont="1" applyFill="1" applyBorder="1" applyAlignment="1">
      <alignment horizontal="center" vertical="center"/>
      <protection/>
    </xf>
    <xf numFmtId="0" fontId="60" fillId="25" borderId="18" xfId="117" applyFont="1" applyFill="1" applyBorder="1" applyAlignment="1">
      <alignment horizontal="center" vertical="center"/>
      <protection/>
    </xf>
    <xf numFmtId="0" fontId="102" fillId="25" borderId="0" xfId="117" applyFont="1" applyFill="1" applyAlignment="1">
      <alignment horizontal="center" vertical="center"/>
      <protection/>
    </xf>
    <xf numFmtId="3" fontId="59" fillId="25" borderId="18" xfId="117" applyNumberFormat="1" applyFont="1" applyFill="1" applyBorder="1" applyAlignment="1">
      <alignment horizontal="center" vertical="center"/>
      <protection/>
    </xf>
    <xf numFmtId="0" fontId="16" fillId="25" borderId="0" xfId="117" applyFont="1" applyFill="1" applyBorder="1" applyAlignment="1">
      <alignment horizontal="center" vertical="center"/>
      <protection/>
    </xf>
    <xf numFmtId="0" fontId="60" fillId="25" borderId="36" xfId="117" applyFont="1" applyFill="1" applyBorder="1" applyAlignment="1">
      <alignment horizontal="center" vertical="center"/>
      <protection/>
    </xf>
    <xf numFmtId="0" fontId="102" fillId="25" borderId="18" xfId="117" applyFont="1" applyFill="1" applyBorder="1" applyAlignment="1">
      <alignment horizontal="center" vertical="center"/>
      <protection/>
    </xf>
    <xf numFmtId="0" fontId="58" fillId="25" borderId="36" xfId="117" applyFont="1" applyFill="1" applyBorder="1" applyAlignment="1">
      <alignment horizontal="center" vertical="center"/>
      <protection/>
    </xf>
    <xf numFmtId="0" fontId="21" fillId="25" borderId="36" xfId="117" applyFont="1" applyFill="1" applyBorder="1" applyAlignment="1">
      <alignment horizontal="center" vertical="center"/>
      <protection/>
    </xf>
    <xf numFmtId="49" fontId="59" fillId="25" borderId="18" xfId="117" applyNumberFormat="1" applyFont="1" applyFill="1" applyBorder="1" applyAlignment="1">
      <alignment horizontal="center" vertical="distributed"/>
      <protection/>
    </xf>
    <xf numFmtId="0" fontId="58" fillId="25" borderId="0" xfId="117" applyFont="1" applyFill="1" applyAlignment="1">
      <alignment horizontal="center" vertical="center"/>
      <protection/>
    </xf>
    <xf numFmtId="49" fontId="60" fillId="25" borderId="36" xfId="117" applyNumberFormat="1" applyFont="1" applyFill="1" applyBorder="1" applyAlignment="1">
      <alignment horizontal="center" vertical="center"/>
      <protection/>
    </xf>
    <xf numFmtId="0" fontId="60" fillId="25" borderId="0" xfId="117" applyFont="1" applyFill="1" applyBorder="1" applyAlignment="1">
      <alignment horizontal="center" vertical="center"/>
      <protection/>
    </xf>
    <xf numFmtId="0" fontId="59" fillId="25" borderId="36" xfId="117" applyFont="1" applyFill="1" applyBorder="1" applyAlignment="1">
      <alignment horizontal="center" vertical="center"/>
      <protection/>
    </xf>
    <xf numFmtId="0" fontId="104" fillId="0" borderId="0" xfId="117" applyFont="1" applyFill="1">
      <alignment/>
      <protection/>
    </xf>
    <xf numFmtId="0" fontId="53" fillId="0" borderId="0" xfId="117" applyFill="1">
      <alignment/>
      <protection/>
    </xf>
    <xf numFmtId="0" fontId="59" fillId="25" borderId="36" xfId="117" applyFont="1" applyFill="1" applyBorder="1" applyAlignment="1">
      <alignment horizontal="left" vertical="center"/>
      <protection/>
    </xf>
    <xf numFmtId="0" fontId="103" fillId="0" borderId="0" xfId="117" applyFont="1" applyFill="1">
      <alignment/>
      <protection/>
    </xf>
    <xf numFmtId="0" fontId="93" fillId="25" borderId="36" xfId="117" applyFont="1" applyFill="1" applyBorder="1" applyAlignment="1">
      <alignment horizontal="center" vertical="center"/>
      <protection/>
    </xf>
    <xf numFmtId="0" fontId="105" fillId="25" borderId="18" xfId="117" applyFont="1" applyFill="1" applyBorder="1" applyAlignment="1">
      <alignment horizontal="center" vertical="center"/>
      <protection/>
    </xf>
    <xf numFmtId="3" fontId="105" fillId="25" borderId="18" xfId="117" applyNumberFormat="1" applyFont="1" applyFill="1" applyBorder="1" applyAlignment="1">
      <alignment horizontal="center" vertical="center"/>
      <protection/>
    </xf>
    <xf numFmtId="0" fontId="95" fillId="0" borderId="0" xfId="117" applyFont="1">
      <alignment/>
      <protection/>
    </xf>
    <xf numFmtId="164" fontId="33" fillId="0" borderId="0" xfId="0" applyNumberFormat="1" applyFont="1" applyFill="1" applyAlignment="1">
      <alignment horizontal="right" vertical="center"/>
    </xf>
    <xf numFmtId="0" fontId="97" fillId="0" borderId="0" xfId="110" applyFont="1" applyFill="1">
      <alignment/>
      <protection/>
    </xf>
    <xf numFmtId="0" fontId="53" fillId="0" borderId="0" xfId="110" applyFill="1">
      <alignment/>
      <protection/>
    </xf>
    <xf numFmtId="0" fontId="101" fillId="0" borderId="0" xfId="110" applyFont="1" applyFill="1" applyAlignment="1">
      <alignment vertical="center"/>
      <protection/>
    </xf>
    <xf numFmtId="0" fontId="0" fillId="0" borderId="0" xfId="110" applyFont="1" applyFill="1">
      <alignment/>
      <protection/>
    </xf>
    <xf numFmtId="0" fontId="53" fillId="0" borderId="0" xfId="110" applyFont="1" applyFill="1">
      <alignment/>
      <protection/>
    </xf>
    <xf numFmtId="0" fontId="31" fillId="0" borderId="16" xfId="110" applyFont="1" applyFill="1" applyBorder="1" applyAlignment="1">
      <alignment horizontal="center" vertical="center"/>
      <protection/>
    </xf>
    <xf numFmtId="0" fontId="101" fillId="0" borderId="0" xfId="110" applyFont="1" applyFill="1">
      <alignment/>
      <protection/>
    </xf>
    <xf numFmtId="0" fontId="107" fillId="0" borderId="13" xfId="110" applyNumberFormat="1" applyFont="1" applyFill="1" applyBorder="1" applyAlignment="1" applyProtection="1">
      <alignment horizontal="center" vertical="center"/>
      <protection/>
    </xf>
    <xf numFmtId="0" fontId="107" fillId="0" borderId="14" xfId="110" applyNumberFormat="1" applyFont="1" applyFill="1" applyBorder="1" applyAlignment="1" applyProtection="1">
      <alignment horizontal="center" vertical="center"/>
      <protection/>
    </xf>
    <xf numFmtId="0" fontId="107" fillId="0" borderId="27" xfId="110" applyNumberFormat="1" applyFont="1" applyFill="1" applyBorder="1" applyAlignment="1" applyProtection="1">
      <alignment horizontal="center" vertical="center"/>
      <protection/>
    </xf>
    <xf numFmtId="0" fontId="53" fillId="0" borderId="0" xfId="110" applyFill="1" applyAlignment="1">
      <alignment vertical="center"/>
      <protection/>
    </xf>
    <xf numFmtId="173" fontId="28" fillId="0" borderId="23" xfId="110" applyNumberFormat="1" applyFont="1" applyFill="1" applyBorder="1" applyAlignment="1">
      <alignment horizontal="center" vertical="center"/>
      <protection/>
    </xf>
    <xf numFmtId="0" fontId="28" fillId="0" borderId="19" xfId="110" applyFont="1" applyFill="1" applyBorder="1" applyAlignment="1">
      <alignment horizontal="left" vertical="center" wrapText="1"/>
      <protection/>
    </xf>
    <xf numFmtId="173" fontId="28" fillId="0" borderId="17" xfId="110" applyNumberFormat="1" applyFont="1" applyFill="1" applyBorder="1" applyAlignment="1">
      <alignment horizontal="center" vertical="center"/>
      <protection/>
    </xf>
    <xf numFmtId="0" fontId="28" fillId="0" borderId="18" xfId="110" applyFont="1" applyFill="1" applyBorder="1" applyAlignment="1">
      <alignment horizontal="left" vertical="center" wrapText="1"/>
      <protection/>
    </xf>
    <xf numFmtId="173" fontId="28" fillId="0" borderId="28" xfId="110" applyNumberFormat="1" applyFont="1" applyFill="1" applyBorder="1" applyAlignment="1">
      <alignment horizontal="center" vertical="center"/>
      <protection/>
    </xf>
    <xf numFmtId="0" fontId="28" fillId="0" borderId="29" xfId="110" applyFont="1" applyFill="1" applyBorder="1" applyAlignment="1">
      <alignment horizontal="left" vertical="center" wrapText="1"/>
      <protection/>
    </xf>
    <xf numFmtId="173" fontId="34" fillId="0" borderId="20" xfId="110" applyNumberFormat="1" applyFont="1" applyFill="1" applyBorder="1" applyAlignment="1">
      <alignment horizontal="center" vertical="center"/>
      <protection/>
    </xf>
    <xf numFmtId="0" fontId="34" fillId="0" borderId="21" xfId="110" applyFont="1" applyFill="1" applyBorder="1" applyAlignment="1">
      <alignment horizontal="left" vertical="center" wrapText="1"/>
      <protection/>
    </xf>
    <xf numFmtId="0" fontId="108" fillId="0" borderId="0" xfId="110" applyFont="1" applyFill="1" applyAlignment="1">
      <alignment vertical="center"/>
      <protection/>
    </xf>
    <xf numFmtId="173" fontId="34" fillId="0" borderId="63" xfId="110" applyNumberFormat="1" applyFont="1" applyFill="1" applyBorder="1" applyAlignment="1">
      <alignment horizontal="center" vertical="center"/>
      <protection/>
    </xf>
    <xf numFmtId="0" fontId="34" fillId="0" borderId="64" xfId="110" applyFont="1" applyFill="1" applyBorder="1" applyAlignment="1">
      <alignment horizontal="left" vertical="center" wrapText="1"/>
      <protection/>
    </xf>
    <xf numFmtId="173" fontId="34" fillId="0" borderId="20" xfId="110" applyNumberFormat="1" applyFont="1" applyFill="1" applyBorder="1" applyAlignment="1">
      <alignment horizontal="center" vertical="center"/>
      <protection/>
    </xf>
    <xf numFmtId="0" fontId="109" fillId="0" borderId="0" xfId="110" applyFont="1" applyFill="1">
      <alignment/>
      <protection/>
    </xf>
    <xf numFmtId="0" fontId="83" fillId="0" borderId="0" xfId="110" applyFont="1" applyFill="1">
      <alignment/>
      <protection/>
    </xf>
    <xf numFmtId="0" fontId="41" fillId="0" borderId="65" xfId="110" applyFont="1" applyFill="1" applyBorder="1" applyAlignment="1" quotePrefix="1">
      <alignment horizontal="center" vertical="center" wrapText="1"/>
      <protection/>
    </xf>
    <xf numFmtId="0" fontId="41" fillId="0" borderId="33" xfId="110" applyFont="1" applyFill="1" applyBorder="1" applyAlignment="1">
      <alignment horizontal="center" vertical="center"/>
      <protection/>
    </xf>
    <xf numFmtId="0" fontId="41" fillId="0" borderId="32" xfId="110" applyFont="1" applyFill="1" applyBorder="1" applyAlignment="1">
      <alignment horizontal="center" vertical="center" wrapText="1"/>
      <protection/>
    </xf>
    <xf numFmtId="0" fontId="41" fillId="0" borderId="33" xfId="110" applyFont="1" applyFill="1" applyBorder="1" applyAlignment="1">
      <alignment horizontal="center" vertical="center" wrapText="1"/>
      <protection/>
    </xf>
    <xf numFmtId="173" fontId="28" fillId="0" borderId="15" xfId="110" applyNumberFormat="1" applyFont="1" applyFill="1" applyBorder="1" applyAlignment="1">
      <alignment horizontal="center" vertical="center"/>
      <protection/>
    </xf>
    <xf numFmtId="0" fontId="28" fillId="0" borderId="16" xfId="110" applyFont="1" applyFill="1" applyBorder="1" applyAlignment="1">
      <alignment horizontal="left" vertical="center" wrapText="1" indent="1"/>
      <protection/>
    </xf>
    <xf numFmtId="0" fontId="28" fillId="0" borderId="18" xfId="110" applyFont="1" applyFill="1" applyBorder="1" applyAlignment="1" quotePrefix="1">
      <alignment horizontal="left" vertical="center" wrapText="1" indent="1"/>
      <protection/>
    </xf>
    <xf numFmtId="0" fontId="101" fillId="0" borderId="0" xfId="110" applyFont="1" applyFill="1" applyBorder="1" applyAlignment="1">
      <alignment vertical="center"/>
      <protection/>
    </xf>
    <xf numFmtId="0" fontId="53" fillId="0" borderId="0" xfId="110" applyFill="1" applyBorder="1" applyAlignment="1">
      <alignment vertical="center"/>
      <protection/>
    </xf>
    <xf numFmtId="0" fontId="28" fillId="0" borderId="19" xfId="110" applyFont="1" applyFill="1" applyBorder="1" applyAlignment="1">
      <alignment horizontal="left" vertical="center" wrapText="1" indent="1"/>
      <protection/>
    </xf>
    <xf numFmtId="173" fontId="28" fillId="0" borderId="13" xfId="110" applyNumberFormat="1" applyFont="1" applyFill="1" applyBorder="1" applyAlignment="1">
      <alignment horizontal="center" vertical="center"/>
      <protection/>
    </xf>
    <xf numFmtId="0" fontId="28" fillId="0" borderId="14" xfId="110" applyFont="1" applyFill="1" applyBorder="1" applyAlignment="1" quotePrefix="1">
      <alignment horizontal="left" vertical="center" wrapText="1" indent="1"/>
      <protection/>
    </xf>
    <xf numFmtId="3" fontId="72" fillId="0" borderId="18" xfId="111" applyNumberFormat="1" applyFont="1" applyBorder="1" applyAlignment="1">
      <alignment wrapText="1"/>
      <protection/>
    </xf>
    <xf numFmtId="3" fontId="58" fillId="0" borderId="18" xfId="111" applyNumberFormat="1" applyFont="1" applyBorder="1" applyAlignment="1">
      <alignment wrapText="1"/>
      <protection/>
    </xf>
    <xf numFmtId="0" fontId="24" fillId="10" borderId="36" xfId="101" applyFont="1" applyFill="1" applyBorder="1" applyAlignment="1">
      <alignment horizontal="center" vertical="center" wrapText="1"/>
      <protection/>
    </xf>
    <xf numFmtId="0" fontId="110" fillId="0" borderId="40" xfId="111" applyFont="1" applyBorder="1" applyAlignment="1">
      <alignment horizontal="center" wrapText="1"/>
      <protection/>
    </xf>
    <xf numFmtId="3" fontId="87" fillId="0" borderId="56" xfId="111" applyNumberFormat="1" applyFont="1" applyBorder="1" applyAlignment="1">
      <alignment wrapText="1"/>
      <protection/>
    </xf>
    <xf numFmtId="3" fontId="72" fillId="0" borderId="51" xfId="111" applyNumberFormat="1" applyFont="1" applyBorder="1" applyAlignment="1">
      <alignment wrapText="1"/>
      <protection/>
    </xf>
    <xf numFmtId="3" fontId="88" fillId="0" borderId="51" xfId="111" applyNumberFormat="1" applyFont="1" applyBorder="1" applyAlignment="1">
      <alignment wrapText="1"/>
      <protection/>
    </xf>
    <xf numFmtId="3" fontId="87" fillId="0" borderId="51" xfId="111" applyNumberFormat="1" applyFont="1" applyBorder="1" applyAlignment="1">
      <alignment wrapText="1"/>
      <protection/>
    </xf>
    <xf numFmtId="3" fontId="75" fillId="0" borderId="51" xfId="111" applyNumberFormat="1" applyFont="1" applyBorder="1" applyAlignment="1">
      <alignment wrapText="1"/>
      <protection/>
    </xf>
    <xf numFmtId="3" fontId="46" fillId="0" borderId="66" xfId="111" applyNumberFormat="1" applyFont="1" applyBorder="1" applyAlignment="1">
      <alignment wrapText="1"/>
      <protection/>
    </xf>
    <xf numFmtId="3" fontId="58" fillId="0" borderId="51" xfId="112" applyNumberFormat="1" applyFont="1" applyBorder="1" applyProtection="1">
      <alignment/>
      <protection locked="0"/>
    </xf>
    <xf numFmtId="0" fontId="24" fillId="10" borderId="67" xfId="101" applyFont="1" applyFill="1" applyBorder="1" applyAlignment="1">
      <alignment horizontal="center" vertical="center"/>
      <protection/>
    </xf>
    <xf numFmtId="0" fontId="37" fillId="0" borderId="59" xfId="99" applyFont="1" applyBorder="1" applyAlignment="1">
      <alignment vertical="center" wrapText="1"/>
      <protection/>
    </xf>
    <xf numFmtId="0" fontId="37" fillId="0" borderId="60" xfId="99" applyFont="1" applyBorder="1" applyAlignment="1">
      <alignment vertical="center" wrapText="1"/>
      <protection/>
    </xf>
    <xf numFmtId="0" fontId="24" fillId="23" borderId="60" xfId="99" applyFont="1" applyFill="1" applyBorder="1" applyAlignment="1">
      <alignment vertical="center" wrapText="1"/>
      <protection/>
    </xf>
    <xf numFmtId="0" fontId="58" fillId="0" borderId="61" xfId="99" applyFont="1" applyBorder="1" applyAlignment="1">
      <alignment vertical="center" wrapText="1"/>
      <protection/>
    </xf>
    <xf numFmtId="0" fontId="58" fillId="0" borderId="18" xfId="99" applyFont="1" applyBorder="1" applyAlignment="1">
      <alignment vertical="center" wrapText="1"/>
      <protection/>
    </xf>
    <xf numFmtId="0" fontId="24" fillId="23" borderId="18" xfId="99" applyFont="1" applyFill="1" applyBorder="1" applyAlignment="1">
      <alignment vertical="center" wrapText="1"/>
      <protection/>
    </xf>
    <xf numFmtId="0" fontId="37" fillId="0" borderId="68" xfId="99" applyFont="1" applyBorder="1" applyAlignment="1">
      <alignment vertical="center" wrapText="1"/>
      <protection/>
    </xf>
    <xf numFmtId="0" fontId="66" fillId="10" borderId="18" xfId="101" applyFont="1" applyFill="1" applyBorder="1" applyAlignment="1">
      <alignment wrapText="1"/>
      <protection/>
    </xf>
    <xf numFmtId="0" fontId="37" fillId="0" borderId="0" xfId="101" applyFont="1" applyFill="1" applyBorder="1" applyAlignment="1">
      <alignment wrapText="1"/>
      <protection/>
    </xf>
    <xf numFmtId="3" fontId="65" fillId="0" borderId="29" xfId="106" applyNumberFormat="1" applyFont="1" applyBorder="1">
      <alignment/>
      <protection/>
    </xf>
    <xf numFmtId="3" fontId="87" fillId="0" borderId="18" xfId="111" applyNumberFormat="1" applyFont="1" applyBorder="1" applyAlignment="1">
      <alignment wrapText="1"/>
      <protection/>
    </xf>
    <xf numFmtId="0" fontId="31" fillId="0" borderId="69" xfId="111" applyFont="1" applyFill="1" applyBorder="1" applyAlignment="1" applyProtection="1">
      <alignment vertical="center" wrapText="1"/>
      <protection/>
    </xf>
    <xf numFmtId="3" fontId="59" fillId="0" borderId="18" xfId="117" applyNumberFormat="1" applyFont="1" applyBorder="1" applyAlignment="1">
      <alignment horizontal="left" vertical="center"/>
      <protection/>
    </xf>
    <xf numFmtId="0" fontId="59" fillId="0" borderId="18" xfId="117" applyFont="1" applyBorder="1">
      <alignment/>
      <protection/>
    </xf>
    <xf numFmtId="0" fontId="59" fillId="0" borderId="17" xfId="117" applyFont="1" applyBorder="1" applyAlignment="1">
      <alignment horizontal="left" vertical="center"/>
      <protection/>
    </xf>
    <xf numFmtId="0" fontId="53" fillId="0" borderId="70" xfId="117" applyBorder="1">
      <alignment/>
      <protection/>
    </xf>
    <xf numFmtId="3" fontId="66" fillId="27" borderId="25" xfId="117" applyNumberFormat="1" applyFont="1" applyFill="1" applyBorder="1" applyAlignment="1">
      <alignment vertical="center"/>
      <protection/>
    </xf>
    <xf numFmtId="0" fontId="61" fillId="0" borderId="17" xfId="117" applyFont="1" applyFill="1" applyBorder="1" applyAlignment="1">
      <alignment horizontal="left" vertical="center"/>
      <protection/>
    </xf>
    <xf numFmtId="0" fontId="61" fillId="0" borderId="18" xfId="117" applyFont="1" applyFill="1" applyBorder="1" applyAlignment="1">
      <alignment horizontal="left" vertical="center"/>
      <protection/>
    </xf>
    <xf numFmtId="3" fontId="61" fillId="0" borderId="18" xfId="117" applyNumberFormat="1" applyFont="1" applyFill="1" applyBorder="1" applyAlignment="1">
      <alignment horizontal="right" vertical="center"/>
      <protection/>
    </xf>
    <xf numFmtId="3" fontId="61" fillId="0" borderId="25" xfId="117" applyNumberFormat="1" applyFont="1" applyFill="1" applyBorder="1" applyAlignment="1">
      <alignment horizontal="right" vertical="center"/>
      <protection/>
    </xf>
    <xf numFmtId="0" fontId="61" fillId="0" borderId="36" xfId="117" applyFont="1" applyFill="1" applyBorder="1" applyAlignment="1">
      <alignment horizontal="left" vertical="center"/>
      <protection/>
    </xf>
    <xf numFmtId="3" fontId="61" fillId="0" borderId="18" xfId="117" applyNumberFormat="1" applyFont="1" applyFill="1" applyBorder="1">
      <alignment/>
      <protection/>
    </xf>
    <xf numFmtId="3" fontId="61" fillId="0" borderId="25" xfId="117" applyNumberFormat="1" applyFont="1" applyFill="1" applyBorder="1">
      <alignment/>
      <protection/>
    </xf>
    <xf numFmtId="0" fontId="16" fillId="0" borderId="18" xfId="117" applyFont="1" applyBorder="1" applyAlignment="1">
      <alignment vertical="center"/>
      <protection/>
    </xf>
    <xf numFmtId="0" fontId="27" fillId="10" borderId="55" xfId="101" applyFont="1" applyFill="1" applyBorder="1" applyAlignment="1">
      <alignment horizontal="center" vertical="center" wrapText="1"/>
      <protection/>
    </xf>
    <xf numFmtId="0" fontId="111" fillId="10" borderId="18" xfId="105" applyFont="1" applyFill="1" applyBorder="1">
      <alignment/>
      <protection/>
    </xf>
    <xf numFmtId="0" fontId="45" fillId="10" borderId="18" xfId="105" applyFont="1" applyFill="1" applyBorder="1" applyAlignment="1">
      <alignment horizontal="left" vertical="distributed"/>
      <protection/>
    </xf>
    <xf numFmtId="3" fontId="45" fillId="10" borderId="18" xfId="105" applyNumberFormat="1" applyFont="1" applyFill="1" applyBorder="1" applyAlignment="1">
      <alignment vertical="distributed"/>
      <protection/>
    </xf>
    <xf numFmtId="0" fontId="58" fillId="0" borderId="0" xfId="0" applyFont="1" applyAlignment="1">
      <alignment/>
    </xf>
    <xf numFmtId="0" fontId="36" fillId="0" borderId="65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58" fillId="28" borderId="71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7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7" fillId="0" borderId="72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14" xfId="0" applyFont="1" applyBorder="1" applyAlignment="1" applyProtection="1">
      <alignment horizontal="left" vertical="center" indent="1"/>
      <protection locked="0"/>
    </xf>
    <xf numFmtId="3" fontId="27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73" xfId="0" applyFont="1" applyBorder="1" applyAlignment="1">
      <alignment horizontal="right" vertical="center" indent="1"/>
    </xf>
    <xf numFmtId="0" fontId="30" fillId="0" borderId="58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0" fillId="0" borderId="0" xfId="108" applyFont="1" applyFill="1" applyAlignment="1">
      <alignment horizontal="center" vertical="center" wrapText="1"/>
      <protection/>
    </xf>
    <xf numFmtId="0" fontId="21" fillId="0" borderId="0" xfId="108" applyFont="1" applyAlignment="1">
      <alignment horizontal="center" wrapText="1"/>
      <protection/>
    </xf>
    <xf numFmtId="0" fontId="0" fillId="0" borderId="0" xfId="108" applyFill="1" applyAlignment="1">
      <alignment vertical="center" wrapText="1"/>
      <protection/>
    </xf>
    <xf numFmtId="0" fontId="27" fillId="0" borderId="0" xfId="108" applyFont="1" applyAlignment="1">
      <alignment wrapText="1"/>
      <protection/>
    </xf>
    <xf numFmtId="164" fontId="44" fillId="0" borderId="0" xfId="108" applyNumberFormat="1" applyFont="1" applyFill="1" applyAlignment="1">
      <alignment horizontal="center" vertical="center" wrapText="1"/>
      <protection/>
    </xf>
    <xf numFmtId="0" fontId="37" fillId="0" borderId="0" xfId="108" applyFont="1" applyAlignment="1">
      <alignment horizontal="center" wrapText="1"/>
      <protection/>
    </xf>
    <xf numFmtId="164" fontId="44" fillId="0" borderId="0" xfId="108" applyNumberFormat="1" applyFont="1" applyFill="1" applyAlignment="1">
      <alignment vertical="center" wrapText="1"/>
      <protection/>
    </xf>
    <xf numFmtId="164" fontId="28" fillId="0" borderId="0" xfId="108" applyNumberFormat="1" applyFont="1" applyFill="1" applyAlignment="1">
      <alignment horizontal="center" vertical="center"/>
      <protection/>
    </xf>
    <xf numFmtId="164" fontId="106" fillId="0" borderId="0" xfId="108" applyNumberFormat="1" applyFont="1" applyFill="1" applyAlignment="1">
      <alignment vertical="center" wrapText="1"/>
      <protection/>
    </xf>
    <xf numFmtId="164" fontId="39" fillId="0" borderId="0" xfId="108" applyNumberFormat="1" applyFont="1" applyFill="1" applyAlignment="1" applyProtection="1">
      <alignment vertical="center"/>
      <protection/>
    </xf>
    <xf numFmtId="164" fontId="41" fillId="0" borderId="18" xfId="108" applyNumberFormat="1" applyFont="1" applyFill="1" applyBorder="1" applyAlignment="1" applyProtection="1">
      <alignment horizontal="center" vertical="center"/>
      <protection/>
    </xf>
    <xf numFmtId="164" fontId="39" fillId="0" borderId="0" xfId="108" applyNumberFormat="1" applyFont="1" applyFill="1" applyAlignment="1" applyProtection="1">
      <alignment horizontal="center" vertical="center"/>
      <protection/>
    </xf>
    <xf numFmtId="164" fontId="34" fillId="0" borderId="17" xfId="108" applyNumberFormat="1" applyFont="1" applyFill="1" applyBorder="1" applyAlignment="1" applyProtection="1">
      <alignment horizontal="center" vertical="center" wrapText="1"/>
      <protection/>
    </xf>
    <xf numFmtId="164" fontId="34" fillId="0" borderId="18" xfId="108" applyNumberFormat="1" applyFont="1" applyFill="1" applyBorder="1" applyAlignment="1" applyProtection="1">
      <alignment horizontal="center" vertical="center" wrapText="1"/>
      <protection/>
    </xf>
    <xf numFmtId="164" fontId="34" fillId="0" borderId="25" xfId="108" applyNumberFormat="1" applyFont="1" applyFill="1" applyBorder="1" applyAlignment="1" applyProtection="1">
      <alignment horizontal="center" vertical="center" wrapText="1"/>
      <protection/>
    </xf>
    <xf numFmtId="164" fontId="39" fillId="0" borderId="0" xfId="108" applyNumberFormat="1" applyFont="1" applyFill="1" applyAlignment="1" applyProtection="1">
      <alignment horizontal="center" vertical="center" wrapText="1"/>
      <protection/>
    </xf>
    <xf numFmtId="164" fontId="34" fillId="0" borderId="18" xfId="108" applyNumberFormat="1" applyFont="1" applyFill="1" applyBorder="1" applyAlignment="1" applyProtection="1">
      <alignment horizontal="left" vertical="center" wrapText="1" indent="1"/>
      <protection/>
    </xf>
    <xf numFmtId="166" fontId="28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/>
    </xf>
    <xf numFmtId="166" fontId="28" fillId="0" borderId="25" xfId="68" applyNumberFormat="1" applyFont="1" applyFill="1" applyBorder="1" applyAlignment="1" applyProtection="1">
      <alignment vertical="center" wrapText="1"/>
      <protection/>
    </xf>
    <xf numFmtId="166" fontId="0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31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34" fillId="0" borderId="18" xfId="68" applyNumberFormat="1" applyFont="1" applyFill="1" applyBorder="1" applyAlignment="1" applyProtection="1">
      <alignment vertical="center" wrapText="1"/>
      <protection/>
    </xf>
    <xf numFmtId="166" fontId="34" fillId="0" borderId="25" xfId="68" applyNumberFormat="1" applyFont="1" applyFill="1" applyBorder="1" applyAlignment="1" applyProtection="1">
      <alignment vertical="center" wrapText="1"/>
      <protection/>
    </xf>
    <xf numFmtId="164" fontId="28" fillId="0" borderId="18" xfId="108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 locked="0"/>
    </xf>
    <xf numFmtId="164" fontId="34" fillId="0" borderId="18" xfId="108" applyNumberFormat="1" applyFont="1" applyFill="1" applyBorder="1" applyAlignment="1" applyProtection="1">
      <alignment horizontal="left" vertical="center" wrapText="1" indent="1"/>
      <protection/>
    </xf>
    <xf numFmtId="166" fontId="0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/>
    </xf>
    <xf numFmtId="166" fontId="28" fillId="0" borderId="25" xfId="68" applyNumberFormat="1" applyFont="1" applyFill="1" applyBorder="1" applyAlignment="1" applyProtection="1">
      <alignment vertical="center" wrapText="1"/>
      <protection/>
    </xf>
    <xf numFmtId="166" fontId="33" fillId="29" borderId="14" xfId="68" applyNumberFormat="1" applyFont="1" applyFill="1" applyBorder="1" applyAlignment="1" applyProtection="1">
      <alignment horizontal="left" vertical="center" wrapText="1" indent="2"/>
      <protection/>
    </xf>
    <xf numFmtId="166" fontId="33" fillId="0" borderId="14" xfId="68" applyNumberFormat="1" applyFont="1" applyFill="1" applyBorder="1" applyAlignment="1" applyProtection="1">
      <alignment vertical="center" wrapText="1"/>
      <protection/>
    </xf>
    <xf numFmtId="166" fontId="33" fillId="0" borderId="27" xfId="68" applyNumberFormat="1" applyFont="1" applyFill="1" applyBorder="1" applyAlignment="1" applyProtection="1">
      <alignment vertical="center" wrapText="1"/>
      <protection/>
    </xf>
    <xf numFmtId="164" fontId="33" fillId="0" borderId="0" xfId="108" applyNumberFormat="1" applyFont="1" applyFill="1" applyAlignment="1" applyProtection="1">
      <alignment vertical="center" wrapText="1"/>
      <protection/>
    </xf>
    <xf numFmtId="0" fontId="31" fillId="0" borderId="20" xfId="108" applyFont="1" applyFill="1" applyBorder="1" applyAlignment="1">
      <alignment horizontal="center" vertical="center" wrapText="1"/>
      <protection/>
    </xf>
    <xf numFmtId="0" fontId="31" fillId="0" borderId="21" xfId="108" applyFont="1" applyFill="1" applyBorder="1" applyAlignment="1" applyProtection="1">
      <alignment horizontal="center" vertical="center" wrapText="1"/>
      <protection/>
    </xf>
    <xf numFmtId="0" fontId="31" fillId="0" borderId="22" xfId="108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Alignment="1">
      <alignment horizontal="center" vertical="center" wrapText="1"/>
      <protection/>
    </xf>
    <xf numFmtId="0" fontId="0" fillId="0" borderId="15" xfId="108" applyFont="1" applyFill="1" applyBorder="1" applyAlignment="1">
      <alignment horizontal="center" vertical="center" wrapText="1"/>
      <protection/>
    </xf>
    <xf numFmtId="0" fontId="58" fillId="0" borderId="55" xfId="108" applyFont="1" applyFill="1" applyBorder="1" applyAlignment="1" applyProtection="1">
      <alignment horizontal="left" vertical="center" wrapText="1" indent="1"/>
      <protection/>
    </xf>
    <xf numFmtId="166" fontId="0" fillId="0" borderId="55" xfId="6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108" applyFont="1" applyFill="1" applyBorder="1" applyAlignment="1">
      <alignment horizontal="center" vertical="center" wrapText="1"/>
      <protection/>
    </xf>
    <xf numFmtId="0" fontId="58" fillId="0" borderId="36" xfId="108" applyFont="1" applyFill="1" applyBorder="1" applyAlignment="1" applyProtection="1">
      <alignment horizontal="left" vertical="center" wrapText="1" indent="1"/>
      <protection/>
    </xf>
    <xf numFmtId="166" fontId="0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36" xfId="108" applyFont="1" applyFill="1" applyBorder="1" applyAlignment="1" applyProtection="1">
      <alignment horizontal="left" vertical="center" wrapText="1" indent="8"/>
      <protection/>
    </xf>
    <xf numFmtId="0" fontId="0" fillId="0" borderId="19" xfId="108" applyFont="1" applyFill="1" applyBorder="1" applyAlignment="1" applyProtection="1">
      <alignment vertical="center" wrapText="1"/>
      <protection locked="0"/>
    </xf>
    <xf numFmtId="164" fontId="0" fillId="0" borderId="18" xfId="10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10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108" applyFont="1" applyFill="1" applyBorder="1" applyAlignment="1" applyProtection="1">
      <alignment vertical="center" wrapText="1"/>
      <protection locked="0"/>
    </xf>
    <xf numFmtId="0" fontId="31" fillId="0" borderId="64" xfId="108" applyFont="1" applyFill="1" applyBorder="1" applyAlignment="1" applyProtection="1">
      <alignment vertical="center" wrapText="1"/>
      <protection/>
    </xf>
    <xf numFmtId="164" fontId="31" fillId="0" borderId="64" xfId="108" applyNumberFormat="1" applyFont="1" applyFill="1" applyBorder="1" applyAlignment="1" applyProtection="1">
      <alignment vertical="center" wrapText="1"/>
      <protection/>
    </xf>
    <xf numFmtId="1" fontId="31" fillId="0" borderId="74" xfId="108" applyNumberFormat="1" applyFont="1" applyFill="1" applyBorder="1" applyAlignment="1" applyProtection="1">
      <alignment vertical="center" wrapText="1"/>
      <protection/>
    </xf>
    <xf numFmtId="0" fontId="0" fillId="0" borderId="0" xfId="108" applyFont="1" applyFill="1" applyAlignment="1">
      <alignment horizontal="right" vertical="center" wrapText="1"/>
      <protection/>
    </xf>
    <xf numFmtId="0" fontId="0" fillId="0" borderId="0" xfId="108" applyFont="1" applyFill="1" applyAlignment="1">
      <alignment vertical="center" wrapText="1"/>
      <protection/>
    </xf>
    <xf numFmtId="0" fontId="0" fillId="0" borderId="0" xfId="108" applyFill="1" applyAlignment="1">
      <alignment horizontal="center" vertical="center" wrapText="1"/>
      <protection/>
    </xf>
    <xf numFmtId="0" fontId="31" fillId="0" borderId="65" xfId="108" applyFont="1" applyFill="1" applyBorder="1" applyAlignment="1">
      <alignment horizontal="center" vertical="center" wrapText="1"/>
      <protection/>
    </xf>
    <xf numFmtId="0" fontId="31" fillId="0" borderId="32" xfId="108" applyFont="1" applyFill="1" applyBorder="1" applyAlignment="1" applyProtection="1">
      <alignment horizontal="center" vertical="center" wrapText="1"/>
      <protection/>
    </xf>
    <xf numFmtId="0" fontId="31" fillId="0" borderId="33" xfId="108" applyFont="1" applyFill="1" applyBorder="1" applyAlignment="1" applyProtection="1">
      <alignment horizontal="center" vertical="center" wrapText="1"/>
      <protection/>
    </xf>
    <xf numFmtId="0" fontId="31" fillId="0" borderId="63" xfId="108" applyFont="1" applyFill="1" applyBorder="1" applyAlignment="1">
      <alignment horizontal="center" vertical="center" wrapText="1"/>
      <protection/>
    </xf>
    <xf numFmtId="0" fontId="31" fillId="0" borderId="64" xfId="108" applyFont="1" applyFill="1" applyBorder="1" applyAlignment="1" applyProtection="1">
      <alignment horizontal="center" vertical="center" wrapText="1"/>
      <protection/>
    </xf>
    <xf numFmtId="0" fontId="31" fillId="0" borderId="74" xfId="108" applyFont="1" applyFill="1" applyBorder="1" applyAlignment="1" applyProtection="1">
      <alignment horizontal="center" vertical="center" wrapText="1"/>
      <protection/>
    </xf>
    <xf numFmtId="0" fontId="31" fillId="0" borderId="63" xfId="108" applyFont="1" applyFill="1" applyBorder="1" applyAlignment="1">
      <alignment horizontal="center" vertical="center" wrapText="1"/>
      <protection/>
    </xf>
    <xf numFmtId="0" fontId="21" fillId="0" borderId="0" xfId="104" applyFont="1" applyAlignment="1">
      <alignment horizontal="center"/>
      <protection/>
    </xf>
    <xf numFmtId="0" fontId="49" fillId="0" borderId="0" xfId="104">
      <alignment/>
      <protection/>
    </xf>
    <xf numFmtId="0" fontId="58" fillId="0" borderId="0" xfId="104" applyFont="1">
      <alignment/>
      <protection/>
    </xf>
    <xf numFmtId="0" fontId="37" fillId="0" borderId="0" xfId="104" applyFont="1" applyAlignment="1">
      <alignment horizontal="right"/>
      <protection/>
    </xf>
    <xf numFmtId="0" fontId="21" fillId="0" borderId="18" xfId="117" applyFont="1" applyBorder="1" applyAlignment="1">
      <alignment horizontal="left" vertical="center" wrapText="1"/>
      <protection/>
    </xf>
    <xf numFmtId="0" fontId="76" fillId="0" borderId="0" xfId="104" applyFont="1">
      <alignment/>
      <protection/>
    </xf>
    <xf numFmtId="0" fontId="49" fillId="0" borderId="0" xfId="104" applyAlignment="1">
      <alignment horizontal="right"/>
      <protection/>
    </xf>
    <xf numFmtId="3" fontId="65" fillId="0" borderId="18" xfId="117" applyNumberFormat="1" applyFont="1" applyBorder="1" applyAlignment="1">
      <alignment horizontal="right" vertical="center"/>
      <protection/>
    </xf>
    <xf numFmtId="3" fontId="65" fillId="0" borderId="18" xfId="104" applyNumberFormat="1" applyFont="1" applyBorder="1" applyAlignment="1">
      <alignment vertical="distributed"/>
      <protection/>
    </xf>
    <xf numFmtId="3" fontId="62" fillId="0" borderId="36" xfId="104" applyNumberFormat="1" applyFont="1" applyBorder="1" applyAlignment="1">
      <alignment vertical="distributed"/>
      <protection/>
    </xf>
    <xf numFmtId="0" fontId="30" fillId="0" borderId="0" xfId="104" applyFont="1" applyBorder="1" applyAlignment="1">
      <alignment/>
      <protection/>
    </xf>
    <xf numFmtId="0" fontId="59" fillId="0" borderId="17" xfId="104" applyFont="1" applyBorder="1" applyAlignment="1">
      <alignment horizontal="center" vertical="distributed"/>
      <protection/>
    </xf>
    <xf numFmtId="3" fontId="65" fillId="0" borderId="25" xfId="104" applyNumberFormat="1" applyFont="1" applyBorder="1" applyAlignment="1">
      <alignment vertical="distributed"/>
      <protection/>
    </xf>
    <xf numFmtId="0" fontId="21" fillId="0" borderId="13" xfId="104" applyFont="1" applyBorder="1">
      <alignment/>
      <protection/>
    </xf>
    <xf numFmtId="0" fontId="57" fillId="0" borderId="14" xfId="104" applyFont="1" applyBorder="1" applyAlignment="1">
      <alignment vertical="distributed"/>
      <protection/>
    </xf>
    <xf numFmtId="3" fontId="61" fillId="0" borderId="14" xfId="117" applyNumberFormat="1" applyFont="1" applyBorder="1" applyAlignment="1">
      <alignment horizontal="right" vertical="center"/>
      <protection/>
    </xf>
    <xf numFmtId="3" fontId="66" fillId="0" borderId="14" xfId="117" applyNumberFormat="1" applyFont="1" applyBorder="1" applyAlignment="1">
      <alignment horizontal="right" vertical="center"/>
      <protection/>
    </xf>
    <xf numFmtId="3" fontId="66" fillId="0" borderId="14" xfId="104" applyNumberFormat="1" applyFont="1" applyBorder="1" applyAlignment="1">
      <alignment vertical="distributed"/>
      <protection/>
    </xf>
    <xf numFmtId="3" fontId="61" fillId="0" borderId="39" xfId="104" applyNumberFormat="1" applyFont="1" applyBorder="1" applyAlignment="1">
      <alignment vertical="distributed"/>
      <protection/>
    </xf>
    <xf numFmtId="3" fontId="66" fillId="0" borderId="39" xfId="104" applyNumberFormat="1" applyFont="1" applyBorder="1" applyAlignment="1">
      <alignment vertical="distributed"/>
      <protection/>
    </xf>
    <xf numFmtId="0" fontId="102" fillId="25" borderId="18" xfId="117" applyFont="1" applyFill="1" applyBorder="1" applyAlignment="1">
      <alignment vertical="center" wrapText="1"/>
      <protection/>
    </xf>
    <xf numFmtId="0" fontId="16" fillId="25" borderId="18" xfId="117" applyFont="1" applyFill="1" applyBorder="1" applyAlignment="1">
      <alignment horizontal="left" vertical="center"/>
      <protection/>
    </xf>
    <xf numFmtId="1" fontId="16" fillId="0" borderId="18" xfId="117" applyNumberFormat="1" applyFont="1" applyFill="1" applyBorder="1" applyAlignment="1">
      <alignment horizontal="center" vertical="center"/>
      <protection/>
    </xf>
    <xf numFmtId="1" fontId="16" fillId="25" borderId="18" xfId="117" applyNumberFormat="1" applyFont="1" applyFill="1" applyBorder="1" applyAlignment="1">
      <alignment horizontal="center" vertical="center"/>
      <protection/>
    </xf>
    <xf numFmtId="1" fontId="21" fillId="0" borderId="18" xfId="117" applyNumberFormat="1" applyFont="1" applyBorder="1" applyAlignment="1">
      <alignment horizontal="center" vertical="center"/>
      <protection/>
    </xf>
    <xf numFmtId="1" fontId="59" fillId="0" borderId="18" xfId="117" applyNumberFormat="1" applyFont="1" applyBorder="1" applyAlignment="1">
      <alignment horizontal="center" vertical="center"/>
      <protection/>
    </xf>
    <xf numFmtId="0" fontId="96" fillId="25" borderId="18" xfId="117" applyFont="1" applyFill="1" applyBorder="1" applyAlignment="1">
      <alignment horizontal="center" vertical="center"/>
      <protection/>
    </xf>
    <xf numFmtId="0" fontId="113" fillId="25" borderId="18" xfId="117" applyFont="1" applyFill="1" applyBorder="1" applyAlignment="1">
      <alignment horizontal="center" vertical="center"/>
      <protection/>
    </xf>
    <xf numFmtId="3" fontId="16" fillId="0" borderId="18" xfId="117" applyNumberFormat="1" applyFont="1" applyBorder="1">
      <alignment/>
      <protection/>
    </xf>
    <xf numFmtId="3" fontId="21" fillId="0" borderId="18" xfId="117" applyNumberFormat="1" applyFont="1" applyBorder="1">
      <alignment/>
      <protection/>
    </xf>
    <xf numFmtId="0" fontId="16" fillId="25" borderId="36" xfId="117" applyFont="1" applyFill="1" applyBorder="1" applyAlignment="1">
      <alignment horizontal="left" vertical="center"/>
      <protection/>
    </xf>
    <xf numFmtId="0" fontId="16" fillId="25" borderId="36" xfId="117" applyFont="1" applyFill="1" applyBorder="1" applyAlignment="1">
      <alignment horizontal="left" vertical="center" wrapText="1"/>
      <protection/>
    </xf>
    <xf numFmtId="0" fontId="61" fillId="25" borderId="36" xfId="117" applyFont="1" applyFill="1" applyBorder="1" applyAlignment="1">
      <alignment horizontal="center" vertical="center"/>
      <protection/>
    </xf>
    <xf numFmtId="0" fontId="95" fillId="25" borderId="18" xfId="117" applyFont="1" applyFill="1" applyBorder="1" applyAlignment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vertical="center" wrapText="1"/>
      <protection locked="0"/>
    </xf>
    <xf numFmtId="3" fontId="28" fillId="0" borderId="19" xfId="68" applyNumberFormat="1" applyFont="1" applyFill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18" xfId="68" applyNumberFormat="1" applyFont="1" applyFill="1" applyBorder="1" applyAlignment="1" applyProtection="1">
      <alignment vertical="center" wrapText="1"/>
      <protection locked="0"/>
    </xf>
    <xf numFmtId="3" fontId="28" fillId="0" borderId="25" xfId="68" applyNumberFormat="1" applyFont="1" applyFill="1" applyBorder="1" applyAlignment="1" applyProtection="1">
      <alignment vertical="center" wrapText="1"/>
      <protection locked="0"/>
    </xf>
    <xf numFmtId="3" fontId="28" fillId="0" borderId="25" xfId="0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  <protection/>
    </xf>
    <xf numFmtId="3" fontId="34" fillId="0" borderId="22" xfId="0" applyNumberFormat="1" applyFont="1" applyFill="1" applyBorder="1" applyAlignment="1" applyProtection="1">
      <alignment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8" fillId="0" borderId="18" xfId="110" applyFont="1" applyFill="1" applyBorder="1" applyAlignment="1">
      <alignment horizontal="left" vertical="center" wrapText="1" indent="1"/>
      <protection/>
    </xf>
    <xf numFmtId="0" fontId="28" fillId="0" borderId="29" xfId="110" applyFont="1" applyFill="1" applyBorder="1" applyAlignment="1">
      <alignment horizontal="left" vertical="center" wrapText="1" indent="1"/>
      <protection/>
    </xf>
    <xf numFmtId="173" fontId="34" fillId="0" borderId="15" xfId="110" applyNumberFormat="1" applyFont="1" applyFill="1" applyBorder="1" applyAlignment="1">
      <alignment horizontal="center" vertical="center"/>
      <protection/>
    </xf>
    <xf numFmtId="0" fontId="34" fillId="0" borderId="16" xfId="110" applyFont="1" applyFill="1" applyBorder="1" applyAlignment="1">
      <alignment horizontal="left" vertical="center" wrapText="1" indent="1"/>
      <protection/>
    </xf>
    <xf numFmtId="173" fontId="92" fillId="0" borderId="20" xfId="110" applyNumberFormat="1" applyFont="1" applyFill="1" applyBorder="1" applyAlignment="1">
      <alignment horizontal="center" vertical="center"/>
      <protection/>
    </xf>
    <xf numFmtId="0" fontId="92" fillId="0" borderId="21" xfId="110" applyFont="1" applyFill="1" applyBorder="1" applyAlignment="1">
      <alignment horizontal="left" vertical="center" wrapText="1" indent="1"/>
      <protection/>
    </xf>
    <xf numFmtId="173" fontId="34" fillId="0" borderId="75" xfId="110" applyNumberFormat="1" applyFont="1" applyFill="1" applyBorder="1" applyAlignment="1">
      <alignment horizontal="center" vertical="center"/>
      <protection/>
    </xf>
    <xf numFmtId="0" fontId="34" fillId="0" borderId="37" xfId="110" applyFont="1" applyFill="1" applyBorder="1" applyAlignment="1">
      <alignment horizontal="left" vertical="center" wrapText="1" indent="1"/>
      <protection/>
    </xf>
    <xf numFmtId="0" fontId="115" fillId="0" borderId="0" xfId="110" applyFont="1" applyFill="1" applyBorder="1" applyAlignment="1">
      <alignment vertical="center"/>
      <protection/>
    </xf>
    <xf numFmtId="0" fontId="115" fillId="0" borderId="0" xfId="110" applyFont="1" applyFill="1" applyAlignment="1">
      <alignment vertical="center"/>
      <protection/>
    </xf>
    <xf numFmtId="3" fontId="28" fillId="0" borderId="16" xfId="110" applyNumberFormat="1" applyFont="1" applyFill="1" applyBorder="1" applyAlignment="1" applyProtection="1">
      <alignment horizontal="right" vertical="center"/>
      <protection locked="0"/>
    </xf>
    <xf numFmtId="3" fontId="28" fillId="0" borderId="16" xfId="70" applyNumberFormat="1" applyFont="1" applyFill="1" applyBorder="1" applyAlignment="1" applyProtection="1">
      <alignment horizontal="right" vertical="center"/>
      <protection locked="0"/>
    </xf>
    <xf numFmtId="3" fontId="28" fillId="0" borderId="16" xfId="110" applyNumberFormat="1" applyFont="1" applyFill="1" applyBorder="1" applyAlignment="1">
      <alignment horizontal="right" vertical="center"/>
      <protection/>
    </xf>
    <xf numFmtId="3" fontId="28" fillId="0" borderId="16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18" xfId="110" applyNumberFormat="1" applyFont="1" applyFill="1" applyBorder="1" applyAlignment="1" applyProtection="1">
      <alignment horizontal="right" vertical="center"/>
      <protection locked="0"/>
    </xf>
    <xf numFmtId="3" fontId="28" fillId="0" borderId="18" xfId="70" applyNumberFormat="1" applyFont="1" applyFill="1" applyBorder="1" applyAlignment="1" applyProtection="1">
      <alignment horizontal="right" vertical="center"/>
      <protection locked="0"/>
    </xf>
    <xf numFmtId="3" fontId="28" fillId="0" borderId="18" xfId="110" applyNumberFormat="1" applyFont="1" applyFill="1" applyBorder="1" applyAlignment="1">
      <alignment horizontal="right" vertical="center"/>
      <protection/>
    </xf>
    <xf numFmtId="3" fontId="28" fillId="0" borderId="18" xfId="70" applyNumberFormat="1" applyFont="1" applyFill="1" applyBorder="1" applyAlignment="1" applyProtection="1" quotePrefix="1">
      <alignment horizontal="right" vertical="center"/>
      <protection locked="0"/>
    </xf>
    <xf numFmtId="3" fontId="92" fillId="0" borderId="21" xfId="110" applyNumberFormat="1" applyFont="1" applyFill="1" applyBorder="1" applyAlignment="1" applyProtection="1">
      <alignment horizontal="right" vertical="center"/>
      <protection/>
    </xf>
    <xf numFmtId="3" fontId="28" fillId="0" borderId="19" xfId="110" applyNumberFormat="1" applyFont="1" applyFill="1" applyBorder="1" applyAlignment="1" applyProtection="1">
      <alignment horizontal="right" vertical="center"/>
      <protection locked="0"/>
    </xf>
    <xf numFmtId="3" fontId="28" fillId="0" borderId="19" xfId="70" applyNumberFormat="1" applyFont="1" applyFill="1" applyBorder="1" applyAlignment="1" applyProtection="1">
      <alignment horizontal="right" vertical="center"/>
      <protection locked="0"/>
    </xf>
    <xf numFmtId="3" fontId="28" fillId="0" borderId="19" xfId="110" applyNumberFormat="1" applyFont="1" applyFill="1" applyBorder="1" applyAlignment="1">
      <alignment horizontal="right" vertical="center"/>
      <protection/>
    </xf>
    <xf numFmtId="3" fontId="28" fillId="0" borderId="19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29" xfId="110" applyNumberFormat="1" applyFont="1" applyFill="1" applyBorder="1" applyAlignment="1" applyProtection="1">
      <alignment horizontal="right" vertical="center"/>
      <protection locked="0"/>
    </xf>
    <xf numFmtId="3" fontId="28" fillId="0" borderId="29" xfId="70" applyNumberFormat="1" applyFont="1" applyFill="1" applyBorder="1" applyAlignment="1" applyProtection="1">
      <alignment horizontal="right" vertical="center"/>
      <protection locked="0"/>
    </xf>
    <xf numFmtId="3" fontId="28" fillId="0" borderId="29" xfId="110" applyNumberFormat="1" applyFont="1" applyFill="1" applyBorder="1" applyAlignment="1">
      <alignment horizontal="right" vertical="center"/>
      <protection/>
    </xf>
    <xf numFmtId="3" fontId="28" fillId="0" borderId="29" xfId="70" applyNumberFormat="1" applyFont="1" applyFill="1" applyBorder="1" applyAlignment="1" applyProtection="1" quotePrefix="1">
      <alignment horizontal="right" vertical="center"/>
      <protection locked="0"/>
    </xf>
    <xf numFmtId="3" fontId="34" fillId="0" borderId="16" xfId="110" applyNumberFormat="1" applyFont="1" applyFill="1" applyBorder="1" applyAlignment="1" applyProtection="1">
      <alignment horizontal="right" vertical="center"/>
      <protection locked="0"/>
    </xf>
    <xf numFmtId="3" fontId="34" fillId="0" borderId="37" xfId="110" applyNumberFormat="1" applyFont="1" applyFill="1" applyBorder="1" applyAlignment="1" applyProtection="1">
      <alignment horizontal="right" vertical="center"/>
      <protection locked="0"/>
    </xf>
    <xf numFmtId="3" fontId="34" fillId="0" borderId="37" xfId="70" applyNumberFormat="1" applyFont="1" applyFill="1" applyBorder="1" applyAlignment="1" applyProtection="1">
      <alignment horizontal="right" vertical="center"/>
      <protection locked="0"/>
    </xf>
    <xf numFmtId="3" fontId="34" fillId="0" borderId="37" xfId="110" applyNumberFormat="1" applyFont="1" applyFill="1" applyBorder="1" applyAlignment="1">
      <alignment horizontal="right" vertical="center"/>
      <protection/>
    </xf>
    <xf numFmtId="3" fontId="34" fillId="0" borderId="37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14" xfId="110" applyNumberFormat="1" applyFont="1" applyFill="1" applyBorder="1" applyAlignment="1" applyProtection="1">
      <alignment horizontal="right" vertical="center"/>
      <protection locked="0"/>
    </xf>
    <xf numFmtId="3" fontId="28" fillId="0" borderId="14" xfId="70" applyNumberFormat="1" applyFont="1" applyFill="1" applyBorder="1" applyAlignment="1" applyProtection="1">
      <alignment horizontal="right" vertical="center"/>
      <protection locked="0"/>
    </xf>
    <xf numFmtId="3" fontId="28" fillId="0" borderId="14" xfId="110" applyNumberFormat="1" applyFont="1" applyFill="1" applyBorder="1" applyAlignment="1">
      <alignment horizontal="right" vertical="center"/>
      <protection/>
    </xf>
    <xf numFmtId="3" fontId="28" fillId="0" borderId="14" xfId="70" applyNumberFormat="1" applyFont="1" applyFill="1" applyBorder="1" applyAlignment="1" applyProtection="1" quotePrefix="1">
      <alignment horizontal="right" vertical="center"/>
      <protection locked="0"/>
    </xf>
    <xf numFmtId="173" fontId="33" fillId="0" borderId="20" xfId="110" applyNumberFormat="1" applyFont="1" applyFill="1" applyBorder="1" applyAlignment="1">
      <alignment horizontal="center" vertical="center"/>
      <protection/>
    </xf>
    <xf numFmtId="0" fontId="33" fillId="0" borderId="21" xfId="110" applyFont="1" applyFill="1" applyBorder="1" applyAlignment="1">
      <alignment horizontal="left" vertical="center" wrapText="1" indent="1"/>
      <protection/>
    </xf>
    <xf numFmtId="3" fontId="33" fillId="0" borderId="21" xfId="110" applyNumberFormat="1" applyFont="1" applyFill="1" applyBorder="1" applyAlignment="1">
      <alignment horizontal="right" vertical="center"/>
      <protection/>
    </xf>
    <xf numFmtId="0" fontId="30" fillId="0" borderId="23" xfId="116" applyFont="1" applyFill="1" applyBorder="1" applyAlignment="1" applyProtection="1">
      <alignment vertical="center" wrapText="1"/>
      <protection/>
    </xf>
    <xf numFmtId="0" fontId="30" fillId="0" borderId="17" xfId="116" applyFont="1" applyFill="1" applyBorder="1" applyAlignment="1" applyProtection="1">
      <alignment vertical="center" wrapText="1"/>
      <protection/>
    </xf>
    <xf numFmtId="3" fontId="27" fillId="0" borderId="16" xfId="116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6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116" applyNumberFormat="1" applyFont="1" applyFill="1" applyBorder="1" applyAlignment="1" applyProtection="1">
      <alignment horizontal="right" vertical="center" wrapText="1"/>
      <protection/>
    </xf>
    <xf numFmtId="3" fontId="30" fillId="0" borderId="18" xfId="116" applyNumberFormat="1" applyFont="1" applyFill="1" applyBorder="1" applyAlignment="1" applyProtection="1">
      <alignment horizontal="right" vertical="center" wrapText="1"/>
      <protection/>
    </xf>
    <xf numFmtId="3" fontId="30" fillId="0" borderId="18" xfId="116" applyNumberFormat="1" applyFont="1" applyFill="1" applyBorder="1" applyAlignment="1" applyProtection="1">
      <alignment horizontal="right" vertical="center" wrapText="1"/>
      <protection/>
    </xf>
    <xf numFmtId="3" fontId="30" fillId="0" borderId="18" xfId="11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16" applyFont="1" applyFill="1" applyAlignment="1" applyProtection="1">
      <alignment vertical="center"/>
      <protection/>
    </xf>
    <xf numFmtId="3" fontId="27" fillId="0" borderId="18" xfId="11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16" applyFont="1" applyFill="1" applyAlignment="1" applyProtection="1">
      <alignment vertical="center"/>
      <protection/>
    </xf>
    <xf numFmtId="3" fontId="27" fillId="0" borderId="18" xfId="116" applyNumberFormat="1" applyFont="1" applyFill="1" applyBorder="1" applyAlignment="1" applyProtection="1">
      <alignment horizontal="right" vertical="center" wrapText="1"/>
      <protection/>
    </xf>
    <xf numFmtId="173" fontId="28" fillId="0" borderId="19" xfId="114" applyNumberFormat="1" applyFont="1" applyFill="1" applyBorder="1" applyAlignment="1" applyProtection="1">
      <alignment horizontal="center" vertical="center"/>
      <protection/>
    </xf>
    <xf numFmtId="0" fontId="36" fillId="0" borderId="17" xfId="116" applyFont="1" applyFill="1" applyBorder="1" applyAlignment="1" applyProtection="1">
      <alignment vertical="center" wrapText="1"/>
      <protection/>
    </xf>
    <xf numFmtId="3" fontId="36" fillId="0" borderId="18" xfId="116" applyNumberFormat="1" applyFont="1" applyFill="1" applyBorder="1" applyAlignment="1" applyProtection="1">
      <alignment horizontal="right" vertical="center" wrapText="1"/>
      <protection/>
    </xf>
    <xf numFmtId="0" fontId="90" fillId="0" borderId="0" xfId="116" applyFont="1" applyFill="1" applyAlignment="1" applyProtection="1">
      <alignment vertical="center"/>
      <protection/>
    </xf>
    <xf numFmtId="173" fontId="0" fillId="0" borderId="14" xfId="114" applyNumberFormat="1" applyFont="1" applyFill="1" applyBorder="1" applyAlignment="1" applyProtection="1">
      <alignment horizontal="center" vertical="center"/>
      <protection/>
    </xf>
    <xf numFmtId="0" fontId="24" fillId="0" borderId="13" xfId="116" applyFont="1" applyFill="1" applyBorder="1" applyAlignment="1" applyProtection="1">
      <alignment vertical="center" wrapText="1"/>
      <protection/>
    </xf>
    <xf numFmtId="173" fontId="116" fillId="0" borderId="14" xfId="114" applyNumberFormat="1" applyFont="1" applyFill="1" applyBorder="1" applyAlignment="1" applyProtection="1">
      <alignment horizontal="center" vertical="center"/>
      <protection/>
    </xf>
    <xf numFmtId="3" fontId="24" fillId="0" borderId="14" xfId="116" applyNumberFormat="1" applyFont="1" applyFill="1" applyBorder="1" applyAlignment="1" applyProtection="1">
      <alignment horizontal="right" vertical="center" wrapText="1"/>
      <protection/>
    </xf>
    <xf numFmtId="0" fontId="65" fillId="0" borderId="0" xfId="116" applyFont="1" applyFill="1" applyAlignment="1" applyProtection="1">
      <alignment vertical="center"/>
      <protection/>
    </xf>
    <xf numFmtId="173" fontId="35" fillId="0" borderId="19" xfId="114" applyNumberFormat="1" applyFont="1" applyFill="1" applyBorder="1" applyAlignment="1" applyProtection="1">
      <alignment horizontal="center" vertical="center"/>
      <protection/>
    </xf>
    <xf numFmtId="3" fontId="36" fillId="0" borderId="18" xfId="116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114" applyNumberFormat="1" applyFont="1" applyFill="1" applyBorder="1" applyAlignment="1" applyProtection="1">
      <alignment horizontal="center" vertical="center" wrapText="1"/>
      <protection/>
    </xf>
    <xf numFmtId="49" fontId="34" fillId="0" borderId="18" xfId="114" applyNumberFormat="1" applyFont="1" applyFill="1" applyBorder="1" applyAlignment="1" applyProtection="1">
      <alignment horizontal="center" vertical="center"/>
      <protection/>
    </xf>
    <xf numFmtId="49" fontId="34" fillId="0" borderId="25" xfId="114" applyNumberFormat="1" applyFont="1" applyFill="1" applyBorder="1" applyAlignment="1" applyProtection="1">
      <alignment horizontal="center" vertical="center"/>
      <protection/>
    </xf>
    <xf numFmtId="173" fontId="35" fillId="0" borderId="18" xfId="114" applyNumberFormat="1" applyFont="1" applyFill="1" applyBorder="1" applyAlignment="1" applyProtection="1">
      <alignment horizontal="center" vertical="center"/>
      <protection/>
    </xf>
    <xf numFmtId="0" fontId="35" fillId="0" borderId="0" xfId="114" applyFont="1" applyFill="1" applyAlignment="1" applyProtection="1">
      <alignment vertical="center"/>
      <protection/>
    </xf>
    <xf numFmtId="0" fontId="31" fillId="0" borderId="13" xfId="114" applyFont="1" applyFill="1" applyBorder="1" applyAlignment="1" applyProtection="1">
      <alignment horizontal="left" vertical="center" wrapText="1"/>
      <protection/>
    </xf>
    <xf numFmtId="3" fontId="28" fillId="0" borderId="18" xfId="114" applyNumberFormat="1" applyFont="1" applyFill="1" applyBorder="1" applyAlignment="1" applyProtection="1">
      <alignment vertical="center"/>
      <protection locked="0"/>
    </xf>
    <xf numFmtId="3" fontId="28" fillId="0" borderId="25" xfId="114" applyNumberFormat="1" applyFont="1" applyFill="1" applyBorder="1" applyAlignment="1" applyProtection="1">
      <alignment vertical="center"/>
      <protection locked="0"/>
    </xf>
    <xf numFmtId="3" fontId="41" fillId="0" borderId="18" xfId="114" applyNumberFormat="1" applyFont="1" applyFill="1" applyBorder="1" applyAlignment="1" applyProtection="1">
      <alignment vertical="center"/>
      <protection/>
    </xf>
    <xf numFmtId="3" fontId="41" fillId="0" borderId="25" xfId="114" applyNumberFormat="1" applyFont="1" applyFill="1" applyBorder="1" applyAlignment="1" applyProtection="1">
      <alignment vertical="center"/>
      <protection/>
    </xf>
    <xf numFmtId="3" fontId="28" fillId="0" borderId="18" xfId="114" applyNumberFormat="1" applyFont="1" applyFill="1" applyBorder="1" applyAlignment="1" applyProtection="1">
      <alignment vertical="center"/>
      <protection locked="0"/>
    </xf>
    <xf numFmtId="3" fontId="28" fillId="0" borderId="25" xfId="114" applyNumberFormat="1" applyFont="1" applyFill="1" applyBorder="1" applyAlignment="1" applyProtection="1">
      <alignment vertical="center"/>
      <protection locked="0"/>
    </xf>
    <xf numFmtId="3" fontId="31" fillId="0" borderId="14" xfId="114" applyNumberFormat="1" applyFont="1" applyFill="1" applyBorder="1" applyAlignment="1" applyProtection="1">
      <alignment vertical="center"/>
      <protection/>
    </xf>
    <xf numFmtId="3" fontId="41" fillId="0" borderId="18" xfId="114" applyNumberFormat="1" applyFont="1" applyFill="1" applyBorder="1" applyAlignment="1" applyProtection="1">
      <alignment vertical="center"/>
      <protection/>
    </xf>
    <xf numFmtId="3" fontId="41" fillId="0" borderId="25" xfId="114" applyNumberFormat="1" applyFont="1" applyFill="1" applyBorder="1" applyAlignment="1" applyProtection="1">
      <alignment vertical="center"/>
      <protection/>
    </xf>
    <xf numFmtId="3" fontId="41" fillId="0" borderId="18" xfId="114" applyNumberFormat="1" applyFont="1" applyFill="1" applyBorder="1" applyAlignment="1" applyProtection="1">
      <alignment vertical="center"/>
      <protection locked="0"/>
    </xf>
    <xf numFmtId="3" fontId="41" fillId="0" borderId="25" xfId="114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10" applyFont="1" applyFill="1" applyAlignment="1" applyProtection="1">
      <alignment horizontal="center" vertical="center"/>
      <protection locked="0"/>
    </xf>
    <xf numFmtId="0" fontId="21" fillId="0" borderId="0" xfId="116" applyFont="1" applyFill="1" applyAlignment="1" applyProtection="1">
      <alignment horizontal="center" vertical="center" wrapText="1"/>
      <protection/>
    </xf>
    <xf numFmtId="0" fontId="21" fillId="0" borderId="0" xfId="116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3" fontId="28" fillId="0" borderId="24" xfId="110" applyNumberFormat="1" applyFont="1" applyFill="1" applyBorder="1" applyAlignment="1" applyProtection="1">
      <alignment horizontal="right" vertical="center"/>
      <protection locked="0"/>
    </xf>
    <xf numFmtId="3" fontId="28" fillId="0" borderId="25" xfId="110" applyNumberFormat="1" applyFont="1" applyFill="1" applyBorder="1" applyAlignment="1" applyProtection="1">
      <alignment horizontal="right" vertical="center"/>
      <protection locked="0"/>
    </xf>
    <xf numFmtId="3" fontId="28" fillId="0" borderId="30" xfId="110" applyNumberFormat="1" applyFont="1" applyFill="1" applyBorder="1" applyAlignment="1" applyProtection="1">
      <alignment horizontal="right" vertical="center"/>
      <protection locked="0"/>
    </xf>
    <xf numFmtId="3" fontId="40" fillId="0" borderId="21" xfId="110" applyNumberFormat="1" applyFont="1" applyFill="1" applyBorder="1" applyAlignment="1">
      <alignment vertical="center"/>
      <protection/>
    </xf>
    <xf numFmtId="3" fontId="28" fillId="0" borderId="29" xfId="110" applyNumberFormat="1" applyFont="1" applyFill="1" applyBorder="1" applyAlignment="1" applyProtection="1">
      <alignment vertical="center"/>
      <protection locked="0"/>
    </xf>
    <xf numFmtId="3" fontId="28" fillId="0" borderId="30" xfId="110" applyNumberFormat="1" applyFont="1" applyFill="1" applyBorder="1" applyAlignment="1" applyProtection="1">
      <alignment vertical="center"/>
      <protection locked="0"/>
    </xf>
    <xf numFmtId="3" fontId="28" fillId="0" borderId="19" xfId="110" applyNumberFormat="1" applyFont="1" applyFill="1" applyBorder="1" applyAlignment="1" applyProtection="1">
      <alignment vertical="center"/>
      <protection locked="0"/>
    </xf>
    <xf numFmtId="3" fontId="28" fillId="0" borderId="24" xfId="110" applyNumberFormat="1" applyFont="1" applyFill="1" applyBorder="1" applyAlignment="1" applyProtection="1">
      <alignment vertical="center"/>
      <protection locked="0"/>
    </xf>
    <xf numFmtId="3" fontId="28" fillId="0" borderId="18" xfId="110" applyNumberFormat="1" applyFont="1" applyFill="1" applyBorder="1" applyAlignment="1" applyProtection="1">
      <alignment vertical="center"/>
      <protection locked="0"/>
    </xf>
    <xf numFmtId="3" fontId="28" fillId="0" borderId="25" xfId="110" applyNumberFormat="1" applyFont="1" applyFill="1" applyBorder="1" applyAlignment="1" applyProtection="1">
      <alignment vertical="center"/>
      <protection locked="0"/>
    </xf>
    <xf numFmtId="3" fontId="40" fillId="0" borderId="21" xfId="110" applyNumberFormat="1" applyFont="1" applyFill="1" applyBorder="1" applyAlignment="1" applyProtection="1">
      <alignment vertical="center"/>
      <protection/>
    </xf>
    <xf numFmtId="3" fontId="40" fillId="0" borderId="64" xfId="110" applyNumberFormat="1" applyFont="1" applyFill="1" applyBorder="1" applyAlignment="1" applyProtection="1">
      <alignment vertical="center"/>
      <protection/>
    </xf>
    <xf numFmtId="173" fontId="41" fillId="0" borderId="20" xfId="110" applyNumberFormat="1" applyFont="1" applyFill="1" applyBorder="1" applyAlignment="1">
      <alignment horizontal="center" vertical="center"/>
      <protection/>
    </xf>
    <xf numFmtId="0" fontId="41" fillId="0" borderId="21" xfId="110" applyFont="1" applyFill="1" applyBorder="1" applyAlignment="1">
      <alignment horizontal="left" vertical="center" wrapText="1"/>
      <protection/>
    </xf>
    <xf numFmtId="3" fontId="25" fillId="0" borderId="21" xfId="110" applyNumberFormat="1" applyFont="1" applyFill="1" applyBorder="1" applyAlignment="1">
      <alignment vertical="center"/>
      <protection/>
    </xf>
    <xf numFmtId="0" fontId="117" fillId="0" borderId="0" xfId="110" applyFont="1" applyFill="1" applyAlignment="1">
      <alignment vertical="center"/>
      <protection/>
    </xf>
    <xf numFmtId="173" fontId="41" fillId="0" borderId="65" xfId="110" applyNumberFormat="1" applyFont="1" applyFill="1" applyBorder="1" applyAlignment="1">
      <alignment horizontal="center" vertical="center"/>
      <protection/>
    </xf>
    <xf numFmtId="0" fontId="41" fillId="0" borderId="32" xfId="110" applyFont="1" applyFill="1" applyBorder="1" applyAlignment="1">
      <alignment horizontal="left" vertical="center" wrapText="1"/>
      <protection/>
    </xf>
    <xf numFmtId="3" fontId="25" fillId="0" borderId="21" xfId="110" applyNumberFormat="1" applyFont="1" applyFill="1" applyBorder="1" applyAlignment="1" applyProtection="1">
      <alignment vertical="center"/>
      <protection/>
    </xf>
    <xf numFmtId="173" fontId="31" fillId="0" borderId="20" xfId="110" applyNumberFormat="1" applyFont="1" applyFill="1" applyBorder="1" applyAlignment="1">
      <alignment horizontal="center" vertical="center"/>
      <protection/>
    </xf>
    <xf numFmtId="0" fontId="31" fillId="0" borderId="21" xfId="110" applyFont="1" applyFill="1" applyBorder="1" applyAlignment="1">
      <alignment horizontal="left" vertical="center" wrapText="1"/>
      <protection/>
    </xf>
    <xf numFmtId="0" fontId="53" fillId="0" borderId="0" xfId="110" applyFont="1" applyFill="1" applyAlignment="1">
      <alignment vertical="center"/>
      <protection/>
    </xf>
    <xf numFmtId="3" fontId="33" fillId="30" borderId="21" xfId="110" applyNumberFormat="1" applyFont="1" applyFill="1" applyBorder="1" applyAlignment="1" applyProtection="1">
      <alignment vertical="center"/>
      <protection/>
    </xf>
    <xf numFmtId="0" fontId="58" fillId="0" borderId="67" xfId="117" applyFont="1" applyBorder="1" applyAlignment="1">
      <alignment horizontal="right"/>
      <protection/>
    </xf>
    <xf numFmtId="0" fontId="35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1" fillId="0" borderId="0" xfId="110" applyFont="1" applyFill="1" applyAlignment="1" applyProtection="1">
      <alignment horizontal="center" vertical="center"/>
      <protection locked="0"/>
    </xf>
    <xf numFmtId="164" fontId="28" fillId="0" borderId="0" xfId="0" applyNumberFormat="1" applyFont="1" applyFill="1" applyAlignment="1">
      <alignment horizontal="right" vertical="center"/>
    </xf>
    <xf numFmtId="0" fontId="24" fillId="0" borderId="0" xfId="116" applyFont="1" applyFill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right"/>
      <protection/>
    </xf>
    <xf numFmtId="3" fontId="65" fillId="0" borderId="51" xfId="104" applyNumberFormat="1" applyFont="1" applyBorder="1" applyAlignment="1">
      <alignment vertical="distributed"/>
      <protection/>
    </xf>
    <xf numFmtId="3" fontId="66" fillId="0" borderId="76" xfId="104" applyNumberFormat="1" applyFont="1" applyBorder="1" applyAlignment="1">
      <alignment vertical="distributed"/>
      <protection/>
    </xf>
    <xf numFmtId="0" fontId="59" fillId="0" borderId="23" xfId="104" applyFont="1" applyBorder="1" applyAlignment="1">
      <alignment horizontal="center" vertical="distributed"/>
      <protection/>
    </xf>
    <xf numFmtId="0" fontId="21" fillId="0" borderId="19" xfId="117" applyFont="1" applyBorder="1" applyAlignment="1">
      <alignment vertical="center" wrapText="1"/>
      <protection/>
    </xf>
    <xf numFmtId="3" fontId="62" fillId="0" borderId="19" xfId="117" applyNumberFormat="1" applyFont="1" applyBorder="1" applyAlignment="1">
      <alignment horizontal="right" vertical="center"/>
      <protection/>
    </xf>
    <xf numFmtId="3" fontId="65" fillId="0" borderId="19" xfId="117" applyNumberFormat="1" applyFont="1" applyBorder="1" applyAlignment="1">
      <alignment horizontal="right" vertical="center"/>
      <protection/>
    </xf>
    <xf numFmtId="3" fontId="65" fillId="0" borderId="19" xfId="104" applyNumberFormat="1" applyFont="1" applyBorder="1" applyAlignment="1">
      <alignment vertical="distributed"/>
      <protection/>
    </xf>
    <xf numFmtId="3" fontId="65" fillId="0" borderId="56" xfId="104" applyNumberFormat="1" applyFont="1" applyBorder="1" applyAlignment="1">
      <alignment vertical="distributed"/>
      <protection/>
    </xf>
    <xf numFmtId="3" fontId="62" fillId="0" borderId="55" xfId="104" applyNumberFormat="1" applyFont="1" applyBorder="1" applyAlignment="1">
      <alignment vertical="distributed"/>
      <protection/>
    </xf>
    <xf numFmtId="3" fontId="65" fillId="0" borderId="24" xfId="104" applyNumberFormat="1" applyFont="1" applyBorder="1" applyAlignment="1">
      <alignment vertical="distributed"/>
      <protection/>
    </xf>
    <xf numFmtId="0" fontId="21" fillId="0" borderId="75" xfId="104" applyFont="1" applyFill="1" applyBorder="1" applyAlignment="1">
      <alignment horizontal="center" vertical="center" wrapText="1"/>
      <protection/>
    </xf>
    <xf numFmtId="0" fontId="21" fillId="0" borderId="37" xfId="104" applyFont="1" applyFill="1" applyBorder="1" applyAlignment="1">
      <alignment horizontal="center" vertical="center" wrapText="1"/>
      <protection/>
    </xf>
    <xf numFmtId="0" fontId="16" fillId="0" borderId="37" xfId="104" applyFont="1" applyFill="1" applyBorder="1" applyAlignment="1">
      <alignment horizontal="center" vertical="center" wrapText="1"/>
      <protection/>
    </xf>
    <xf numFmtId="0" fontId="16" fillId="0" borderId="46" xfId="104" applyFont="1" applyFill="1" applyBorder="1" applyAlignment="1">
      <alignment horizontal="center" vertical="center" wrapText="1"/>
      <protection/>
    </xf>
    <xf numFmtId="0" fontId="21" fillId="0" borderId="77" xfId="104" applyFont="1" applyFill="1" applyBorder="1" applyAlignment="1">
      <alignment horizontal="center" vertical="center" wrapText="1"/>
      <protection/>
    </xf>
    <xf numFmtId="0" fontId="16" fillId="0" borderId="77" xfId="104" applyFont="1" applyFill="1" applyBorder="1" applyAlignment="1">
      <alignment horizontal="center" vertical="center" wrapText="1"/>
      <protection/>
    </xf>
    <xf numFmtId="0" fontId="16" fillId="0" borderId="78" xfId="104" applyFont="1" applyFill="1" applyBorder="1" applyAlignment="1">
      <alignment horizontal="center" vertical="center" wrapText="1"/>
      <protection/>
    </xf>
    <xf numFmtId="0" fontId="49" fillId="0" borderId="0" xfId="104" applyFill="1" applyBorder="1">
      <alignment/>
      <protection/>
    </xf>
    <xf numFmtId="3" fontId="65" fillId="0" borderId="24" xfId="104" applyNumberFormat="1" applyFont="1" applyFill="1" applyBorder="1" applyAlignment="1">
      <alignment vertical="distributed"/>
      <protection/>
    </xf>
    <xf numFmtId="3" fontId="65" fillId="0" borderId="25" xfId="104" applyNumberFormat="1" applyFont="1" applyFill="1" applyBorder="1" applyAlignment="1">
      <alignment vertical="distributed"/>
      <protection/>
    </xf>
    <xf numFmtId="3" fontId="66" fillId="0" borderId="27" xfId="104" applyNumberFormat="1" applyFont="1" applyFill="1" applyBorder="1" applyAlignment="1">
      <alignment vertical="distributed"/>
      <protection/>
    </xf>
    <xf numFmtId="0" fontId="60" fillId="0" borderId="78" xfId="104" applyFont="1" applyFill="1" applyBorder="1" applyAlignment="1">
      <alignment horizontal="center" vertical="center" wrapText="1"/>
      <protection/>
    </xf>
    <xf numFmtId="3" fontId="65" fillId="0" borderId="18" xfId="104" applyNumberFormat="1" applyFont="1" applyFill="1" applyBorder="1" applyAlignment="1">
      <alignment vertical="distributed"/>
      <protection/>
    </xf>
    <xf numFmtId="3" fontId="72" fillId="0" borderId="18" xfId="0" applyNumberFormat="1" applyFont="1" applyBorder="1" applyAlignment="1">
      <alignment horizontal="right" wrapText="1"/>
    </xf>
    <xf numFmtId="3" fontId="58" fillId="0" borderId="18" xfId="0" applyNumberFormat="1" applyFont="1" applyBorder="1" applyAlignment="1">
      <alignment horizontal="right" wrapText="1"/>
    </xf>
    <xf numFmtId="0" fontId="58" fillId="0" borderId="18" xfId="0" applyFont="1" applyBorder="1" applyAlignment="1">
      <alignment wrapText="1"/>
    </xf>
    <xf numFmtId="3" fontId="70" fillId="0" borderId="18" xfId="0" applyNumberFormat="1" applyFont="1" applyBorder="1" applyAlignment="1">
      <alignment horizontal="right" wrapText="1"/>
    </xf>
    <xf numFmtId="0" fontId="72" fillId="0" borderId="18" xfId="0" applyFont="1" applyBorder="1" applyAlignment="1">
      <alignment horizontal="right" wrapText="1"/>
    </xf>
    <xf numFmtId="0" fontId="72" fillId="0" borderId="18" xfId="0" applyFont="1" applyBorder="1" applyAlignment="1">
      <alignment wrapText="1"/>
    </xf>
    <xf numFmtId="0" fontId="70" fillId="0" borderId="18" xfId="0" applyFont="1" applyBorder="1" applyAlignment="1">
      <alignment horizontal="right" wrapText="1"/>
    </xf>
    <xf numFmtId="0" fontId="70" fillId="0" borderId="18" xfId="0" applyFont="1" applyBorder="1" applyAlignment="1">
      <alignment wrapText="1"/>
    </xf>
    <xf numFmtId="3" fontId="46" fillId="0" borderId="18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0" fontId="120" fillId="0" borderId="43" xfId="111" applyFont="1" applyBorder="1" applyAlignment="1">
      <alignment wrapText="1"/>
      <protection/>
    </xf>
    <xf numFmtId="0" fontId="120" fillId="0" borderId="18" xfId="111" applyFont="1" applyBorder="1" applyAlignment="1">
      <alignment wrapText="1"/>
      <protection/>
    </xf>
    <xf numFmtId="3" fontId="120" fillId="0" borderId="18" xfId="0" applyNumberFormat="1" applyFont="1" applyBorder="1" applyAlignment="1">
      <alignment horizontal="right" wrapText="1"/>
    </xf>
    <xf numFmtId="3" fontId="120" fillId="0" borderId="18" xfId="111" applyNumberFormat="1" applyFont="1" applyBorder="1" applyAlignment="1">
      <alignment horizontal="right" wrapText="1"/>
      <protection/>
    </xf>
    <xf numFmtId="0" fontId="121" fillId="0" borderId="0" xfId="111" applyFont="1">
      <alignment/>
      <protection/>
    </xf>
    <xf numFmtId="166" fontId="72" fillId="0" borderId="18" xfId="68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72" fillId="0" borderId="17" xfId="0" applyFont="1" applyBorder="1" applyAlignment="1">
      <alignment wrapText="1"/>
    </xf>
    <xf numFmtId="3" fontId="45" fillId="0" borderId="0" xfId="0" applyNumberFormat="1" applyFont="1" applyBorder="1" applyAlignment="1">
      <alignment horizontal="right" wrapText="1"/>
    </xf>
    <xf numFmtId="0" fontId="65" fillId="0" borderId="0" xfId="0" applyFont="1" applyAlignment="1">
      <alignment/>
    </xf>
    <xf numFmtId="0" fontId="80" fillId="0" borderId="0" xfId="111" applyFont="1" applyBorder="1" applyAlignment="1">
      <alignment wrapText="1"/>
      <protection/>
    </xf>
    <xf numFmtId="3" fontId="72" fillId="0" borderId="0" xfId="0" applyNumberFormat="1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3" fontId="45" fillId="0" borderId="14" xfId="111" applyNumberFormat="1" applyFont="1" applyBorder="1" applyAlignment="1">
      <alignment horizontal="right" wrapText="1"/>
      <protection/>
    </xf>
    <xf numFmtId="0" fontId="16" fillId="0" borderId="36" xfId="117" applyFont="1" applyBorder="1" applyAlignment="1">
      <alignment vertical="center"/>
      <protection/>
    </xf>
    <xf numFmtId="0" fontId="16" fillId="0" borderId="18" xfId="117" applyFont="1" applyBorder="1" applyAlignment="1">
      <alignment vertical="center" wrapText="1"/>
      <protection/>
    </xf>
    <xf numFmtId="9" fontId="48" fillId="0" borderId="19" xfId="126" applyFont="1" applyFill="1" applyBorder="1" applyAlignment="1" applyProtection="1">
      <alignment horizontal="center" vertical="center" wrapText="1"/>
      <protection locked="0"/>
    </xf>
    <xf numFmtId="3" fontId="61" fillId="0" borderId="18" xfId="117" applyNumberFormat="1" applyFont="1" applyFill="1" applyBorder="1" applyAlignment="1">
      <alignment horizontal="center" vertical="center"/>
      <protection/>
    </xf>
    <xf numFmtId="0" fontId="0" fillId="0" borderId="0" xfId="100">
      <alignment/>
      <protection/>
    </xf>
    <xf numFmtId="0" fontId="91" fillId="0" borderId="0" xfId="100" applyFont="1" applyAlignment="1">
      <alignment horizontal="center"/>
      <protection/>
    </xf>
    <xf numFmtId="0" fontId="31" fillId="0" borderId="0" xfId="100" applyFont="1" applyAlignment="1">
      <alignment horizontal="right"/>
      <protection/>
    </xf>
    <xf numFmtId="0" fontId="0" fillId="0" borderId="0" xfId="100" applyFont="1" applyBorder="1" applyAlignment="1">
      <alignment horizontal="center"/>
      <protection/>
    </xf>
    <xf numFmtId="0" fontId="0" fillId="0" borderId="0" xfId="100" applyFont="1" applyBorder="1" applyAlignment="1">
      <alignment horizontal="right"/>
      <protection/>
    </xf>
    <xf numFmtId="0" fontId="31" fillId="0" borderId="15" xfId="100" applyFont="1" applyBorder="1" applyAlignment="1">
      <alignment vertical="center" wrapText="1"/>
      <protection/>
    </xf>
    <xf numFmtId="0" fontId="31" fillId="0" borderId="16" xfId="100" applyFont="1" applyBorder="1" applyAlignment="1">
      <alignment horizontal="center" vertical="center" wrapText="1"/>
      <protection/>
    </xf>
    <xf numFmtId="0" fontId="31" fillId="0" borderId="16" xfId="100" applyFont="1" applyBorder="1" applyAlignment="1">
      <alignment vertical="center" wrapText="1"/>
      <protection/>
    </xf>
    <xf numFmtId="0" fontId="31" fillId="0" borderId="79" xfId="100" applyFont="1" applyBorder="1" applyAlignment="1">
      <alignment vertical="center" wrapText="1"/>
      <protection/>
    </xf>
    <xf numFmtId="0" fontId="34" fillId="0" borderId="17" xfId="100" applyFont="1" applyBorder="1" applyAlignment="1">
      <alignment horizontal="center"/>
      <protection/>
    </xf>
    <xf numFmtId="0" fontId="34" fillId="0" borderId="18" xfId="100" applyFont="1" applyBorder="1" applyAlignment="1">
      <alignment horizontal="center"/>
      <protection/>
    </xf>
    <xf numFmtId="0" fontId="34" fillId="0" borderId="36" xfId="100" applyFont="1" applyBorder="1" applyAlignment="1">
      <alignment horizontal="center"/>
      <protection/>
    </xf>
    <xf numFmtId="0" fontId="34" fillId="0" borderId="0" xfId="100" applyFont="1">
      <alignment/>
      <protection/>
    </xf>
    <xf numFmtId="49" fontId="0" fillId="0" borderId="17" xfId="100" applyNumberFormat="1" applyFont="1" applyBorder="1" applyAlignment="1">
      <alignment horizontal="right"/>
      <protection/>
    </xf>
    <xf numFmtId="49" fontId="0" fillId="0" borderId="18" xfId="100" applyNumberFormat="1" applyFont="1" applyBorder="1" applyAlignment="1">
      <alignment horizontal="right"/>
      <protection/>
    </xf>
    <xf numFmtId="164" fontId="0" fillId="31" borderId="18" xfId="100" applyNumberFormat="1" applyFont="1" applyFill="1" applyBorder="1" applyAlignment="1" applyProtection="1">
      <alignment horizontal="left" vertical="center" wrapText="1" indent="1"/>
      <protection locked="0"/>
    </xf>
    <xf numFmtId="3" fontId="0" fillId="31" borderId="18" xfId="100" applyNumberFormat="1" applyFont="1" applyFill="1" applyBorder="1">
      <alignment/>
      <protection/>
    </xf>
    <xf numFmtId="3" fontId="0" fillId="0" borderId="18" xfId="100" applyNumberFormat="1" applyFont="1" applyBorder="1">
      <alignment/>
      <protection/>
    </xf>
    <xf numFmtId="0" fontId="0" fillId="0" borderId="36" xfId="100" applyFont="1" applyBorder="1" applyAlignment="1">
      <alignment wrapText="1"/>
      <protection/>
    </xf>
    <xf numFmtId="0" fontId="0" fillId="31" borderId="29" xfId="100" applyFont="1" applyFill="1" applyBorder="1">
      <alignment/>
      <protection/>
    </xf>
    <xf numFmtId="3" fontId="0" fillId="31" borderId="29" xfId="100" applyNumberFormat="1" applyFont="1" applyFill="1" applyBorder="1">
      <alignment/>
      <protection/>
    </xf>
    <xf numFmtId="3" fontId="0" fillId="0" borderId="18" xfId="100" applyNumberFormat="1" applyFont="1" applyFill="1" applyBorder="1" applyAlignment="1" applyProtection="1">
      <alignment vertical="center" wrapText="1"/>
      <protection locked="0"/>
    </xf>
    <xf numFmtId="0" fontId="0" fillId="31" borderId="18" xfId="100" applyFont="1" applyFill="1" applyBorder="1">
      <alignment/>
      <protection/>
    </xf>
    <xf numFmtId="3" fontId="0" fillId="31" borderId="18" xfId="100" applyNumberFormat="1" applyFont="1" applyFill="1" applyBorder="1" applyAlignment="1" applyProtection="1">
      <alignment vertical="center" wrapText="1"/>
      <protection locked="0"/>
    </xf>
    <xf numFmtId="0" fontId="0" fillId="0" borderId="17" xfId="100" applyBorder="1">
      <alignment/>
      <protection/>
    </xf>
    <xf numFmtId="164" fontId="0" fillId="0" borderId="18" xfId="10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6" xfId="100" applyFont="1" applyBorder="1">
      <alignment/>
      <protection/>
    </xf>
    <xf numFmtId="0" fontId="0" fillId="0" borderId="18" xfId="100" applyFont="1" applyBorder="1" applyAlignment="1">
      <alignment wrapText="1"/>
      <protection/>
    </xf>
    <xf numFmtId="3" fontId="0" fillId="31" borderId="18" xfId="100" applyNumberFormat="1" applyFont="1" applyFill="1" applyBorder="1" applyAlignment="1">
      <alignment vertical="center"/>
      <protection/>
    </xf>
    <xf numFmtId="0" fontId="0" fillId="0" borderId="58" xfId="100" applyFont="1" applyBorder="1">
      <alignment/>
      <protection/>
    </xf>
    <xf numFmtId="49" fontId="0" fillId="0" borderId="28" xfId="100" applyNumberFormat="1" applyFont="1" applyBorder="1" applyAlignment="1">
      <alignment horizontal="right"/>
      <protection/>
    </xf>
    <xf numFmtId="49" fontId="0" fillId="0" borderId="29" xfId="100" applyNumberFormat="1" applyFont="1" applyBorder="1" applyAlignment="1">
      <alignment horizontal="right"/>
      <protection/>
    </xf>
    <xf numFmtId="164" fontId="0" fillId="0" borderId="29" xfId="10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9" xfId="100" applyNumberFormat="1" applyFont="1" applyFill="1" applyBorder="1" applyAlignment="1" applyProtection="1">
      <alignment vertical="center" wrapText="1"/>
      <protection locked="0"/>
    </xf>
    <xf numFmtId="3" fontId="0" fillId="0" borderId="29" xfId="100" applyNumberFormat="1" applyFont="1" applyBorder="1">
      <alignment/>
      <protection/>
    </xf>
    <xf numFmtId="49" fontId="0" fillId="0" borderId="28" xfId="100" applyNumberFormat="1" applyBorder="1">
      <alignment/>
      <protection/>
    </xf>
    <xf numFmtId="49" fontId="0" fillId="0" borderId="29" xfId="100" applyNumberFormat="1" applyBorder="1">
      <alignment/>
      <protection/>
    </xf>
    <xf numFmtId="0" fontId="31" fillId="0" borderId="14" xfId="100" applyFont="1" applyBorder="1" applyAlignment="1">
      <alignment horizontal="left"/>
      <protection/>
    </xf>
    <xf numFmtId="3" fontId="31" fillId="0" borderId="14" xfId="100" applyNumberFormat="1" applyFont="1" applyBorder="1">
      <alignment/>
      <protection/>
    </xf>
    <xf numFmtId="0" fontId="31" fillId="0" borderId="39" xfId="100" applyFont="1" applyBorder="1" applyAlignment="1">
      <alignment horizontal="left"/>
      <protection/>
    </xf>
    <xf numFmtId="0" fontId="31" fillId="0" borderId="13" xfId="100" applyFont="1" applyBorder="1" applyAlignment="1">
      <alignment horizontal="left"/>
      <protection/>
    </xf>
    <xf numFmtId="0" fontId="0" fillId="0" borderId="36" xfId="100" applyFont="1" applyBorder="1" applyAlignment="1">
      <alignment wrapText="1"/>
      <protection/>
    </xf>
    <xf numFmtId="3" fontId="59" fillId="31" borderId="18" xfId="117" applyNumberFormat="1" applyFont="1" applyFill="1" applyBorder="1" applyAlignment="1">
      <alignment horizontal="center" vertical="center"/>
      <protection/>
    </xf>
    <xf numFmtId="3" fontId="21" fillId="31" borderId="18" xfId="117" applyNumberFormat="1" applyFont="1" applyFill="1" applyBorder="1" applyAlignment="1">
      <alignment horizontal="center" vertical="center"/>
      <protection/>
    </xf>
    <xf numFmtId="3" fontId="59" fillId="0" borderId="18" xfId="117" applyNumberFormat="1" applyFont="1" applyFill="1" applyBorder="1" applyAlignment="1">
      <alignment horizontal="center" vertical="center"/>
      <protection/>
    </xf>
    <xf numFmtId="0" fontId="122" fillId="0" borderId="0" xfId="107" applyFont="1" applyFill="1">
      <alignment/>
      <protection/>
    </xf>
    <xf numFmtId="0" fontId="0" fillId="0" borderId="0" xfId="109" applyFont="1" applyFill="1" applyAlignment="1">
      <alignment horizontal="center" vertical="center" wrapText="1"/>
      <protection/>
    </xf>
    <xf numFmtId="0" fontId="21" fillId="0" borderId="0" xfId="109" applyFont="1" applyAlignment="1">
      <alignment horizontal="center" wrapText="1"/>
      <protection/>
    </xf>
    <xf numFmtId="0" fontId="36" fillId="0" borderId="0" xfId="109" applyFont="1" applyAlignment="1">
      <alignment horizontal="right" wrapText="1"/>
      <protection/>
    </xf>
    <xf numFmtId="0" fontId="0" fillId="0" borderId="0" xfId="109" applyFill="1" applyAlignment="1">
      <alignment vertical="center" wrapText="1"/>
      <protection/>
    </xf>
    <xf numFmtId="0" fontId="27" fillId="0" borderId="0" xfId="109" applyFont="1" applyAlignment="1">
      <alignment wrapText="1"/>
      <protection/>
    </xf>
    <xf numFmtId="164" fontId="44" fillId="0" borderId="0" xfId="109" applyNumberFormat="1" applyFont="1" applyFill="1" applyAlignment="1">
      <alignment horizontal="center" vertical="center" wrapText="1"/>
      <protection/>
    </xf>
    <xf numFmtId="0" fontId="37" fillId="0" borderId="0" xfId="109" applyFont="1" applyAlignment="1">
      <alignment horizontal="center" wrapText="1"/>
      <protection/>
    </xf>
    <xf numFmtId="164" fontId="44" fillId="0" borderId="0" xfId="109" applyNumberFormat="1" applyFont="1" applyFill="1" applyAlignment="1">
      <alignment vertical="center" wrapText="1"/>
      <protection/>
    </xf>
    <xf numFmtId="164" fontId="28" fillId="0" borderId="0" xfId="109" applyNumberFormat="1" applyFont="1" applyFill="1" applyAlignment="1">
      <alignment horizontal="center" vertical="center"/>
      <protection/>
    </xf>
    <xf numFmtId="164" fontId="28" fillId="0" borderId="0" xfId="109" applyNumberFormat="1" applyFont="1" applyFill="1" applyBorder="1" applyAlignment="1">
      <alignment horizontal="center" vertical="center" wrapText="1"/>
      <protection/>
    </xf>
    <xf numFmtId="164" fontId="106" fillId="0" borderId="0" xfId="109" applyNumberFormat="1" applyFont="1" applyFill="1" applyAlignment="1">
      <alignment vertical="center" wrapText="1"/>
      <protection/>
    </xf>
    <xf numFmtId="0" fontId="25" fillId="0" borderId="0" xfId="109" applyFont="1" applyFill="1" applyBorder="1" applyAlignment="1" applyProtection="1">
      <alignment horizontal="right"/>
      <protection/>
    </xf>
    <xf numFmtId="0" fontId="38" fillId="0" borderId="0" xfId="109" applyFont="1" applyFill="1" applyBorder="1" applyAlignment="1" applyProtection="1">
      <alignment/>
      <protection/>
    </xf>
    <xf numFmtId="0" fontId="116" fillId="0" borderId="0" xfId="107" applyFont="1" applyFill="1">
      <alignment/>
      <protection/>
    </xf>
    <xf numFmtId="164" fontId="39" fillId="0" borderId="0" xfId="107" applyNumberFormat="1" applyFont="1" applyFill="1" applyBorder="1" applyAlignment="1" applyProtection="1">
      <alignment horizontal="centerContinuous" vertical="center"/>
      <protection/>
    </xf>
    <xf numFmtId="0" fontId="38" fillId="0" borderId="0" xfId="109" applyFont="1" applyFill="1" applyBorder="1" applyAlignment="1" applyProtection="1">
      <alignment horizontal="right"/>
      <protection/>
    </xf>
    <xf numFmtId="0" fontId="34" fillId="0" borderId="15" xfId="107" applyFont="1" applyFill="1" applyBorder="1" applyAlignment="1" applyProtection="1">
      <alignment horizontal="center" vertical="center" wrapText="1"/>
      <protection/>
    </xf>
    <xf numFmtId="0" fontId="28" fillId="0" borderId="17" xfId="107" applyFont="1" applyFill="1" applyBorder="1" applyAlignment="1" applyProtection="1">
      <alignment horizontal="center" vertical="center"/>
      <protection/>
    </xf>
    <xf numFmtId="0" fontId="34" fillId="0" borderId="13" xfId="107" applyFont="1" applyFill="1" applyBorder="1" applyAlignment="1" applyProtection="1">
      <alignment horizontal="center" vertical="center"/>
      <protection/>
    </xf>
    <xf numFmtId="0" fontId="34" fillId="0" borderId="0" xfId="107" applyFont="1" applyFill="1" applyBorder="1" applyAlignment="1" applyProtection="1">
      <alignment horizontal="center" vertical="center"/>
      <protection/>
    </xf>
    <xf numFmtId="0" fontId="34" fillId="0" borderId="0" xfId="107" applyFont="1" applyFill="1" applyBorder="1" applyAlignment="1" applyProtection="1">
      <alignment horizontal="center" vertical="center" wrapText="1"/>
      <protection/>
    </xf>
    <xf numFmtId="166" fontId="34" fillId="0" borderId="0" xfId="72" applyNumberFormat="1" applyFont="1" applyFill="1" applyBorder="1" applyAlignment="1" applyProtection="1">
      <alignment horizontal="center"/>
      <protection/>
    </xf>
    <xf numFmtId="0" fontId="31" fillId="0" borderId="29" xfId="107" applyFont="1" applyFill="1" applyBorder="1" applyAlignment="1">
      <alignment horizontal="center" vertical="center" wrapText="1"/>
      <protection/>
    </xf>
    <xf numFmtId="190" fontId="31" fillId="0" borderId="29" xfId="107" applyNumberFormat="1" applyFont="1" applyFill="1" applyBorder="1" applyAlignment="1">
      <alignment horizontal="center" vertical="center" wrapText="1"/>
      <protection/>
    </xf>
    <xf numFmtId="0" fontId="0" fillId="0" borderId="20" xfId="107" applyFont="1" applyFill="1" applyBorder="1" applyAlignment="1">
      <alignment horizontal="center" vertical="center"/>
      <protection/>
    </xf>
    <xf numFmtId="0" fontId="0" fillId="0" borderId="21" xfId="107" applyFont="1" applyFill="1" applyBorder="1" applyAlignment="1">
      <alignment horizontal="center" vertical="center"/>
      <protection/>
    </xf>
    <xf numFmtId="0" fontId="0" fillId="0" borderId="22" xfId="107" applyFont="1" applyFill="1" applyBorder="1" applyAlignment="1">
      <alignment horizontal="center" vertical="center"/>
      <protection/>
    </xf>
    <xf numFmtId="0" fontId="0" fillId="0" borderId="23" xfId="107" applyFont="1" applyFill="1" applyBorder="1" applyAlignment="1">
      <alignment horizontal="center" vertical="center"/>
      <protection/>
    </xf>
    <xf numFmtId="0" fontId="0" fillId="0" borderId="19" xfId="107" applyFont="1" applyFill="1" applyBorder="1" applyProtection="1">
      <alignment/>
      <protection locked="0"/>
    </xf>
    <xf numFmtId="166" fontId="0" fillId="0" borderId="19" xfId="72" applyNumberFormat="1" applyFont="1" applyFill="1" applyBorder="1" applyAlignment="1" applyProtection="1">
      <alignment/>
      <protection locked="0"/>
    </xf>
    <xf numFmtId="166" fontId="0" fillId="0" borderId="24" xfId="72" applyNumberFormat="1" applyFont="1" applyFill="1" applyBorder="1" applyAlignment="1">
      <alignment/>
    </xf>
    <xf numFmtId="0" fontId="0" fillId="0" borderId="17" xfId="107" applyFont="1" applyFill="1" applyBorder="1" applyAlignment="1">
      <alignment horizontal="center" vertical="center"/>
      <protection/>
    </xf>
    <xf numFmtId="0" fontId="0" fillId="0" borderId="18" xfId="107" applyFont="1" applyFill="1" applyBorder="1" applyProtection="1">
      <alignment/>
      <protection locked="0"/>
    </xf>
    <xf numFmtId="166" fontId="0" fillId="0" borderId="18" xfId="72" applyNumberFormat="1" applyFont="1" applyFill="1" applyBorder="1" applyAlignment="1" applyProtection="1">
      <alignment/>
      <protection locked="0"/>
    </xf>
    <xf numFmtId="166" fontId="0" fillId="0" borderId="25" xfId="72" applyNumberFormat="1" applyFont="1" applyFill="1" applyBorder="1" applyAlignment="1">
      <alignment/>
    </xf>
    <xf numFmtId="0" fontId="31" fillId="0" borderId="20" xfId="107" applyFont="1" applyFill="1" applyBorder="1" applyAlignment="1">
      <alignment horizontal="center" vertical="center"/>
      <protection/>
    </xf>
    <xf numFmtId="0" fontId="31" fillId="0" borderId="21" xfId="107" applyFont="1" applyFill="1" applyBorder="1">
      <alignment/>
      <protection/>
    </xf>
    <xf numFmtId="166" fontId="31" fillId="0" borderId="21" xfId="107" applyNumberFormat="1" applyFont="1" applyFill="1" applyBorder="1">
      <alignment/>
      <protection/>
    </xf>
    <xf numFmtId="166" fontId="31" fillId="0" borderId="22" xfId="107" applyNumberFormat="1" applyFont="1" applyFill="1" applyBorder="1">
      <alignment/>
      <protection/>
    </xf>
    <xf numFmtId="0" fontId="39" fillId="0" borderId="0" xfId="107" applyFont="1" applyFill="1">
      <alignment/>
      <protection/>
    </xf>
    <xf numFmtId="0" fontId="31" fillId="0" borderId="0" xfId="107" applyFont="1" applyFill="1" applyBorder="1" applyAlignment="1">
      <alignment horizontal="center" vertical="center"/>
      <protection/>
    </xf>
    <xf numFmtId="0" fontId="31" fillId="0" borderId="0" xfId="107" applyFont="1" applyFill="1" applyBorder="1">
      <alignment/>
      <protection/>
    </xf>
    <xf numFmtId="166" fontId="31" fillId="0" borderId="0" xfId="107" applyNumberFormat="1" applyFont="1" applyFill="1" applyBorder="1">
      <alignment/>
      <protection/>
    </xf>
    <xf numFmtId="0" fontId="116" fillId="0" borderId="0" xfId="107" applyFont="1" applyFill="1" applyAlignment="1">
      <alignment wrapText="1"/>
      <protection/>
    </xf>
    <xf numFmtId="0" fontId="34" fillId="0" borderId="71" xfId="107" applyFont="1" applyFill="1" applyBorder="1" applyAlignment="1" applyProtection="1">
      <alignment horizontal="center" vertical="center" wrapText="1"/>
      <protection/>
    </xf>
    <xf numFmtId="0" fontId="28" fillId="0" borderId="80" xfId="107" applyFont="1" applyFill="1" applyBorder="1" applyAlignment="1" applyProtection="1">
      <alignment horizontal="center" vertical="center"/>
      <protection/>
    </xf>
    <xf numFmtId="0" fontId="28" fillId="0" borderId="81" xfId="107" applyFont="1" applyFill="1" applyBorder="1" applyAlignment="1" applyProtection="1">
      <alignment horizontal="center" vertical="center"/>
      <protection/>
    </xf>
    <xf numFmtId="166" fontId="28" fillId="0" borderId="81" xfId="72" applyNumberFormat="1" applyFont="1" applyFill="1" applyBorder="1" applyAlignment="1" applyProtection="1">
      <alignment/>
      <protection locked="0"/>
    </xf>
    <xf numFmtId="0" fontId="28" fillId="0" borderId="82" xfId="107" applyFont="1" applyFill="1" applyBorder="1" applyAlignment="1" applyProtection="1">
      <alignment horizontal="center" vertical="center"/>
      <protection/>
    </xf>
    <xf numFmtId="0" fontId="41" fillId="0" borderId="63" xfId="107" applyFont="1" applyFill="1" applyBorder="1" applyAlignment="1" applyProtection="1">
      <alignment/>
      <protection/>
    </xf>
    <xf numFmtId="0" fontId="41" fillId="0" borderId="76" xfId="107" applyFont="1" applyFill="1" applyBorder="1" applyAlignment="1" applyProtection="1">
      <alignment/>
      <protection/>
    </xf>
    <xf numFmtId="0" fontId="41" fillId="0" borderId="83" xfId="107" applyFont="1" applyFill="1" applyBorder="1" applyAlignment="1" applyProtection="1">
      <alignment/>
      <protection/>
    </xf>
    <xf numFmtId="166" fontId="34" fillId="0" borderId="82" xfId="72" applyNumberFormat="1" applyFont="1" applyFill="1" applyBorder="1" applyAlignment="1" applyProtection="1">
      <alignment/>
      <protection/>
    </xf>
    <xf numFmtId="0" fontId="49" fillId="0" borderId="0" xfId="111" applyFont="1">
      <alignment/>
      <protection/>
    </xf>
    <xf numFmtId="0" fontId="73" fillId="0" borderId="15" xfId="111" applyFont="1" applyBorder="1" applyAlignment="1">
      <alignment horizontal="center" wrapText="1"/>
      <protection/>
    </xf>
    <xf numFmtId="0" fontId="70" fillId="0" borderId="16" xfId="111" applyFont="1" applyBorder="1" applyAlignment="1">
      <alignment horizontal="center" wrapText="1"/>
      <protection/>
    </xf>
    <xf numFmtId="0" fontId="47" fillId="0" borderId="16" xfId="111" applyFont="1" applyBorder="1" applyAlignment="1">
      <alignment horizontal="center" wrapText="1"/>
      <protection/>
    </xf>
    <xf numFmtId="0" fontId="74" fillId="0" borderId="17" xfId="111" applyFont="1" applyBorder="1" applyAlignment="1">
      <alignment horizontal="center" wrapText="1"/>
      <protection/>
    </xf>
    <xf numFmtId="0" fontId="74" fillId="0" borderId="18" xfId="111" applyFont="1" applyBorder="1" applyAlignment="1">
      <alignment horizontal="center" wrapText="1"/>
      <protection/>
    </xf>
    <xf numFmtId="0" fontId="73" fillId="0" borderId="41" xfId="111" applyFont="1" applyBorder="1" applyAlignment="1">
      <alignment horizontal="center" wrapText="1"/>
      <protection/>
    </xf>
    <xf numFmtId="0" fontId="70" fillId="0" borderId="42" xfId="111" applyFont="1" applyBorder="1" applyAlignment="1">
      <alignment horizontal="center" wrapText="1"/>
      <protection/>
    </xf>
    <xf numFmtId="0" fontId="47" fillId="0" borderId="42" xfId="111" applyFont="1" applyBorder="1" applyAlignment="1">
      <alignment horizontal="center" wrapText="1"/>
      <protection/>
    </xf>
    <xf numFmtId="0" fontId="74" fillId="0" borderId="43" xfId="111" applyFont="1" applyBorder="1" applyAlignment="1">
      <alignment horizontal="center" wrapText="1"/>
      <protection/>
    </xf>
    <xf numFmtId="173" fontId="28" fillId="0" borderId="16" xfId="115" applyNumberFormat="1" applyFont="1" applyFill="1" applyBorder="1" applyAlignment="1" applyProtection="1">
      <alignment horizontal="center" vertical="center"/>
      <protection/>
    </xf>
    <xf numFmtId="173" fontId="28" fillId="0" borderId="19" xfId="115" applyNumberFormat="1" applyFont="1" applyFill="1" applyBorder="1" applyAlignment="1" applyProtection="1">
      <alignment horizontal="center" vertical="center"/>
      <protection/>
    </xf>
    <xf numFmtId="173" fontId="28" fillId="0" borderId="19" xfId="115" applyNumberFormat="1" applyFont="1" applyFill="1" applyBorder="1" applyAlignment="1" applyProtection="1">
      <alignment horizontal="center" vertical="center"/>
      <protection/>
    </xf>
    <xf numFmtId="173" fontId="28" fillId="0" borderId="14" xfId="115" applyNumberFormat="1" applyFont="1" applyFill="1" applyBorder="1" applyAlignment="1" applyProtection="1">
      <alignment horizontal="center" vertical="center"/>
      <protection/>
    </xf>
    <xf numFmtId="49" fontId="34" fillId="0" borderId="17" xfId="115" applyNumberFormat="1" applyFont="1" applyFill="1" applyBorder="1" applyAlignment="1" applyProtection="1">
      <alignment horizontal="center" vertical="center" wrapText="1"/>
      <protection/>
    </xf>
    <xf numFmtId="49" fontId="34" fillId="0" borderId="18" xfId="115" applyNumberFormat="1" applyFont="1" applyFill="1" applyBorder="1" applyAlignment="1" applyProtection="1">
      <alignment horizontal="center" vertical="center"/>
      <protection/>
    </xf>
    <xf numFmtId="49" fontId="34" fillId="0" borderId="25" xfId="115" applyNumberFormat="1" applyFont="1" applyFill="1" applyBorder="1" applyAlignment="1" applyProtection="1">
      <alignment horizontal="center" vertical="center"/>
      <protection/>
    </xf>
    <xf numFmtId="173" fontId="28" fillId="0" borderId="18" xfId="115" applyNumberFormat="1" applyFont="1" applyFill="1" applyBorder="1" applyAlignment="1" applyProtection="1">
      <alignment horizontal="center" vertical="center"/>
      <protection/>
    </xf>
    <xf numFmtId="3" fontId="28" fillId="0" borderId="18" xfId="115" applyNumberFormat="1" applyFont="1" applyFill="1" applyBorder="1" applyAlignment="1" applyProtection="1">
      <alignment vertical="center"/>
      <protection locked="0"/>
    </xf>
    <xf numFmtId="3" fontId="28" fillId="0" borderId="25" xfId="115" applyNumberFormat="1" applyFont="1" applyFill="1" applyBorder="1" applyAlignment="1" applyProtection="1">
      <alignment vertical="center"/>
      <protection locked="0"/>
    </xf>
    <xf numFmtId="173" fontId="35" fillId="0" borderId="18" xfId="115" applyNumberFormat="1" applyFont="1" applyFill="1" applyBorder="1" applyAlignment="1" applyProtection="1">
      <alignment horizontal="center" vertical="center"/>
      <protection/>
    </xf>
    <xf numFmtId="3" fontId="41" fillId="0" borderId="18" xfId="115" applyNumberFormat="1" applyFont="1" applyFill="1" applyBorder="1" applyAlignment="1" applyProtection="1">
      <alignment vertical="center"/>
      <protection/>
    </xf>
    <xf numFmtId="3" fontId="41" fillId="0" borderId="25" xfId="115" applyNumberFormat="1" applyFont="1" applyFill="1" applyBorder="1" applyAlignment="1" applyProtection="1">
      <alignment vertical="center"/>
      <protection/>
    </xf>
    <xf numFmtId="3" fontId="28" fillId="0" borderId="18" xfId="115" applyNumberFormat="1" applyFont="1" applyFill="1" applyBorder="1" applyAlignment="1" applyProtection="1">
      <alignment vertical="center"/>
      <protection locked="0"/>
    </xf>
    <xf numFmtId="3" fontId="28" fillId="0" borderId="25" xfId="115" applyNumberFormat="1" applyFont="1" applyFill="1" applyBorder="1" applyAlignment="1" applyProtection="1">
      <alignment vertical="center"/>
      <protection locked="0"/>
    </xf>
    <xf numFmtId="3" fontId="41" fillId="0" borderId="18" xfId="115" applyNumberFormat="1" applyFont="1" applyFill="1" applyBorder="1" applyAlignment="1" applyProtection="1">
      <alignment vertical="center"/>
      <protection/>
    </xf>
    <xf numFmtId="3" fontId="41" fillId="0" borderId="25" xfId="115" applyNumberFormat="1" applyFont="1" applyFill="1" applyBorder="1" applyAlignment="1" applyProtection="1">
      <alignment vertical="center"/>
      <protection/>
    </xf>
    <xf numFmtId="3" fontId="41" fillId="0" borderId="18" xfId="115" applyNumberFormat="1" applyFont="1" applyFill="1" applyBorder="1" applyAlignment="1" applyProtection="1">
      <alignment vertical="center"/>
      <protection locked="0"/>
    </xf>
    <xf numFmtId="3" fontId="41" fillId="0" borderId="25" xfId="115" applyNumberFormat="1" applyFont="1" applyFill="1" applyBorder="1" applyAlignment="1" applyProtection="1">
      <alignment vertical="center"/>
      <protection locked="0"/>
    </xf>
    <xf numFmtId="0" fontId="39" fillId="0" borderId="13" xfId="115" applyFont="1" applyFill="1" applyBorder="1" applyAlignment="1" applyProtection="1">
      <alignment horizontal="left" vertical="center" wrapText="1"/>
      <protection/>
    </xf>
    <xf numFmtId="173" fontId="116" fillId="0" borderId="14" xfId="115" applyNumberFormat="1" applyFont="1" applyFill="1" applyBorder="1" applyAlignment="1" applyProtection="1">
      <alignment horizontal="center" vertical="center"/>
      <protection/>
    </xf>
    <xf numFmtId="3" fontId="39" fillId="0" borderId="14" xfId="115" applyNumberFormat="1" applyFont="1" applyFill="1" applyBorder="1" applyAlignment="1" applyProtection="1">
      <alignment vertical="center"/>
      <protection/>
    </xf>
    <xf numFmtId="3" fontId="39" fillId="0" borderId="27" xfId="115" applyNumberFormat="1" applyFont="1" applyFill="1" applyBorder="1" applyAlignment="1" applyProtection="1">
      <alignment vertical="center"/>
      <protection/>
    </xf>
    <xf numFmtId="0" fontId="21" fillId="0" borderId="0" xfId="105" applyFont="1" applyAlignment="1">
      <alignment horizontal="center" wrapText="1"/>
      <protection/>
    </xf>
    <xf numFmtId="0" fontId="47" fillId="0" borderId="84" xfId="111" applyFont="1" applyBorder="1" applyAlignment="1">
      <alignment horizontal="center" wrapText="1"/>
      <protection/>
    </xf>
    <xf numFmtId="0" fontId="74" fillId="0" borderId="85" xfId="111" applyFont="1" applyBorder="1" applyAlignment="1">
      <alignment horizontal="center" wrapText="1"/>
      <protection/>
    </xf>
    <xf numFmtId="3" fontId="70" fillId="0" borderId="85" xfId="0" applyNumberFormat="1" applyFont="1" applyBorder="1" applyAlignment="1">
      <alignment horizontal="right" wrapText="1"/>
    </xf>
    <xf numFmtId="3" fontId="72" fillId="0" borderId="85" xfId="0" applyNumberFormat="1" applyFont="1" applyBorder="1" applyAlignment="1">
      <alignment horizontal="right" wrapText="1"/>
    </xf>
    <xf numFmtId="3" fontId="120" fillId="0" borderId="85" xfId="0" applyNumberFormat="1" applyFont="1" applyBorder="1" applyAlignment="1">
      <alignment horizontal="right" wrapText="1"/>
    </xf>
    <xf numFmtId="0" fontId="70" fillId="0" borderId="85" xfId="0" applyFont="1" applyBorder="1" applyAlignment="1">
      <alignment wrapText="1"/>
    </xf>
    <xf numFmtId="3" fontId="46" fillId="0" borderId="85" xfId="0" applyNumberFormat="1" applyFont="1" applyBorder="1" applyAlignment="1">
      <alignment horizontal="right" wrapText="1"/>
    </xf>
    <xf numFmtId="3" fontId="46" fillId="0" borderId="86" xfId="0" applyNumberFormat="1" applyFont="1" applyBorder="1" applyAlignment="1">
      <alignment horizontal="right" wrapText="1"/>
    </xf>
    <xf numFmtId="0" fontId="47" fillId="0" borderId="26" xfId="111" applyFont="1" applyBorder="1" applyAlignment="1">
      <alignment horizontal="center" wrapText="1"/>
      <protection/>
    </xf>
    <xf numFmtId="0" fontId="74" fillId="0" borderId="25" xfId="111" applyFont="1" applyBorder="1" applyAlignment="1">
      <alignment horizontal="center" wrapText="1"/>
      <protection/>
    </xf>
    <xf numFmtId="3" fontId="70" fillId="0" borderId="25" xfId="0" applyNumberFormat="1" applyFont="1" applyBorder="1" applyAlignment="1">
      <alignment horizontal="right" wrapText="1"/>
    </xf>
    <xf numFmtId="3" fontId="72" fillId="0" borderId="25" xfId="0" applyNumberFormat="1" applyFont="1" applyBorder="1" applyAlignment="1">
      <alignment horizontal="right" wrapText="1"/>
    </xf>
    <xf numFmtId="3" fontId="46" fillId="0" borderId="25" xfId="0" applyNumberFormat="1" applyFont="1" applyBorder="1" applyAlignment="1">
      <alignment horizontal="right" wrapText="1"/>
    </xf>
    <xf numFmtId="166" fontId="72" fillId="0" borderId="25" xfId="68" applyNumberFormat="1" applyFont="1" applyBorder="1" applyAlignment="1">
      <alignment horizontal="right" wrapText="1"/>
    </xf>
    <xf numFmtId="3" fontId="45" fillId="0" borderId="25" xfId="0" applyNumberFormat="1" applyFont="1" applyBorder="1" applyAlignment="1">
      <alignment horizontal="right" wrapText="1"/>
    </xf>
    <xf numFmtId="3" fontId="45" fillId="0" borderId="27" xfId="0" applyNumberFormat="1" applyFont="1" applyBorder="1" applyAlignment="1">
      <alignment horizontal="right" wrapText="1"/>
    </xf>
    <xf numFmtId="0" fontId="110" fillId="0" borderId="87" xfId="111" applyFont="1" applyBorder="1" applyAlignment="1">
      <alignment horizontal="center" wrapText="1"/>
      <protection/>
    </xf>
    <xf numFmtId="0" fontId="74" fillId="0" borderId="84" xfId="111" applyFont="1" applyBorder="1" applyAlignment="1">
      <alignment horizontal="center" wrapText="1"/>
      <protection/>
    </xf>
    <xf numFmtId="3" fontId="87" fillId="0" borderId="88" xfId="111" applyNumberFormat="1" applyFont="1" applyBorder="1" applyAlignment="1">
      <alignment horizontal="right" wrapText="1"/>
      <protection/>
    </xf>
    <xf numFmtId="3" fontId="58" fillId="0" borderId="85" xfId="112" applyNumberFormat="1" applyFont="1" applyBorder="1">
      <alignment/>
      <protection/>
    </xf>
    <xf numFmtId="3" fontId="87" fillId="0" borderId="85" xfId="111" applyNumberFormat="1" applyFont="1" applyBorder="1" applyAlignment="1">
      <alignment wrapText="1"/>
      <protection/>
    </xf>
    <xf numFmtId="3" fontId="70" fillId="0" borderId="85" xfId="111" applyNumberFormat="1" applyFont="1" applyBorder="1" applyAlignment="1">
      <alignment wrapText="1"/>
      <protection/>
    </xf>
    <xf numFmtId="3" fontId="24" fillId="0" borderId="85" xfId="112" applyNumberFormat="1" applyFont="1" applyBorder="1">
      <alignment/>
      <protection/>
    </xf>
    <xf numFmtId="3" fontId="88" fillId="0" borderId="85" xfId="112" applyNumberFormat="1" applyFont="1" applyBorder="1">
      <alignment/>
      <protection/>
    </xf>
    <xf numFmtId="3" fontId="21" fillId="0" borderId="86" xfId="112" applyNumberFormat="1" applyFont="1" applyBorder="1">
      <alignment/>
      <protection/>
    </xf>
    <xf numFmtId="3" fontId="40" fillId="0" borderId="22" xfId="110" applyNumberFormat="1" applyFont="1" applyFill="1" applyBorder="1" applyAlignment="1">
      <alignment vertical="center"/>
      <protection/>
    </xf>
    <xf numFmtId="3" fontId="25" fillId="0" borderId="22" xfId="110" applyNumberFormat="1" applyFont="1" applyFill="1" applyBorder="1" applyAlignment="1">
      <alignment vertical="center"/>
      <protection/>
    </xf>
    <xf numFmtId="3" fontId="40" fillId="0" borderId="22" xfId="110" applyNumberFormat="1" applyFont="1" applyFill="1" applyBorder="1" applyAlignment="1" applyProtection="1">
      <alignment vertical="center"/>
      <protection/>
    </xf>
    <xf numFmtId="3" fontId="40" fillId="0" borderId="74" xfId="110" applyNumberFormat="1" applyFont="1" applyFill="1" applyBorder="1" applyAlignment="1" applyProtection="1">
      <alignment vertical="center"/>
      <protection/>
    </xf>
    <xf numFmtId="3" fontId="25" fillId="0" borderId="22" xfId="110" applyNumberFormat="1" applyFont="1" applyFill="1" applyBorder="1" applyAlignment="1" applyProtection="1">
      <alignment vertical="center"/>
      <protection/>
    </xf>
    <xf numFmtId="3" fontId="33" fillId="0" borderId="22" xfId="110" applyNumberFormat="1" applyFont="1" applyFill="1" applyBorder="1" applyAlignment="1" applyProtection="1">
      <alignment vertical="center"/>
      <protection/>
    </xf>
    <xf numFmtId="0" fontId="26" fillId="0" borderId="27" xfId="116" applyFont="1" applyFill="1" applyBorder="1" applyAlignment="1" applyProtection="1">
      <alignment horizontal="center" vertical="center" wrapText="1"/>
      <protection/>
    </xf>
    <xf numFmtId="3" fontId="27" fillId="0" borderId="26" xfId="116" applyNumberFormat="1" applyFont="1" applyFill="1" applyBorder="1" applyAlignment="1" applyProtection="1">
      <alignment horizontal="right" vertical="center" wrapText="1"/>
      <protection locked="0"/>
    </xf>
    <xf numFmtId="3" fontId="30" fillId="0" borderId="24" xfId="116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16" applyNumberFormat="1" applyFont="1" applyFill="1" applyBorder="1" applyAlignment="1" applyProtection="1">
      <alignment horizontal="right" vertical="center" wrapText="1"/>
      <protection/>
    </xf>
    <xf numFmtId="3" fontId="30" fillId="0" borderId="25" xfId="116" applyNumberFormat="1" applyFont="1" applyFill="1" applyBorder="1" applyAlignment="1" applyProtection="1">
      <alignment horizontal="right" vertical="center" wrapText="1"/>
      <protection/>
    </xf>
    <xf numFmtId="3" fontId="30" fillId="0" borderId="25" xfId="116" applyNumberFormat="1" applyFont="1" applyFill="1" applyBorder="1" applyAlignment="1" applyProtection="1">
      <alignment horizontal="right" vertical="center" wrapText="1"/>
      <protection/>
    </xf>
    <xf numFmtId="3" fontId="27" fillId="0" borderId="25" xfId="116" applyNumberFormat="1" applyFont="1" applyFill="1" applyBorder="1" applyAlignment="1" applyProtection="1">
      <alignment horizontal="right" vertical="center" wrapText="1"/>
      <protection/>
    </xf>
    <xf numFmtId="3" fontId="30" fillId="0" borderId="25" xfId="116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16" applyNumberFormat="1" applyFont="1" applyFill="1" applyBorder="1" applyAlignment="1" applyProtection="1">
      <alignment horizontal="right" vertical="center" wrapText="1"/>
      <protection locked="0"/>
    </xf>
    <xf numFmtId="3" fontId="36" fillId="0" borderId="25" xfId="116" applyNumberFormat="1" applyFont="1" applyFill="1" applyBorder="1" applyAlignment="1" applyProtection="1">
      <alignment horizontal="right" vertical="center" wrapText="1"/>
      <protection/>
    </xf>
    <xf numFmtId="3" fontId="36" fillId="0" borderId="25" xfId="116" applyNumberFormat="1" applyFont="1" applyFill="1" applyBorder="1" applyAlignment="1" applyProtection="1">
      <alignment horizontal="right" vertical="center" wrapText="1"/>
      <protection locked="0"/>
    </xf>
    <xf numFmtId="3" fontId="24" fillId="0" borderId="27" xfId="116" applyNumberFormat="1" applyFon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>
      <alignment horizontal="center" vertical="center"/>
    </xf>
    <xf numFmtId="175" fontId="35" fillId="0" borderId="30" xfId="0" applyNumberFormat="1" applyFont="1" applyFill="1" applyBorder="1" applyAlignment="1" applyProtection="1">
      <alignment horizontal="right" vertical="center"/>
      <protection locked="0"/>
    </xf>
    <xf numFmtId="0" fontId="58" fillId="0" borderId="14" xfId="0" applyFont="1" applyFill="1" applyBorder="1" applyAlignment="1">
      <alignment horizontal="left" vertical="center" indent="5"/>
    </xf>
    <xf numFmtId="0" fontId="58" fillId="0" borderId="19" xfId="0" applyFont="1" applyFill="1" applyBorder="1" applyAlignment="1" applyProtection="1">
      <alignment horizontal="left" vertical="center" wrapText="1" indent="1"/>
      <protection locked="0"/>
    </xf>
    <xf numFmtId="0" fontId="58" fillId="0" borderId="18" xfId="0" applyFont="1" applyFill="1" applyBorder="1" applyAlignment="1">
      <alignment horizontal="left" vertical="center" indent="5"/>
    </xf>
    <xf numFmtId="0" fontId="58" fillId="0" borderId="18" xfId="0" applyFont="1" applyFill="1" applyBorder="1" applyAlignment="1">
      <alignment horizontal="left" vertical="center" indent="1"/>
    </xf>
    <xf numFmtId="0" fontId="58" fillId="0" borderId="16" xfId="0" applyFont="1" applyFill="1" applyBorder="1" applyAlignment="1" applyProtection="1">
      <alignment horizontal="left" vertical="center" wrapText="1" indent="1"/>
      <protection locked="0"/>
    </xf>
    <xf numFmtId="0" fontId="63" fillId="0" borderId="36" xfId="117" applyFont="1" applyFill="1" applyBorder="1" applyAlignment="1">
      <alignment horizontal="left" vertical="center"/>
      <protection/>
    </xf>
    <xf numFmtId="0" fontId="63" fillId="0" borderId="18" xfId="117" applyFont="1" applyFill="1" applyBorder="1" applyAlignment="1">
      <alignment horizontal="left" vertical="center"/>
      <protection/>
    </xf>
    <xf numFmtId="0" fontId="59" fillId="0" borderId="38" xfId="117" applyFont="1" applyBorder="1" applyAlignment="1">
      <alignment horizontal="left" vertical="center"/>
      <protection/>
    </xf>
    <xf numFmtId="0" fontId="59" fillId="0" borderId="36" xfId="117" applyFont="1" applyBorder="1" applyAlignment="1">
      <alignment horizontal="left" vertical="center"/>
      <protection/>
    </xf>
    <xf numFmtId="0" fontId="59" fillId="0" borderId="35" xfId="117" applyFont="1" applyBorder="1" applyAlignment="1">
      <alignment horizontal="left"/>
      <protection/>
    </xf>
    <xf numFmtId="0" fontId="59" fillId="0" borderId="36" xfId="117" applyFont="1" applyBorder="1" applyAlignment="1">
      <alignment horizontal="left"/>
      <protection/>
    </xf>
    <xf numFmtId="0" fontId="24" fillId="0" borderId="17" xfId="117" applyFont="1" applyFill="1" applyBorder="1" applyAlignment="1">
      <alignment horizontal="left" vertical="center"/>
      <protection/>
    </xf>
    <xf numFmtId="0" fontId="62" fillId="0" borderId="18" xfId="117" applyFont="1" applyFill="1" applyBorder="1" applyAlignment="1">
      <alignment horizontal="left" vertical="center"/>
      <protection/>
    </xf>
    <xf numFmtId="0" fontId="24" fillId="0" borderId="36" xfId="117" applyFont="1" applyFill="1" applyBorder="1" applyAlignment="1">
      <alignment horizontal="left" vertical="center"/>
      <protection/>
    </xf>
    <xf numFmtId="0" fontId="24" fillId="0" borderId="35" xfId="117" applyFont="1" applyFill="1" applyBorder="1" applyAlignment="1">
      <alignment horizontal="left" vertical="center"/>
      <protection/>
    </xf>
    <xf numFmtId="0" fontId="57" fillId="10" borderId="13" xfId="117" applyFont="1" applyFill="1" applyBorder="1" applyAlignment="1">
      <alignment horizontal="left" vertical="center"/>
      <protection/>
    </xf>
    <xf numFmtId="0" fontId="57" fillId="10" borderId="14" xfId="117" applyFont="1" applyFill="1" applyBorder="1" applyAlignment="1">
      <alignment horizontal="left" vertical="center"/>
      <protection/>
    </xf>
    <xf numFmtId="0" fontId="61" fillId="27" borderId="38" xfId="117" applyFont="1" applyFill="1" applyBorder="1" applyAlignment="1">
      <alignment horizontal="left" vertical="center"/>
      <protection/>
    </xf>
    <xf numFmtId="0" fontId="61" fillId="27" borderId="36" xfId="117" applyFont="1" applyFill="1" applyBorder="1" applyAlignment="1">
      <alignment horizontal="left" vertical="center"/>
      <protection/>
    </xf>
    <xf numFmtId="0" fontId="61" fillId="27" borderId="17" xfId="117" applyFont="1" applyFill="1" applyBorder="1" applyAlignment="1">
      <alignment horizontal="left" vertical="center"/>
      <protection/>
    </xf>
    <xf numFmtId="0" fontId="61" fillId="27" borderId="18" xfId="117" applyFont="1" applyFill="1" applyBorder="1" applyAlignment="1">
      <alignment horizontal="left" vertical="center"/>
      <protection/>
    </xf>
    <xf numFmtId="0" fontId="24" fillId="0" borderId="18" xfId="117" applyFont="1" applyFill="1" applyBorder="1" applyAlignment="1">
      <alignment horizontal="left" vertical="center"/>
      <protection/>
    </xf>
    <xf numFmtId="0" fontId="61" fillId="27" borderId="35" xfId="117" applyFont="1" applyFill="1" applyBorder="1" applyAlignment="1">
      <alignment horizontal="left" vertical="center"/>
      <protection/>
    </xf>
    <xf numFmtId="0" fontId="59" fillId="0" borderId="35" xfId="117" applyFont="1" applyBorder="1" applyAlignment="1">
      <alignment horizontal="left" vertical="center"/>
      <protection/>
    </xf>
    <xf numFmtId="0" fontId="57" fillId="0" borderId="0" xfId="117" applyFont="1" applyAlignment="1">
      <alignment horizontal="center"/>
      <protection/>
    </xf>
    <xf numFmtId="0" fontId="58" fillId="0" borderId="89" xfId="117" applyFont="1" applyBorder="1" applyAlignment="1">
      <alignment horizontal="right"/>
      <protection/>
    </xf>
    <xf numFmtId="0" fontId="24" fillId="0" borderId="38" xfId="117" applyFont="1" applyFill="1" applyBorder="1" applyAlignment="1">
      <alignment horizontal="left" vertical="center"/>
      <protection/>
    </xf>
    <xf numFmtId="0" fontId="24" fillId="0" borderId="90" xfId="117" applyFont="1" applyFill="1" applyBorder="1" applyAlignment="1">
      <alignment horizontal="left" vertical="center"/>
      <protection/>
    </xf>
    <xf numFmtId="0" fontId="69" fillId="0" borderId="0" xfId="111" applyFont="1" applyAlignment="1">
      <alignment horizontal="center" wrapText="1"/>
      <protection/>
    </xf>
    <xf numFmtId="0" fontId="70" fillId="0" borderId="0" xfId="111" applyFont="1" applyAlignment="1">
      <alignment horizontal="center" wrapText="1"/>
      <protection/>
    </xf>
    <xf numFmtId="0" fontId="70" fillId="0" borderId="0" xfId="111" applyFont="1" applyAlignment="1">
      <alignment horizontal="right" wrapText="1"/>
      <protection/>
    </xf>
    <xf numFmtId="0" fontId="72" fillId="0" borderId="52" xfId="111" applyFont="1" applyBorder="1" applyAlignment="1">
      <alignment horizontal="right" wrapText="1"/>
      <protection/>
    </xf>
    <xf numFmtId="0" fontId="72" fillId="0" borderId="0" xfId="111" applyFont="1" applyBorder="1" applyAlignment="1">
      <alignment horizontal="right" wrapText="1"/>
      <protection/>
    </xf>
    <xf numFmtId="0" fontId="53" fillId="0" borderId="0" xfId="112" applyBorder="1" applyAlignment="1" applyProtection="1">
      <alignment horizontal="right"/>
      <protection locked="0"/>
    </xf>
    <xf numFmtId="0" fontId="53" fillId="0" borderId="0" xfId="112" applyFont="1" applyBorder="1" applyAlignment="1" applyProtection="1">
      <alignment horizontal="right"/>
      <protection locked="0"/>
    </xf>
    <xf numFmtId="0" fontId="119" fillId="0" borderId="0" xfId="112" applyFont="1" applyBorder="1" applyAlignment="1" applyProtection="1">
      <alignment horizontal="center" vertical="center" wrapText="1"/>
      <protection locked="0"/>
    </xf>
    <xf numFmtId="0" fontId="58" fillId="0" borderId="0" xfId="112" applyFont="1" applyAlignment="1">
      <alignment horizontal="right" wrapText="1"/>
      <protection/>
    </xf>
    <xf numFmtId="0" fontId="24" fillId="10" borderId="51" xfId="101" applyFont="1" applyFill="1" applyBorder="1" applyAlignment="1">
      <alignment horizontal="center" vertical="center" wrapText="1"/>
      <protection/>
    </xf>
    <xf numFmtId="0" fontId="24" fillId="10" borderId="35" xfId="101" applyFont="1" applyFill="1" applyBorder="1" applyAlignment="1">
      <alignment horizontal="center" vertical="center" wrapText="1"/>
      <protection/>
    </xf>
    <xf numFmtId="0" fontId="24" fillId="10" borderId="36" xfId="101" applyFont="1" applyFill="1" applyBorder="1" applyAlignment="1">
      <alignment horizontal="center" vertical="center" wrapText="1"/>
      <protection/>
    </xf>
    <xf numFmtId="0" fontId="90" fillId="0" borderId="67" xfId="117" applyFont="1" applyBorder="1" applyAlignment="1">
      <alignment horizontal="center"/>
      <protection/>
    </xf>
    <xf numFmtId="0" fontId="21" fillId="0" borderId="0" xfId="117" applyFont="1" applyAlignment="1">
      <alignment horizontal="center"/>
      <protection/>
    </xf>
    <xf numFmtId="0" fontId="24" fillId="10" borderId="29" xfId="101" applyFont="1" applyFill="1" applyBorder="1" applyAlignment="1">
      <alignment horizontal="center" vertical="center"/>
      <protection/>
    </xf>
    <xf numFmtId="0" fontId="24" fillId="10" borderId="19" xfId="101" applyFont="1" applyFill="1" applyBorder="1" applyAlignment="1">
      <alignment horizontal="center" vertical="center"/>
      <protection/>
    </xf>
    <xf numFmtId="0" fontId="91" fillId="0" borderId="0" xfId="100" applyFont="1" applyAlignment="1">
      <alignment horizontal="center"/>
      <protection/>
    </xf>
    <xf numFmtId="0" fontId="21" fillId="0" borderId="0" xfId="105" applyFont="1" applyAlignment="1">
      <alignment horizontal="center" wrapText="1"/>
      <protection/>
    </xf>
    <xf numFmtId="0" fontId="37" fillId="0" borderId="0" xfId="105" applyFont="1" applyAlignment="1">
      <alignment horizontal="right"/>
      <protection/>
    </xf>
    <xf numFmtId="0" fontId="58" fillId="0" borderId="67" xfId="105" applyFont="1" applyBorder="1" applyAlignment="1">
      <alignment horizontal="right"/>
      <protection/>
    </xf>
    <xf numFmtId="0" fontId="47" fillId="10" borderId="29" xfId="105" applyFont="1" applyFill="1" applyBorder="1" applyAlignment="1">
      <alignment horizontal="center" vertical="center" wrapText="1"/>
      <protection/>
    </xf>
    <xf numFmtId="0" fontId="47" fillId="10" borderId="37" xfId="105" applyFont="1" applyFill="1" applyBorder="1" applyAlignment="1">
      <alignment horizontal="center" vertical="center" wrapText="1"/>
      <protection/>
    </xf>
    <xf numFmtId="0" fontId="47" fillId="10" borderId="19" xfId="105" applyFont="1" applyFill="1" applyBorder="1" applyAlignment="1">
      <alignment horizontal="center" vertical="center" wrapText="1"/>
      <protection/>
    </xf>
    <xf numFmtId="0" fontId="47" fillId="10" borderId="18" xfId="105" applyFont="1" applyFill="1" applyBorder="1" applyAlignment="1">
      <alignment horizontal="center" vertical="center" wrapText="1"/>
      <protection/>
    </xf>
    <xf numFmtId="0" fontId="47" fillId="10" borderId="18" xfId="105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36" fillId="0" borderId="91" xfId="0" applyFont="1" applyBorder="1" applyAlignment="1">
      <alignment horizontal="left" vertical="center" indent="2"/>
    </xf>
    <xf numFmtId="0" fontId="36" fillId="0" borderId="53" xfId="0" applyFont="1" applyBorder="1" applyAlignment="1">
      <alignment horizontal="left" vertical="center" indent="2"/>
    </xf>
    <xf numFmtId="0" fontId="37" fillId="0" borderId="31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92" xfId="0" applyFont="1" applyBorder="1" applyAlignment="1">
      <alignment horizontal="left" vertical="center" wrapText="1"/>
    </xf>
    <xf numFmtId="0" fontId="37" fillId="0" borderId="38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90" xfId="0" applyFont="1" applyBorder="1" applyAlignment="1">
      <alignment vertical="center"/>
    </xf>
    <xf numFmtId="0" fontId="27" fillId="0" borderId="38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30" fillId="0" borderId="89" xfId="105" applyFont="1" applyBorder="1" applyAlignment="1">
      <alignment horizontal="right"/>
      <protection/>
    </xf>
    <xf numFmtId="0" fontId="0" fillId="0" borderId="34" xfId="108" applyFont="1" applyFill="1" applyBorder="1" applyAlignment="1">
      <alignment horizontal="justify" vertical="center" wrapText="1"/>
      <protection/>
    </xf>
    <xf numFmtId="0" fontId="27" fillId="0" borderId="0" xfId="108" applyFont="1" applyAlignment="1">
      <alignment horizontal="right" wrapText="1"/>
      <protection/>
    </xf>
    <xf numFmtId="0" fontId="21" fillId="0" borderId="0" xfId="108" applyFont="1" applyAlignment="1">
      <alignment horizontal="center" wrapText="1"/>
      <protection/>
    </xf>
    <xf numFmtId="0" fontId="118" fillId="0" borderId="0" xfId="117" applyFont="1" applyAlignment="1">
      <alignment horizontal="center"/>
      <protection/>
    </xf>
    <xf numFmtId="0" fontId="65" fillId="25" borderId="18" xfId="117" applyFont="1" applyFill="1" applyBorder="1" applyAlignment="1">
      <alignment horizontal="center" vertical="center" wrapText="1"/>
      <protection/>
    </xf>
    <xf numFmtId="0" fontId="65" fillId="25" borderId="18" xfId="117" applyFont="1" applyFill="1" applyBorder="1" applyAlignment="1">
      <alignment horizontal="center" vertical="center"/>
      <protection/>
    </xf>
    <xf numFmtId="0" fontId="21" fillId="25" borderId="18" xfId="117" applyFont="1" applyFill="1" applyBorder="1" applyAlignment="1">
      <alignment horizontal="center" vertical="center" wrapText="1"/>
      <protection/>
    </xf>
    <xf numFmtId="0" fontId="37" fillId="25" borderId="18" xfId="117" applyFont="1" applyFill="1" applyBorder="1" applyAlignment="1">
      <alignment horizontal="center" vertical="center" wrapText="1"/>
      <protection/>
    </xf>
    <xf numFmtId="0" fontId="37" fillId="25" borderId="29" xfId="117" applyFont="1" applyFill="1" applyBorder="1" applyAlignment="1">
      <alignment horizontal="center" vertical="center" wrapText="1"/>
      <protection/>
    </xf>
    <xf numFmtId="0" fontId="37" fillId="25" borderId="19" xfId="117" applyFont="1" applyFill="1" applyBorder="1" applyAlignment="1">
      <alignment horizontal="center" vertical="center" wrapText="1"/>
      <protection/>
    </xf>
    <xf numFmtId="0" fontId="94" fillId="25" borderId="0" xfId="117" applyFont="1" applyFill="1" applyBorder="1" applyAlignment="1">
      <alignment horizontal="center" vertical="center"/>
      <protection/>
    </xf>
    <xf numFmtId="0" fontId="37" fillId="25" borderId="29" xfId="117" applyFont="1" applyFill="1" applyBorder="1" applyAlignment="1">
      <alignment horizontal="center" vertical="center"/>
      <protection/>
    </xf>
    <xf numFmtId="0" fontId="37" fillId="25" borderId="19" xfId="117" applyFont="1" applyFill="1" applyBorder="1" applyAlignment="1">
      <alignment horizontal="center" vertical="center"/>
      <protection/>
    </xf>
    <xf numFmtId="0" fontId="58" fillId="0" borderId="67" xfId="117" applyFont="1" applyBorder="1" applyAlignment="1">
      <alignment horizontal="right"/>
      <protection/>
    </xf>
    <xf numFmtId="0" fontId="21" fillId="25" borderId="29" xfId="117" applyFont="1" applyFill="1" applyBorder="1" applyAlignment="1">
      <alignment horizontal="center" vertical="distributed"/>
      <protection/>
    </xf>
    <xf numFmtId="0" fontId="21" fillId="25" borderId="19" xfId="117" applyFont="1" applyFill="1" applyBorder="1" applyAlignment="1">
      <alignment horizontal="center" vertical="distributed"/>
      <protection/>
    </xf>
    <xf numFmtId="0" fontId="37" fillId="25" borderId="51" xfId="117" applyFont="1" applyFill="1" applyBorder="1" applyAlignment="1">
      <alignment horizontal="center" vertical="center" wrapText="1"/>
      <protection/>
    </xf>
    <xf numFmtId="0" fontId="37" fillId="25" borderId="36" xfId="117" applyFont="1" applyFill="1" applyBorder="1" applyAlignment="1">
      <alignment horizontal="center" vertical="center" wrapText="1"/>
      <protection/>
    </xf>
    <xf numFmtId="0" fontId="21" fillId="0" borderId="0" xfId="104" applyFont="1" applyAlignment="1">
      <alignment horizontal="center"/>
      <protection/>
    </xf>
    <xf numFmtId="0" fontId="30" fillId="0" borderId="89" xfId="104" applyFont="1" applyBorder="1" applyAlignment="1">
      <alignment horizontal="right"/>
      <protection/>
    </xf>
    <xf numFmtId="0" fontId="21" fillId="10" borderId="65" xfId="104" applyFont="1" applyFill="1" applyBorder="1" applyAlignment="1">
      <alignment horizontal="center" vertical="center" wrapText="1"/>
      <protection/>
    </xf>
    <xf numFmtId="0" fontId="21" fillId="10" borderId="75" xfId="104" applyFont="1" applyFill="1" applyBorder="1" applyAlignment="1">
      <alignment horizontal="center" vertical="center" wrapText="1"/>
      <protection/>
    </xf>
    <xf numFmtId="0" fontId="21" fillId="10" borderId="23" xfId="104" applyFont="1" applyFill="1" applyBorder="1" applyAlignment="1">
      <alignment horizontal="center" vertical="center" wrapText="1"/>
      <protection/>
    </xf>
    <xf numFmtId="0" fontId="21" fillId="10" borderId="93" xfId="104" applyFont="1" applyFill="1" applyBorder="1" applyAlignment="1">
      <alignment horizontal="center" vertical="center" wrapText="1"/>
      <protection/>
    </xf>
    <xf numFmtId="0" fontId="21" fillId="10" borderId="46" xfId="104" applyFont="1" applyFill="1" applyBorder="1" applyAlignment="1">
      <alignment horizontal="center" vertical="center" wrapText="1"/>
      <protection/>
    </xf>
    <xf numFmtId="0" fontId="21" fillId="10" borderId="37" xfId="104" applyFont="1" applyFill="1" applyBorder="1" applyAlignment="1">
      <alignment horizontal="center" vertical="center" wrapText="1"/>
      <protection/>
    </xf>
    <xf numFmtId="0" fontId="21" fillId="10" borderId="19" xfId="104" applyFont="1" applyFill="1" applyBorder="1" applyAlignment="1">
      <alignment horizontal="center" vertical="center" wrapText="1"/>
      <protection/>
    </xf>
    <xf numFmtId="0" fontId="21" fillId="10" borderId="94" xfId="104" applyFont="1" applyFill="1" applyBorder="1" applyAlignment="1">
      <alignment horizontal="center" vertical="center" wrapText="1"/>
      <protection/>
    </xf>
    <xf numFmtId="0" fontId="21" fillId="10" borderId="95" xfId="104" applyFont="1" applyFill="1" applyBorder="1" applyAlignment="1">
      <alignment horizontal="center" vertical="center" wrapText="1"/>
      <protection/>
    </xf>
    <xf numFmtId="0" fontId="16" fillId="10" borderId="37" xfId="104" applyFont="1" applyFill="1" applyBorder="1" applyAlignment="1">
      <alignment horizontal="center" vertical="center" wrapText="1"/>
      <protection/>
    </xf>
    <xf numFmtId="0" fontId="16" fillId="10" borderId="19" xfId="104" applyFont="1" applyFill="1" applyBorder="1" applyAlignment="1">
      <alignment horizontal="center" vertical="center" wrapText="1"/>
      <protection/>
    </xf>
    <xf numFmtId="0" fontId="16" fillId="10" borderId="78" xfId="104" applyFont="1" applyFill="1" applyBorder="1" applyAlignment="1">
      <alignment horizontal="center" vertical="center" wrapText="1"/>
      <protection/>
    </xf>
    <xf numFmtId="0" fontId="16" fillId="10" borderId="24" xfId="104" applyFont="1" applyFill="1" applyBorder="1" applyAlignment="1">
      <alignment horizontal="center" vertical="center" wrapText="1"/>
      <protection/>
    </xf>
    <xf numFmtId="0" fontId="21" fillId="10" borderId="96" xfId="104" applyFont="1" applyFill="1" applyBorder="1" applyAlignment="1">
      <alignment horizontal="center" vertical="center" wrapText="1"/>
      <protection/>
    </xf>
    <xf numFmtId="0" fontId="16" fillId="10" borderId="46" xfId="104" applyFont="1" applyFill="1" applyBorder="1" applyAlignment="1">
      <alignment horizontal="center" vertical="center" wrapText="1"/>
      <protection/>
    </xf>
    <xf numFmtId="0" fontId="16" fillId="10" borderId="56" xfId="104" applyFont="1" applyFill="1" applyBorder="1" applyAlignment="1">
      <alignment horizontal="center" vertical="center" wrapText="1"/>
      <protection/>
    </xf>
    <xf numFmtId="0" fontId="16" fillId="10" borderId="77" xfId="104" applyFont="1" applyFill="1" applyBorder="1" applyAlignment="1">
      <alignment horizontal="center" vertical="center" wrapText="1"/>
      <protection/>
    </xf>
    <xf numFmtId="0" fontId="16" fillId="10" borderId="55" xfId="104" applyFont="1" applyFill="1" applyBorder="1" applyAlignment="1">
      <alignment horizontal="center" vertical="center" wrapText="1"/>
      <protection/>
    </xf>
    <xf numFmtId="0" fontId="16" fillId="10" borderId="35" xfId="104" applyFont="1" applyFill="1" applyBorder="1" applyAlignment="1">
      <alignment horizontal="center" vertical="center" wrapText="1"/>
      <protection/>
    </xf>
    <xf numFmtId="0" fontId="21" fillId="10" borderId="29" xfId="104" applyFont="1" applyFill="1" applyBorder="1" applyAlignment="1">
      <alignment horizontal="center" vertical="center" wrapText="1"/>
      <protection/>
    </xf>
    <xf numFmtId="0" fontId="16" fillId="10" borderId="51" xfId="104" applyFont="1" applyFill="1" applyBorder="1" applyAlignment="1">
      <alignment horizontal="center" vertical="center" wrapText="1"/>
      <protection/>
    </xf>
    <xf numFmtId="0" fontId="16" fillId="10" borderId="90" xfId="104" applyFont="1" applyFill="1" applyBorder="1" applyAlignment="1">
      <alignment horizontal="center" vertical="center" wrapText="1"/>
      <protection/>
    </xf>
    <xf numFmtId="0" fontId="21" fillId="10" borderId="58" xfId="104" applyFont="1" applyFill="1" applyBorder="1" applyAlignment="1">
      <alignment horizontal="center" vertical="center" wrapText="1"/>
      <protection/>
    </xf>
    <xf numFmtId="0" fontId="21" fillId="10" borderId="77" xfId="104" applyFont="1" applyFill="1" applyBorder="1" applyAlignment="1">
      <alignment horizontal="center" vertical="center" wrapText="1"/>
      <protection/>
    </xf>
    <xf numFmtId="0" fontId="21" fillId="10" borderId="55" xfId="104" applyFont="1" applyFill="1" applyBorder="1" applyAlignment="1">
      <alignment horizontal="center" vertical="center" wrapText="1"/>
      <protection/>
    </xf>
    <xf numFmtId="0" fontId="21" fillId="10" borderId="33" xfId="104" applyFont="1" applyFill="1" applyBorder="1" applyAlignment="1">
      <alignment horizontal="center" vertical="center" wrapText="1"/>
      <protection/>
    </xf>
    <xf numFmtId="0" fontId="21" fillId="10" borderId="78" xfId="104" applyFont="1" applyFill="1" applyBorder="1" applyAlignment="1">
      <alignment horizontal="center" vertical="center" wrapText="1"/>
      <protection/>
    </xf>
    <xf numFmtId="0" fontId="21" fillId="10" borderId="24" xfId="104" applyFont="1" applyFill="1" applyBorder="1" applyAlignment="1">
      <alignment horizontal="center" vertical="center" wrapText="1"/>
      <protection/>
    </xf>
    <xf numFmtId="164" fontId="41" fillId="0" borderId="16" xfId="108" applyNumberFormat="1" applyFont="1" applyFill="1" applyBorder="1" applyAlignment="1" applyProtection="1">
      <alignment horizontal="center" vertical="center" wrapText="1"/>
      <protection/>
    </xf>
    <xf numFmtId="164" fontId="41" fillId="0" borderId="18" xfId="108" applyNumberFormat="1" applyFont="1" applyFill="1" applyBorder="1" applyAlignment="1" applyProtection="1">
      <alignment horizontal="center" vertical="center" wrapText="1"/>
      <protection/>
    </xf>
    <xf numFmtId="164" fontId="28" fillId="0" borderId="89" xfId="108" applyNumberFormat="1" applyFont="1" applyFill="1" applyBorder="1" applyAlignment="1">
      <alignment horizontal="right" vertical="center" wrapText="1"/>
      <protection/>
    </xf>
    <xf numFmtId="0" fontId="36" fillId="0" borderId="0" xfId="108" applyFont="1" applyAlignment="1">
      <alignment horizontal="right" wrapText="1"/>
      <protection/>
    </xf>
    <xf numFmtId="164" fontId="44" fillId="0" borderId="97" xfId="108" applyNumberFormat="1" applyFont="1" applyFill="1" applyBorder="1" applyAlignment="1" applyProtection="1">
      <alignment horizontal="center" textRotation="180" wrapText="1"/>
      <protection/>
    </xf>
    <xf numFmtId="164" fontId="112" fillId="0" borderId="0" xfId="108" applyNumberFormat="1" applyFont="1" applyFill="1" applyAlignment="1" applyProtection="1">
      <alignment horizontal="center" vertical="center" wrapText="1"/>
      <protection/>
    </xf>
    <xf numFmtId="164" fontId="33" fillId="0" borderId="13" xfId="108" applyNumberFormat="1" applyFont="1" applyFill="1" applyBorder="1" applyAlignment="1" applyProtection="1">
      <alignment horizontal="left" vertical="center" wrapText="1" indent="2"/>
      <protection/>
    </xf>
    <xf numFmtId="164" fontId="33" fillId="0" borderId="14" xfId="108" applyNumberFormat="1" applyFont="1" applyFill="1" applyBorder="1" applyAlignment="1" applyProtection="1">
      <alignment horizontal="left" vertical="center" wrapText="1" indent="2"/>
      <protection/>
    </xf>
    <xf numFmtId="164" fontId="41" fillId="0" borderId="26" xfId="108" applyNumberFormat="1" applyFont="1" applyFill="1" applyBorder="1" applyAlignment="1" applyProtection="1">
      <alignment horizontal="center" vertical="center"/>
      <protection/>
    </xf>
    <xf numFmtId="164" fontId="41" fillId="0" borderId="25" xfId="108" applyNumberFormat="1" applyFont="1" applyFill="1" applyBorder="1" applyAlignment="1" applyProtection="1">
      <alignment horizontal="center" vertical="center"/>
      <protection/>
    </xf>
    <xf numFmtId="164" fontId="41" fillId="0" borderId="16" xfId="108" applyNumberFormat="1" applyFont="1" applyFill="1" applyBorder="1" applyAlignment="1" applyProtection="1">
      <alignment horizontal="center" vertical="center"/>
      <protection/>
    </xf>
    <xf numFmtId="164" fontId="41" fillId="0" borderId="15" xfId="108" applyNumberFormat="1" applyFont="1" applyFill="1" applyBorder="1" applyAlignment="1" applyProtection="1">
      <alignment horizontal="center" vertical="center" wrapText="1"/>
      <protection/>
    </xf>
    <xf numFmtId="164" fontId="41" fillId="0" borderId="17" xfId="108" applyNumberFormat="1" applyFont="1" applyFill="1" applyBorder="1" applyAlignment="1" applyProtection="1">
      <alignment horizontal="center" vertical="center" wrapText="1"/>
      <protection/>
    </xf>
    <xf numFmtId="164" fontId="41" fillId="0" borderId="18" xfId="108" applyNumberFormat="1" applyFont="1" applyFill="1" applyBorder="1" applyAlignment="1" applyProtection="1">
      <alignment horizontal="center" vertical="center"/>
      <protection/>
    </xf>
    <xf numFmtId="164" fontId="32" fillId="0" borderId="0" xfId="107" applyNumberFormat="1" applyFont="1" applyFill="1" applyBorder="1" applyAlignment="1" applyProtection="1">
      <alignment horizontal="center" vertical="center" wrapText="1"/>
      <protection/>
    </xf>
    <xf numFmtId="0" fontId="27" fillId="0" borderId="0" xfId="109" applyFont="1" applyAlignment="1">
      <alignment horizontal="right" wrapText="1"/>
      <protection/>
    </xf>
    <xf numFmtId="0" fontId="36" fillId="0" borderId="0" xfId="109" applyFont="1" applyAlignment="1">
      <alignment horizontal="right" wrapText="1"/>
      <protection/>
    </xf>
    <xf numFmtId="164" fontId="28" fillId="0" borderId="0" xfId="109" applyNumberFormat="1" applyFont="1" applyFill="1" applyBorder="1" applyAlignment="1">
      <alignment horizontal="right" vertical="center" wrapText="1"/>
      <protection/>
    </xf>
    <xf numFmtId="164" fontId="33" fillId="0" borderId="0" xfId="107" applyNumberFormat="1" applyFont="1" applyFill="1" applyBorder="1" applyAlignment="1" applyProtection="1">
      <alignment horizontal="left" vertical="center"/>
      <protection/>
    </xf>
    <xf numFmtId="0" fontId="31" fillId="0" borderId="16" xfId="107" applyFont="1" applyFill="1" applyBorder="1" applyAlignment="1" applyProtection="1">
      <alignment horizontal="center" vertical="center" wrapText="1"/>
      <protection/>
    </xf>
    <xf numFmtId="0" fontId="34" fillId="0" borderId="16" xfId="107" applyFont="1" applyFill="1" applyBorder="1" applyAlignment="1" applyProtection="1">
      <alignment horizontal="center" vertical="center" wrapText="1"/>
      <protection/>
    </xf>
    <xf numFmtId="0" fontId="34" fillId="0" borderId="26" xfId="107" applyFont="1" applyFill="1" applyBorder="1" applyAlignment="1" applyProtection="1">
      <alignment horizontal="center" vertical="center" wrapText="1"/>
      <protection/>
    </xf>
    <xf numFmtId="0" fontId="28" fillId="0" borderId="18" xfId="107" applyFont="1" applyFill="1" applyBorder="1" applyAlignment="1" applyProtection="1">
      <alignment horizontal="center" vertical="center"/>
      <protection/>
    </xf>
    <xf numFmtId="0" fontId="28" fillId="0" borderId="25" xfId="107" applyFont="1" applyFill="1" applyBorder="1" applyAlignment="1" applyProtection="1">
      <alignment horizontal="center" vertical="center"/>
      <protection/>
    </xf>
    <xf numFmtId="0" fontId="28" fillId="0" borderId="18" xfId="107" applyFont="1" applyFill="1" applyBorder="1" applyAlignment="1" applyProtection="1">
      <alignment horizontal="center"/>
      <protection locked="0"/>
    </xf>
    <xf numFmtId="166" fontId="28" fillId="0" borderId="18" xfId="72" applyNumberFormat="1" applyFont="1" applyFill="1" applyBorder="1" applyAlignment="1" applyProtection="1">
      <alignment horizontal="center"/>
      <protection locked="0"/>
    </xf>
    <xf numFmtId="166" fontId="28" fillId="0" borderId="25" xfId="72" applyNumberFormat="1" applyFont="1" applyFill="1" applyBorder="1" applyAlignment="1" applyProtection="1">
      <alignment horizontal="center"/>
      <protection locked="0"/>
    </xf>
    <xf numFmtId="0" fontId="34" fillId="0" borderId="14" xfId="107" applyFont="1" applyFill="1" applyBorder="1" applyAlignment="1" applyProtection="1">
      <alignment horizontal="center" vertical="center" wrapText="1"/>
      <protection/>
    </xf>
    <xf numFmtId="166" fontId="34" fillId="0" borderId="14" xfId="72" applyNumberFormat="1" applyFont="1" applyFill="1" applyBorder="1" applyAlignment="1" applyProtection="1">
      <alignment horizontal="center"/>
      <protection/>
    </xf>
    <xf numFmtId="166" fontId="34" fillId="0" borderId="27" xfId="72" applyNumberFormat="1" applyFont="1" applyFill="1" applyBorder="1" applyAlignment="1" applyProtection="1">
      <alignment horizontal="center"/>
      <protection/>
    </xf>
    <xf numFmtId="0" fontId="31" fillId="0" borderId="15" xfId="107" applyFont="1" applyFill="1" applyBorder="1" applyAlignment="1">
      <alignment horizontal="center" vertical="center" wrapText="1"/>
      <protection/>
    </xf>
    <xf numFmtId="0" fontId="31" fillId="0" borderId="28" xfId="107" applyFont="1" applyFill="1" applyBorder="1" applyAlignment="1">
      <alignment horizontal="center" vertical="center" wrapText="1"/>
      <protection/>
    </xf>
    <xf numFmtId="0" fontId="31" fillId="0" borderId="16" xfId="107" applyFont="1" applyFill="1" applyBorder="1" applyAlignment="1">
      <alignment horizontal="center" vertical="center" wrapText="1"/>
      <protection/>
    </xf>
    <xf numFmtId="0" fontId="31" fillId="0" borderId="29" xfId="107" applyFont="1" applyFill="1" applyBorder="1" applyAlignment="1">
      <alignment horizontal="center" vertical="center" wrapText="1"/>
      <protection/>
    </xf>
    <xf numFmtId="0" fontId="31" fillId="0" borderId="96" xfId="107" applyFont="1" applyFill="1" applyBorder="1" applyAlignment="1">
      <alignment horizontal="center" vertical="center" wrapText="1"/>
      <protection/>
    </xf>
    <xf numFmtId="0" fontId="31" fillId="0" borderId="94" xfId="107" applyFont="1" applyFill="1" applyBorder="1" applyAlignment="1">
      <alignment horizontal="center" vertical="center" wrapText="1"/>
      <protection/>
    </xf>
    <xf numFmtId="0" fontId="31" fillId="0" borderId="79" xfId="107" applyFont="1" applyFill="1" applyBorder="1" applyAlignment="1">
      <alignment horizontal="center" vertical="center" wrapText="1"/>
      <protection/>
    </xf>
    <xf numFmtId="0" fontId="31" fillId="0" borderId="26" xfId="107" applyFont="1" applyFill="1" applyBorder="1" applyAlignment="1">
      <alignment horizontal="center" vertical="center" wrapText="1"/>
      <protection/>
    </xf>
    <xf numFmtId="0" fontId="31" fillId="0" borderId="30" xfId="107" applyFont="1" applyFill="1" applyBorder="1" applyAlignment="1">
      <alignment horizontal="center" vertical="center" wrapText="1"/>
      <protection/>
    </xf>
    <xf numFmtId="0" fontId="90" fillId="0" borderId="36" xfId="109" applyFont="1" applyBorder="1" applyAlignment="1">
      <alignment horizontal="left" wrapText="1"/>
      <protection/>
    </xf>
    <xf numFmtId="0" fontId="90" fillId="0" borderId="18" xfId="109" applyFont="1" applyBorder="1" applyAlignment="1">
      <alignment horizontal="left" wrapText="1"/>
      <protection/>
    </xf>
    <xf numFmtId="0" fontId="90" fillId="0" borderId="51" xfId="109" applyFont="1" applyBorder="1" applyAlignment="1">
      <alignment horizontal="left" wrapText="1"/>
      <protection/>
    </xf>
    <xf numFmtId="0" fontId="90" fillId="0" borderId="35" xfId="109" applyFont="1" applyBorder="1" applyAlignment="1">
      <alignment horizontal="left" wrapText="1"/>
      <protection/>
    </xf>
    <xf numFmtId="0" fontId="28" fillId="0" borderId="34" xfId="107" applyFont="1" applyFill="1" applyBorder="1" applyAlignment="1">
      <alignment horizontal="center" vertical="center" wrapText="1"/>
      <protection/>
    </xf>
    <xf numFmtId="0" fontId="33" fillId="0" borderId="0" xfId="107" applyFont="1" applyFill="1" applyAlignment="1">
      <alignment horizontal="left" wrapText="1"/>
      <protection/>
    </xf>
    <xf numFmtId="0" fontId="34" fillId="0" borderId="69" xfId="107" applyFont="1" applyFill="1" applyBorder="1" applyAlignment="1" applyProtection="1">
      <alignment horizontal="center" vertical="center" wrapText="1"/>
      <protection/>
    </xf>
    <xf numFmtId="0" fontId="34" fillId="0" borderId="71" xfId="107" applyFont="1" applyFill="1" applyBorder="1" applyAlignment="1" applyProtection="1">
      <alignment horizontal="center" vertical="center" wrapText="1"/>
      <protection/>
    </xf>
    <xf numFmtId="0" fontId="28" fillId="0" borderId="95" xfId="107" applyFont="1" applyFill="1" applyBorder="1" applyAlignment="1" applyProtection="1">
      <alignment horizontal="center" vertical="center"/>
      <protection/>
    </xf>
    <xf numFmtId="0" fontId="28" fillId="0" borderId="80" xfId="107" applyFont="1" applyFill="1" applyBorder="1" applyAlignment="1" applyProtection="1">
      <alignment horizontal="center" vertical="center"/>
      <protection/>
    </xf>
    <xf numFmtId="0" fontId="28" fillId="0" borderId="98" xfId="107" applyFont="1" applyFill="1" applyBorder="1" applyAlignment="1" applyProtection="1">
      <alignment horizontal="center" vertical="center"/>
      <protection/>
    </xf>
    <xf numFmtId="0" fontId="28" fillId="0" borderId="38" xfId="107" applyFont="1" applyFill="1" applyBorder="1" applyAlignment="1" applyProtection="1">
      <alignment horizontal="left"/>
      <protection/>
    </xf>
    <xf numFmtId="0" fontId="28" fillId="0" borderId="35" xfId="107" applyFont="1" applyFill="1" applyBorder="1" applyAlignment="1" applyProtection="1">
      <alignment horizontal="left"/>
      <protection/>
    </xf>
    <xf numFmtId="0" fontId="28" fillId="0" borderId="90" xfId="107" applyFont="1" applyFill="1" applyBorder="1" applyAlignment="1" applyProtection="1">
      <alignment horizontal="left"/>
      <protection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10" applyFont="1" applyFill="1" applyAlignment="1" applyProtection="1">
      <alignment horizontal="center" vertical="center"/>
      <protection locked="0"/>
    </xf>
    <xf numFmtId="0" fontId="32" fillId="0" borderId="0" xfId="110" applyFont="1" applyFill="1" applyAlignment="1">
      <alignment horizontal="center"/>
      <protection/>
    </xf>
    <xf numFmtId="0" fontId="32" fillId="0" borderId="0" xfId="110" applyFont="1" applyFill="1" applyAlignment="1" applyProtection="1">
      <alignment horizontal="center" vertical="center"/>
      <protection locked="0"/>
    </xf>
    <xf numFmtId="0" fontId="35" fillId="0" borderId="0" xfId="110" applyFont="1" applyFill="1" applyBorder="1" applyAlignment="1">
      <alignment horizontal="right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91" xfId="0" applyFont="1" applyFill="1" applyBorder="1" applyAlignment="1" applyProtection="1">
      <alignment horizontal="left" vertical="center" wrapText="1" indent="1"/>
      <protection/>
    </xf>
    <xf numFmtId="0" fontId="41" fillId="0" borderId="53" xfId="0" applyFont="1" applyFill="1" applyBorder="1" applyAlignment="1" applyProtection="1">
      <alignment horizontal="left" vertical="center" wrapText="1" indent="1"/>
      <protection/>
    </xf>
    <xf numFmtId="0" fontId="41" fillId="0" borderId="65" xfId="0" applyFont="1" applyFill="1" applyBorder="1" applyAlignment="1" applyProtection="1">
      <alignment horizontal="center" vertical="center" wrapText="1"/>
      <protection/>
    </xf>
    <xf numFmtId="0" fontId="41" fillId="0" borderId="63" xfId="0" applyFont="1" applyFill="1" applyBorder="1" applyAlignment="1" applyProtection="1">
      <alignment horizontal="center" vertical="center" wrapText="1"/>
      <protection/>
    </xf>
    <xf numFmtId="0" fontId="41" fillId="0" borderId="32" xfId="0" applyFont="1" applyFill="1" applyBorder="1" applyAlignment="1" applyProtection="1">
      <alignment horizontal="center" vertical="center" wrapText="1"/>
      <protection/>
    </xf>
    <xf numFmtId="0" fontId="41" fillId="0" borderId="6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right" vertical="center" wrapText="1"/>
      <protection/>
    </xf>
    <xf numFmtId="0" fontId="31" fillId="0" borderId="65" xfId="110" applyFont="1" applyFill="1" applyBorder="1" applyAlignment="1" quotePrefix="1">
      <alignment horizontal="center" vertical="center" wrapText="1"/>
      <protection/>
    </xf>
    <xf numFmtId="0" fontId="31" fillId="0" borderId="75" xfId="110" applyFont="1" applyFill="1" applyBorder="1" applyAlignment="1" quotePrefix="1">
      <alignment horizontal="center" vertical="center" wrapText="1"/>
      <protection/>
    </xf>
    <xf numFmtId="0" fontId="31" fillId="0" borderId="32" xfId="110" applyFont="1" applyFill="1" applyBorder="1" applyAlignment="1">
      <alignment horizontal="center" vertical="center"/>
      <protection/>
    </xf>
    <xf numFmtId="0" fontId="31" fillId="0" borderId="37" xfId="110" applyFont="1" applyFill="1" applyBorder="1" applyAlignment="1">
      <alignment horizontal="center" vertical="center"/>
      <protection/>
    </xf>
    <xf numFmtId="0" fontId="31" fillId="0" borderId="33" xfId="110" applyFont="1" applyFill="1" applyBorder="1" applyAlignment="1">
      <alignment horizontal="center" vertical="center"/>
      <protection/>
    </xf>
    <xf numFmtId="0" fontId="31" fillId="0" borderId="78" xfId="110" applyFont="1" applyFill="1" applyBorder="1" applyAlignment="1">
      <alignment horizontal="center" vertical="center"/>
      <protection/>
    </xf>
    <xf numFmtId="0" fontId="31" fillId="0" borderId="99" xfId="110" applyFont="1" applyFill="1" applyBorder="1" applyAlignment="1">
      <alignment horizontal="center" vertical="center"/>
      <protection/>
    </xf>
    <xf numFmtId="0" fontId="31" fillId="0" borderId="58" xfId="110" applyFont="1" applyFill="1" applyBorder="1" applyAlignment="1">
      <alignment horizontal="center" vertical="center"/>
      <protection/>
    </xf>
    <xf numFmtId="0" fontId="35" fillId="0" borderId="89" xfId="110" applyFont="1" applyFill="1" applyBorder="1" applyAlignment="1">
      <alignment horizontal="right"/>
      <protection/>
    </xf>
    <xf numFmtId="0" fontId="39" fillId="0" borderId="0" xfId="110" applyFont="1" applyFill="1" applyAlignment="1" applyProtection="1">
      <alignment horizontal="right" vertical="center"/>
      <protection locked="0"/>
    </xf>
    <xf numFmtId="0" fontId="16" fillId="0" borderId="0" xfId="116" applyFont="1" applyFill="1" applyAlignment="1" applyProtection="1">
      <alignment horizontal="left"/>
      <protection/>
    </xf>
    <xf numFmtId="0" fontId="21" fillId="0" borderId="0" xfId="116" applyFont="1" applyFill="1" applyAlignment="1" applyProtection="1">
      <alignment horizontal="center" vertical="center" wrapText="1"/>
      <protection/>
    </xf>
    <xf numFmtId="0" fontId="21" fillId="0" borderId="0" xfId="116" applyFont="1" applyFill="1" applyAlignment="1" applyProtection="1">
      <alignment horizontal="center" vertical="center"/>
      <protection/>
    </xf>
    <xf numFmtId="0" fontId="30" fillId="0" borderId="0" xfId="116" applyFont="1" applyFill="1" applyBorder="1" applyAlignment="1" applyProtection="1">
      <alignment horizontal="right"/>
      <protection/>
    </xf>
    <xf numFmtId="0" fontId="24" fillId="0" borderId="65" xfId="116" applyFont="1" applyFill="1" applyBorder="1" applyAlignment="1" applyProtection="1">
      <alignment horizontal="center" vertical="center" wrapText="1"/>
      <protection/>
    </xf>
    <xf numFmtId="0" fontId="24" fillId="0" borderId="75" xfId="116" applyFont="1" applyFill="1" applyBorder="1" applyAlignment="1" applyProtection="1">
      <alignment horizontal="center" vertical="center" wrapText="1"/>
      <protection/>
    </xf>
    <xf numFmtId="0" fontId="25" fillId="0" borderId="32" xfId="114" applyFont="1" applyFill="1" applyBorder="1" applyAlignment="1" applyProtection="1">
      <alignment horizontal="center" vertical="center" textRotation="90"/>
      <protection/>
    </xf>
    <xf numFmtId="0" fontId="25" fillId="0" borderId="37" xfId="114" applyFont="1" applyFill="1" applyBorder="1" applyAlignment="1" applyProtection="1">
      <alignment horizontal="center" vertical="center" textRotation="90"/>
      <protection/>
    </xf>
    <xf numFmtId="0" fontId="23" fillId="0" borderId="16" xfId="116" applyFont="1" applyFill="1" applyBorder="1" applyAlignment="1" applyProtection="1">
      <alignment horizontal="center" vertical="center" wrapText="1"/>
      <protection/>
    </xf>
    <xf numFmtId="0" fontId="23" fillId="0" borderId="18" xfId="116" applyFont="1" applyFill="1" applyBorder="1" applyAlignment="1" applyProtection="1">
      <alignment horizontal="center" vertical="center" wrapText="1"/>
      <protection/>
    </xf>
    <xf numFmtId="0" fontId="23" fillId="0" borderId="26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31" fillId="0" borderId="0" xfId="114" applyFont="1" applyFill="1" applyAlignment="1" applyProtection="1">
      <alignment horizontal="center" vertical="center" wrapText="1"/>
      <protection/>
    </xf>
    <xf numFmtId="0" fontId="32" fillId="0" borderId="0" xfId="114" applyFont="1" applyFill="1" applyAlignment="1" applyProtection="1">
      <alignment horizontal="center" vertical="center" wrapText="1"/>
      <protection/>
    </xf>
    <xf numFmtId="0" fontId="33" fillId="0" borderId="26" xfId="114" applyFont="1" applyFill="1" applyBorder="1" applyAlignment="1" applyProtection="1">
      <alignment horizontal="center" vertical="center" wrapText="1"/>
      <protection/>
    </xf>
    <xf numFmtId="0" fontId="33" fillId="0" borderId="25" xfId="114" applyFont="1" applyFill="1" applyBorder="1" applyAlignment="1" applyProtection="1">
      <alignment horizontal="center" vertical="center" wrapText="1"/>
      <protection/>
    </xf>
    <xf numFmtId="0" fontId="16" fillId="0" borderId="0" xfId="116" applyFont="1" applyFill="1" applyAlignment="1" applyProtection="1">
      <alignment horizontal="center"/>
      <protection/>
    </xf>
    <xf numFmtId="0" fontId="32" fillId="0" borderId="15" xfId="114" applyFont="1" applyFill="1" applyBorder="1" applyAlignment="1" applyProtection="1">
      <alignment horizontal="center" vertical="center" wrapText="1"/>
      <protection/>
    </xf>
    <xf numFmtId="0" fontId="32" fillId="0" borderId="17" xfId="114" applyFont="1" applyFill="1" applyBorder="1" applyAlignment="1" applyProtection="1">
      <alignment horizontal="center" vertical="center" wrapText="1"/>
      <protection/>
    </xf>
    <xf numFmtId="0" fontId="25" fillId="0" borderId="16" xfId="114" applyFont="1" applyFill="1" applyBorder="1" applyAlignment="1" applyProtection="1">
      <alignment horizontal="center" vertical="center" textRotation="90"/>
      <protection/>
    </xf>
    <xf numFmtId="0" fontId="25" fillId="0" borderId="18" xfId="114" applyFont="1" applyFill="1" applyBorder="1" applyAlignment="1" applyProtection="1">
      <alignment horizontal="center" vertical="center" textRotation="90"/>
      <protection/>
    </xf>
    <xf numFmtId="0" fontId="33" fillId="0" borderId="16" xfId="114" applyFont="1" applyFill="1" applyBorder="1" applyAlignment="1" applyProtection="1">
      <alignment horizontal="center" vertical="center" wrapText="1"/>
      <protection/>
    </xf>
    <xf numFmtId="0" fontId="33" fillId="0" borderId="18" xfId="114" applyFont="1" applyFill="1" applyBorder="1" applyAlignment="1" applyProtection="1">
      <alignment horizontal="center" vertical="center" wrapText="1"/>
      <protection/>
    </xf>
    <xf numFmtId="0" fontId="32" fillId="0" borderId="15" xfId="115" applyFont="1" applyFill="1" applyBorder="1" applyAlignment="1" applyProtection="1">
      <alignment horizontal="center" vertical="center" wrapText="1"/>
      <protection/>
    </xf>
    <xf numFmtId="0" fontId="32" fillId="0" borderId="17" xfId="115" applyFont="1" applyFill="1" applyBorder="1" applyAlignment="1" applyProtection="1">
      <alignment horizontal="center" vertical="center" wrapText="1"/>
      <protection/>
    </xf>
    <xf numFmtId="0" fontId="25" fillId="0" borderId="16" xfId="115" applyFont="1" applyFill="1" applyBorder="1" applyAlignment="1" applyProtection="1">
      <alignment horizontal="center" vertical="center" textRotation="90"/>
      <protection/>
    </xf>
    <xf numFmtId="0" fontId="25" fillId="0" borderId="18" xfId="115" applyFont="1" applyFill="1" applyBorder="1" applyAlignment="1" applyProtection="1">
      <alignment horizontal="center" vertical="center" textRotation="90"/>
      <protection/>
    </xf>
    <xf numFmtId="0" fontId="33" fillId="0" borderId="16" xfId="115" applyFont="1" applyFill="1" applyBorder="1" applyAlignment="1" applyProtection="1">
      <alignment horizontal="center" vertical="center" wrapText="1"/>
      <protection/>
    </xf>
    <xf numFmtId="0" fontId="33" fillId="0" borderId="18" xfId="115" applyFont="1" applyFill="1" applyBorder="1" applyAlignment="1" applyProtection="1">
      <alignment horizontal="center" vertical="center" wrapText="1"/>
      <protection/>
    </xf>
    <xf numFmtId="0" fontId="33" fillId="0" borderId="26" xfId="115" applyFont="1" applyFill="1" applyBorder="1" applyAlignment="1" applyProtection="1">
      <alignment horizontal="center" vertical="center" wrapText="1"/>
      <protection/>
    </xf>
    <xf numFmtId="0" fontId="33" fillId="0" borderId="25" xfId="115" applyFont="1" applyFill="1" applyBorder="1" applyAlignment="1" applyProtection="1">
      <alignment horizontal="center" vertical="center" wrapText="1"/>
      <protection/>
    </xf>
    <xf numFmtId="0" fontId="25" fillId="0" borderId="32" xfId="115" applyFont="1" applyFill="1" applyBorder="1" applyAlignment="1" applyProtection="1">
      <alignment horizontal="center" vertical="center" textRotation="90"/>
      <protection/>
    </xf>
    <xf numFmtId="0" fontId="25" fillId="0" borderId="37" xfId="115" applyFont="1" applyFill="1" applyBorder="1" applyAlignment="1" applyProtection="1">
      <alignment horizontal="center" vertical="center" textRotation="90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wrapText="1"/>
      <protection/>
    </xf>
    <xf numFmtId="0" fontId="46" fillId="0" borderId="2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textRotation="180"/>
      <protection/>
    </xf>
  </cellXfs>
  <cellStyles count="11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2.sz.mell.2013.évi fejlesztés 2" xfId="100"/>
    <cellStyle name="Normál_2004.évi normatívák" xfId="101"/>
    <cellStyle name="Normál_2010.évi tervezett beruházás, felújítás" xfId="102"/>
    <cellStyle name="Normál_3aszm" xfId="103"/>
    <cellStyle name="Normál_5szm" xfId="104"/>
    <cellStyle name="Normál_6szm" xfId="105"/>
    <cellStyle name="Normál_költségvetés módosítás I." xfId="106"/>
    <cellStyle name="Normál_KVRENMUNKA" xfId="107"/>
    <cellStyle name="Normál_Másolat eredetijeKVIREND" xfId="108"/>
    <cellStyle name="Normál_Másolat eredetijeKVIREND 2" xfId="109"/>
    <cellStyle name="Normál_minta" xfId="110"/>
    <cellStyle name="Normál_Táblák (saját, bővebb)" xfId="111"/>
    <cellStyle name="Normál_Táblák 01-08 08.31." xfId="112"/>
    <cellStyle name="Normal_tanusitv" xfId="113"/>
    <cellStyle name="Normál_VAGYONK" xfId="114"/>
    <cellStyle name="Normál_VAGYONK 2" xfId="115"/>
    <cellStyle name="Normál_VAGYONKIM" xfId="116"/>
    <cellStyle name="Normál_Zalakaros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Százalék 2" xfId="127"/>
    <cellStyle name="Title" xfId="128"/>
    <cellStyle name="Total" xfId="129"/>
    <cellStyle name="Warning Text" xfId="130"/>
  </cellStyles>
  <dxfs count="5">
    <dxf>
      <font>
        <color indexed="10"/>
      </font>
    </dxf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64"/>
  <sheetViews>
    <sheetView tabSelected="1" zoomScale="90" zoomScaleNormal="90" zoomScaleSheetLayoutView="100" zoomScalePageLayoutView="0" workbookViewId="0" topLeftCell="A1">
      <selection activeCell="A57" sqref="A57:B57"/>
    </sheetView>
  </sheetViews>
  <sheetFormatPr defaultColWidth="10.625" defaultRowHeight="12.75"/>
  <cols>
    <col min="1" max="1" width="5.375" style="66" customWidth="1"/>
    <col min="2" max="2" width="50.625" style="66" customWidth="1"/>
    <col min="3" max="4" width="15.875" style="66" customWidth="1"/>
    <col min="5" max="5" width="13.625" style="66" customWidth="1"/>
    <col min="6" max="6" width="6.625" style="66" customWidth="1"/>
    <col min="7" max="7" width="50.00390625" style="66" customWidth="1"/>
    <col min="8" max="8" width="14.125" style="66" customWidth="1"/>
    <col min="9" max="9" width="15.50390625" style="66" customWidth="1"/>
    <col min="10" max="10" width="13.375" style="66" customWidth="1"/>
    <col min="11" max="16384" width="10.625" style="66" customWidth="1"/>
  </cols>
  <sheetData>
    <row r="1" spans="1:10" ht="18.75">
      <c r="A1" s="1006" t="s">
        <v>337</v>
      </c>
      <c r="B1" s="1006"/>
      <c r="C1" s="1006"/>
      <c r="D1" s="1006"/>
      <c r="E1" s="1006"/>
      <c r="F1" s="1006"/>
      <c r="G1" s="1006"/>
      <c r="H1" s="1006"/>
      <c r="I1" s="1006"/>
      <c r="J1" s="1006"/>
    </row>
    <row r="2" spans="1:10" ht="18.75">
      <c r="A2" s="1006" t="s">
        <v>682</v>
      </c>
      <c r="B2" s="1006"/>
      <c r="C2" s="1006"/>
      <c r="D2" s="1006"/>
      <c r="E2" s="1006"/>
      <c r="F2" s="1006"/>
      <c r="G2" s="1006"/>
      <c r="H2" s="1006"/>
      <c r="I2" s="1006"/>
      <c r="J2" s="1006"/>
    </row>
    <row r="3" spans="1:10" ht="14.25" customHeight="1">
      <c r="A3" s="65"/>
      <c r="B3" s="65"/>
      <c r="C3" s="65"/>
      <c r="D3" s="65"/>
      <c r="E3" s="65"/>
      <c r="F3" s="65"/>
      <c r="G3" s="65"/>
      <c r="H3" s="65"/>
      <c r="I3" s="67"/>
      <c r="J3" s="68" t="s">
        <v>338</v>
      </c>
    </row>
    <row r="4" spans="9:10" ht="13.5" thickBot="1">
      <c r="I4" s="1007" t="s">
        <v>339</v>
      </c>
      <c r="J4" s="1007"/>
    </row>
    <row r="5" spans="1:10" ht="45" customHeight="1">
      <c r="A5" s="69"/>
      <c r="B5" s="70" t="s">
        <v>340</v>
      </c>
      <c r="C5" s="71" t="s">
        <v>661</v>
      </c>
      <c r="D5" s="71" t="s">
        <v>662</v>
      </c>
      <c r="E5" s="72" t="s">
        <v>663</v>
      </c>
      <c r="F5" s="73"/>
      <c r="G5" s="70" t="s">
        <v>340</v>
      </c>
      <c r="H5" s="71" t="s">
        <v>661</v>
      </c>
      <c r="I5" s="71" t="s">
        <v>662</v>
      </c>
      <c r="J5" s="72" t="s">
        <v>663</v>
      </c>
    </row>
    <row r="6" spans="1:10" ht="15" customHeight="1">
      <c r="A6" s="1008" t="s">
        <v>341</v>
      </c>
      <c r="B6" s="996"/>
      <c r="C6" s="996"/>
      <c r="D6" s="996"/>
      <c r="E6" s="1009"/>
      <c r="F6" s="996" t="s">
        <v>342</v>
      </c>
      <c r="G6" s="996"/>
      <c r="H6" s="996"/>
      <c r="I6" s="996"/>
      <c r="J6" s="1009"/>
    </row>
    <row r="7" spans="1:10" ht="15" customHeight="1">
      <c r="A7" s="75" t="s">
        <v>306</v>
      </c>
      <c r="B7" s="76" t="s">
        <v>343</v>
      </c>
      <c r="C7" s="77"/>
      <c r="D7" s="77"/>
      <c r="E7" s="78"/>
      <c r="F7" s="79" t="s">
        <v>306</v>
      </c>
      <c r="G7" s="80" t="s">
        <v>343</v>
      </c>
      <c r="H7" s="77"/>
      <c r="I7" s="77"/>
      <c r="J7" s="78"/>
    </row>
    <row r="8" spans="1:10" ht="15" customHeight="1">
      <c r="A8" s="75"/>
      <c r="B8" s="81" t="s">
        <v>244</v>
      </c>
      <c r="C8" s="82">
        <v>154468</v>
      </c>
      <c r="D8" s="82">
        <v>156554</v>
      </c>
      <c r="E8" s="83">
        <v>156355</v>
      </c>
      <c r="F8" s="84"/>
      <c r="G8" s="81" t="s">
        <v>344</v>
      </c>
      <c r="H8" s="77">
        <v>48814</v>
      </c>
      <c r="I8" s="77">
        <v>50973</v>
      </c>
      <c r="J8" s="78">
        <v>49617</v>
      </c>
    </row>
    <row r="9" spans="1:10" ht="27" customHeight="1">
      <c r="A9" s="75"/>
      <c r="B9" s="85" t="s">
        <v>345</v>
      </c>
      <c r="C9" s="86">
        <v>52310</v>
      </c>
      <c r="D9" s="86">
        <v>83075</v>
      </c>
      <c r="E9" s="87">
        <v>81635</v>
      </c>
      <c r="F9" s="79"/>
      <c r="G9" s="88" t="s">
        <v>346</v>
      </c>
      <c r="H9" s="77">
        <v>11607</v>
      </c>
      <c r="I9" s="77">
        <v>12696</v>
      </c>
      <c r="J9" s="78">
        <v>12599</v>
      </c>
    </row>
    <row r="10" spans="1:10" ht="15" customHeight="1">
      <c r="A10" s="75"/>
      <c r="B10" s="81" t="s">
        <v>347</v>
      </c>
      <c r="C10" s="86">
        <v>38857</v>
      </c>
      <c r="D10" s="86">
        <v>41065</v>
      </c>
      <c r="E10" s="87">
        <v>40388</v>
      </c>
      <c r="F10" s="79"/>
      <c r="G10" s="81" t="s">
        <v>348</v>
      </c>
      <c r="H10" s="77">
        <v>63168</v>
      </c>
      <c r="I10" s="77">
        <v>67630</v>
      </c>
      <c r="J10" s="78">
        <v>62157</v>
      </c>
    </row>
    <row r="11" spans="1:10" ht="15" customHeight="1">
      <c r="A11" s="75"/>
      <c r="B11" s="81" t="s">
        <v>349</v>
      </c>
      <c r="C11" s="86">
        <v>50</v>
      </c>
      <c r="D11" s="86">
        <v>150</v>
      </c>
      <c r="E11" s="87">
        <v>140</v>
      </c>
      <c r="F11" s="79"/>
      <c r="G11" s="81" t="s">
        <v>350</v>
      </c>
      <c r="H11" s="77">
        <v>7640</v>
      </c>
      <c r="I11" s="77">
        <v>8422</v>
      </c>
      <c r="J11" s="78">
        <v>6394</v>
      </c>
    </row>
    <row r="12" spans="1:10" ht="15" customHeight="1">
      <c r="A12" s="75"/>
      <c r="B12" s="89"/>
      <c r="C12" s="90"/>
      <c r="D12" s="90"/>
      <c r="E12" s="91"/>
      <c r="F12" s="79"/>
      <c r="G12" s="81" t="s">
        <v>351</v>
      </c>
      <c r="H12" s="77">
        <v>68482</v>
      </c>
      <c r="I12" s="77">
        <v>54396</v>
      </c>
      <c r="J12" s="78">
        <v>49078</v>
      </c>
    </row>
    <row r="13" spans="1:10" ht="8.25" customHeight="1">
      <c r="A13" s="75"/>
      <c r="B13" s="93"/>
      <c r="C13" s="94"/>
      <c r="D13" s="94"/>
      <c r="E13" s="95"/>
      <c r="F13" s="79"/>
      <c r="G13" s="81"/>
      <c r="H13" s="77"/>
      <c r="I13" s="77"/>
      <c r="J13" s="78"/>
    </row>
    <row r="14" spans="1:10" ht="15" customHeight="1">
      <c r="A14" s="75"/>
      <c r="B14" s="89" t="s">
        <v>352</v>
      </c>
      <c r="C14" s="90">
        <f>SUM(C8:C11)</f>
        <v>245685</v>
      </c>
      <c r="D14" s="90">
        <f>SUM(D8:D11)</f>
        <v>280844</v>
      </c>
      <c r="E14" s="91">
        <f>SUM(E8:E11)</f>
        <v>278518</v>
      </c>
      <c r="F14" s="79"/>
      <c r="G14" s="96" t="s">
        <v>352</v>
      </c>
      <c r="H14" s="97">
        <f>SUM(H8:H13)</f>
        <v>199711</v>
      </c>
      <c r="I14" s="97">
        <f>SUM(I8:I13)</f>
        <v>194117</v>
      </c>
      <c r="J14" s="98">
        <f>SUM(J8:J13)</f>
        <v>179845</v>
      </c>
    </row>
    <row r="15" spans="1:10" ht="15" customHeight="1">
      <c r="A15" s="75"/>
      <c r="B15" s="89"/>
      <c r="C15" s="90"/>
      <c r="D15" s="90"/>
      <c r="E15" s="91"/>
      <c r="F15" s="79"/>
      <c r="G15" s="96"/>
      <c r="H15" s="97"/>
      <c r="I15" s="97"/>
      <c r="J15" s="98"/>
    </row>
    <row r="16" spans="1:10" ht="15" customHeight="1">
      <c r="A16" s="75" t="s">
        <v>255</v>
      </c>
      <c r="B16" s="92" t="s">
        <v>353</v>
      </c>
      <c r="C16" s="86"/>
      <c r="D16" s="86"/>
      <c r="E16" s="87"/>
      <c r="F16" s="79" t="s">
        <v>255</v>
      </c>
      <c r="G16" s="76" t="s">
        <v>353</v>
      </c>
      <c r="H16" s="77"/>
      <c r="I16" s="77"/>
      <c r="J16" s="78"/>
    </row>
    <row r="17" spans="1:10" ht="15" customHeight="1">
      <c r="A17" s="75"/>
      <c r="B17" s="81" t="s">
        <v>243</v>
      </c>
      <c r="C17" s="86">
        <v>0</v>
      </c>
      <c r="D17" s="86">
        <v>300</v>
      </c>
      <c r="E17" s="87">
        <v>299</v>
      </c>
      <c r="F17" s="79"/>
      <c r="G17" s="81" t="s">
        <v>354</v>
      </c>
      <c r="H17" s="77">
        <v>31749</v>
      </c>
      <c r="I17" s="77">
        <v>31542</v>
      </c>
      <c r="J17" s="78">
        <v>31540</v>
      </c>
    </row>
    <row r="18" spans="1:10" ht="15" customHeight="1">
      <c r="A18" s="75"/>
      <c r="B18" s="126" t="s">
        <v>819</v>
      </c>
      <c r="C18" s="86">
        <v>50</v>
      </c>
      <c r="D18" s="86">
        <v>74</v>
      </c>
      <c r="E18" s="87">
        <v>74</v>
      </c>
      <c r="F18" s="79"/>
      <c r="G18" s="88" t="s">
        <v>356</v>
      </c>
      <c r="H18" s="77">
        <v>8500</v>
      </c>
      <c r="I18" s="77">
        <v>8751</v>
      </c>
      <c r="J18" s="78">
        <v>8748</v>
      </c>
    </row>
    <row r="19" spans="1:10" ht="15" customHeight="1">
      <c r="A19" s="75"/>
      <c r="B19" s="126"/>
      <c r="C19" s="86"/>
      <c r="D19" s="86"/>
      <c r="E19" s="87"/>
      <c r="F19" s="79"/>
      <c r="G19" s="81" t="s">
        <v>357</v>
      </c>
      <c r="H19" s="77">
        <v>7595</v>
      </c>
      <c r="I19" s="77">
        <v>7549</v>
      </c>
      <c r="J19" s="78">
        <v>7514</v>
      </c>
    </row>
    <row r="20" spans="1:10" ht="15" customHeight="1">
      <c r="A20" s="75"/>
      <c r="B20" s="126"/>
      <c r="C20" s="86"/>
      <c r="D20" s="86"/>
      <c r="E20" s="87"/>
      <c r="F20" s="79"/>
      <c r="G20" s="81" t="s">
        <v>245</v>
      </c>
      <c r="H20" s="77">
        <v>0</v>
      </c>
      <c r="I20" s="77">
        <v>89</v>
      </c>
      <c r="J20" s="78">
        <v>88</v>
      </c>
    </row>
    <row r="21" spans="1:10" ht="15" customHeight="1">
      <c r="A21" s="75"/>
      <c r="B21" s="477" t="s">
        <v>371</v>
      </c>
      <c r="C21" s="90">
        <f>SUM(C17:C19)</f>
        <v>50</v>
      </c>
      <c r="D21" s="90">
        <f>SUM(D17:D19)</f>
        <v>374</v>
      </c>
      <c r="E21" s="91">
        <f>SUM(E17:E19)</f>
        <v>373</v>
      </c>
      <c r="F21" s="79"/>
      <c r="G21" s="96" t="s">
        <v>355</v>
      </c>
      <c r="H21" s="97">
        <f>SUM(H17:H20)</f>
        <v>47844</v>
      </c>
      <c r="I21" s="97">
        <f>SUM(I17:I20)</f>
        <v>47931</v>
      </c>
      <c r="J21" s="98">
        <f>SUM(J17:J20)</f>
        <v>47890</v>
      </c>
    </row>
    <row r="22" spans="1:10" ht="15" customHeight="1">
      <c r="A22" s="478"/>
      <c r="B22" s="476"/>
      <c r="C22" s="99"/>
      <c r="D22" s="99"/>
      <c r="E22" s="103"/>
      <c r="F22" s="104"/>
      <c r="G22" s="89"/>
      <c r="H22" s="97"/>
      <c r="I22" s="97"/>
      <c r="J22" s="98"/>
    </row>
    <row r="23" spans="1:10" ht="7.5" customHeight="1">
      <c r="A23" s="100"/>
      <c r="B23" s="101"/>
      <c r="C23" s="102"/>
      <c r="D23" s="102"/>
      <c r="E23" s="103"/>
      <c r="F23" s="155"/>
      <c r="G23" s="155"/>
      <c r="H23" s="155"/>
      <c r="I23" s="155"/>
      <c r="J23" s="479"/>
    </row>
    <row r="24" spans="1:10" ht="15" customHeight="1">
      <c r="A24" s="989" t="s">
        <v>358</v>
      </c>
      <c r="B24" s="990"/>
      <c r="C24" s="90">
        <f>C14+C21</f>
        <v>245735</v>
      </c>
      <c r="D24" s="90">
        <f>D14+D21</f>
        <v>281218</v>
      </c>
      <c r="E24" s="90">
        <f>E14+E21</f>
        <v>278891</v>
      </c>
      <c r="F24" s="991" t="s">
        <v>359</v>
      </c>
      <c r="G24" s="992"/>
      <c r="H24" s="97">
        <f>H14+H21</f>
        <v>247555</v>
      </c>
      <c r="I24" s="97">
        <f>I14+I21</f>
        <v>242048</v>
      </c>
      <c r="J24" s="98">
        <f>J14+J21</f>
        <v>227735</v>
      </c>
    </row>
    <row r="25" spans="1:10" ht="15" customHeight="1">
      <c r="A25" s="100"/>
      <c r="B25" s="101"/>
      <c r="C25" s="102"/>
      <c r="D25" s="102"/>
      <c r="E25" s="103"/>
      <c r="F25" s="105"/>
      <c r="G25" s="106"/>
      <c r="H25" s="107"/>
      <c r="I25" s="107"/>
      <c r="J25" s="108"/>
    </row>
    <row r="26" spans="1:10" ht="15" customHeight="1">
      <c r="A26" s="989" t="s">
        <v>360</v>
      </c>
      <c r="B26" s="990"/>
      <c r="C26" s="90">
        <v>0</v>
      </c>
      <c r="D26" s="90">
        <v>4111</v>
      </c>
      <c r="E26" s="91">
        <v>4111</v>
      </c>
      <c r="F26" s="109" t="s">
        <v>361</v>
      </c>
      <c r="G26" s="89"/>
      <c r="H26" s="97">
        <v>3606</v>
      </c>
      <c r="I26" s="97">
        <v>3606</v>
      </c>
      <c r="J26" s="98">
        <v>3606</v>
      </c>
    </row>
    <row r="27" spans="1:10" ht="15" customHeight="1">
      <c r="A27" s="110"/>
      <c r="B27" s="92"/>
      <c r="C27" s="86"/>
      <c r="D27" s="86"/>
      <c r="E27" s="87"/>
      <c r="F27" s="111"/>
      <c r="G27" s="92"/>
      <c r="H27" s="107"/>
      <c r="I27" s="107"/>
      <c r="J27" s="108"/>
    </row>
    <row r="28" spans="1:10" ht="15" customHeight="1">
      <c r="A28" s="1001" t="s">
        <v>362</v>
      </c>
      <c r="B28" s="1002"/>
      <c r="C28" s="112">
        <f>C24+C26</f>
        <v>245735</v>
      </c>
      <c r="D28" s="112">
        <f>D24+D26</f>
        <v>285329</v>
      </c>
      <c r="E28" s="112">
        <f>E24+E26</f>
        <v>283002</v>
      </c>
      <c r="F28" s="1000" t="s">
        <v>363</v>
      </c>
      <c r="G28" s="1002" t="s">
        <v>363</v>
      </c>
      <c r="H28" s="113">
        <f>H24+H26</f>
        <v>251161</v>
      </c>
      <c r="I28" s="113">
        <f>I24+I26</f>
        <v>245654</v>
      </c>
      <c r="J28" s="114">
        <f>J24+J26</f>
        <v>231341</v>
      </c>
    </row>
    <row r="29" spans="1:10" ht="15" customHeight="1">
      <c r="A29" s="481"/>
      <c r="B29" s="482"/>
      <c r="C29" s="483"/>
      <c r="D29" s="483"/>
      <c r="E29" s="484"/>
      <c r="F29" s="485"/>
      <c r="G29" s="482"/>
      <c r="H29" s="486"/>
      <c r="I29" s="486"/>
      <c r="J29" s="487"/>
    </row>
    <row r="30" spans="1:10" ht="15" customHeight="1">
      <c r="A30" s="993" t="s">
        <v>364</v>
      </c>
      <c r="B30" s="994"/>
      <c r="C30" s="115"/>
      <c r="D30" s="115"/>
      <c r="E30" s="116"/>
      <c r="F30" s="995" t="s">
        <v>634</v>
      </c>
      <c r="G30" s="994"/>
      <c r="H30" s="118"/>
      <c r="I30" s="118"/>
      <c r="J30" s="119"/>
    </row>
    <row r="31" spans="1:10" ht="15" customHeight="1">
      <c r="A31" s="993" t="s">
        <v>365</v>
      </c>
      <c r="B31" s="1003"/>
      <c r="C31" s="115"/>
      <c r="D31" s="115"/>
      <c r="E31" s="116"/>
      <c r="F31" s="995" t="s">
        <v>366</v>
      </c>
      <c r="G31" s="1003"/>
      <c r="H31" s="118"/>
      <c r="I31" s="118"/>
      <c r="J31" s="119"/>
    </row>
    <row r="32" spans="1:10" ht="15" customHeight="1">
      <c r="A32" s="75" t="s">
        <v>306</v>
      </c>
      <c r="B32" s="123" t="s">
        <v>343</v>
      </c>
      <c r="C32" s="77"/>
      <c r="D32" s="77"/>
      <c r="E32" s="78"/>
      <c r="F32" s="124" t="s">
        <v>306</v>
      </c>
      <c r="G32" s="80" t="s">
        <v>343</v>
      </c>
      <c r="H32" s="77"/>
      <c r="I32" s="77"/>
      <c r="J32" s="78"/>
    </row>
    <row r="33" spans="1:10" ht="15" customHeight="1">
      <c r="A33" s="125"/>
      <c r="B33" s="126" t="s">
        <v>367</v>
      </c>
      <c r="C33" s="77">
        <v>13864</v>
      </c>
      <c r="D33" s="77">
        <v>18204</v>
      </c>
      <c r="E33" s="78">
        <v>18165</v>
      </c>
      <c r="F33" s="124"/>
      <c r="G33" s="81" t="s">
        <v>246</v>
      </c>
      <c r="H33" s="77">
        <v>12055</v>
      </c>
      <c r="I33" s="77">
        <v>17604</v>
      </c>
      <c r="J33" s="78">
        <v>17227</v>
      </c>
    </row>
    <row r="34" spans="1:10" ht="15" customHeight="1">
      <c r="A34" s="125"/>
      <c r="B34" s="126" t="s">
        <v>368</v>
      </c>
      <c r="C34" s="77">
        <v>0</v>
      </c>
      <c r="D34" s="77">
        <v>69</v>
      </c>
      <c r="E34" s="78">
        <v>69</v>
      </c>
      <c r="F34" s="124"/>
      <c r="G34" s="127" t="s">
        <v>247</v>
      </c>
      <c r="H34" s="77">
        <v>6765</v>
      </c>
      <c r="I34" s="77">
        <v>10489</v>
      </c>
      <c r="J34" s="78">
        <v>10160</v>
      </c>
    </row>
    <row r="35" spans="1:10" ht="15" customHeight="1">
      <c r="A35" s="125"/>
      <c r="B35" s="126" t="s">
        <v>369</v>
      </c>
      <c r="C35" s="77">
        <v>0</v>
      </c>
      <c r="D35" s="77">
        <v>0</v>
      </c>
      <c r="E35" s="78">
        <v>0</v>
      </c>
      <c r="F35" s="124"/>
      <c r="G35" s="127" t="s">
        <v>248</v>
      </c>
      <c r="H35" s="77">
        <v>0</v>
      </c>
      <c r="I35" s="77">
        <v>0</v>
      </c>
      <c r="J35" s="78">
        <v>0</v>
      </c>
    </row>
    <row r="36" spans="1:10" ht="15" customHeight="1">
      <c r="A36" s="125"/>
      <c r="B36" s="126" t="s">
        <v>370</v>
      </c>
      <c r="C36" s="77">
        <v>0</v>
      </c>
      <c r="D36" s="77">
        <v>0</v>
      </c>
      <c r="E36" s="78">
        <v>0</v>
      </c>
      <c r="F36" s="124"/>
      <c r="G36" s="81"/>
      <c r="H36" s="77"/>
      <c r="I36" s="77"/>
      <c r="J36" s="78"/>
    </row>
    <row r="37" spans="1:10" ht="9" customHeight="1">
      <c r="A37" s="125"/>
      <c r="B37" s="96"/>
      <c r="C37" s="128"/>
      <c r="D37" s="128"/>
      <c r="E37" s="129"/>
      <c r="F37" s="124"/>
      <c r="G37" s="81"/>
      <c r="H37" s="77"/>
      <c r="I37" s="77"/>
      <c r="J37" s="78"/>
    </row>
    <row r="38" spans="1:10" s="133" customFormat="1" ht="15.75">
      <c r="A38" s="125"/>
      <c r="B38" s="96" t="s">
        <v>352</v>
      </c>
      <c r="C38" s="128">
        <f>SUM(C33:C36)</f>
        <v>13864</v>
      </c>
      <c r="D38" s="128">
        <f>SUM(D33:D36)</f>
        <v>18273</v>
      </c>
      <c r="E38" s="129">
        <f>SUM(E33:E36)</f>
        <v>18234</v>
      </c>
      <c r="F38" s="130"/>
      <c r="G38" s="96" t="s">
        <v>352</v>
      </c>
      <c r="H38" s="131">
        <f>SUM(H33:H37)</f>
        <v>18820</v>
      </c>
      <c r="I38" s="131">
        <f>SUM(I33:I37)</f>
        <v>28093</v>
      </c>
      <c r="J38" s="132">
        <f>SUM(J33:J37)</f>
        <v>27387</v>
      </c>
    </row>
    <row r="39" spans="1:10" s="133" customFormat="1" ht="15.75">
      <c r="A39" s="125"/>
      <c r="B39" s="96"/>
      <c r="C39" s="128"/>
      <c r="D39" s="128"/>
      <c r="E39" s="129"/>
      <c r="F39" s="130"/>
      <c r="G39" s="96"/>
      <c r="H39" s="131"/>
      <c r="I39" s="131"/>
      <c r="J39" s="132"/>
    </row>
    <row r="40" spans="1:10" s="133" customFormat="1" ht="15.75">
      <c r="A40" s="75" t="s">
        <v>255</v>
      </c>
      <c r="B40" s="76" t="s">
        <v>353</v>
      </c>
      <c r="C40" s="107">
        <v>0</v>
      </c>
      <c r="D40" s="107">
        <v>0</v>
      </c>
      <c r="E40" s="108">
        <v>0</v>
      </c>
      <c r="F40" s="124" t="s">
        <v>255</v>
      </c>
      <c r="G40" s="76" t="s">
        <v>353</v>
      </c>
      <c r="H40" s="77"/>
      <c r="I40" s="77"/>
      <c r="J40" s="78"/>
    </row>
    <row r="41" spans="1:10" s="133" customFormat="1" ht="15.75">
      <c r="A41" s="125"/>
      <c r="B41" s="89"/>
      <c r="C41" s="97"/>
      <c r="D41" s="97"/>
      <c r="E41" s="98"/>
      <c r="F41" s="124"/>
      <c r="G41" s="127" t="s">
        <v>249</v>
      </c>
      <c r="H41" s="134">
        <v>0</v>
      </c>
      <c r="I41" s="134">
        <v>283</v>
      </c>
      <c r="J41" s="78">
        <v>283</v>
      </c>
    </row>
    <row r="42" spans="1:10" s="133" customFormat="1" ht="15.75">
      <c r="A42" s="125"/>
      <c r="B42" s="89" t="s">
        <v>355</v>
      </c>
      <c r="C42" s="97">
        <f>C41</f>
        <v>0</v>
      </c>
      <c r="D42" s="97">
        <f>D41</f>
        <v>0</v>
      </c>
      <c r="E42" s="98">
        <f>E41</f>
        <v>0</v>
      </c>
      <c r="F42" s="124"/>
      <c r="G42" s="135" t="s">
        <v>371</v>
      </c>
      <c r="H42" s="136">
        <f>SUM(H41)</f>
        <v>0</v>
      </c>
      <c r="I42" s="136">
        <f>SUM(I41)</f>
        <v>283</v>
      </c>
      <c r="J42" s="98">
        <f>SUM(J41)</f>
        <v>283</v>
      </c>
    </row>
    <row r="43" spans="1:10" s="133" customFormat="1" ht="15.75">
      <c r="A43" s="137"/>
      <c r="B43" s="89"/>
      <c r="C43" s="97"/>
      <c r="D43" s="97"/>
      <c r="E43" s="98"/>
      <c r="F43" s="124"/>
      <c r="G43" s="135"/>
      <c r="H43" s="136"/>
      <c r="I43" s="136"/>
      <c r="J43" s="98"/>
    </row>
    <row r="44" spans="1:10" ht="15" customHeight="1">
      <c r="A44" s="138" t="s">
        <v>372</v>
      </c>
      <c r="B44" s="139"/>
      <c r="C44" s="90">
        <f>C38+C42</f>
        <v>13864</v>
      </c>
      <c r="D44" s="90">
        <f>D38+D42</f>
        <v>18273</v>
      </c>
      <c r="E44" s="91">
        <f>E38+E42</f>
        <v>18234</v>
      </c>
      <c r="F44" s="987" t="s">
        <v>373</v>
      </c>
      <c r="G44" s="988"/>
      <c r="H44" s="97">
        <f>H38+H42</f>
        <v>18820</v>
      </c>
      <c r="I44" s="97">
        <f>I38+I42</f>
        <v>28376</v>
      </c>
      <c r="J44" s="97">
        <f>J38+J42</f>
        <v>27670</v>
      </c>
    </row>
    <row r="45" spans="1:10" ht="15" customHeight="1">
      <c r="A45" s="140"/>
      <c r="B45" s="141"/>
      <c r="C45" s="102"/>
      <c r="D45" s="102"/>
      <c r="E45" s="103"/>
      <c r="F45" s="74"/>
      <c r="G45" s="117"/>
      <c r="H45" s="107"/>
      <c r="I45" s="107"/>
      <c r="J45" s="108"/>
    </row>
    <row r="46" spans="1:10" ht="15" customHeight="1">
      <c r="A46" s="138" t="s">
        <v>374</v>
      </c>
      <c r="B46" s="141"/>
      <c r="C46" s="102"/>
      <c r="D46" s="102"/>
      <c r="E46" s="103"/>
      <c r="F46" s="996" t="s">
        <v>375</v>
      </c>
      <c r="G46" s="995"/>
      <c r="H46" s="107"/>
      <c r="I46" s="107"/>
      <c r="J46" s="108"/>
    </row>
    <row r="47" spans="1:10" ht="15" customHeight="1">
      <c r="A47" s="75" t="s">
        <v>306</v>
      </c>
      <c r="B47" s="123" t="s">
        <v>343</v>
      </c>
      <c r="C47" s="102"/>
      <c r="D47" s="102"/>
      <c r="E47" s="103"/>
      <c r="F47" s="124" t="s">
        <v>306</v>
      </c>
      <c r="G47" s="123" t="s">
        <v>343</v>
      </c>
      <c r="H47" s="77"/>
      <c r="I47" s="77"/>
      <c r="J47" s="78"/>
    </row>
    <row r="48" spans="1:10" ht="33.75" customHeight="1">
      <c r="A48" s="125"/>
      <c r="B48" s="488" t="s">
        <v>376</v>
      </c>
      <c r="C48" s="142">
        <v>10382</v>
      </c>
      <c r="D48" s="142">
        <v>10382</v>
      </c>
      <c r="E48" s="143">
        <v>10382</v>
      </c>
      <c r="F48" s="124"/>
      <c r="G48" s="801" t="s">
        <v>708</v>
      </c>
      <c r="H48" s="142">
        <v>0</v>
      </c>
      <c r="I48" s="142">
        <v>40000</v>
      </c>
      <c r="J48" s="143">
        <v>40000</v>
      </c>
    </row>
    <row r="49" spans="1:10" ht="34.5" customHeight="1">
      <c r="A49" s="125"/>
      <c r="B49" s="800" t="s">
        <v>707</v>
      </c>
      <c r="C49" s="142">
        <v>0</v>
      </c>
      <c r="D49" s="142">
        <v>0</v>
      </c>
      <c r="E49" s="143">
        <v>25000</v>
      </c>
      <c r="F49" s="124"/>
      <c r="G49" s="801" t="s">
        <v>709</v>
      </c>
      <c r="H49" s="142">
        <v>0</v>
      </c>
      <c r="I49" s="142">
        <v>0</v>
      </c>
      <c r="J49" s="143">
        <v>25000</v>
      </c>
    </row>
    <row r="50" spans="1:10" ht="15" customHeight="1">
      <c r="A50" s="125"/>
      <c r="B50" s="800"/>
      <c r="C50" s="142"/>
      <c r="D50" s="142"/>
      <c r="E50" s="143"/>
      <c r="F50" s="124"/>
      <c r="G50" s="92"/>
      <c r="H50" s="144"/>
      <c r="I50" s="144"/>
      <c r="J50" s="145"/>
    </row>
    <row r="51" spans="1:10" ht="15" customHeight="1">
      <c r="A51" s="75" t="s">
        <v>255</v>
      </c>
      <c r="B51" s="92" t="s">
        <v>353</v>
      </c>
      <c r="C51" s="107"/>
      <c r="D51" s="107"/>
      <c r="E51" s="108"/>
      <c r="F51" s="124" t="s">
        <v>255</v>
      </c>
      <c r="G51" s="92" t="s">
        <v>353</v>
      </c>
      <c r="H51" s="77">
        <v>0</v>
      </c>
      <c r="I51" s="77">
        <v>0</v>
      </c>
      <c r="J51" s="145">
        <v>0</v>
      </c>
    </row>
    <row r="52" spans="1:10" ht="15" customHeight="1">
      <c r="A52" s="125"/>
      <c r="B52" s="146" t="s">
        <v>820</v>
      </c>
      <c r="C52" s="86">
        <v>0</v>
      </c>
      <c r="D52" s="86">
        <v>46</v>
      </c>
      <c r="E52" s="87">
        <v>46</v>
      </c>
      <c r="F52" s="124"/>
      <c r="G52" s="92"/>
      <c r="H52" s="77"/>
      <c r="I52" s="77"/>
      <c r="J52" s="78"/>
    </row>
    <row r="53" spans="1:10" ht="15" customHeight="1">
      <c r="A53" s="989" t="s">
        <v>377</v>
      </c>
      <c r="B53" s="990"/>
      <c r="C53" s="90">
        <f>SUM(C48:C52)</f>
        <v>10382</v>
      </c>
      <c r="D53" s="90">
        <f>SUM(D48:D52)</f>
        <v>10428</v>
      </c>
      <c r="E53" s="91">
        <f>SUM(E48:E52)</f>
        <v>35428</v>
      </c>
      <c r="F53" s="1005" t="s">
        <v>375</v>
      </c>
      <c r="G53" s="990"/>
      <c r="H53" s="97">
        <f>H48+H49+H51</f>
        <v>0</v>
      </c>
      <c r="I53" s="97">
        <f>I48+I49+I51</f>
        <v>40000</v>
      </c>
      <c r="J53" s="97">
        <f>J48+J49+J51</f>
        <v>65000</v>
      </c>
    </row>
    <row r="54" spans="1:10" ht="9.75" customHeight="1">
      <c r="A54" s="147"/>
      <c r="B54" s="124"/>
      <c r="C54" s="102"/>
      <c r="D54" s="102"/>
      <c r="E54" s="103"/>
      <c r="F54" s="148"/>
      <c r="G54" s="148"/>
      <c r="H54" s="107"/>
      <c r="I54" s="107"/>
      <c r="J54" s="108"/>
    </row>
    <row r="55" spans="1:10" s="150" customFormat="1" ht="15" customHeight="1">
      <c r="A55" s="999" t="s">
        <v>378</v>
      </c>
      <c r="B55" s="1000"/>
      <c r="C55" s="149">
        <f>C44+C53</f>
        <v>24246</v>
      </c>
      <c r="D55" s="149">
        <f>D44+D53</f>
        <v>28701</v>
      </c>
      <c r="E55" s="480">
        <f>E44+E53</f>
        <v>53662</v>
      </c>
      <c r="F55" s="1004" t="s">
        <v>379</v>
      </c>
      <c r="G55" s="1000"/>
      <c r="H55" s="113">
        <f>H44+H53</f>
        <v>18820</v>
      </c>
      <c r="I55" s="113">
        <f>I44+I53</f>
        <v>68376</v>
      </c>
      <c r="J55" s="114">
        <f>J44+J53</f>
        <v>92670</v>
      </c>
    </row>
    <row r="56" spans="1:10" ht="10.5" customHeight="1">
      <c r="A56" s="147"/>
      <c r="B56" s="124"/>
      <c r="C56" s="102"/>
      <c r="D56" s="102"/>
      <c r="E56" s="103"/>
      <c r="F56" s="148"/>
      <c r="G56" s="148"/>
      <c r="H56" s="107"/>
      <c r="I56" s="107"/>
      <c r="J56" s="108"/>
    </row>
    <row r="57" spans="1:10" ht="15" customHeight="1" thickBot="1">
      <c r="A57" s="997" t="s">
        <v>380</v>
      </c>
      <c r="B57" s="998"/>
      <c r="C57" s="152">
        <f>C28+C55</f>
        <v>269981</v>
      </c>
      <c r="D57" s="152">
        <f>D28+D55</f>
        <v>314030</v>
      </c>
      <c r="E57" s="153">
        <f>E28+E55</f>
        <v>336664</v>
      </c>
      <c r="F57" s="154"/>
      <c r="G57" s="151" t="s">
        <v>381</v>
      </c>
      <c r="H57" s="152">
        <f>H28+H55</f>
        <v>269981</v>
      </c>
      <c r="I57" s="152">
        <f>I28+I55</f>
        <v>314030</v>
      </c>
      <c r="J57" s="153">
        <f>J28+J55</f>
        <v>324011</v>
      </c>
    </row>
    <row r="58" s="155" customFormat="1" ht="12.75"/>
    <row r="59" spans="1:256" ht="15" customHeight="1">
      <c r="A59" s="156"/>
      <c r="B59" s="157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 t="s">
        <v>382</v>
      </c>
      <c r="DB59" s="156" t="s">
        <v>382</v>
      </c>
      <c r="DC59" s="156" t="s">
        <v>382</v>
      </c>
      <c r="DD59" s="156" t="s">
        <v>382</v>
      </c>
      <c r="DE59" s="156" t="s">
        <v>382</v>
      </c>
      <c r="DF59" s="156" t="s">
        <v>382</v>
      </c>
      <c r="DG59" s="156" t="s">
        <v>382</v>
      </c>
      <c r="DH59" s="156" t="s">
        <v>382</v>
      </c>
      <c r="DI59" s="156" t="s">
        <v>382</v>
      </c>
      <c r="DJ59" s="156" t="s">
        <v>382</v>
      </c>
      <c r="DK59" s="156" t="s">
        <v>382</v>
      </c>
      <c r="DL59" s="156" t="s">
        <v>382</v>
      </c>
      <c r="DM59" s="156" t="s">
        <v>382</v>
      </c>
      <c r="DN59" s="156" t="s">
        <v>382</v>
      </c>
      <c r="DO59" s="156" t="s">
        <v>382</v>
      </c>
      <c r="DP59" s="156" t="s">
        <v>382</v>
      </c>
      <c r="DQ59" s="156" t="s">
        <v>382</v>
      </c>
      <c r="DR59" s="156" t="s">
        <v>382</v>
      </c>
      <c r="DS59" s="156" t="s">
        <v>382</v>
      </c>
      <c r="DT59" s="156" t="s">
        <v>382</v>
      </c>
      <c r="DU59" s="156" t="s">
        <v>382</v>
      </c>
      <c r="DV59" s="156" t="s">
        <v>382</v>
      </c>
      <c r="DW59" s="156" t="s">
        <v>382</v>
      </c>
      <c r="DX59" s="156" t="s">
        <v>382</v>
      </c>
      <c r="DY59" s="156" t="s">
        <v>382</v>
      </c>
      <c r="DZ59" s="156" t="s">
        <v>382</v>
      </c>
      <c r="EA59" s="156" t="s">
        <v>382</v>
      </c>
      <c r="EB59" s="156" t="s">
        <v>382</v>
      </c>
      <c r="EC59" s="156" t="s">
        <v>382</v>
      </c>
      <c r="ED59" s="156" t="s">
        <v>382</v>
      </c>
      <c r="EE59" s="156" t="s">
        <v>382</v>
      </c>
      <c r="EF59" s="156" t="s">
        <v>382</v>
      </c>
      <c r="EG59" s="156" t="s">
        <v>382</v>
      </c>
      <c r="EH59" s="156" t="s">
        <v>382</v>
      </c>
      <c r="EI59" s="156" t="s">
        <v>382</v>
      </c>
      <c r="EJ59" s="156" t="s">
        <v>382</v>
      </c>
      <c r="EK59" s="156" t="s">
        <v>382</v>
      </c>
      <c r="EL59" s="156" t="s">
        <v>382</v>
      </c>
      <c r="EM59" s="156" t="s">
        <v>382</v>
      </c>
      <c r="EN59" s="156" t="s">
        <v>382</v>
      </c>
      <c r="EO59" s="156" t="s">
        <v>382</v>
      </c>
      <c r="EP59" s="156" t="s">
        <v>382</v>
      </c>
      <c r="EQ59" s="156" t="s">
        <v>382</v>
      </c>
      <c r="ER59" s="156" t="s">
        <v>382</v>
      </c>
      <c r="ES59" s="156" t="s">
        <v>382</v>
      </c>
      <c r="ET59" s="156" t="s">
        <v>382</v>
      </c>
      <c r="EU59" s="156" t="s">
        <v>382</v>
      </c>
      <c r="EV59" s="156" t="s">
        <v>382</v>
      </c>
      <c r="EW59" s="156" t="s">
        <v>382</v>
      </c>
      <c r="EX59" s="156" t="s">
        <v>382</v>
      </c>
      <c r="EY59" s="156" t="s">
        <v>382</v>
      </c>
      <c r="EZ59" s="156" t="s">
        <v>382</v>
      </c>
      <c r="FA59" s="156" t="s">
        <v>382</v>
      </c>
      <c r="FB59" s="156" t="s">
        <v>382</v>
      </c>
      <c r="FC59" s="156" t="s">
        <v>382</v>
      </c>
      <c r="FD59" s="156" t="s">
        <v>382</v>
      </c>
      <c r="FE59" s="156" t="s">
        <v>382</v>
      </c>
      <c r="FF59" s="156" t="s">
        <v>382</v>
      </c>
      <c r="FG59" s="156" t="s">
        <v>382</v>
      </c>
      <c r="FH59" s="156" t="s">
        <v>382</v>
      </c>
      <c r="FI59" s="156" t="s">
        <v>382</v>
      </c>
      <c r="FJ59" s="156" t="s">
        <v>382</v>
      </c>
      <c r="FK59" s="156" t="s">
        <v>382</v>
      </c>
      <c r="FL59" s="156" t="s">
        <v>382</v>
      </c>
      <c r="FM59" s="156" t="s">
        <v>382</v>
      </c>
      <c r="FN59" s="156" t="s">
        <v>382</v>
      </c>
      <c r="FO59" s="156" t="s">
        <v>382</v>
      </c>
      <c r="FP59" s="156" t="s">
        <v>382</v>
      </c>
      <c r="FQ59" s="156" t="s">
        <v>382</v>
      </c>
      <c r="FR59" s="156" t="s">
        <v>382</v>
      </c>
      <c r="FS59" s="156" t="s">
        <v>382</v>
      </c>
      <c r="FT59" s="156" t="s">
        <v>382</v>
      </c>
      <c r="FU59" s="156" t="s">
        <v>382</v>
      </c>
      <c r="FV59" s="156" t="s">
        <v>382</v>
      </c>
      <c r="FW59" s="156" t="s">
        <v>382</v>
      </c>
      <c r="FX59" s="156" t="s">
        <v>382</v>
      </c>
      <c r="FY59" s="156" t="s">
        <v>382</v>
      </c>
      <c r="FZ59" s="156" t="s">
        <v>382</v>
      </c>
      <c r="GA59" s="156" t="s">
        <v>382</v>
      </c>
      <c r="GB59" s="156" t="s">
        <v>382</v>
      </c>
      <c r="GC59" s="156" t="s">
        <v>382</v>
      </c>
      <c r="GD59" s="156" t="s">
        <v>382</v>
      </c>
      <c r="GE59" s="156" t="s">
        <v>382</v>
      </c>
      <c r="GF59" s="156" t="s">
        <v>382</v>
      </c>
      <c r="GG59" s="156" t="s">
        <v>382</v>
      </c>
      <c r="GH59" s="156" t="s">
        <v>382</v>
      </c>
      <c r="GI59" s="156" t="s">
        <v>382</v>
      </c>
      <c r="GJ59" s="156" t="s">
        <v>382</v>
      </c>
      <c r="GK59" s="156" t="s">
        <v>382</v>
      </c>
      <c r="GL59" s="156" t="s">
        <v>382</v>
      </c>
      <c r="GM59" s="156" t="s">
        <v>382</v>
      </c>
      <c r="GN59" s="156" t="s">
        <v>382</v>
      </c>
      <c r="GO59" s="156" t="s">
        <v>382</v>
      </c>
      <c r="GP59" s="156" t="s">
        <v>382</v>
      </c>
      <c r="GQ59" s="156" t="s">
        <v>382</v>
      </c>
      <c r="GR59" s="156" t="s">
        <v>382</v>
      </c>
      <c r="GS59" s="156" t="s">
        <v>382</v>
      </c>
      <c r="GT59" s="156" t="s">
        <v>382</v>
      </c>
      <c r="GU59" s="156" t="s">
        <v>382</v>
      </c>
      <c r="GV59" s="156" t="s">
        <v>382</v>
      </c>
      <c r="GW59" s="156" t="s">
        <v>382</v>
      </c>
      <c r="GX59" s="156" t="s">
        <v>382</v>
      </c>
      <c r="GY59" s="156" t="s">
        <v>382</v>
      </c>
      <c r="GZ59" s="156" t="s">
        <v>382</v>
      </c>
      <c r="HA59" s="156" t="s">
        <v>382</v>
      </c>
      <c r="HB59" s="156" t="s">
        <v>382</v>
      </c>
      <c r="HC59" s="156" t="s">
        <v>382</v>
      </c>
      <c r="HD59" s="156" t="s">
        <v>382</v>
      </c>
      <c r="HE59" s="156" t="s">
        <v>382</v>
      </c>
      <c r="HF59" s="156" t="s">
        <v>382</v>
      </c>
      <c r="HG59" s="156" t="s">
        <v>382</v>
      </c>
      <c r="HH59" s="156" t="s">
        <v>382</v>
      </c>
      <c r="HI59" s="156" t="s">
        <v>382</v>
      </c>
      <c r="HJ59" s="156" t="s">
        <v>382</v>
      </c>
      <c r="HK59" s="156" t="s">
        <v>382</v>
      </c>
      <c r="HL59" s="156" t="s">
        <v>382</v>
      </c>
      <c r="HM59" s="156" t="s">
        <v>382</v>
      </c>
      <c r="HN59" s="156" t="s">
        <v>382</v>
      </c>
      <c r="HO59" s="156" t="s">
        <v>382</v>
      </c>
      <c r="HP59" s="156" t="s">
        <v>382</v>
      </c>
      <c r="HQ59" s="156" t="s">
        <v>382</v>
      </c>
      <c r="HR59" s="156" t="s">
        <v>382</v>
      </c>
      <c r="HS59" s="156" t="s">
        <v>382</v>
      </c>
      <c r="HT59" s="156" t="s">
        <v>382</v>
      </c>
      <c r="HU59" s="156" t="s">
        <v>382</v>
      </c>
      <c r="HV59" s="156" t="s">
        <v>382</v>
      </c>
      <c r="HW59" s="156" t="s">
        <v>382</v>
      </c>
      <c r="HX59" s="156" t="s">
        <v>382</v>
      </c>
      <c r="HY59" s="156" t="s">
        <v>382</v>
      </c>
      <c r="HZ59" s="156" t="s">
        <v>382</v>
      </c>
      <c r="IA59" s="156" t="s">
        <v>382</v>
      </c>
      <c r="IB59" s="156" t="s">
        <v>382</v>
      </c>
      <c r="IC59" s="156" t="s">
        <v>382</v>
      </c>
      <c r="ID59" s="156" t="s">
        <v>382</v>
      </c>
      <c r="IE59" s="156" t="s">
        <v>382</v>
      </c>
      <c r="IF59" s="156" t="s">
        <v>382</v>
      </c>
      <c r="IG59" s="156" t="s">
        <v>382</v>
      </c>
      <c r="IH59" s="156" t="s">
        <v>382</v>
      </c>
      <c r="II59" s="156" t="s">
        <v>382</v>
      </c>
      <c r="IJ59" s="156" t="s">
        <v>382</v>
      </c>
      <c r="IK59" s="156" t="s">
        <v>382</v>
      </c>
      <c r="IL59" s="156" t="s">
        <v>382</v>
      </c>
      <c r="IM59" s="156" t="s">
        <v>382</v>
      </c>
      <c r="IN59" s="156" t="s">
        <v>382</v>
      </c>
      <c r="IO59" s="156" t="s">
        <v>382</v>
      </c>
      <c r="IP59" s="156" t="s">
        <v>382</v>
      </c>
      <c r="IQ59" s="156" t="s">
        <v>382</v>
      </c>
      <c r="IR59" s="156" t="s">
        <v>382</v>
      </c>
      <c r="IS59" s="156" t="s">
        <v>382</v>
      </c>
      <c r="IT59" s="156" t="s">
        <v>382</v>
      </c>
      <c r="IU59" s="156" t="s">
        <v>382</v>
      </c>
      <c r="IV59" s="156" t="s">
        <v>382</v>
      </c>
    </row>
    <row r="60" s="155" customFormat="1" ht="12.75"/>
    <row r="61" s="155" customFormat="1" ht="12.75"/>
    <row r="62" s="155" customFormat="1" ht="12.75"/>
    <row r="63" s="155" customFormat="1" ht="12.75"/>
    <row r="64" s="155" customFormat="1" ht="12.75">
      <c r="G64" s="158"/>
    </row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</sheetData>
  <sheetProtection/>
  <mergeCells count="21">
    <mergeCell ref="A1:J1"/>
    <mergeCell ref="A2:J2"/>
    <mergeCell ref="I4:J4"/>
    <mergeCell ref="A6:E6"/>
    <mergeCell ref="F6:J6"/>
    <mergeCell ref="A57:B57"/>
    <mergeCell ref="A55:B55"/>
    <mergeCell ref="A28:B28"/>
    <mergeCell ref="F28:G28"/>
    <mergeCell ref="A31:B31"/>
    <mergeCell ref="A26:B26"/>
    <mergeCell ref="A53:B53"/>
    <mergeCell ref="F55:G55"/>
    <mergeCell ref="F53:G53"/>
    <mergeCell ref="F31:G31"/>
    <mergeCell ref="F44:G44"/>
    <mergeCell ref="A24:B24"/>
    <mergeCell ref="F24:G24"/>
    <mergeCell ref="A30:B30"/>
    <mergeCell ref="F30:G30"/>
    <mergeCell ref="F46:G46"/>
  </mergeCells>
  <printOptions horizontalCentered="1"/>
  <pageMargins left="0.2362204724409449" right="0.2362204724409449" top="0" bottom="0" header="0.21" footer="0.17"/>
  <pageSetup fitToHeight="1" fitToWidth="1" horizontalDpi="300" verticalDpi="300" orientation="landscape" paperSize="9" scale="62" r:id="rId1"/>
  <rowBreaks count="1" manualBreakCount="1">
    <brk id="2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Z63"/>
  <sheetViews>
    <sheetView view="pageBreakPreview" zoomScale="80" zoomScaleNormal="80" zoomScaleSheetLayoutView="80" zoomScalePageLayoutView="0" workbookViewId="0" topLeftCell="B1">
      <selection activeCell="M3" sqref="M3"/>
    </sheetView>
  </sheetViews>
  <sheetFormatPr defaultColWidth="10.625" defaultRowHeight="12.75"/>
  <cols>
    <col min="1" max="1" width="16.125" style="66" customWidth="1"/>
    <col min="2" max="2" width="68.00390625" style="66" customWidth="1"/>
    <col min="3" max="3" width="10.00390625" style="363" customWidth="1"/>
    <col min="4" max="4" width="14.125" style="363" bestFit="1" customWidth="1"/>
    <col min="5" max="5" width="15.875" style="66" customWidth="1"/>
    <col min="6" max="6" width="17.50390625" style="66" customWidth="1"/>
    <col min="7" max="7" width="17.125" style="66" customWidth="1"/>
    <col min="8" max="8" width="14.875" style="66" customWidth="1"/>
    <col min="9" max="9" width="17.125" style="66" customWidth="1"/>
    <col min="10" max="11" width="15.50390625" style="66" customWidth="1"/>
    <col min="12" max="12" width="18.00390625" style="66" customWidth="1"/>
    <col min="13" max="13" width="24.375" style="66" customWidth="1"/>
    <col min="14" max="14" width="7.125" style="66" customWidth="1"/>
    <col min="15" max="15" width="7.875" style="66" customWidth="1"/>
    <col min="16" max="16" width="52.625" style="66" customWidth="1"/>
    <col min="17" max="17" width="12.50390625" style="66" customWidth="1"/>
    <col min="18" max="18" width="15.00390625" style="66" customWidth="1"/>
    <col min="19" max="22" width="12.50390625" style="66" customWidth="1"/>
    <col min="23" max="25" width="14.625" style="66" customWidth="1"/>
    <col min="26" max="27" width="8.00390625" style="66" customWidth="1"/>
    <col min="28" max="28" width="10.00390625" style="66" customWidth="1"/>
    <col min="29" max="16384" width="10.625" style="66" customWidth="1"/>
  </cols>
  <sheetData>
    <row r="1" spans="1:13" s="291" customFormat="1" ht="19.5">
      <c r="A1" s="1052" t="s">
        <v>673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s="291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790</v>
      </c>
    </row>
    <row r="3" spans="3:13" s="291" customFormat="1" ht="12.75">
      <c r="C3" s="292"/>
      <c r="D3" s="292"/>
      <c r="M3" s="745" t="s">
        <v>339</v>
      </c>
    </row>
    <row r="4" spans="1:28" s="295" customFormat="1" ht="31.5" customHeight="1">
      <c r="A4" s="1053" t="s">
        <v>5</v>
      </c>
      <c r="B4" s="1054" t="s">
        <v>319</v>
      </c>
      <c r="C4" s="599" t="s">
        <v>6</v>
      </c>
      <c r="D4" s="1055" t="s">
        <v>7</v>
      </c>
      <c r="E4" s="1056" t="s">
        <v>8</v>
      </c>
      <c r="F4" s="1056" t="s">
        <v>9</v>
      </c>
      <c r="G4" s="1056" t="s">
        <v>211</v>
      </c>
      <c r="H4" s="1056" t="s">
        <v>10</v>
      </c>
      <c r="I4" s="1057" t="s">
        <v>11</v>
      </c>
      <c r="J4" s="1056" t="s">
        <v>95</v>
      </c>
      <c r="K4" s="1056" t="s">
        <v>12</v>
      </c>
      <c r="L4" s="1057" t="s">
        <v>13</v>
      </c>
      <c r="M4" s="1055" t="s">
        <v>563</v>
      </c>
      <c r="N4" s="294"/>
      <c r="O4" s="294"/>
      <c r="P4" s="294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</row>
    <row r="5" spans="1:28" s="295" customFormat="1" ht="15.75" customHeight="1">
      <c r="A5" s="1053"/>
      <c r="B5" s="1054"/>
      <c r="C5" s="599" t="s">
        <v>14</v>
      </c>
      <c r="D5" s="1055"/>
      <c r="E5" s="1056"/>
      <c r="F5" s="1056"/>
      <c r="G5" s="1056"/>
      <c r="H5" s="1056"/>
      <c r="I5" s="1058"/>
      <c r="J5" s="1056"/>
      <c r="K5" s="1056"/>
      <c r="L5" s="1058"/>
      <c r="M5" s="1055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1:28" ht="18" customHeight="1">
      <c r="A6" s="296"/>
      <c r="B6" s="297" t="s">
        <v>15</v>
      </c>
      <c r="C6" s="298"/>
      <c r="D6" s="298"/>
      <c r="E6" s="77"/>
      <c r="F6" s="607"/>
      <c r="G6" s="607"/>
      <c r="H6" s="607"/>
      <c r="I6" s="607"/>
      <c r="J6" s="607"/>
      <c r="K6" s="607"/>
      <c r="L6" s="607"/>
      <c r="M6" s="608"/>
      <c r="N6" s="299"/>
      <c r="O6" s="299"/>
      <c r="P6" s="300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</row>
    <row r="7" spans="1:28" ht="19.5" customHeight="1">
      <c r="A7" s="302" t="s">
        <v>16</v>
      </c>
      <c r="B7" s="81" t="s">
        <v>17</v>
      </c>
      <c r="C7" s="303" t="s">
        <v>18</v>
      </c>
      <c r="D7" s="304">
        <v>5</v>
      </c>
      <c r="E7" s="305">
        <v>9656</v>
      </c>
      <c r="F7" s="305">
        <v>2627</v>
      </c>
      <c r="G7" s="305">
        <v>4183</v>
      </c>
      <c r="H7" s="305"/>
      <c r="I7" s="305">
        <v>20</v>
      </c>
      <c r="J7" s="305">
        <v>2701</v>
      </c>
      <c r="K7" s="305"/>
      <c r="L7" s="305"/>
      <c r="M7" s="306">
        <f aca="true" t="shared" si="0" ref="M7:M12">SUM(E7:L7)</f>
        <v>19187</v>
      </c>
      <c r="N7" s="307"/>
      <c r="O7" s="307"/>
      <c r="P7" s="308"/>
      <c r="Q7" s="301"/>
      <c r="R7" s="301"/>
      <c r="S7" s="301"/>
      <c r="T7" s="309"/>
      <c r="U7" s="309"/>
      <c r="V7" s="309"/>
      <c r="W7" s="309"/>
      <c r="X7" s="309"/>
      <c r="Y7" s="309"/>
      <c r="Z7" s="309"/>
      <c r="AA7" s="309"/>
      <c r="AB7" s="309"/>
    </row>
    <row r="8" spans="1:28" ht="19.5" customHeight="1">
      <c r="A8" s="302" t="s">
        <v>19</v>
      </c>
      <c r="B8" s="127" t="s">
        <v>20</v>
      </c>
      <c r="C8" s="303" t="s">
        <v>18</v>
      </c>
      <c r="D8" s="304"/>
      <c r="E8" s="305"/>
      <c r="F8" s="305"/>
      <c r="G8" s="305">
        <v>597</v>
      </c>
      <c r="H8" s="305"/>
      <c r="I8" s="305"/>
      <c r="J8" s="305"/>
      <c r="K8" s="305"/>
      <c r="L8" s="305"/>
      <c r="M8" s="306">
        <f t="shared" si="0"/>
        <v>597</v>
      </c>
      <c r="N8" s="307"/>
      <c r="O8" s="307"/>
      <c r="P8" s="311"/>
      <c r="Q8" s="312"/>
      <c r="R8" s="312"/>
      <c r="S8" s="313"/>
      <c r="T8" s="312"/>
      <c r="U8" s="312"/>
      <c r="V8" s="313"/>
      <c r="W8" s="314"/>
      <c r="X8" s="314"/>
      <c r="Y8" s="315"/>
      <c r="Z8" s="316"/>
      <c r="AA8" s="316"/>
      <c r="AB8" s="313"/>
    </row>
    <row r="9" spans="1:28" ht="19.5" customHeight="1">
      <c r="A9" s="302" t="s">
        <v>626</v>
      </c>
      <c r="B9" s="127" t="s">
        <v>21</v>
      </c>
      <c r="C9" s="303" t="s">
        <v>18</v>
      </c>
      <c r="D9" s="304"/>
      <c r="E9" s="305"/>
      <c r="F9" s="305"/>
      <c r="G9" s="305">
        <v>7</v>
      </c>
      <c r="H9" s="305"/>
      <c r="I9" s="305"/>
      <c r="J9" s="305">
        <v>1270</v>
      </c>
      <c r="K9" s="305"/>
      <c r="L9" s="305"/>
      <c r="M9" s="306">
        <f t="shared" si="0"/>
        <v>1277</v>
      </c>
      <c r="N9" s="307"/>
      <c r="O9" s="307"/>
      <c r="P9" s="311"/>
      <c r="Q9" s="312"/>
      <c r="R9" s="312"/>
      <c r="S9" s="313"/>
      <c r="T9" s="312"/>
      <c r="U9" s="312"/>
      <c r="V9" s="313"/>
      <c r="W9" s="314"/>
      <c r="X9" s="314"/>
      <c r="Y9" s="315"/>
      <c r="Z9" s="316"/>
      <c r="AA9" s="316"/>
      <c r="AB9" s="313"/>
    </row>
    <row r="10" spans="1:28" ht="19.5" customHeight="1">
      <c r="A10" s="302" t="s">
        <v>724</v>
      </c>
      <c r="B10" s="127" t="s">
        <v>725</v>
      </c>
      <c r="C10" s="303" t="s">
        <v>18</v>
      </c>
      <c r="D10" s="304"/>
      <c r="E10" s="305">
        <v>225</v>
      </c>
      <c r="F10" s="305">
        <v>51</v>
      </c>
      <c r="G10" s="305"/>
      <c r="H10" s="305"/>
      <c r="I10" s="305"/>
      <c r="J10" s="305"/>
      <c r="K10" s="305"/>
      <c r="L10" s="305"/>
      <c r="M10" s="306">
        <f t="shared" si="0"/>
        <v>276</v>
      </c>
      <c r="N10" s="307"/>
      <c r="O10" s="307"/>
      <c r="P10" s="311"/>
      <c r="Q10" s="312"/>
      <c r="R10" s="312"/>
      <c r="S10" s="313"/>
      <c r="T10" s="312"/>
      <c r="U10" s="312"/>
      <c r="V10" s="313"/>
      <c r="W10" s="314"/>
      <c r="X10" s="314"/>
      <c r="Y10" s="315"/>
      <c r="Z10" s="316"/>
      <c r="AA10" s="316"/>
      <c r="AB10" s="313"/>
    </row>
    <row r="11" spans="1:28" ht="19.5" customHeight="1">
      <c r="A11" s="302" t="s">
        <v>726</v>
      </c>
      <c r="B11" s="127" t="s">
        <v>727</v>
      </c>
      <c r="C11" s="303" t="s">
        <v>18</v>
      </c>
      <c r="D11" s="304"/>
      <c r="E11" s="305"/>
      <c r="F11" s="305"/>
      <c r="G11" s="305">
        <v>3108</v>
      </c>
      <c r="H11" s="305"/>
      <c r="I11" s="305"/>
      <c r="J11" s="305"/>
      <c r="K11" s="305"/>
      <c r="L11" s="305"/>
      <c r="M11" s="306">
        <f t="shared" si="0"/>
        <v>3108</v>
      </c>
      <c r="N11" s="307"/>
      <c r="O11" s="307"/>
      <c r="P11" s="311"/>
      <c r="Q11" s="312"/>
      <c r="R11" s="312"/>
      <c r="S11" s="313"/>
      <c r="T11" s="312"/>
      <c r="U11" s="312"/>
      <c r="V11" s="313"/>
      <c r="W11" s="314"/>
      <c r="X11" s="314"/>
      <c r="Y11" s="315"/>
      <c r="Z11" s="316"/>
      <c r="AA11" s="316"/>
      <c r="AB11" s="313"/>
    </row>
    <row r="12" spans="1:28" ht="19.5" customHeight="1">
      <c r="A12" s="302" t="s">
        <v>22</v>
      </c>
      <c r="B12" s="127" t="s">
        <v>728</v>
      </c>
      <c r="C12" s="303" t="s">
        <v>18</v>
      </c>
      <c r="D12" s="304"/>
      <c r="E12" s="305"/>
      <c r="F12" s="305"/>
      <c r="G12" s="305"/>
      <c r="H12" s="305"/>
      <c r="I12" s="305">
        <v>29</v>
      </c>
      <c r="J12" s="305"/>
      <c r="K12" s="305"/>
      <c r="L12" s="305"/>
      <c r="M12" s="306">
        <f t="shared" si="0"/>
        <v>29</v>
      </c>
      <c r="N12" s="307"/>
      <c r="O12" s="307"/>
      <c r="P12" s="311"/>
      <c r="Q12" s="312"/>
      <c r="R12" s="312"/>
      <c r="S12" s="313"/>
      <c r="T12" s="312"/>
      <c r="U12" s="312"/>
      <c r="V12" s="313"/>
      <c r="W12" s="314"/>
      <c r="X12" s="314"/>
      <c r="Y12" s="315"/>
      <c r="Z12" s="316"/>
      <c r="AA12" s="316"/>
      <c r="AB12" s="313"/>
    </row>
    <row r="13" spans="1:28" s="295" customFormat="1" ht="19.5" customHeight="1">
      <c r="A13" s="324" t="s">
        <v>259</v>
      </c>
      <c r="B13" s="325" t="s">
        <v>25</v>
      </c>
      <c r="C13" s="326"/>
      <c r="D13" s="327">
        <f>SUM(D7:D12)</f>
        <v>5</v>
      </c>
      <c r="E13" s="328">
        <f>SUM(E7:E12)</f>
        <v>9881</v>
      </c>
      <c r="F13" s="328">
        <f aca="true" t="shared" si="1" ref="F13:M13">SUM(F7:F12)</f>
        <v>2678</v>
      </c>
      <c r="G13" s="328">
        <f t="shared" si="1"/>
        <v>7895</v>
      </c>
      <c r="H13" s="328">
        <f t="shared" si="1"/>
        <v>0</v>
      </c>
      <c r="I13" s="328">
        <f t="shared" si="1"/>
        <v>49</v>
      </c>
      <c r="J13" s="328">
        <f t="shared" si="1"/>
        <v>3971</v>
      </c>
      <c r="K13" s="328">
        <f t="shared" si="1"/>
        <v>0</v>
      </c>
      <c r="L13" s="328">
        <f t="shared" si="1"/>
        <v>0</v>
      </c>
      <c r="M13" s="328">
        <f t="shared" si="1"/>
        <v>24474</v>
      </c>
      <c r="N13" s="329"/>
      <c r="O13" s="329"/>
      <c r="P13" s="330"/>
      <c r="Q13" s="331"/>
      <c r="R13" s="331"/>
      <c r="S13" s="332"/>
      <c r="T13" s="331"/>
      <c r="U13" s="331"/>
      <c r="V13" s="332"/>
      <c r="W13" s="333"/>
      <c r="X13" s="333"/>
      <c r="Y13" s="334"/>
      <c r="Z13" s="335"/>
      <c r="AA13" s="335"/>
      <c r="AB13" s="332"/>
    </row>
    <row r="14" spans="1:28" ht="9" customHeight="1">
      <c r="A14" s="302"/>
      <c r="B14" s="310"/>
      <c r="C14" s="310"/>
      <c r="D14" s="601"/>
      <c r="E14" s="306"/>
      <c r="F14" s="306"/>
      <c r="G14" s="306"/>
      <c r="H14" s="306"/>
      <c r="I14" s="306"/>
      <c r="J14" s="306"/>
      <c r="K14" s="306"/>
      <c r="L14" s="306"/>
      <c r="M14" s="306"/>
      <c r="N14" s="307"/>
      <c r="O14" s="307"/>
      <c r="P14" s="311"/>
      <c r="Q14" s="312"/>
      <c r="R14" s="312"/>
      <c r="S14" s="313"/>
      <c r="T14" s="312"/>
      <c r="U14" s="312"/>
      <c r="V14" s="313"/>
      <c r="W14" s="314"/>
      <c r="X14" s="314"/>
      <c r="Y14" s="315"/>
      <c r="Z14" s="316"/>
      <c r="AA14" s="316"/>
      <c r="AB14" s="313"/>
    </row>
    <row r="15" spans="1:52" ht="19.5" customHeight="1">
      <c r="A15" s="317" t="s">
        <v>26</v>
      </c>
      <c r="B15" s="600" t="s">
        <v>27</v>
      </c>
      <c r="C15" s="303" t="s">
        <v>18</v>
      </c>
      <c r="D15" s="304">
        <v>7</v>
      </c>
      <c r="E15" s="305">
        <v>6602</v>
      </c>
      <c r="F15" s="305">
        <v>923</v>
      </c>
      <c r="G15" s="305"/>
      <c r="H15" s="305"/>
      <c r="I15" s="305"/>
      <c r="J15" s="305"/>
      <c r="K15" s="305"/>
      <c r="L15" s="305"/>
      <c r="M15" s="306">
        <f>SUM(E15:L15)</f>
        <v>7525</v>
      </c>
      <c r="N15" s="336"/>
      <c r="O15" s="336"/>
      <c r="P15" s="307"/>
      <c r="Q15" s="301"/>
      <c r="R15" s="301"/>
      <c r="S15" s="313"/>
      <c r="T15" s="309"/>
      <c r="U15" s="309"/>
      <c r="V15" s="313"/>
      <c r="W15" s="309"/>
      <c r="X15" s="314"/>
      <c r="Y15" s="313"/>
      <c r="Z15" s="309"/>
      <c r="AA15" s="309"/>
      <c r="AB15" s="313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</row>
    <row r="16" spans="1:28" ht="19.5" customHeight="1">
      <c r="A16" s="302" t="s">
        <v>622</v>
      </c>
      <c r="B16" s="81" t="s">
        <v>28</v>
      </c>
      <c r="C16" s="303" t="s">
        <v>18</v>
      </c>
      <c r="D16" s="304"/>
      <c r="E16" s="305"/>
      <c r="F16" s="305"/>
      <c r="G16" s="305">
        <v>432</v>
      </c>
      <c r="H16" s="305"/>
      <c r="I16" s="305"/>
      <c r="J16" s="305"/>
      <c r="K16" s="305"/>
      <c r="L16" s="305"/>
      <c r="M16" s="306">
        <f>SUM(E16:L16)</f>
        <v>432</v>
      </c>
      <c r="N16" s="336"/>
      <c r="O16" s="336"/>
      <c r="P16" s="307"/>
      <c r="Q16" s="301"/>
      <c r="R16" s="301"/>
      <c r="S16" s="313"/>
      <c r="T16" s="309"/>
      <c r="U16" s="309"/>
      <c r="V16" s="313"/>
      <c r="W16" s="309"/>
      <c r="X16" s="337"/>
      <c r="Y16" s="313"/>
      <c r="Z16" s="309"/>
      <c r="AA16" s="309"/>
      <c r="AB16" s="313"/>
    </row>
    <row r="17" spans="1:28" s="295" customFormat="1" ht="19.5" customHeight="1">
      <c r="A17" s="325" t="s">
        <v>262</v>
      </c>
      <c r="B17" s="325" t="s">
        <v>29</v>
      </c>
      <c r="C17" s="326"/>
      <c r="D17" s="327">
        <f aca="true" t="shared" si="2" ref="D17:M17">SUM(D15:D16)</f>
        <v>7</v>
      </c>
      <c r="E17" s="328">
        <f t="shared" si="2"/>
        <v>6602</v>
      </c>
      <c r="F17" s="328">
        <f t="shared" si="2"/>
        <v>923</v>
      </c>
      <c r="G17" s="328">
        <f t="shared" si="2"/>
        <v>432</v>
      </c>
      <c r="H17" s="328">
        <f t="shared" si="2"/>
        <v>0</v>
      </c>
      <c r="I17" s="328">
        <f t="shared" si="2"/>
        <v>0</v>
      </c>
      <c r="J17" s="328">
        <f t="shared" si="2"/>
        <v>0</v>
      </c>
      <c r="K17" s="328">
        <f t="shared" si="2"/>
        <v>0</v>
      </c>
      <c r="L17" s="328">
        <f t="shared" si="2"/>
        <v>0</v>
      </c>
      <c r="M17" s="328">
        <f t="shared" si="2"/>
        <v>7957</v>
      </c>
      <c r="N17" s="338"/>
      <c r="O17" s="338"/>
      <c r="P17" s="339"/>
      <c r="Q17" s="340"/>
      <c r="R17" s="340"/>
      <c r="S17" s="332"/>
      <c r="T17" s="340"/>
      <c r="U17" s="340"/>
      <c r="V17" s="332"/>
      <c r="W17" s="341"/>
      <c r="X17" s="341"/>
      <c r="Y17" s="332"/>
      <c r="Z17" s="340"/>
      <c r="AA17" s="340"/>
      <c r="AB17" s="332"/>
    </row>
    <row r="18" spans="1:28" ht="11.25" customHeight="1">
      <c r="A18" s="302"/>
      <c r="B18" s="303"/>
      <c r="C18" s="303"/>
      <c r="D18" s="304"/>
      <c r="E18" s="305"/>
      <c r="F18" s="305"/>
      <c r="G18" s="305"/>
      <c r="H18" s="305"/>
      <c r="I18" s="305"/>
      <c r="J18" s="305"/>
      <c r="K18" s="305"/>
      <c r="L18" s="305"/>
      <c r="M18" s="306"/>
      <c r="N18" s="336"/>
      <c r="O18" s="336"/>
      <c r="P18" s="308"/>
      <c r="Q18" s="301"/>
      <c r="R18" s="301"/>
      <c r="S18" s="313"/>
      <c r="T18" s="301"/>
      <c r="U18" s="301"/>
      <c r="V18" s="313"/>
      <c r="W18" s="309"/>
      <c r="X18" s="309"/>
      <c r="Y18" s="313"/>
      <c r="Z18" s="301"/>
      <c r="AA18" s="301"/>
      <c r="AB18" s="313"/>
    </row>
    <row r="19" spans="1:52" s="323" customFormat="1" ht="19.5" customHeight="1">
      <c r="A19" s="317" t="s">
        <v>632</v>
      </c>
      <c r="B19" s="600" t="s">
        <v>30</v>
      </c>
      <c r="C19" s="318" t="s">
        <v>18</v>
      </c>
      <c r="D19" s="602"/>
      <c r="E19" s="319"/>
      <c r="F19" s="319"/>
      <c r="G19" s="319"/>
      <c r="H19" s="319"/>
      <c r="I19" s="319"/>
      <c r="J19" s="319"/>
      <c r="K19" s="319">
        <v>2089</v>
      </c>
      <c r="L19" s="319"/>
      <c r="M19" s="342">
        <f>SUM(E19:L19)</f>
        <v>2089</v>
      </c>
      <c r="N19" s="343"/>
      <c r="O19" s="343"/>
      <c r="P19" s="320"/>
      <c r="Q19" s="321"/>
      <c r="R19" s="321"/>
      <c r="S19" s="344"/>
      <c r="T19" s="322"/>
      <c r="U19" s="322"/>
      <c r="V19" s="344"/>
      <c r="W19" s="322"/>
      <c r="X19" s="345"/>
      <c r="Y19" s="344"/>
      <c r="Z19" s="322"/>
      <c r="AA19" s="322"/>
      <c r="AB19" s="344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</row>
    <row r="20" spans="1:52" s="323" customFormat="1" ht="19.5" customHeight="1">
      <c r="A20" s="347" t="s">
        <v>263</v>
      </c>
      <c r="B20" s="348" t="s">
        <v>31</v>
      </c>
      <c r="C20" s="318"/>
      <c r="D20" s="349">
        <v>0</v>
      </c>
      <c r="E20" s="342">
        <f aca="true" t="shared" si="3" ref="E20:L20">SUM(E19:E19)</f>
        <v>0</v>
      </c>
      <c r="F20" s="342">
        <f t="shared" si="3"/>
        <v>0</v>
      </c>
      <c r="G20" s="342">
        <f t="shared" si="3"/>
        <v>0</v>
      </c>
      <c r="H20" s="342">
        <f t="shared" si="3"/>
        <v>0</v>
      </c>
      <c r="I20" s="342">
        <f t="shared" si="3"/>
        <v>0</v>
      </c>
      <c r="J20" s="342">
        <f t="shared" si="3"/>
        <v>0</v>
      </c>
      <c r="K20" s="342">
        <f t="shared" si="3"/>
        <v>2089</v>
      </c>
      <c r="L20" s="342">
        <f t="shared" si="3"/>
        <v>0</v>
      </c>
      <c r="M20" s="395">
        <f>SUM(M19:M19)</f>
        <v>2089</v>
      </c>
      <c r="N20" s="343"/>
      <c r="O20" s="343"/>
      <c r="P20" s="320"/>
      <c r="Q20" s="321"/>
      <c r="R20" s="321"/>
      <c r="S20" s="344"/>
      <c r="T20" s="322"/>
      <c r="U20" s="322"/>
      <c r="V20" s="344"/>
      <c r="W20" s="322"/>
      <c r="X20" s="345"/>
      <c r="Y20" s="344"/>
      <c r="Z20" s="322"/>
      <c r="AA20" s="322"/>
      <c r="AB20" s="344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</row>
    <row r="21" spans="1:28" ht="12.75" customHeight="1">
      <c r="A21" s="302"/>
      <c r="B21" s="303"/>
      <c r="C21" s="303"/>
      <c r="D21" s="304"/>
      <c r="E21" s="306"/>
      <c r="F21" s="306"/>
      <c r="G21" s="305"/>
      <c r="H21" s="305"/>
      <c r="I21" s="305"/>
      <c r="J21" s="306"/>
      <c r="K21" s="306"/>
      <c r="L21" s="306"/>
      <c r="M21" s="306"/>
      <c r="N21" s="311"/>
      <c r="O21" s="311"/>
      <c r="P21" s="350"/>
      <c r="Q21" s="312"/>
      <c r="R21" s="312"/>
      <c r="S21" s="313"/>
      <c r="T21" s="312"/>
      <c r="U21" s="312"/>
      <c r="V21" s="313"/>
      <c r="W21" s="314"/>
      <c r="X21" s="314"/>
      <c r="Y21" s="315"/>
      <c r="Z21" s="312"/>
      <c r="AA21" s="312"/>
      <c r="AB21" s="313"/>
    </row>
    <row r="22" spans="1:28" ht="19.5" customHeight="1">
      <c r="A22" s="302" t="s">
        <v>32</v>
      </c>
      <c r="B22" s="81" t="s">
        <v>33</v>
      </c>
      <c r="C22" s="303" t="s">
        <v>18</v>
      </c>
      <c r="D22" s="304"/>
      <c r="E22" s="305"/>
      <c r="F22" s="305"/>
      <c r="G22" s="305">
        <v>2820</v>
      </c>
      <c r="H22" s="305"/>
      <c r="I22" s="305"/>
      <c r="J22" s="305"/>
      <c r="K22" s="305"/>
      <c r="L22" s="305"/>
      <c r="M22" s="306">
        <f>SUM(E22:L22)</f>
        <v>2820</v>
      </c>
      <c r="N22" s="336"/>
      <c r="O22" s="336"/>
      <c r="P22" s="308"/>
      <c r="Q22" s="301"/>
      <c r="R22" s="301"/>
      <c r="S22" s="313"/>
      <c r="T22" s="309"/>
      <c r="U22" s="309"/>
      <c r="V22" s="313"/>
      <c r="W22" s="309"/>
      <c r="X22" s="309"/>
      <c r="Y22" s="313"/>
      <c r="Z22" s="309"/>
      <c r="AA22" s="309"/>
      <c r="AB22" s="313"/>
    </row>
    <row r="23" spans="1:52" ht="19.5" customHeight="1">
      <c r="A23" s="302" t="s">
        <v>34</v>
      </c>
      <c r="B23" s="81" t="s">
        <v>35</v>
      </c>
      <c r="C23" s="303" t="s">
        <v>18</v>
      </c>
      <c r="D23" s="304">
        <v>1</v>
      </c>
      <c r="E23" s="305">
        <v>1869</v>
      </c>
      <c r="F23" s="305">
        <v>517</v>
      </c>
      <c r="G23" s="305">
        <v>3131</v>
      </c>
      <c r="H23" s="305"/>
      <c r="I23" s="305"/>
      <c r="J23" s="305">
        <v>484</v>
      </c>
      <c r="K23" s="305"/>
      <c r="L23" s="305"/>
      <c r="M23" s="306">
        <f>SUM(E23:L23)</f>
        <v>6001</v>
      </c>
      <c r="N23" s="336"/>
      <c r="O23" s="336"/>
      <c r="P23" s="307"/>
      <c r="Q23" s="301"/>
      <c r="R23" s="301"/>
      <c r="S23" s="313"/>
      <c r="T23" s="309"/>
      <c r="U23" s="309"/>
      <c r="V23" s="313"/>
      <c r="W23" s="309"/>
      <c r="X23" s="314"/>
      <c r="Y23" s="313"/>
      <c r="Z23" s="309"/>
      <c r="AA23" s="309"/>
      <c r="AB23" s="313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</row>
    <row r="24" spans="1:28" ht="19.5" customHeight="1">
      <c r="A24" s="302" t="s">
        <v>627</v>
      </c>
      <c r="B24" s="81" t="s">
        <v>36</v>
      </c>
      <c r="C24" s="303" t="s">
        <v>18</v>
      </c>
      <c r="D24" s="304"/>
      <c r="E24" s="305">
        <v>1236</v>
      </c>
      <c r="F24" s="305">
        <v>389</v>
      </c>
      <c r="G24" s="305">
        <v>5323</v>
      </c>
      <c r="H24" s="305"/>
      <c r="I24" s="305">
        <v>238</v>
      </c>
      <c r="J24" s="305">
        <v>10417</v>
      </c>
      <c r="K24" s="305"/>
      <c r="L24" s="305"/>
      <c r="M24" s="306">
        <f>SUM(E24:L24)</f>
        <v>17603</v>
      </c>
      <c r="N24" s="336"/>
      <c r="O24" s="336"/>
      <c r="P24" s="307"/>
      <c r="Q24" s="301"/>
      <c r="R24" s="301"/>
      <c r="S24" s="313"/>
      <c r="T24" s="309"/>
      <c r="U24" s="309"/>
      <c r="V24" s="313"/>
      <c r="W24" s="309"/>
      <c r="X24" s="337"/>
      <c r="Y24" s="313"/>
      <c r="Z24" s="309"/>
      <c r="AA24" s="309"/>
      <c r="AB24" s="313"/>
    </row>
    <row r="25" spans="1:28" s="295" customFormat="1" ht="19.5" customHeight="1">
      <c r="A25" s="351" t="s">
        <v>264</v>
      </c>
      <c r="B25" s="325" t="s">
        <v>37</v>
      </c>
      <c r="C25" s="326"/>
      <c r="D25" s="327">
        <v>1</v>
      </c>
      <c r="E25" s="328">
        <f aca="true" t="shared" si="4" ref="E25:L25">SUM(E22:E24)</f>
        <v>3105</v>
      </c>
      <c r="F25" s="328">
        <f t="shared" si="4"/>
        <v>906</v>
      </c>
      <c r="G25" s="328">
        <f t="shared" si="4"/>
        <v>11274</v>
      </c>
      <c r="H25" s="328">
        <f t="shared" si="4"/>
        <v>0</v>
      </c>
      <c r="I25" s="328">
        <f t="shared" si="4"/>
        <v>238</v>
      </c>
      <c r="J25" s="328">
        <f t="shared" si="4"/>
        <v>10901</v>
      </c>
      <c r="K25" s="328">
        <f t="shared" si="4"/>
        <v>0</v>
      </c>
      <c r="L25" s="328">
        <f t="shared" si="4"/>
        <v>0</v>
      </c>
      <c r="M25" s="328">
        <f>SUM(M22:M24)</f>
        <v>26424</v>
      </c>
      <c r="N25" s="338"/>
      <c r="O25" s="338"/>
      <c r="P25" s="329"/>
      <c r="Q25" s="340"/>
      <c r="R25" s="340"/>
      <c r="S25" s="332"/>
      <c r="T25" s="341"/>
      <c r="U25" s="341"/>
      <c r="V25" s="332"/>
      <c r="W25" s="341"/>
      <c r="X25" s="352"/>
      <c r="Y25" s="332"/>
      <c r="Z25" s="341"/>
      <c r="AA25" s="341"/>
      <c r="AB25" s="332"/>
    </row>
    <row r="26" spans="1:28" ht="8.25" customHeight="1">
      <c r="A26" s="302"/>
      <c r="B26" s="303"/>
      <c r="C26" s="303"/>
      <c r="D26" s="304"/>
      <c r="E26" s="305"/>
      <c r="F26" s="305"/>
      <c r="G26" s="305"/>
      <c r="H26" s="305"/>
      <c r="I26" s="305"/>
      <c r="J26" s="305"/>
      <c r="K26" s="305"/>
      <c r="L26" s="305"/>
      <c r="M26" s="306"/>
      <c r="N26" s="336"/>
      <c r="O26" s="336"/>
      <c r="P26" s="307"/>
      <c r="Q26" s="301"/>
      <c r="R26" s="301"/>
      <c r="S26" s="313"/>
      <c r="T26" s="309"/>
      <c r="U26" s="309"/>
      <c r="V26" s="313"/>
      <c r="W26" s="309"/>
      <c r="X26" s="337"/>
      <c r="Y26" s="313"/>
      <c r="Z26" s="309"/>
      <c r="AA26" s="309"/>
      <c r="AB26" s="313"/>
    </row>
    <row r="27" spans="1:28" ht="19.5" customHeight="1">
      <c r="A27" s="302" t="s">
        <v>38</v>
      </c>
      <c r="B27" s="81" t="s">
        <v>39</v>
      </c>
      <c r="C27" s="303" t="s">
        <v>18</v>
      </c>
      <c r="D27" s="304">
        <v>4</v>
      </c>
      <c r="E27" s="305">
        <v>10221</v>
      </c>
      <c r="F27" s="305">
        <v>2717</v>
      </c>
      <c r="G27" s="305">
        <v>3752</v>
      </c>
      <c r="H27" s="305"/>
      <c r="I27" s="305"/>
      <c r="J27" s="305">
        <v>673</v>
      </c>
      <c r="K27" s="305">
        <v>3695</v>
      </c>
      <c r="L27" s="305"/>
      <c r="M27" s="306">
        <f>SUM(E27:L27)</f>
        <v>21058</v>
      </c>
      <c r="N27" s="336"/>
      <c r="O27" s="336"/>
      <c r="P27" s="307"/>
      <c r="Q27" s="309"/>
      <c r="R27" s="309"/>
      <c r="S27" s="313"/>
      <c r="T27" s="309"/>
      <c r="U27" s="309"/>
      <c r="V27" s="313"/>
      <c r="W27" s="309"/>
      <c r="X27" s="337"/>
      <c r="Y27" s="313"/>
      <c r="Z27" s="309"/>
      <c r="AA27" s="309"/>
      <c r="AB27" s="313"/>
    </row>
    <row r="28" spans="1:28" ht="19.5" customHeight="1">
      <c r="A28" s="302" t="s">
        <v>729</v>
      </c>
      <c r="B28" s="81" t="s">
        <v>730</v>
      </c>
      <c r="C28" s="303" t="s">
        <v>18</v>
      </c>
      <c r="D28" s="304"/>
      <c r="E28" s="305"/>
      <c r="F28" s="305"/>
      <c r="G28" s="305"/>
      <c r="H28" s="305"/>
      <c r="I28" s="305">
        <v>1058</v>
      </c>
      <c r="J28" s="305"/>
      <c r="K28" s="305"/>
      <c r="L28" s="305"/>
      <c r="M28" s="306">
        <f>SUM(E28:L28)</f>
        <v>1058</v>
      </c>
      <c r="N28" s="336"/>
      <c r="O28" s="336"/>
      <c r="P28" s="307"/>
      <c r="Q28" s="309"/>
      <c r="R28" s="309"/>
      <c r="S28" s="313"/>
      <c r="T28" s="309"/>
      <c r="U28" s="309"/>
      <c r="V28" s="313"/>
      <c r="W28" s="309"/>
      <c r="X28" s="337"/>
      <c r="Y28" s="313"/>
      <c r="Z28" s="309"/>
      <c r="AA28" s="309"/>
      <c r="AB28" s="313"/>
    </row>
    <row r="29" spans="1:28" ht="19.5" customHeight="1">
      <c r="A29" s="302" t="s">
        <v>40</v>
      </c>
      <c r="B29" s="81" t="s">
        <v>41</v>
      </c>
      <c r="C29" s="303" t="s">
        <v>18</v>
      </c>
      <c r="D29" s="304">
        <v>1</v>
      </c>
      <c r="E29" s="305">
        <v>314</v>
      </c>
      <c r="F29" s="305">
        <v>85</v>
      </c>
      <c r="G29" s="305">
        <v>5353</v>
      </c>
      <c r="H29" s="305"/>
      <c r="I29" s="305"/>
      <c r="J29" s="305"/>
      <c r="K29" s="305"/>
      <c r="L29" s="305"/>
      <c r="M29" s="306">
        <f>SUM(E29:L29)</f>
        <v>5752</v>
      </c>
      <c r="N29" s="336"/>
      <c r="O29" s="336"/>
      <c r="P29" s="307"/>
      <c r="Q29" s="309"/>
      <c r="R29" s="309"/>
      <c r="S29" s="313"/>
      <c r="T29" s="309"/>
      <c r="U29" s="309"/>
      <c r="V29" s="313"/>
      <c r="W29" s="309"/>
      <c r="X29" s="337"/>
      <c r="Y29" s="313"/>
      <c r="Z29" s="309"/>
      <c r="AA29" s="309"/>
      <c r="AB29" s="313"/>
    </row>
    <row r="30" spans="1:28" ht="19.5" customHeight="1">
      <c r="A30" s="302" t="s">
        <v>40</v>
      </c>
      <c r="B30" s="81" t="s">
        <v>42</v>
      </c>
      <c r="C30" s="303" t="s">
        <v>18</v>
      </c>
      <c r="D30" s="304"/>
      <c r="E30" s="305"/>
      <c r="F30" s="305"/>
      <c r="G30" s="305">
        <v>52</v>
      </c>
      <c r="H30" s="305"/>
      <c r="I30" s="305"/>
      <c r="J30" s="305"/>
      <c r="K30" s="305"/>
      <c r="L30" s="305"/>
      <c r="M30" s="306">
        <f>SUM(E30:L30)</f>
        <v>52</v>
      </c>
      <c r="N30" s="307"/>
      <c r="O30" s="307"/>
      <c r="P30" s="307"/>
      <c r="Q30" s="309"/>
      <c r="R30" s="309"/>
      <c r="S30" s="313"/>
      <c r="T30" s="309"/>
      <c r="U30" s="309"/>
      <c r="V30" s="313"/>
      <c r="W30" s="309"/>
      <c r="X30" s="337"/>
      <c r="Y30" s="313"/>
      <c r="Z30" s="309"/>
      <c r="AA30" s="309"/>
      <c r="AB30" s="313"/>
    </row>
    <row r="31" spans="1:28" ht="19.5" customHeight="1">
      <c r="A31" s="302" t="s">
        <v>43</v>
      </c>
      <c r="B31" s="81" t="s">
        <v>44</v>
      </c>
      <c r="C31" s="303" t="s">
        <v>18</v>
      </c>
      <c r="D31" s="304">
        <v>1</v>
      </c>
      <c r="E31" s="305">
        <v>2755</v>
      </c>
      <c r="F31" s="305">
        <v>756</v>
      </c>
      <c r="G31" s="305">
        <v>312</v>
      </c>
      <c r="H31" s="305"/>
      <c r="I31" s="305"/>
      <c r="J31" s="305">
        <v>200</v>
      </c>
      <c r="K31" s="305"/>
      <c r="L31" s="305"/>
      <c r="M31" s="306">
        <f>SUM(E31:L31)</f>
        <v>4023</v>
      </c>
      <c r="N31" s="336"/>
      <c r="O31" s="336"/>
      <c r="P31" s="307"/>
      <c r="Q31" s="309"/>
      <c r="R31" s="309"/>
      <c r="S31" s="313"/>
      <c r="T31" s="309"/>
      <c r="U31" s="309"/>
      <c r="V31" s="313"/>
      <c r="W31" s="309"/>
      <c r="X31" s="337"/>
      <c r="Y31" s="313"/>
      <c r="Z31" s="309"/>
      <c r="AA31" s="309"/>
      <c r="AB31" s="313"/>
    </row>
    <row r="32" spans="1:28" s="295" customFormat="1" ht="19.5" customHeight="1">
      <c r="A32" s="351" t="s">
        <v>265</v>
      </c>
      <c r="B32" s="325" t="s">
        <v>45</v>
      </c>
      <c r="C32" s="326"/>
      <c r="D32" s="327">
        <f aca="true" t="shared" si="5" ref="D32:L32">SUM(D27:D31)</f>
        <v>6</v>
      </c>
      <c r="E32" s="328">
        <f t="shared" si="5"/>
        <v>13290</v>
      </c>
      <c r="F32" s="328">
        <f t="shared" si="5"/>
        <v>3558</v>
      </c>
      <c r="G32" s="328">
        <f t="shared" si="5"/>
        <v>9469</v>
      </c>
      <c r="H32" s="328">
        <f t="shared" si="5"/>
        <v>0</v>
      </c>
      <c r="I32" s="328">
        <f t="shared" si="5"/>
        <v>1058</v>
      </c>
      <c r="J32" s="328">
        <f t="shared" si="5"/>
        <v>873</v>
      </c>
      <c r="K32" s="328">
        <f t="shared" si="5"/>
        <v>3695</v>
      </c>
      <c r="L32" s="328">
        <f t="shared" si="5"/>
        <v>0</v>
      </c>
      <c r="M32" s="328">
        <f>SUM(M27:M31)</f>
        <v>31943</v>
      </c>
      <c r="N32" s="329"/>
      <c r="O32" s="329"/>
      <c r="P32" s="329"/>
      <c r="Q32" s="341"/>
      <c r="R32" s="341"/>
      <c r="S32" s="332"/>
      <c r="T32" s="341"/>
      <c r="U32" s="341"/>
      <c r="V32" s="332"/>
      <c r="W32" s="341"/>
      <c r="X32" s="352"/>
      <c r="Y32" s="332"/>
      <c r="Z32" s="341"/>
      <c r="AA32" s="341"/>
      <c r="AB32" s="332"/>
    </row>
    <row r="33" spans="1:28" ht="11.25" customHeight="1">
      <c r="A33" s="302"/>
      <c r="B33" s="303"/>
      <c r="C33" s="303"/>
      <c r="D33" s="304"/>
      <c r="E33" s="305"/>
      <c r="F33" s="305"/>
      <c r="G33" s="305"/>
      <c r="H33" s="305"/>
      <c r="I33" s="305"/>
      <c r="J33" s="305"/>
      <c r="K33" s="305"/>
      <c r="L33" s="305"/>
      <c r="M33" s="306"/>
      <c r="N33" s="307"/>
      <c r="O33" s="307"/>
      <c r="P33" s="307"/>
      <c r="Q33" s="309"/>
      <c r="R33" s="309"/>
      <c r="S33" s="313"/>
      <c r="T33" s="309"/>
      <c r="U33" s="309"/>
      <c r="V33" s="313"/>
      <c r="W33" s="309"/>
      <c r="X33" s="337"/>
      <c r="Y33" s="313"/>
      <c r="Z33" s="309"/>
      <c r="AA33" s="309"/>
      <c r="AB33" s="313"/>
    </row>
    <row r="34" spans="1:28" ht="19.5" customHeight="1">
      <c r="A34" s="302" t="s">
        <v>631</v>
      </c>
      <c r="B34" s="81" t="s">
        <v>46</v>
      </c>
      <c r="C34" s="303" t="s">
        <v>18</v>
      </c>
      <c r="D34" s="304"/>
      <c r="E34" s="305"/>
      <c r="F34" s="305"/>
      <c r="G34" s="305">
        <v>2338</v>
      </c>
      <c r="H34" s="305"/>
      <c r="I34" s="305"/>
      <c r="J34" s="305"/>
      <c r="K34" s="305"/>
      <c r="L34" s="305"/>
      <c r="M34" s="306">
        <f aca="true" t="shared" si="6" ref="M34:M40">SUM(E34:L34)</f>
        <v>2338</v>
      </c>
      <c r="N34" s="336"/>
      <c r="O34" s="336"/>
      <c r="P34" s="307"/>
      <c r="Q34" s="301"/>
      <c r="R34" s="301"/>
      <c r="S34" s="313"/>
      <c r="T34" s="309"/>
      <c r="U34" s="309"/>
      <c r="V34" s="313"/>
      <c r="W34" s="309"/>
      <c r="X34" s="337"/>
      <c r="Y34" s="313"/>
      <c r="Z34" s="309"/>
      <c r="AA34" s="309"/>
      <c r="AB34" s="313"/>
    </row>
    <row r="35" spans="1:28" ht="19.5" customHeight="1">
      <c r="A35" s="302" t="s">
        <v>731</v>
      </c>
      <c r="B35" s="81" t="s">
        <v>732</v>
      </c>
      <c r="C35" s="303" t="s">
        <v>18</v>
      </c>
      <c r="D35" s="304"/>
      <c r="E35" s="305"/>
      <c r="F35" s="305"/>
      <c r="G35" s="305">
        <v>22</v>
      </c>
      <c r="H35" s="305"/>
      <c r="I35" s="305"/>
      <c r="J35" s="305">
        <v>215</v>
      </c>
      <c r="K35" s="305">
        <v>4376</v>
      </c>
      <c r="L35" s="305"/>
      <c r="M35" s="306">
        <f t="shared" si="6"/>
        <v>4613</v>
      </c>
      <c r="N35" s="336"/>
      <c r="O35" s="336"/>
      <c r="P35" s="307"/>
      <c r="Q35" s="301"/>
      <c r="R35" s="301"/>
      <c r="S35" s="313"/>
      <c r="T35" s="309"/>
      <c r="U35" s="309"/>
      <c r="V35" s="313"/>
      <c r="W35" s="309"/>
      <c r="X35" s="337"/>
      <c r="Y35" s="313"/>
      <c r="Z35" s="309"/>
      <c r="AA35" s="309"/>
      <c r="AB35" s="313"/>
    </row>
    <row r="36" spans="1:28" ht="19.5" customHeight="1">
      <c r="A36" s="302" t="s">
        <v>47</v>
      </c>
      <c r="B36" s="81" t="s">
        <v>48</v>
      </c>
      <c r="C36" s="303" t="s">
        <v>18</v>
      </c>
      <c r="D36" s="304"/>
      <c r="E36" s="305"/>
      <c r="F36" s="305"/>
      <c r="G36" s="305">
        <v>62</v>
      </c>
      <c r="H36" s="305"/>
      <c r="I36" s="305"/>
      <c r="J36" s="305"/>
      <c r="K36" s="305"/>
      <c r="L36" s="305"/>
      <c r="M36" s="306">
        <f t="shared" si="6"/>
        <v>62</v>
      </c>
      <c r="N36" s="336"/>
      <c r="O36" s="336"/>
      <c r="P36" s="307"/>
      <c r="Q36" s="301"/>
      <c r="R36" s="301"/>
      <c r="S36" s="313"/>
      <c r="T36" s="309"/>
      <c r="U36" s="309"/>
      <c r="V36" s="313"/>
      <c r="W36" s="309"/>
      <c r="X36" s="337"/>
      <c r="Y36" s="313"/>
      <c r="Z36" s="309"/>
      <c r="AA36" s="309"/>
      <c r="AB36" s="313"/>
    </row>
    <row r="37" spans="1:28" ht="19.5" customHeight="1">
      <c r="A37" s="302" t="s">
        <v>49</v>
      </c>
      <c r="B37" s="81" t="s">
        <v>50</v>
      </c>
      <c r="C37" s="303" t="s">
        <v>18</v>
      </c>
      <c r="D37" s="304"/>
      <c r="E37" s="305"/>
      <c r="F37" s="305"/>
      <c r="G37" s="305">
        <v>103</v>
      </c>
      <c r="H37" s="305"/>
      <c r="I37" s="305"/>
      <c r="J37" s="305">
        <v>140</v>
      </c>
      <c r="K37" s="305"/>
      <c r="L37" s="305"/>
      <c r="M37" s="306">
        <f t="shared" si="6"/>
        <v>243</v>
      </c>
      <c r="N37" s="336"/>
      <c r="O37" s="336"/>
      <c r="P37" s="307"/>
      <c r="Q37" s="301"/>
      <c r="R37" s="301"/>
      <c r="S37" s="313"/>
      <c r="T37" s="309"/>
      <c r="U37" s="309"/>
      <c r="V37" s="313"/>
      <c r="W37" s="309"/>
      <c r="X37" s="337"/>
      <c r="Y37" s="313"/>
      <c r="Z37" s="309"/>
      <c r="AA37" s="309"/>
      <c r="AB37" s="313"/>
    </row>
    <row r="38" spans="1:28" ht="19.5" customHeight="1">
      <c r="A38" s="302" t="s">
        <v>629</v>
      </c>
      <c r="B38" s="81" t="s">
        <v>51</v>
      </c>
      <c r="C38" s="303" t="s">
        <v>18</v>
      </c>
      <c r="D38" s="304">
        <v>2.5</v>
      </c>
      <c r="E38" s="305">
        <v>4706</v>
      </c>
      <c r="F38" s="305">
        <v>1288</v>
      </c>
      <c r="G38" s="305">
        <v>4018</v>
      </c>
      <c r="H38" s="305"/>
      <c r="I38" s="305"/>
      <c r="J38" s="305">
        <v>926</v>
      </c>
      <c r="K38" s="305"/>
      <c r="L38" s="305"/>
      <c r="M38" s="306">
        <f t="shared" si="6"/>
        <v>10938</v>
      </c>
      <c r="N38" s="336"/>
      <c r="O38" s="336"/>
      <c r="P38" s="307"/>
      <c r="Q38" s="301"/>
      <c r="R38" s="301"/>
      <c r="S38" s="313"/>
      <c r="T38" s="309"/>
      <c r="U38" s="309"/>
      <c r="V38" s="313"/>
      <c r="W38" s="309"/>
      <c r="X38" s="337"/>
      <c r="Y38" s="313"/>
      <c r="Z38" s="309"/>
      <c r="AA38" s="309"/>
      <c r="AB38" s="313"/>
    </row>
    <row r="39" spans="1:28" ht="19.5" customHeight="1">
      <c r="A39" s="302" t="s">
        <v>733</v>
      </c>
      <c r="B39" s="81" t="s">
        <v>734</v>
      </c>
      <c r="C39" s="303" t="s">
        <v>735</v>
      </c>
      <c r="D39" s="304"/>
      <c r="E39" s="305"/>
      <c r="F39" s="305"/>
      <c r="G39" s="305"/>
      <c r="H39" s="305"/>
      <c r="I39" s="305">
        <v>6660</v>
      </c>
      <c r="J39" s="305"/>
      <c r="K39" s="305"/>
      <c r="L39" s="305"/>
      <c r="M39" s="306">
        <f t="shared" si="6"/>
        <v>6660</v>
      </c>
      <c r="N39" s="336"/>
      <c r="O39" s="336"/>
      <c r="P39" s="307"/>
      <c r="Q39" s="301"/>
      <c r="R39" s="301"/>
      <c r="S39" s="313"/>
      <c r="T39" s="309"/>
      <c r="U39" s="309"/>
      <c r="V39" s="313"/>
      <c r="W39" s="309"/>
      <c r="X39" s="337"/>
      <c r="Y39" s="313"/>
      <c r="Z39" s="309"/>
      <c r="AA39" s="309"/>
      <c r="AB39" s="313"/>
    </row>
    <row r="40" spans="1:28" ht="19.5" customHeight="1">
      <c r="A40" s="302" t="s">
        <v>736</v>
      </c>
      <c r="B40" s="81" t="s">
        <v>737</v>
      </c>
      <c r="C40" s="303" t="s">
        <v>735</v>
      </c>
      <c r="D40" s="304"/>
      <c r="E40" s="305"/>
      <c r="F40" s="305"/>
      <c r="G40" s="305"/>
      <c r="H40" s="305"/>
      <c r="I40" s="305">
        <v>100</v>
      </c>
      <c r="J40" s="305"/>
      <c r="K40" s="305"/>
      <c r="L40" s="305"/>
      <c r="M40" s="306">
        <f t="shared" si="6"/>
        <v>100</v>
      </c>
      <c r="N40" s="336"/>
      <c r="O40" s="336"/>
      <c r="P40" s="307"/>
      <c r="Q40" s="301"/>
      <c r="R40" s="301"/>
      <c r="S40" s="313"/>
      <c r="T40" s="309"/>
      <c r="U40" s="309"/>
      <c r="V40" s="313"/>
      <c r="W40" s="309"/>
      <c r="X40" s="337"/>
      <c r="Y40" s="313"/>
      <c r="Z40" s="309"/>
      <c r="AA40" s="309"/>
      <c r="AB40" s="313"/>
    </row>
    <row r="41" spans="1:28" s="295" customFormat="1" ht="19.5" customHeight="1">
      <c r="A41" s="351" t="s">
        <v>266</v>
      </c>
      <c r="B41" s="325" t="s">
        <v>52</v>
      </c>
      <c r="C41" s="326"/>
      <c r="D41" s="327">
        <f>D38</f>
        <v>2.5</v>
      </c>
      <c r="E41" s="328">
        <f>SUM(E34:E40)</f>
        <v>4706</v>
      </c>
      <c r="F41" s="328">
        <f aca="true" t="shared" si="7" ref="F41:M41">SUM(F34:F40)</f>
        <v>1288</v>
      </c>
      <c r="G41" s="328">
        <f t="shared" si="7"/>
        <v>6543</v>
      </c>
      <c r="H41" s="328">
        <f t="shared" si="7"/>
        <v>0</v>
      </c>
      <c r="I41" s="328">
        <f t="shared" si="7"/>
        <v>6760</v>
      </c>
      <c r="J41" s="328">
        <f t="shared" si="7"/>
        <v>1281</v>
      </c>
      <c r="K41" s="328">
        <f t="shared" si="7"/>
        <v>4376</v>
      </c>
      <c r="L41" s="328">
        <f t="shared" si="7"/>
        <v>0</v>
      </c>
      <c r="M41" s="328">
        <f t="shared" si="7"/>
        <v>24954</v>
      </c>
      <c r="N41" s="338"/>
      <c r="O41" s="338"/>
      <c r="P41" s="330"/>
      <c r="Q41" s="331"/>
      <c r="R41" s="331"/>
      <c r="S41" s="332"/>
      <c r="T41" s="331"/>
      <c r="U41" s="331"/>
      <c r="V41" s="332"/>
      <c r="W41" s="333"/>
      <c r="X41" s="333"/>
      <c r="Y41" s="332"/>
      <c r="Z41" s="335"/>
      <c r="AA41" s="335"/>
      <c r="AB41" s="332"/>
    </row>
    <row r="42" spans="1:28" ht="12.75" customHeight="1">
      <c r="A42" s="353"/>
      <c r="B42" s="354"/>
      <c r="C42" s="354"/>
      <c r="D42" s="603"/>
      <c r="E42" s="305"/>
      <c r="F42" s="305"/>
      <c r="G42" s="305"/>
      <c r="H42" s="305"/>
      <c r="I42" s="305"/>
      <c r="J42" s="305"/>
      <c r="K42" s="305"/>
      <c r="L42" s="305"/>
      <c r="M42" s="306"/>
      <c r="N42" s="336"/>
      <c r="O42" s="336"/>
      <c r="P42" s="307"/>
      <c r="Q42" s="301"/>
      <c r="R42" s="301"/>
      <c r="S42" s="313"/>
      <c r="T42" s="309"/>
      <c r="U42" s="309"/>
      <c r="V42" s="313"/>
      <c r="W42" s="309"/>
      <c r="X42" s="337"/>
      <c r="Y42" s="313"/>
      <c r="Z42" s="309"/>
      <c r="AA42" s="309"/>
      <c r="AB42" s="313"/>
    </row>
    <row r="43" spans="1:28" ht="19.5" customHeight="1">
      <c r="A43" s="302" t="s">
        <v>212</v>
      </c>
      <c r="B43" s="81" t="s">
        <v>213</v>
      </c>
      <c r="C43" s="303" t="s">
        <v>18</v>
      </c>
      <c r="D43" s="304">
        <v>1</v>
      </c>
      <c r="E43" s="305">
        <v>1958</v>
      </c>
      <c r="F43" s="305">
        <v>514</v>
      </c>
      <c r="G43" s="305">
        <v>2790</v>
      </c>
      <c r="H43" s="305"/>
      <c r="I43" s="305">
        <v>40273</v>
      </c>
      <c r="J43" s="305"/>
      <c r="K43" s="305"/>
      <c r="L43" s="305"/>
      <c r="M43" s="306">
        <f>SUM(E43:L43)</f>
        <v>45535</v>
      </c>
      <c r="N43" s="336"/>
      <c r="O43" s="336"/>
      <c r="P43" s="307"/>
      <c r="Q43" s="301"/>
      <c r="R43" s="301"/>
      <c r="S43" s="313"/>
      <c r="T43" s="309"/>
      <c r="U43" s="309"/>
      <c r="V43" s="313"/>
      <c r="W43" s="309"/>
      <c r="X43" s="337"/>
      <c r="Y43" s="313"/>
      <c r="Z43" s="309"/>
      <c r="AA43" s="309"/>
      <c r="AB43" s="313"/>
    </row>
    <row r="44" spans="1:28" ht="19.5" customHeight="1">
      <c r="A44" s="302" t="s">
        <v>738</v>
      </c>
      <c r="B44" s="81" t="s">
        <v>739</v>
      </c>
      <c r="C44" s="303" t="s">
        <v>18</v>
      </c>
      <c r="D44" s="304">
        <v>5</v>
      </c>
      <c r="E44" s="305">
        <v>9573</v>
      </c>
      <c r="F44" s="305">
        <v>2641</v>
      </c>
      <c r="G44" s="305">
        <v>22299</v>
      </c>
      <c r="H44" s="305"/>
      <c r="I44" s="305"/>
      <c r="J44" s="305">
        <v>201</v>
      </c>
      <c r="K44" s="305"/>
      <c r="L44" s="305"/>
      <c r="M44" s="306">
        <f>SUM(E44:L44)</f>
        <v>34714</v>
      </c>
      <c r="N44" s="336"/>
      <c r="O44" s="336"/>
      <c r="P44" s="307"/>
      <c r="Q44" s="301"/>
      <c r="R44" s="301"/>
      <c r="S44" s="313"/>
      <c r="T44" s="309"/>
      <c r="U44" s="309"/>
      <c r="V44" s="313"/>
      <c r="W44" s="309"/>
      <c r="X44" s="337"/>
      <c r="Y44" s="313"/>
      <c r="Z44" s="309"/>
      <c r="AA44" s="309"/>
      <c r="AB44" s="313"/>
    </row>
    <row r="45" spans="1:28" s="295" customFormat="1" ht="19.5" customHeight="1">
      <c r="A45" s="351" t="s">
        <v>267</v>
      </c>
      <c r="B45" s="325" t="s">
        <v>53</v>
      </c>
      <c r="C45" s="326"/>
      <c r="D45" s="327">
        <f aca="true" t="shared" si="8" ref="D45:M45">SUM(D43:D44)</f>
        <v>6</v>
      </c>
      <c r="E45" s="328">
        <f t="shared" si="8"/>
        <v>11531</v>
      </c>
      <c r="F45" s="328">
        <f t="shared" si="8"/>
        <v>3155</v>
      </c>
      <c r="G45" s="328">
        <f t="shared" si="8"/>
        <v>25089</v>
      </c>
      <c r="H45" s="328">
        <f t="shared" si="8"/>
        <v>0</v>
      </c>
      <c r="I45" s="328">
        <f t="shared" si="8"/>
        <v>40273</v>
      </c>
      <c r="J45" s="328">
        <f t="shared" si="8"/>
        <v>201</v>
      </c>
      <c r="K45" s="328">
        <f t="shared" si="8"/>
        <v>0</v>
      </c>
      <c r="L45" s="328">
        <f t="shared" si="8"/>
        <v>0</v>
      </c>
      <c r="M45" s="328">
        <f t="shared" si="8"/>
        <v>80249</v>
      </c>
      <c r="N45" s="338"/>
      <c r="O45" s="338"/>
      <c r="P45" s="330"/>
      <c r="Q45" s="331"/>
      <c r="R45" s="331"/>
      <c r="S45" s="332"/>
      <c r="T45" s="331"/>
      <c r="U45" s="331"/>
      <c r="V45" s="332"/>
      <c r="W45" s="333"/>
      <c r="X45" s="333"/>
      <c r="Y45" s="332"/>
      <c r="Z45" s="335"/>
      <c r="AA45" s="335"/>
      <c r="AB45" s="332"/>
    </row>
    <row r="46" spans="1:28" ht="14.25" customHeight="1">
      <c r="A46" s="302"/>
      <c r="B46" s="303"/>
      <c r="C46" s="303"/>
      <c r="D46" s="304"/>
      <c r="E46" s="305"/>
      <c r="F46" s="305"/>
      <c r="G46" s="305"/>
      <c r="H46" s="305"/>
      <c r="I46" s="305"/>
      <c r="J46" s="305"/>
      <c r="K46" s="305"/>
      <c r="L46" s="305"/>
      <c r="M46" s="306"/>
      <c r="N46" s="336"/>
      <c r="O46" s="336"/>
      <c r="P46" s="307"/>
      <c r="Q46" s="301"/>
      <c r="R46" s="301"/>
      <c r="S46" s="313"/>
      <c r="T46" s="309"/>
      <c r="U46" s="309"/>
      <c r="V46" s="313"/>
      <c r="W46" s="309"/>
      <c r="X46" s="337"/>
      <c r="Y46" s="313"/>
      <c r="Z46" s="309"/>
      <c r="AA46" s="309"/>
      <c r="AB46" s="313"/>
    </row>
    <row r="47" spans="1:28" ht="19.5" customHeight="1">
      <c r="A47" s="302" t="s">
        <v>54</v>
      </c>
      <c r="B47" s="81" t="s">
        <v>55</v>
      </c>
      <c r="C47" s="303" t="s">
        <v>18</v>
      </c>
      <c r="D47" s="304"/>
      <c r="E47" s="305"/>
      <c r="F47" s="305"/>
      <c r="G47" s="305"/>
      <c r="H47" s="305">
        <v>271</v>
      </c>
      <c r="I47" s="305"/>
      <c r="J47" s="305"/>
      <c r="K47" s="305"/>
      <c r="L47" s="305"/>
      <c r="M47" s="306">
        <f>SUM(E47:L47)</f>
        <v>271</v>
      </c>
      <c r="N47" s="336"/>
      <c r="O47" s="336"/>
      <c r="P47" s="307"/>
      <c r="Q47" s="301"/>
      <c r="R47" s="301"/>
      <c r="S47" s="313"/>
      <c r="T47" s="309"/>
      <c r="U47" s="309"/>
      <c r="V47" s="313"/>
      <c r="W47" s="309"/>
      <c r="X47" s="337"/>
      <c r="Y47" s="313"/>
      <c r="Z47" s="309"/>
      <c r="AA47" s="309"/>
      <c r="AB47" s="313"/>
    </row>
    <row r="48" spans="1:28" ht="19.5" customHeight="1">
      <c r="A48" s="302" t="s">
        <v>56</v>
      </c>
      <c r="B48" s="81" t="s">
        <v>57</v>
      </c>
      <c r="C48" s="303" t="s">
        <v>18</v>
      </c>
      <c r="D48" s="304"/>
      <c r="E48" s="305"/>
      <c r="F48" s="305"/>
      <c r="G48" s="305"/>
      <c r="H48" s="305">
        <v>391</v>
      </c>
      <c r="I48" s="305"/>
      <c r="J48" s="305"/>
      <c r="K48" s="305"/>
      <c r="L48" s="305"/>
      <c r="M48" s="306">
        <f>SUM(D48:L48)</f>
        <v>391</v>
      </c>
      <c r="N48" s="336"/>
      <c r="O48" s="336"/>
      <c r="P48" s="307"/>
      <c r="Q48" s="301"/>
      <c r="R48" s="301"/>
      <c r="S48" s="313"/>
      <c r="T48" s="309"/>
      <c r="U48" s="309"/>
      <c r="V48" s="313"/>
      <c r="W48" s="309"/>
      <c r="X48" s="337"/>
      <c r="Y48" s="313"/>
      <c r="Z48" s="309"/>
      <c r="AA48" s="309"/>
      <c r="AB48" s="313"/>
    </row>
    <row r="49" spans="1:28" ht="19.5" customHeight="1">
      <c r="A49" s="302" t="s">
        <v>58</v>
      </c>
      <c r="B49" s="81" t="s">
        <v>59</v>
      </c>
      <c r="C49" s="303" t="s">
        <v>18</v>
      </c>
      <c r="D49" s="304"/>
      <c r="E49" s="305"/>
      <c r="F49" s="305"/>
      <c r="G49" s="305"/>
      <c r="H49" s="305">
        <v>1128</v>
      </c>
      <c r="I49" s="305"/>
      <c r="J49" s="305"/>
      <c r="K49" s="305"/>
      <c r="L49" s="305"/>
      <c r="M49" s="306">
        <f>SUM(D49:L49)</f>
        <v>1128</v>
      </c>
      <c r="N49" s="336"/>
      <c r="O49" s="336"/>
      <c r="P49" s="307"/>
      <c r="Q49" s="301"/>
      <c r="R49" s="301"/>
      <c r="S49" s="313"/>
      <c r="T49" s="309"/>
      <c r="U49" s="309"/>
      <c r="V49" s="313"/>
      <c r="W49" s="309"/>
      <c r="X49" s="337"/>
      <c r="Y49" s="313"/>
      <c r="Z49" s="309"/>
      <c r="AA49" s="309"/>
      <c r="AB49" s="313"/>
    </row>
    <row r="50" spans="1:28" ht="19.5" customHeight="1">
      <c r="A50" s="355">
        <v>107051</v>
      </c>
      <c r="B50" s="81" t="s">
        <v>60</v>
      </c>
      <c r="C50" s="303" t="s">
        <v>18</v>
      </c>
      <c r="D50" s="304">
        <v>0.5</v>
      </c>
      <c r="E50" s="305">
        <v>317</v>
      </c>
      <c r="F50" s="305">
        <v>91</v>
      </c>
      <c r="G50" s="305">
        <v>619</v>
      </c>
      <c r="H50" s="305"/>
      <c r="I50" s="305">
        <v>300</v>
      </c>
      <c r="J50" s="305"/>
      <c r="K50" s="305"/>
      <c r="L50" s="305"/>
      <c r="M50" s="306">
        <f>SUM(D50:L50)</f>
        <v>1327.5</v>
      </c>
      <c r="N50" s="336"/>
      <c r="O50" s="336"/>
      <c r="P50" s="307"/>
      <c r="Q50" s="309"/>
      <c r="R50" s="309"/>
      <c r="S50" s="313"/>
      <c r="T50" s="309"/>
      <c r="U50" s="309"/>
      <c r="V50" s="313"/>
      <c r="W50" s="309"/>
      <c r="X50" s="337"/>
      <c r="Y50" s="313"/>
      <c r="Z50" s="313"/>
      <c r="AA50" s="313"/>
      <c r="AB50" s="313"/>
    </row>
    <row r="51" spans="1:28" s="323" customFormat="1" ht="19.5" customHeight="1">
      <c r="A51" s="356">
        <v>107060</v>
      </c>
      <c r="B51" s="81" t="s">
        <v>740</v>
      </c>
      <c r="C51" s="318" t="s">
        <v>18</v>
      </c>
      <c r="D51" s="602"/>
      <c r="E51" s="319">
        <v>185</v>
      </c>
      <c r="F51" s="319"/>
      <c r="G51" s="319">
        <v>836</v>
      </c>
      <c r="H51" s="319">
        <v>4604</v>
      </c>
      <c r="I51" s="319">
        <v>400</v>
      </c>
      <c r="J51" s="319"/>
      <c r="K51" s="319"/>
      <c r="L51" s="319"/>
      <c r="M51" s="306">
        <f>SUM(D51:L51)</f>
        <v>6025</v>
      </c>
      <c r="N51" s="320"/>
      <c r="O51" s="320"/>
      <c r="P51" s="320"/>
      <c r="Q51" s="322"/>
      <c r="R51" s="322"/>
      <c r="S51" s="344"/>
      <c r="T51" s="322"/>
      <c r="U51" s="322"/>
      <c r="V51" s="344"/>
      <c r="W51" s="322"/>
      <c r="X51" s="357"/>
      <c r="Y51" s="344"/>
      <c r="Z51" s="322"/>
      <c r="AA51" s="322"/>
      <c r="AB51" s="344"/>
    </row>
    <row r="52" spans="1:28" s="295" customFormat="1" ht="19.5" customHeight="1">
      <c r="A52" s="351" t="s">
        <v>268</v>
      </c>
      <c r="B52" s="325" t="s">
        <v>61</v>
      </c>
      <c r="C52" s="326"/>
      <c r="D52" s="327">
        <f aca="true" t="shared" si="9" ref="D52:L52">SUM(D47:D51)</f>
        <v>0.5</v>
      </c>
      <c r="E52" s="328">
        <f t="shared" si="9"/>
        <v>502</v>
      </c>
      <c r="F52" s="328">
        <f t="shared" si="9"/>
        <v>91</v>
      </c>
      <c r="G52" s="328">
        <f t="shared" si="9"/>
        <v>1455</v>
      </c>
      <c r="H52" s="328">
        <f>SUM(H47:H51)</f>
        <v>6394</v>
      </c>
      <c r="I52" s="328">
        <f t="shared" si="9"/>
        <v>700</v>
      </c>
      <c r="J52" s="328">
        <f t="shared" si="9"/>
        <v>0</v>
      </c>
      <c r="K52" s="328">
        <f t="shared" si="9"/>
        <v>0</v>
      </c>
      <c r="L52" s="328">
        <f t="shared" si="9"/>
        <v>0</v>
      </c>
      <c r="M52" s="328">
        <f>SUM(M47:M51)</f>
        <v>9142.5</v>
      </c>
      <c r="N52" s="329"/>
      <c r="O52" s="329"/>
      <c r="P52" s="329"/>
      <c r="Q52" s="341"/>
      <c r="R52" s="341"/>
      <c r="S52" s="332"/>
      <c r="T52" s="341"/>
      <c r="U52" s="341"/>
      <c r="V52" s="332"/>
      <c r="W52" s="341"/>
      <c r="X52" s="352"/>
      <c r="Y52" s="332"/>
      <c r="Z52" s="341"/>
      <c r="AA52" s="341"/>
      <c r="AB52" s="332"/>
    </row>
    <row r="53" spans="1:28" ht="9.75" customHeight="1">
      <c r="A53" s="302"/>
      <c r="B53" s="303"/>
      <c r="C53" s="303"/>
      <c r="D53" s="304"/>
      <c r="E53" s="305"/>
      <c r="F53" s="305"/>
      <c r="G53" s="305"/>
      <c r="H53" s="305"/>
      <c r="I53" s="305"/>
      <c r="J53" s="305"/>
      <c r="K53" s="305"/>
      <c r="L53" s="305"/>
      <c r="M53" s="306"/>
      <c r="N53" s="336"/>
      <c r="O53" s="336"/>
      <c r="P53" s="307"/>
      <c r="Q53" s="301"/>
      <c r="R53" s="301"/>
      <c r="S53" s="313"/>
      <c r="T53" s="309"/>
      <c r="U53" s="309"/>
      <c r="V53" s="313"/>
      <c r="W53" s="309"/>
      <c r="X53" s="337"/>
      <c r="Y53" s="313"/>
      <c r="Z53" s="309"/>
      <c r="AA53" s="309"/>
      <c r="AB53" s="313"/>
    </row>
    <row r="54" spans="1:28" s="295" customFormat="1" ht="9" customHeight="1">
      <c r="A54" s="351"/>
      <c r="B54" s="325"/>
      <c r="C54" s="326"/>
      <c r="D54" s="327"/>
      <c r="E54" s="328"/>
      <c r="F54" s="328"/>
      <c r="G54" s="328"/>
      <c r="H54" s="328"/>
      <c r="I54" s="328"/>
      <c r="J54" s="328"/>
      <c r="K54" s="328"/>
      <c r="L54" s="328"/>
      <c r="M54" s="328"/>
      <c r="N54" s="329"/>
      <c r="O54" s="329"/>
      <c r="P54" s="329"/>
      <c r="Q54" s="341"/>
      <c r="R54" s="341"/>
      <c r="S54" s="332"/>
      <c r="T54" s="341"/>
      <c r="U54" s="341"/>
      <c r="V54" s="332"/>
      <c r="W54" s="341"/>
      <c r="X54" s="352"/>
      <c r="Y54" s="332"/>
      <c r="Z54" s="341"/>
      <c r="AA54" s="341"/>
      <c r="AB54" s="332"/>
    </row>
    <row r="55" spans="1:28" s="295" customFormat="1" ht="19.5" customHeight="1">
      <c r="A55" s="358"/>
      <c r="B55" s="605" t="s">
        <v>62</v>
      </c>
      <c r="C55" s="325"/>
      <c r="D55" s="327">
        <v>29</v>
      </c>
      <c r="E55" s="803">
        <f aca="true" t="shared" si="10" ref="E55:L55">E13+E17+E20+E25+E32+E41+E45+E52</f>
        <v>49617</v>
      </c>
      <c r="F55" s="803">
        <f t="shared" si="10"/>
        <v>12599</v>
      </c>
      <c r="G55" s="803">
        <f t="shared" si="10"/>
        <v>62157</v>
      </c>
      <c r="H55" s="803">
        <f t="shared" si="10"/>
        <v>6394</v>
      </c>
      <c r="I55" s="803">
        <f t="shared" si="10"/>
        <v>49078</v>
      </c>
      <c r="J55" s="803">
        <f t="shared" si="10"/>
        <v>17227</v>
      </c>
      <c r="K55" s="803">
        <f t="shared" si="10"/>
        <v>10160</v>
      </c>
      <c r="L55" s="803">
        <f t="shared" si="10"/>
        <v>0</v>
      </c>
      <c r="M55" s="328">
        <f>SUM(E55:L55)</f>
        <v>207232</v>
      </c>
      <c r="N55" s="329"/>
      <c r="O55" s="329"/>
      <c r="P55" s="339"/>
      <c r="Q55" s="340"/>
      <c r="R55" s="340"/>
      <c r="S55" s="340"/>
      <c r="T55" s="341"/>
      <c r="U55" s="341"/>
      <c r="V55" s="341"/>
      <c r="W55" s="341"/>
      <c r="X55" s="341"/>
      <c r="Y55" s="341"/>
      <c r="Z55" s="341"/>
      <c r="AA55" s="341"/>
      <c r="AB55" s="341"/>
    </row>
    <row r="56" spans="1:28" ht="13.5" customHeight="1">
      <c r="A56" s="296"/>
      <c r="B56" s="354"/>
      <c r="C56" s="354"/>
      <c r="D56" s="603"/>
      <c r="E56" s="306"/>
      <c r="F56" s="306"/>
      <c r="G56" s="306"/>
      <c r="H56" s="306"/>
      <c r="I56" s="306"/>
      <c r="J56" s="306"/>
      <c r="K56" s="306"/>
      <c r="L56" s="306"/>
      <c r="M56" s="306"/>
      <c r="N56" s="307"/>
      <c r="O56" s="307"/>
      <c r="P56" s="308"/>
      <c r="Q56" s="301"/>
      <c r="R56" s="301"/>
      <c r="S56" s="301"/>
      <c r="T56" s="309"/>
      <c r="U56" s="309"/>
      <c r="V56" s="309"/>
      <c r="W56" s="309"/>
      <c r="X56" s="309"/>
      <c r="Y56" s="309"/>
      <c r="Z56" s="309"/>
      <c r="AA56" s="309"/>
      <c r="AB56" s="309"/>
    </row>
    <row r="57" spans="1:28" ht="19.5" customHeight="1">
      <c r="A57" s="296"/>
      <c r="B57" s="96" t="s">
        <v>63</v>
      </c>
      <c r="C57" s="359"/>
      <c r="D57" s="604"/>
      <c r="E57" s="306"/>
      <c r="F57" s="306"/>
      <c r="G57" s="306"/>
      <c r="H57" s="305"/>
      <c r="I57" s="305"/>
      <c r="J57" s="306"/>
      <c r="K57" s="306"/>
      <c r="L57" s="306"/>
      <c r="M57" s="306"/>
      <c r="N57" s="307"/>
      <c r="O57" s="307"/>
      <c r="P57" s="308"/>
      <c r="Q57" s="301"/>
      <c r="R57" s="301"/>
      <c r="S57" s="301"/>
      <c r="T57" s="309"/>
      <c r="U57" s="309"/>
      <c r="V57" s="309"/>
      <c r="W57" s="309"/>
      <c r="X57" s="309"/>
      <c r="Y57" s="309"/>
      <c r="Z57" s="309"/>
      <c r="AA57" s="309"/>
      <c r="AB57" s="309"/>
    </row>
    <row r="58" spans="1:28" ht="19.5" customHeight="1">
      <c r="A58" s="302" t="s">
        <v>16</v>
      </c>
      <c r="B58" s="81" t="s">
        <v>17</v>
      </c>
      <c r="C58" s="303" t="s">
        <v>18</v>
      </c>
      <c r="D58" s="304">
        <v>12</v>
      </c>
      <c r="E58" s="305">
        <v>31540</v>
      </c>
      <c r="F58" s="305">
        <v>8748</v>
      </c>
      <c r="G58" s="305">
        <v>7514</v>
      </c>
      <c r="H58" s="305"/>
      <c r="I58" s="305"/>
      <c r="J58" s="305">
        <v>283</v>
      </c>
      <c r="K58" s="305"/>
      <c r="L58" s="305"/>
      <c r="M58" s="306">
        <f>SUM(E58:L58)</f>
        <v>48085</v>
      </c>
      <c r="N58" s="307"/>
      <c r="O58" s="307"/>
      <c r="P58" s="308"/>
      <c r="Q58" s="301"/>
      <c r="R58" s="301"/>
      <c r="S58" s="301"/>
      <c r="T58" s="309"/>
      <c r="U58" s="309"/>
      <c r="V58" s="309"/>
      <c r="W58" s="309"/>
      <c r="X58" s="309"/>
      <c r="Y58" s="309"/>
      <c r="Z58" s="309"/>
      <c r="AA58" s="309"/>
      <c r="AB58" s="309"/>
    </row>
    <row r="59" spans="1:28" ht="19.5" customHeight="1">
      <c r="A59" s="302" t="s">
        <v>216</v>
      </c>
      <c r="B59" s="81" t="s">
        <v>217</v>
      </c>
      <c r="C59" s="303" t="s">
        <v>18</v>
      </c>
      <c r="D59" s="304"/>
      <c r="E59" s="305"/>
      <c r="F59" s="305"/>
      <c r="G59" s="305"/>
      <c r="H59" s="305"/>
      <c r="I59" s="305">
        <v>59</v>
      </c>
      <c r="J59" s="305"/>
      <c r="K59" s="305"/>
      <c r="L59" s="305"/>
      <c r="M59" s="306">
        <f>SUM(E59:L59)</f>
        <v>59</v>
      </c>
      <c r="N59" s="307"/>
      <c r="O59" s="307"/>
      <c r="P59" s="308"/>
      <c r="Q59" s="301"/>
      <c r="R59" s="301"/>
      <c r="S59" s="301"/>
      <c r="T59" s="309"/>
      <c r="U59" s="309"/>
      <c r="V59" s="309"/>
      <c r="W59" s="309"/>
      <c r="X59" s="309"/>
      <c r="Y59" s="309"/>
      <c r="Z59" s="309"/>
      <c r="AA59" s="309"/>
      <c r="AB59" s="309"/>
    </row>
    <row r="60" spans="1:28" ht="19.5" customHeight="1">
      <c r="A60" s="302" t="s">
        <v>22</v>
      </c>
      <c r="B60" s="81" t="s">
        <v>728</v>
      </c>
      <c r="C60" s="303" t="s">
        <v>18</v>
      </c>
      <c r="D60" s="304"/>
      <c r="E60" s="305"/>
      <c r="F60" s="305"/>
      <c r="G60" s="305"/>
      <c r="H60" s="305"/>
      <c r="I60" s="305">
        <v>29</v>
      </c>
      <c r="J60" s="305"/>
      <c r="K60" s="305"/>
      <c r="L60" s="305"/>
      <c r="M60" s="306">
        <f>SUM(E60:L60)</f>
        <v>29</v>
      </c>
      <c r="N60" s="307"/>
      <c r="O60" s="307"/>
      <c r="P60" s="308"/>
      <c r="Q60" s="301"/>
      <c r="R60" s="301"/>
      <c r="S60" s="301"/>
      <c r="T60" s="309"/>
      <c r="U60" s="309"/>
      <c r="V60" s="309"/>
      <c r="W60" s="309"/>
      <c r="X60" s="309"/>
      <c r="Y60" s="309"/>
      <c r="Z60" s="309"/>
      <c r="AA60" s="309"/>
      <c r="AB60" s="309"/>
    </row>
    <row r="61" spans="1:28" s="295" customFormat="1" ht="19.5" customHeight="1">
      <c r="A61" s="358"/>
      <c r="B61" s="605" t="s">
        <v>64</v>
      </c>
      <c r="C61" s="325"/>
      <c r="D61" s="327">
        <f>SUM(D58:D58)</f>
        <v>12</v>
      </c>
      <c r="E61" s="328">
        <f>SUM(E58:E60)</f>
        <v>31540</v>
      </c>
      <c r="F61" s="328">
        <f aca="true" t="shared" si="11" ref="F61:M61">SUM(F58:F60)</f>
        <v>8748</v>
      </c>
      <c r="G61" s="328">
        <f t="shared" si="11"/>
        <v>7514</v>
      </c>
      <c r="H61" s="328">
        <f t="shared" si="11"/>
        <v>0</v>
      </c>
      <c r="I61" s="328">
        <f t="shared" si="11"/>
        <v>88</v>
      </c>
      <c r="J61" s="328">
        <f t="shared" si="11"/>
        <v>283</v>
      </c>
      <c r="K61" s="328">
        <f t="shared" si="11"/>
        <v>0</v>
      </c>
      <c r="L61" s="328">
        <f t="shared" si="11"/>
        <v>0</v>
      </c>
      <c r="M61" s="328">
        <f t="shared" si="11"/>
        <v>48173</v>
      </c>
      <c r="N61" s="329"/>
      <c r="O61" s="329"/>
      <c r="P61" s="339"/>
      <c r="Q61" s="340"/>
      <c r="R61" s="340"/>
      <c r="S61" s="340"/>
      <c r="T61" s="341"/>
      <c r="U61" s="341"/>
      <c r="V61" s="341"/>
      <c r="W61" s="341"/>
      <c r="X61" s="341"/>
      <c r="Y61" s="341"/>
      <c r="Z61" s="341"/>
      <c r="AA61" s="341"/>
      <c r="AB61" s="341"/>
    </row>
    <row r="62" spans="1:28" ht="15" customHeight="1">
      <c r="A62" s="296"/>
      <c r="B62" s="354"/>
      <c r="C62" s="354"/>
      <c r="D62" s="603"/>
      <c r="E62" s="306"/>
      <c r="F62" s="306"/>
      <c r="G62" s="306"/>
      <c r="H62" s="306"/>
      <c r="I62" s="306"/>
      <c r="J62" s="306"/>
      <c r="K62" s="306"/>
      <c r="L62" s="306"/>
      <c r="M62" s="306"/>
      <c r="N62" s="307"/>
      <c r="O62" s="307"/>
      <c r="P62" s="308"/>
      <c r="Q62" s="301"/>
      <c r="R62" s="301"/>
      <c r="S62" s="301"/>
      <c r="T62" s="309"/>
      <c r="U62" s="309"/>
      <c r="V62" s="309"/>
      <c r="W62" s="309"/>
      <c r="X62" s="309"/>
      <c r="Y62" s="309"/>
      <c r="Z62" s="309"/>
      <c r="AA62" s="309"/>
      <c r="AB62" s="309"/>
    </row>
    <row r="63" spans="1:28" s="295" customFormat="1" ht="24.75" customHeight="1">
      <c r="A63" s="360"/>
      <c r="B63" s="606" t="s">
        <v>65</v>
      </c>
      <c r="C63" s="325"/>
      <c r="D63" s="327">
        <f aca="true" t="shared" si="12" ref="D63:M63">D55+D61</f>
        <v>41</v>
      </c>
      <c r="E63" s="803">
        <f t="shared" si="12"/>
        <v>81157</v>
      </c>
      <c r="F63" s="803">
        <f t="shared" si="12"/>
        <v>21347</v>
      </c>
      <c r="G63" s="803">
        <f t="shared" si="12"/>
        <v>69671</v>
      </c>
      <c r="H63" s="803">
        <f t="shared" si="12"/>
        <v>6394</v>
      </c>
      <c r="I63" s="328">
        <f t="shared" si="12"/>
        <v>49166</v>
      </c>
      <c r="J63" s="328">
        <f t="shared" si="12"/>
        <v>17510</v>
      </c>
      <c r="K63" s="328">
        <f t="shared" si="12"/>
        <v>10160</v>
      </c>
      <c r="L63" s="328">
        <f t="shared" si="12"/>
        <v>0</v>
      </c>
      <c r="M63" s="328">
        <f t="shared" si="12"/>
        <v>255405</v>
      </c>
      <c r="N63" s="361"/>
      <c r="O63" s="361"/>
      <c r="P63" s="362"/>
      <c r="Q63" s="333"/>
      <c r="R63" s="333"/>
      <c r="S63" s="334"/>
      <c r="T63" s="333"/>
      <c r="U63" s="333"/>
      <c r="V63" s="334"/>
      <c r="W63" s="333"/>
      <c r="X63" s="333"/>
      <c r="Y63" s="334"/>
      <c r="Z63" s="334"/>
      <c r="AA63" s="333"/>
      <c r="AB63" s="334"/>
    </row>
    <row r="64" ht="13.5" customHeight="1"/>
    <row r="65" ht="13.5" customHeight="1"/>
    <row r="66" ht="13.5" customHeight="1"/>
  </sheetData>
  <sheetProtection/>
  <mergeCells count="17">
    <mergeCell ref="Z4:AB4"/>
    <mergeCell ref="K4:K5"/>
    <mergeCell ref="L4:L5"/>
    <mergeCell ref="M4:M5"/>
    <mergeCell ref="Q4:S4"/>
    <mergeCell ref="T4:V4"/>
    <mergeCell ref="W4:Y4"/>
    <mergeCell ref="A1:M1"/>
    <mergeCell ref="A4:A5"/>
    <mergeCell ref="B4:B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07874015748031496" right="0.07874015748031496" top="0" bottom="0" header="0" footer="0"/>
  <pageSetup fitToHeight="1" fitToWidth="1" horizontalDpi="300" verticalDpi="300" orientation="landscape" paperSize="9" scale="47" r:id="rId1"/>
  <rowBreaks count="1" manualBreakCount="1">
    <brk id="45" max="19" man="1"/>
  </rowBreaks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zoomScale="80" zoomScaleNormal="80" zoomScaleSheetLayoutView="71" zoomScalePageLayoutView="0" workbookViewId="0" topLeftCell="A1">
      <selection activeCell="E15" sqref="E15"/>
    </sheetView>
  </sheetViews>
  <sheetFormatPr defaultColWidth="10.625" defaultRowHeight="12.75"/>
  <cols>
    <col min="1" max="1" width="6.875" style="66" customWidth="1"/>
    <col min="2" max="2" width="13.625" style="66" customWidth="1"/>
    <col min="3" max="3" width="0.12890625" style="66" hidden="1" customWidth="1"/>
    <col min="4" max="4" width="76.875" style="66" customWidth="1"/>
    <col min="5" max="5" width="20.375" style="66" customWidth="1"/>
    <col min="6" max="6" width="18.125" style="66" customWidth="1"/>
    <col min="7" max="7" width="17.875" style="66" customWidth="1"/>
    <col min="8" max="9" width="15.125" style="66" customWidth="1"/>
    <col min="10" max="10" width="17.00390625" style="66" customWidth="1"/>
    <col min="11" max="11" width="16.50390625" style="66" customWidth="1"/>
    <col min="12" max="12" width="17.625" style="66" customWidth="1"/>
    <col min="13" max="13" width="16.375" style="66" customWidth="1"/>
    <col min="14" max="14" width="21.00390625" style="66" customWidth="1"/>
    <col min="15" max="16384" width="10.625" style="66" customWidth="1"/>
  </cols>
  <sheetData>
    <row r="1" spans="1:18" s="291" customFormat="1" ht="19.5">
      <c r="A1" s="1052" t="s">
        <v>674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</row>
    <row r="2" spans="3:14" s="291" customFormat="1" ht="14.25">
      <c r="C2" s="292"/>
      <c r="D2" s="292"/>
      <c r="N2" s="293" t="s">
        <v>791</v>
      </c>
    </row>
    <row r="3" spans="3:14" s="291" customFormat="1" ht="12.75">
      <c r="C3" s="292"/>
      <c r="D3" s="292"/>
      <c r="M3" s="1062" t="s">
        <v>339</v>
      </c>
      <c r="N3" s="1062"/>
    </row>
    <row r="4" spans="1:14" s="366" customFormat="1" ht="40.5" customHeight="1">
      <c r="A4" s="1057" t="s">
        <v>66</v>
      </c>
      <c r="B4" s="1057" t="s">
        <v>5</v>
      </c>
      <c r="C4" s="1057" t="s">
        <v>67</v>
      </c>
      <c r="D4" s="1060" t="s">
        <v>319</v>
      </c>
      <c r="E4" s="1065" t="s">
        <v>218</v>
      </c>
      <c r="F4" s="1066"/>
      <c r="G4" s="1057" t="s">
        <v>68</v>
      </c>
      <c r="H4" s="1057" t="s">
        <v>69</v>
      </c>
      <c r="I4" s="1057" t="s">
        <v>70</v>
      </c>
      <c r="J4" s="1057" t="s">
        <v>71</v>
      </c>
      <c r="K4" s="1057" t="s">
        <v>72</v>
      </c>
      <c r="L4" s="1057" t="s">
        <v>73</v>
      </c>
      <c r="M4" s="1057" t="s">
        <v>221</v>
      </c>
      <c r="N4" s="1063" t="s">
        <v>74</v>
      </c>
    </row>
    <row r="5" spans="1:14" s="366" customFormat="1" ht="57" customHeight="1">
      <c r="A5" s="1058"/>
      <c r="B5" s="1058"/>
      <c r="C5" s="1058"/>
      <c r="D5" s="1061"/>
      <c r="E5" s="364" t="s">
        <v>75</v>
      </c>
      <c r="F5" s="365" t="s">
        <v>76</v>
      </c>
      <c r="G5" s="1058"/>
      <c r="H5" s="1058"/>
      <c r="I5" s="1058"/>
      <c r="J5" s="1058"/>
      <c r="K5" s="1058"/>
      <c r="L5" s="1058"/>
      <c r="M5" s="1058"/>
      <c r="N5" s="1064"/>
    </row>
    <row r="6" spans="1:14" ht="24.75" customHeight="1">
      <c r="A6" s="367"/>
      <c r="B6" s="368"/>
      <c r="C6" s="369"/>
      <c r="D6" s="370" t="s">
        <v>15</v>
      </c>
      <c r="E6" s="371"/>
      <c r="F6" s="372"/>
      <c r="G6" s="372"/>
      <c r="H6" s="373"/>
      <c r="I6" s="373"/>
      <c r="J6" s="372"/>
      <c r="K6" s="373"/>
      <c r="L6" s="373"/>
      <c r="M6" s="372"/>
      <c r="N6" s="372"/>
    </row>
    <row r="7" spans="1:14" ht="21.75" customHeight="1">
      <c r="A7" s="374"/>
      <c r="B7" s="375" t="s">
        <v>16</v>
      </c>
      <c r="C7" s="376"/>
      <c r="D7" s="609" t="s">
        <v>17</v>
      </c>
      <c r="E7" s="319"/>
      <c r="F7" s="319"/>
      <c r="G7" s="319"/>
      <c r="H7" s="319"/>
      <c r="I7" s="319">
        <v>352</v>
      </c>
      <c r="J7" s="319"/>
      <c r="K7" s="319"/>
      <c r="L7" s="319"/>
      <c r="M7" s="319"/>
      <c r="N7" s="342">
        <f aca="true" t="shared" si="0" ref="N7:N12">SUM(E7:M7)</f>
        <v>352</v>
      </c>
    </row>
    <row r="8" spans="1:14" ht="21.75" customHeight="1">
      <c r="A8" s="374"/>
      <c r="B8" s="377" t="s">
        <v>19</v>
      </c>
      <c r="C8" s="318">
        <v>960302</v>
      </c>
      <c r="D8" s="609" t="s">
        <v>126</v>
      </c>
      <c r="E8" s="319"/>
      <c r="F8" s="319"/>
      <c r="G8" s="319"/>
      <c r="H8" s="319"/>
      <c r="I8" s="319">
        <v>40</v>
      </c>
      <c r="J8" s="319"/>
      <c r="K8" s="319"/>
      <c r="L8" s="319"/>
      <c r="M8" s="319"/>
      <c r="N8" s="342">
        <f t="shared" si="0"/>
        <v>40</v>
      </c>
    </row>
    <row r="9" spans="1:14" ht="21.75" customHeight="1">
      <c r="A9" s="374"/>
      <c r="B9" s="378" t="s">
        <v>626</v>
      </c>
      <c r="C9" s="318"/>
      <c r="D9" s="600" t="s">
        <v>21</v>
      </c>
      <c r="E9" s="319"/>
      <c r="F9" s="319"/>
      <c r="G9" s="319"/>
      <c r="H9" s="319"/>
      <c r="I9" s="319">
        <v>1172</v>
      </c>
      <c r="J9" s="319"/>
      <c r="K9" s="319"/>
      <c r="L9" s="319"/>
      <c r="M9" s="319"/>
      <c r="N9" s="342">
        <f t="shared" si="0"/>
        <v>1172</v>
      </c>
    </row>
    <row r="10" spans="1:14" ht="21.75" customHeight="1">
      <c r="A10" s="374"/>
      <c r="B10" s="378" t="s">
        <v>726</v>
      </c>
      <c r="C10" s="318"/>
      <c r="D10" s="600" t="s">
        <v>727</v>
      </c>
      <c r="E10" s="319"/>
      <c r="F10" s="319"/>
      <c r="G10" s="319"/>
      <c r="H10" s="319"/>
      <c r="I10" s="319">
        <v>10415</v>
      </c>
      <c r="J10" s="319"/>
      <c r="K10" s="319"/>
      <c r="L10" s="319"/>
      <c r="M10" s="319"/>
      <c r="N10" s="342">
        <f t="shared" si="0"/>
        <v>10415</v>
      </c>
    </row>
    <row r="11" spans="1:14" ht="21.75" customHeight="1">
      <c r="A11" s="379"/>
      <c r="B11" s="375" t="s">
        <v>22</v>
      </c>
      <c r="C11" s="376"/>
      <c r="D11" s="609" t="s">
        <v>127</v>
      </c>
      <c r="E11" s="319">
        <v>118472</v>
      </c>
      <c r="F11" s="319"/>
      <c r="G11" s="319">
        <v>140</v>
      </c>
      <c r="H11" s="342"/>
      <c r="I11" s="342"/>
      <c r="J11" s="342"/>
      <c r="K11" s="342"/>
      <c r="L11" s="342"/>
      <c r="M11" s="319">
        <v>4111</v>
      </c>
      <c r="N11" s="342">
        <f t="shared" si="0"/>
        <v>122723</v>
      </c>
    </row>
    <row r="12" spans="1:14" ht="21.75" customHeight="1">
      <c r="A12" s="379"/>
      <c r="B12" s="380" t="s">
        <v>23</v>
      </c>
      <c r="C12" s="376"/>
      <c r="D12" s="609" t="s">
        <v>24</v>
      </c>
      <c r="E12" s="319"/>
      <c r="F12" s="319"/>
      <c r="G12" s="342"/>
      <c r="H12" s="342"/>
      <c r="I12" s="319"/>
      <c r="J12" s="342"/>
      <c r="K12" s="342"/>
      <c r="L12" s="342"/>
      <c r="M12" s="319">
        <v>10382</v>
      </c>
      <c r="N12" s="342">
        <f t="shared" si="0"/>
        <v>10382</v>
      </c>
    </row>
    <row r="13" spans="1:14" s="386" customFormat="1" ht="21.75" customHeight="1">
      <c r="A13" s="381" t="s">
        <v>259</v>
      </c>
      <c r="B13" s="382"/>
      <c r="C13" s="383"/>
      <c r="D13" s="384" t="s">
        <v>25</v>
      </c>
      <c r="E13" s="385">
        <f aca="true" t="shared" si="1" ref="E13:M13">SUM(E7:E12)</f>
        <v>118472</v>
      </c>
      <c r="F13" s="385">
        <f t="shared" si="1"/>
        <v>0</v>
      </c>
      <c r="G13" s="385">
        <f t="shared" si="1"/>
        <v>140</v>
      </c>
      <c r="H13" s="385">
        <f t="shared" si="1"/>
        <v>0</v>
      </c>
      <c r="I13" s="385">
        <f t="shared" si="1"/>
        <v>11979</v>
      </c>
      <c r="J13" s="385">
        <f t="shared" si="1"/>
        <v>0</v>
      </c>
      <c r="K13" s="385">
        <f t="shared" si="1"/>
        <v>0</v>
      </c>
      <c r="L13" s="385">
        <f t="shared" si="1"/>
        <v>0</v>
      </c>
      <c r="M13" s="385">
        <f t="shared" si="1"/>
        <v>14493</v>
      </c>
      <c r="N13" s="385">
        <f>SUM(N7:N12)</f>
        <v>145084</v>
      </c>
    </row>
    <row r="14" spans="1:14" ht="13.5" customHeight="1">
      <c r="A14" s="374"/>
      <c r="B14" s="387"/>
      <c r="C14" s="388"/>
      <c r="D14" s="389"/>
      <c r="E14" s="390"/>
      <c r="F14" s="390"/>
      <c r="G14" s="390"/>
      <c r="H14" s="390"/>
      <c r="I14" s="390"/>
      <c r="J14" s="390"/>
      <c r="K14" s="390"/>
      <c r="L14" s="390"/>
      <c r="M14" s="390"/>
      <c r="N14" s="390"/>
    </row>
    <row r="15" spans="1:14" ht="21.75" customHeight="1">
      <c r="A15" s="391"/>
      <c r="B15" s="375" t="s">
        <v>26</v>
      </c>
      <c r="C15" s="376"/>
      <c r="D15" s="609" t="s">
        <v>27</v>
      </c>
      <c r="E15" s="319"/>
      <c r="F15" s="319">
        <v>7241</v>
      </c>
      <c r="G15" s="319"/>
      <c r="H15" s="319"/>
      <c r="I15" s="319"/>
      <c r="J15" s="319"/>
      <c r="K15" s="319"/>
      <c r="L15" s="319"/>
      <c r="M15" s="319"/>
      <c r="N15" s="342">
        <f>SUM(E15:M15)</f>
        <v>7241</v>
      </c>
    </row>
    <row r="16" spans="1:14" s="386" customFormat="1" ht="21.75" customHeight="1">
      <c r="A16" s="392" t="s">
        <v>262</v>
      </c>
      <c r="B16" s="393"/>
      <c r="C16" s="394"/>
      <c r="D16" s="392" t="s">
        <v>29</v>
      </c>
      <c r="E16" s="395">
        <f aca="true" t="shared" si="2" ref="E16:N16">SUM(E15:E15)</f>
        <v>0</v>
      </c>
      <c r="F16" s="395">
        <f t="shared" si="2"/>
        <v>7241</v>
      </c>
      <c r="G16" s="395">
        <f t="shared" si="2"/>
        <v>0</v>
      </c>
      <c r="H16" s="395">
        <f t="shared" si="2"/>
        <v>0</v>
      </c>
      <c r="I16" s="395">
        <f t="shared" si="2"/>
        <v>0</v>
      </c>
      <c r="J16" s="395">
        <f t="shared" si="2"/>
        <v>0</v>
      </c>
      <c r="K16" s="395">
        <f t="shared" si="2"/>
        <v>0</v>
      </c>
      <c r="L16" s="395">
        <f t="shared" si="2"/>
        <v>0</v>
      </c>
      <c r="M16" s="395">
        <f t="shared" si="2"/>
        <v>0</v>
      </c>
      <c r="N16" s="395">
        <f t="shared" si="2"/>
        <v>7241</v>
      </c>
    </row>
    <row r="17" spans="1:14" ht="12" customHeight="1">
      <c r="A17" s="391"/>
      <c r="B17" s="375"/>
      <c r="C17" s="396"/>
      <c r="D17" s="376"/>
      <c r="E17" s="319"/>
      <c r="F17" s="319"/>
      <c r="G17" s="319"/>
      <c r="H17" s="319"/>
      <c r="I17" s="319"/>
      <c r="J17" s="319"/>
      <c r="K17" s="319"/>
      <c r="L17" s="319"/>
      <c r="M17" s="319"/>
      <c r="N17" s="342"/>
    </row>
    <row r="18" spans="1:14" ht="21.75" customHeight="1">
      <c r="A18" s="391"/>
      <c r="B18" s="375" t="s">
        <v>632</v>
      </c>
      <c r="C18" s="376"/>
      <c r="D18" s="609" t="s">
        <v>128</v>
      </c>
      <c r="E18" s="319"/>
      <c r="F18" s="319"/>
      <c r="G18" s="319"/>
      <c r="H18" s="319"/>
      <c r="I18" s="319">
        <v>3913</v>
      </c>
      <c r="J18" s="319"/>
      <c r="K18" s="319"/>
      <c r="L18" s="319"/>
      <c r="M18" s="319"/>
      <c r="N18" s="342">
        <f>SUM(E18:M18)</f>
        <v>3913</v>
      </c>
    </row>
    <row r="19" spans="1:14" s="386" customFormat="1" ht="21.75" customHeight="1">
      <c r="A19" s="392" t="s">
        <v>263</v>
      </c>
      <c r="B19" s="397"/>
      <c r="C19" s="398"/>
      <c r="D19" s="392" t="s">
        <v>31</v>
      </c>
      <c r="E19" s="395">
        <f>SUM(E18:E18)</f>
        <v>0</v>
      </c>
      <c r="F19" s="395"/>
      <c r="G19" s="395">
        <f aca="true" t="shared" si="3" ref="G19:N19">SUM(G18:G18)</f>
        <v>0</v>
      </c>
      <c r="H19" s="395">
        <f t="shared" si="3"/>
        <v>0</v>
      </c>
      <c r="I19" s="395">
        <f t="shared" si="3"/>
        <v>3913</v>
      </c>
      <c r="J19" s="395">
        <f t="shared" si="3"/>
        <v>0</v>
      </c>
      <c r="K19" s="395">
        <f t="shared" si="3"/>
        <v>0</v>
      </c>
      <c r="L19" s="395">
        <f t="shared" si="3"/>
        <v>0</v>
      </c>
      <c r="M19" s="395">
        <f t="shared" si="3"/>
        <v>0</v>
      </c>
      <c r="N19" s="395">
        <f t="shared" si="3"/>
        <v>3913</v>
      </c>
    </row>
    <row r="20" spans="1:14" ht="18" customHeight="1">
      <c r="A20" s="348"/>
      <c r="B20" s="376"/>
      <c r="C20" s="399"/>
      <c r="D20" s="400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4" ht="21.75" customHeight="1">
      <c r="A21" s="391"/>
      <c r="B21" s="375" t="s">
        <v>34</v>
      </c>
      <c r="C21" s="376"/>
      <c r="D21" s="609" t="s">
        <v>219</v>
      </c>
      <c r="E21" s="319"/>
      <c r="F21" s="319"/>
      <c r="G21" s="319"/>
      <c r="H21" s="319"/>
      <c r="I21" s="319">
        <v>5</v>
      </c>
      <c r="J21" s="319"/>
      <c r="K21" s="319"/>
      <c r="L21" s="319"/>
      <c r="M21" s="319"/>
      <c r="N21" s="342">
        <f>SUM(E21:M21)</f>
        <v>5</v>
      </c>
    </row>
    <row r="22" spans="1:14" ht="21.75" customHeight="1">
      <c r="A22" s="391"/>
      <c r="B22" s="375" t="s">
        <v>627</v>
      </c>
      <c r="C22" s="376"/>
      <c r="D22" s="609" t="s">
        <v>36</v>
      </c>
      <c r="E22" s="319"/>
      <c r="F22" s="319"/>
      <c r="G22" s="319">
        <v>12876</v>
      </c>
      <c r="H22" s="319"/>
      <c r="I22" s="319">
        <v>4770</v>
      </c>
      <c r="J22" s="319">
        <v>69</v>
      </c>
      <c r="K22" s="319"/>
      <c r="L22" s="319"/>
      <c r="M22" s="319"/>
      <c r="N22" s="342">
        <f>SUM(E22:M22)</f>
        <v>17715</v>
      </c>
    </row>
    <row r="23" spans="1:14" s="386" customFormat="1" ht="21.75" customHeight="1">
      <c r="A23" s="401" t="s">
        <v>264</v>
      </c>
      <c r="B23" s="393"/>
      <c r="C23" s="394"/>
      <c r="D23" s="392" t="s">
        <v>37</v>
      </c>
      <c r="E23" s="395">
        <f>SUM(E22:E22)</f>
        <v>0</v>
      </c>
      <c r="F23" s="395"/>
      <c r="G23" s="395">
        <f>SUM(G21:G22)</f>
        <v>12876</v>
      </c>
      <c r="H23" s="395">
        <f aca="true" t="shared" si="4" ref="H23:N23">SUM(H21:H22)</f>
        <v>0</v>
      </c>
      <c r="I23" s="395">
        <f t="shared" si="4"/>
        <v>4775</v>
      </c>
      <c r="J23" s="395">
        <f t="shared" si="4"/>
        <v>69</v>
      </c>
      <c r="K23" s="395">
        <f t="shared" si="4"/>
        <v>0</v>
      </c>
      <c r="L23" s="395">
        <f t="shared" si="4"/>
        <v>0</v>
      </c>
      <c r="M23" s="395">
        <f t="shared" si="4"/>
        <v>0</v>
      </c>
      <c r="N23" s="395">
        <f t="shared" si="4"/>
        <v>17720</v>
      </c>
    </row>
    <row r="24" spans="1:14" ht="12" customHeight="1">
      <c r="A24" s="347"/>
      <c r="B24" s="318"/>
      <c r="C24" s="402"/>
      <c r="D24" s="348"/>
      <c r="E24" s="342"/>
      <c r="F24" s="342"/>
      <c r="G24" s="342"/>
      <c r="H24" s="342"/>
      <c r="I24" s="342"/>
      <c r="J24" s="342"/>
      <c r="K24" s="342"/>
      <c r="L24" s="342"/>
      <c r="M24" s="342"/>
      <c r="N24" s="342"/>
    </row>
    <row r="25" spans="1:14" ht="21.75" customHeight="1">
      <c r="A25" s="347"/>
      <c r="B25" s="375" t="s">
        <v>38</v>
      </c>
      <c r="C25" s="402"/>
      <c r="D25" s="609" t="s">
        <v>39</v>
      </c>
      <c r="E25" s="319"/>
      <c r="F25" s="319">
        <v>21629</v>
      </c>
      <c r="G25" s="319"/>
      <c r="H25" s="319"/>
      <c r="I25" s="319">
        <v>602</v>
      </c>
      <c r="J25" s="319"/>
      <c r="K25" s="319"/>
      <c r="L25" s="319"/>
      <c r="M25" s="319"/>
      <c r="N25" s="342">
        <f>SUM(E25:M25)</f>
        <v>22231</v>
      </c>
    </row>
    <row r="26" spans="1:73" ht="21.75" customHeight="1">
      <c r="A26" s="391"/>
      <c r="B26" s="375" t="s">
        <v>40</v>
      </c>
      <c r="C26" s="376"/>
      <c r="D26" s="609" t="s">
        <v>41</v>
      </c>
      <c r="E26" s="319"/>
      <c r="F26" s="319">
        <v>5377</v>
      </c>
      <c r="G26" s="319"/>
      <c r="H26" s="319"/>
      <c r="I26" s="319"/>
      <c r="J26" s="319"/>
      <c r="K26" s="319"/>
      <c r="L26" s="319"/>
      <c r="M26" s="319"/>
      <c r="N26" s="342">
        <f>SUM(E26:M26)</f>
        <v>5377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</row>
    <row r="27" spans="1:14" ht="21.75" customHeight="1">
      <c r="A27" s="391"/>
      <c r="B27" s="375" t="s">
        <v>43</v>
      </c>
      <c r="C27" s="376"/>
      <c r="D27" s="609" t="s">
        <v>44</v>
      </c>
      <c r="E27" s="319"/>
      <c r="F27" s="319">
        <v>3275</v>
      </c>
      <c r="G27" s="319"/>
      <c r="H27" s="319"/>
      <c r="I27" s="319">
        <v>16</v>
      </c>
      <c r="J27" s="319"/>
      <c r="K27" s="319"/>
      <c r="L27" s="319"/>
      <c r="M27" s="319"/>
      <c r="N27" s="342">
        <f>SUM(E27:M27)</f>
        <v>3291</v>
      </c>
    </row>
    <row r="28" spans="1:14" s="386" customFormat="1" ht="21.75" customHeight="1">
      <c r="A28" s="401" t="s">
        <v>265</v>
      </c>
      <c r="B28" s="393"/>
      <c r="C28" s="394"/>
      <c r="D28" s="392" t="s">
        <v>45</v>
      </c>
      <c r="E28" s="395">
        <f aca="true" t="shared" si="5" ref="E28:N28">SUM(E25:E27)</f>
        <v>0</v>
      </c>
      <c r="F28" s="395">
        <f>SUM(F25:F27)</f>
        <v>30281</v>
      </c>
      <c r="G28" s="395">
        <f t="shared" si="5"/>
        <v>0</v>
      </c>
      <c r="H28" s="395">
        <f t="shared" si="5"/>
        <v>0</v>
      </c>
      <c r="I28" s="395">
        <f t="shared" si="5"/>
        <v>618</v>
      </c>
      <c r="J28" s="395">
        <f t="shared" si="5"/>
        <v>0</v>
      </c>
      <c r="K28" s="395">
        <f t="shared" si="5"/>
        <v>0</v>
      </c>
      <c r="L28" s="395">
        <f t="shared" si="5"/>
        <v>0</v>
      </c>
      <c r="M28" s="395">
        <f t="shared" si="5"/>
        <v>0</v>
      </c>
      <c r="N28" s="395">
        <f t="shared" si="5"/>
        <v>30899</v>
      </c>
    </row>
    <row r="29" spans="1:14" ht="15" customHeight="1">
      <c r="A29" s="347"/>
      <c r="B29" s="318"/>
      <c r="C29" s="402"/>
      <c r="D29" s="348"/>
      <c r="E29" s="342"/>
      <c r="F29" s="342"/>
      <c r="G29" s="342"/>
      <c r="H29" s="342"/>
      <c r="I29" s="342"/>
      <c r="J29" s="342"/>
      <c r="K29" s="342"/>
      <c r="L29" s="342"/>
      <c r="M29" s="342"/>
      <c r="N29" s="342"/>
    </row>
    <row r="30" spans="1:14" ht="21.75" customHeight="1">
      <c r="A30" s="391"/>
      <c r="B30" s="375" t="s">
        <v>631</v>
      </c>
      <c r="C30" s="376">
        <v>931102</v>
      </c>
      <c r="D30" s="609" t="s">
        <v>46</v>
      </c>
      <c r="E30" s="319"/>
      <c r="F30" s="319"/>
      <c r="G30" s="319"/>
      <c r="H30" s="319"/>
      <c r="I30" s="319">
        <v>2834</v>
      </c>
      <c r="J30" s="319"/>
      <c r="K30" s="319"/>
      <c r="L30" s="319"/>
      <c r="M30" s="319"/>
      <c r="N30" s="342">
        <f>SUM(E30:M30)</f>
        <v>2834</v>
      </c>
    </row>
    <row r="31" spans="1:14" ht="24.75" customHeight="1">
      <c r="A31" s="391"/>
      <c r="B31" s="375" t="s">
        <v>49</v>
      </c>
      <c r="C31" s="376">
        <v>910110</v>
      </c>
      <c r="D31" s="610" t="s">
        <v>50</v>
      </c>
      <c r="E31" s="319"/>
      <c r="F31" s="319"/>
      <c r="G31" s="319">
        <v>3049</v>
      </c>
      <c r="H31" s="319"/>
      <c r="I31" s="319"/>
      <c r="J31" s="319"/>
      <c r="K31" s="319"/>
      <c r="L31" s="319"/>
      <c r="M31" s="319"/>
      <c r="N31" s="342">
        <f>SUM(E31:M31)</f>
        <v>3049</v>
      </c>
    </row>
    <row r="32" spans="1:14" ht="21" customHeight="1">
      <c r="A32" s="391"/>
      <c r="B32" s="375" t="s">
        <v>629</v>
      </c>
      <c r="C32" s="376">
        <v>910110</v>
      </c>
      <c r="D32" s="610" t="s">
        <v>129</v>
      </c>
      <c r="E32" s="319"/>
      <c r="F32" s="319">
        <v>100</v>
      </c>
      <c r="G32" s="319">
        <v>2100</v>
      </c>
      <c r="H32" s="319"/>
      <c r="I32" s="319">
        <v>359</v>
      </c>
      <c r="J32" s="319"/>
      <c r="K32" s="319">
        <v>100</v>
      </c>
      <c r="L32" s="319"/>
      <c r="M32" s="319"/>
      <c r="N32" s="342">
        <f>SUM(E32:M32)</f>
        <v>2659</v>
      </c>
    </row>
    <row r="33" spans="1:14" s="386" customFormat="1" ht="21.75" customHeight="1">
      <c r="A33" s="401" t="s">
        <v>266</v>
      </c>
      <c r="B33" s="393"/>
      <c r="C33" s="394"/>
      <c r="D33" s="392" t="s">
        <v>52</v>
      </c>
      <c r="E33" s="395">
        <f aca="true" t="shared" si="6" ref="E33:L33">SUM(E30:E32)</f>
        <v>0</v>
      </c>
      <c r="F33" s="395">
        <f t="shared" si="6"/>
        <v>100</v>
      </c>
      <c r="G33" s="395">
        <f t="shared" si="6"/>
        <v>5149</v>
      </c>
      <c r="H33" s="395">
        <f t="shared" si="6"/>
        <v>0</v>
      </c>
      <c r="I33" s="395">
        <f t="shared" si="6"/>
        <v>3193</v>
      </c>
      <c r="J33" s="395">
        <f t="shared" si="6"/>
        <v>0</v>
      </c>
      <c r="K33" s="395">
        <f t="shared" si="6"/>
        <v>100</v>
      </c>
      <c r="L33" s="395">
        <f t="shared" si="6"/>
        <v>0</v>
      </c>
      <c r="M33" s="395">
        <f>SUM(M30:M32)</f>
        <v>0</v>
      </c>
      <c r="N33" s="395">
        <f>SUM(N30:N32)</f>
        <v>8542</v>
      </c>
    </row>
    <row r="34" spans="1:14" ht="10.5" customHeight="1">
      <c r="A34" s="347"/>
      <c r="B34" s="376"/>
      <c r="C34" s="402"/>
      <c r="D34" s="348"/>
      <c r="E34" s="342"/>
      <c r="F34" s="342"/>
      <c r="G34" s="342"/>
      <c r="H34" s="342"/>
      <c r="I34" s="342"/>
      <c r="J34" s="342"/>
      <c r="K34" s="342"/>
      <c r="L34" s="342"/>
      <c r="M34" s="342"/>
      <c r="N34" s="342"/>
    </row>
    <row r="35" spans="1:14" ht="21.75" customHeight="1">
      <c r="A35" s="379"/>
      <c r="B35" s="375" t="s">
        <v>212</v>
      </c>
      <c r="C35" s="396"/>
      <c r="D35" s="600" t="s">
        <v>213</v>
      </c>
      <c r="E35" s="319"/>
      <c r="F35" s="342"/>
      <c r="G35" s="342"/>
      <c r="H35" s="342"/>
      <c r="I35" s="319">
        <v>6</v>
      </c>
      <c r="J35" s="342"/>
      <c r="K35" s="342"/>
      <c r="L35" s="342"/>
      <c r="M35" s="342"/>
      <c r="N35" s="342">
        <f>SUM(E35:M35)</f>
        <v>6</v>
      </c>
    </row>
    <row r="36" spans="1:14" ht="21.75" customHeight="1">
      <c r="A36" s="379"/>
      <c r="B36" s="375" t="s">
        <v>738</v>
      </c>
      <c r="C36" s="396"/>
      <c r="D36" s="600" t="s">
        <v>770</v>
      </c>
      <c r="E36" s="319"/>
      <c r="F36" s="342"/>
      <c r="G36" s="342"/>
      <c r="H36" s="342"/>
      <c r="I36" s="319">
        <v>14795</v>
      </c>
      <c r="J36" s="342"/>
      <c r="K36" s="342"/>
      <c r="L36" s="342"/>
      <c r="M36" s="342"/>
      <c r="N36" s="342">
        <f>SUM(E36:M36)</f>
        <v>14795</v>
      </c>
    </row>
    <row r="37" spans="1:14" s="386" customFormat="1" ht="21.75" customHeight="1">
      <c r="A37" s="401" t="s">
        <v>267</v>
      </c>
      <c r="B37" s="403"/>
      <c r="C37" s="404"/>
      <c r="D37" s="392" t="s">
        <v>53</v>
      </c>
      <c r="E37" s="395">
        <f>SUM(E36:E36)</f>
        <v>0</v>
      </c>
      <c r="F37" s="395">
        <f>SUM(F36:F36)</f>
        <v>0</v>
      </c>
      <c r="G37" s="395">
        <f>SUM(G36:G36)</f>
        <v>0</v>
      </c>
      <c r="H37" s="395">
        <f>SUM(H36:H36)</f>
        <v>0</v>
      </c>
      <c r="I37" s="395">
        <f aca="true" t="shared" si="7" ref="I37:N37">SUM(I35:I36)</f>
        <v>14801</v>
      </c>
      <c r="J37" s="395">
        <f t="shared" si="7"/>
        <v>0</v>
      </c>
      <c r="K37" s="395">
        <f t="shared" si="7"/>
        <v>0</v>
      </c>
      <c r="L37" s="395">
        <f t="shared" si="7"/>
        <v>0</v>
      </c>
      <c r="M37" s="395">
        <f t="shared" si="7"/>
        <v>0</v>
      </c>
      <c r="N37" s="395">
        <f t="shared" si="7"/>
        <v>14801</v>
      </c>
    </row>
    <row r="38" spans="1:14" ht="10.5" customHeight="1">
      <c r="A38" s="347"/>
      <c r="B38" s="375"/>
      <c r="C38" s="396"/>
      <c r="D38" s="348"/>
      <c r="E38" s="342"/>
      <c r="F38" s="342"/>
      <c r="G38" s="342"/>
      <c r="H38" s="342"/>
      <c r="I38" s="342"/>
      <c r="J38" s="342"/>
      <c r="K38" s="342"/>
      <c r="L38" s="342"/>
      <c r="M38" s="342"/>
      <c r="N38" s="342"/>
    </row>
    <row r="39" spans="1:14" ht="21.75" customHeight="1">
      <c r="A39" s="347"/>
      <c r="B39" s="375" t="s">
        <v>54</v>
      </c>
      <c r="C39" s="376">
        <v>889921</v>
      </c>
      <c r="D39" s="609" t="s">
        <v>220</v>
      </c>
      <c r="E39" s="319"/>
      <c r="F39" s="319">
        <v>261</v>
      </c>
      <c r="G39" s="319"/>
      <c r="H39" s="319"/>
      <c r="I39" s="319"/>
      <c r="J39" s="319"/>
      <c r="K39" s="319"/>
      <c r="L39" s="319"/>
      <c r="M39" s="319"/>
      <c r="N39" s="342">
        <f>SUM(E39:M39)</f>
        <v>261</v>
      </c>
    </row>
    <row r="40" spans="1:14" ht="21.75" customHeight="1">
      <c r="A40" s="347"/>
      <c r="B40" s="375" t="s">
        <v>130</v>
      </c>
      <c r="C40" s="376">
        <v>889921</v>
      </c>
      <c r="D40" s="609" t="s">
        <v>60</v>
      </c>
      <c r="E40" s="319"/>
      <c r="F40" s="319"/>
      <c r="G40" s="319"/>
      <c r="H40" s="319"/>
      <c r="I40" s="319">
        <v>1109</v>
      </c>
      <c r="J40" s="319"/>
      <c r="K40" s="319"/>
      <c r="L40" s="319"/>
      <c r="M40" s="319"/>
      <c r="N40" s="342">
        <f>SUM(E40:M40)</f>
        <v>1109</v>
      </c>
    </row>
    <row r="41" spans="1:14" ht="21.75" customHeight="1">
      <c r="A41" s="391"/>
      <c r="B41" s="375" t="s">
        <v>131</v>
      </c>
      <c r="C41" s="376">
        <v>889921</v>
      </c>
      <c r="D41" s="609" t="s">
        <v>132</v>
      </c>
      <c r="E41" s="319"/>
      <c r="F41" s="319"/>
      <c r="G41" s="319"/>
      <c r="H41" s="319"/>
      <c r="I41" s="319"/>
      <c r="J41" s="319"/>
      <c r="K41" s="319">
        <v>40</v>
      </c>
      <c r="L41" s="319"/>
      <c r="M41" s="319"/>
      <c r="N41" s="342">
        <f>SUM(E41:M41)</f>
        <v>40</v>
      </c>
    </row>
    <row r="42" spans="1:14" s="386" customFormat="1" ht="21.75" customHeight="1">
      <c r="A42" s="401" t="s">
        <v>268</v>
      </c>
      <c r="B42" s="393"/>
      <c r="C42" s="394"/>
      <c r="D42" s="392" t="s">
        <v>133</v>
      </c>
      <c r="E42" s="395">
        <f>SUM(E40:E41)</f>
        <v>0</v>
      </c>
      <c r="F42" s="395">
        <f>SUM(F39:F41)</f>
        <v>261</v>
      </c>
      <c r="G42" s="395">
        <f aca="true" t="shared" si="8" ref="G42:M42">SUM(G39:G41)</f>
        <v>0</v>
      </c>
      <c r="H42" s="395">
        <f t="shared" si="8"/>
        <v>0</v>
      </c>
      <c r="I42" s="395">
        <f t="shared" si="8"/>
        <v>1109</v>
      </c>
      <c r="J42" s="395">
        <f t="shared" si="8"/>
        <v>0</v>
      </c>
      <c r="K42" s="395">
        <f t="shared" si="8"/>
        <v>40</v>
      </c>
      <c r="L42" s="395">
        <f t="shared" si="8"/>
        <v>0</v>
      </c>
      <c r="M42" s="395">
        <f t="shared" si="8"/>
        <v>0</v>
      </c>
      <c r="N42" s="395">
        <f>SUM(N39:N41)</f>
        <v>1410</v>
      </c>
    </row>
    <row r="43" spans="1:14" ht="10.5" customHeight="1">
      <c r="A43" s="347"/>
      <c r="B43" s="375"/>
      <c r="C43" s="396"/>
      <c r="D43" s="348"/>
      <c r="E43" s="342"/>
      <c r="F43" s="342"/>
      <c r="G43" s="342"/>
      <c r="H43" s="342"/>
      <c r="I43" s="342"/>
      <c r="J43" s="342"/>
      <c r="K43" s="342"/>
      <c r="L43" s="342"/>
      <c r="M43" s="342"/>
      <c r="N43" s="342"/>
    </row>
    <row r="44" spans="1:14" ht="21.75" customHeight="1">
      <c r="A44" s="379"/>
      <c r="B44" s="375" t="s">
        <v>134</v>
      </c>
      <c r="C44" s="376"/>
      <c r="D44" s="609" t="s">
        <v>135</v>
      </c>
      <c r="E44" s="342"/>
      <c r="F44" s="342"/>
      <c r="G44" s="342"/>
      <c r="H44" s="319">
        <v>81635</v>
      </c>
      <c r="I44" s="319"/>
      <c r="J44" s="342"/>
      <c r="K44" s="342"/>
      <c r="L44" s="342"/>
      <c r="M44" s="342"/>
      <c r="N44" s="342">
        <f>SUM(E44:M44)</f>
        <v>81635</v>
      </c>
    </row>
    <row r="45" spans="1:14" ht="21.75" customHeight="1">
      <c r="A45" s="379"/>
      <c r="B45" s="375" t="s">
        <v>222</v>
      </c>
      <c r="C45" s="376"/>
      <c r="D45" s="81" t="s">
        <v>223</v>
      </c>
      <c r="E45" s="342"/>
      <c r="F45" s="342"/>
      <c r="G45" s="342"/>
      <c r="H45" s="319"/>
      <c r="I45" s="319"/>
      <c r="J45" s="342"/>
      <c r="K45" s="342"/>
      <c r="L45" s="342"/>
      <c r="M45" s="319">
        <v>0</v>
      </c>
      <c r="N45" s="342">
        <f>SUM(E45:M45)</f>
        <v>0</v>
      </c>
    </row>
    <row r="46" spans="1:28" s="295" customFormat="1" ht="19.5" customHeight="1">
      <c r="A46" s="351" t="s">
        <v>214</v>
      </c>
      <c r="B46" s="325"/>
      <c r="C46" s="326"/>
      <c r="D46" s="325" t="s">
        <v>215</v>
      </c>
      <c r="E46" s="328">
        <f aca="true" t="shared" si="9" ref="E46:N46">SUM(E44:E45)</f>
        <v>0</v>
      </c>
      <c r="F46" s="328">
        <f t="shared" si="9"/>
        <v>0</v>
      </c>
      <c r="G46" s="328">
        <f t="shared" si="9"/>
        <v>0</v>
      </c>
      <c r="H46" s="328">
        <f t="shared" si="9"/>
        <v>81635</v>
      </c>
      <c r="I46" s="328">
        <f t="shared" si="9"/>
        <v>0</v>
      </c>
      <c r="J46" s="328">
        <f t="shared" si="9"/>
        <v>0</v>
      </c>
      <c r="K46" s="328">
        <f t="shared" si="9"/>
        <v>0</v>
      </c>
      <c r="L46" s="328">
        <f t="shared" si="9"/>
        <v>0</v>
      </c>
      <c r="M46" s="328">
        <f t="shared" si="9"/>
        <v>0</v>
      </c>
      <c r="N46" s="328">
        <f t="shared" si="9"/>
        <v>81635</v>
      </c>
      <c r="O46" s="329"/>
      <c r="P46" s="329"/>
      <c r="Q46" s="341"/>
      <c r="R46" s="341"/>
      <c r="S46" s="332"/>
      <c r="T46" s="341"/>
      <c r="U46" s="341"/>
      <c r="V46" s="332"/>
      <c r="W46" s="341"/>
      <c r="X46" s="352"/>
      <c r="Y46" s="332"/>
      <c r="Z46" s="341"/>
      <c r="AA46" s="341"/>
      <c r="AB46" s="332"/>
    </row>
    <row r="47" spans="1:28" s="295" customFormat="1" ht="19.5" customHeight="1">
      <c r="A47" s="351"/>
      <c r="B47" s="611"/>
      <c r="C47" s="410"/>
      <c r="D47" s="611"/>
      <c r="E47" s="328"/>
      <c r="F47" s="328"/>
      <c r="G47" s="328"/>
      <c r="H47" s="328"/>
      <c r="I47" s="328"/>
      <c r="J47" s="328"/>
      <c r="K47" s="328"/>
      <c r="L47" s="328"/>
      <c r="M47" s="328"/>
      <c r="N47" s="612"/>
      <c r="O47" s="329"/>
      <c r="P47" s="329"/>
      <c r="Q47" s="341"/>
      <c r="R47" s="341"/>
      <c r="S47" s="332"/>
      <c r="T47" s="341"/>
      <c r="U47" s="341"/>
      <c r="V47" s="332"/>
      <c r="W47" s="341"/>
      <c r="X47" s="352"/>
      <c r="Y47" s="332"/>
      <c r="Z47" s="341"/>
      <c r="AA47" s="341"/>
      <c r="AB47" s="332"/>
    </row>
    <row r="48" spans="1:14" s="406" customFormat="1" ht="21.75" customHeight="1">
      <c r="A48" s="381"/>
      <c r="B48" s="403"/>
      <c r="C48" s="397"/>
      <c r="D48" s="405" t="s">
        <v>136</v>
      </c>
      <c r="E48" s="848">
        <f>SUM(E13,E16,E19,E23,E28,E33,E42,E37,E46)</f>
        <v>118472</v>
      </c>
      <c r="F48" s="848">
        <f aca="true" t="shared" si="10" ref="F48:N48">SUM(F13,F16,F19,F23,F28,F33,F42,F37,F46)</f>
        <v>37883</v>
      </c>
      <c r="G48" s="848">
        <f t="shared" si="10"/>
        <v>18165</v>
      </c>
      <c r="H48" s="848">
        <f t="shared" si="10"/>
        <v>81635</v>
      </c>
      <c r="I48" s="848">
        <f t="shared" si="10"/>
        <v>40388</v>
      </c>
      <c r="J48" s="846">
        <f t="shared" si="10"/>
        <v>69</v>
      </c>
      <c r="K48" s="846">
        <f t="shared" si="10"/>
        <v>140</v>
      </c>
      <c r="L48" s="846">
        <f t="shared" si="10"/>
        <v>0</v>
      </c>
      <c r="M48" s="846">
        <f t="shared" si="10"/>
        <v>14493</v>
      </c>
      <c r="N48" s="846">
        <f t="shared" si="10"/>
        <v>311245</v>
      </c>
    </row>
    <row r="49" spans="1:14" s="407" customFormat="1" ht="17.25" customHeight="1">
      <c r="A49" s="379"/>
      <c r="B49" s="375"/>
      <c r="C49" s="376"/>
      <c r="D49" s="400"/>
      <c r="E49" s="342"/>
      <c r="F49" s="342"/>
      <c r="G49" s="342"/>
      <c r="H49" s="847"/>
      <c r="I49" s="847"/>
      <c r="J49" s="847"/>
      <c r="K49" s="847"/>
      <c r="L49" s="847"/>
      <c r="M49" s="847"/>
      <c r="N49" s="847"/>
    </row>
    <row r="50" spans="1:14" s="407" customFormat="1" ht="21.75" customHeight="1">
      <c r="A50" s="374"/>
      <c r="B50" s="375"/>
      <c r="C50" s="376"/>
      <c r="D50" s="408" t="s">
        <v>137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 s="407" customFormat="1" ht="21.75" customHeight="1">
      <c r="A51" s="374"/>
      <c r="B51" s="375" t="s">
        <v>16</v>
      </c>
      <c r="C51" s="376"/>
      <c r="D51" s="609" t="s">
        <v>17</v>
      </c>
      <c r="E51" s="319"/>
      <c r="F51" s="319">
        <v>240</v>
      </c>
      <c r="G51" s="319"/>
      <c r="H51" s="319"/>
      <c r="I51" s="319">
        <v>74</v>
      </c>
      <c r="J51" s="319"/>
      <c r="K51" s="319"/>
      <c r="L51" s="319"/>
      <c r="M51" s="319"/>
      <c r="N51" s="342">
        <f>SUM(E51:M51)</f>
        <v>314</v>
      </c>
    </row>
    <row r="52" spans="1:28" ht="19.5" customHeight="1">
      <c r="A52" s="302"/>
      <c r="B52" s="375" t="s">
        <v>216</v>
      </c>
      <c r="C52" s="303" t="s">
        <v>18</v>
      </c>
      <c r="D52" s="81" t="s">
        <v>217</v>
      </c>
      <c r="E52" s="305"/>
      <c r="F52" s="305">
        <v>59</v>
      </c>
      <c r="G52" s="305"/>
      <c r="H52" s="305"/>
      <c r="I52" s="305"/>
      <c r="J52" s="305"/>
      <c r="K52" s="305"/>
      <c r="L52" s="305"/>
      <c r="M52" s="306"/>
      <c r="N52" s="342">
        <f>SUM(E52:M52)</f>
        <v>59</v>
      </c>
      <c r="O52" s="307"/>
      <c r="P52" s="308"/>
      <c r="Q52" s="301"/>
      <c r="R52" s="301"/>
      <c r="S52" s="301"/>
      <c r="T52" s="309"/>
      <c r="U52" s="309"/>
      <c r="V52" s="309"/>
      <c r="W52" s="309"/>
      <c r="X52" s="309"/>
      <c r="Y52" s="309"/>
      <c r="Z52" s="309"/>
      <c r="AA52" s="309"/>
      <c r="AB52" s="309"/>
    </row>
    <row r="53" spans="1:14" ht="21.75" customHeight="1">
      <c r="A53" s="379"/>
      <c r="B53" s="380" t="s">
        <v>23</v>
      </c>
      <c r="C53" s="376"/>
      <c r="D53" s="609" t="s">
        <v>24</v>
      </c>
      <c r="E53" s="319"/>
      <c r="F53" s="319"/>
      <c r="G53" s="342"/>
      <c r="H53" s="342"/>
      <c r="I53" s="319"/>
      <c r="J53" s="342"/>
      <c r="K53" s="342"/>
      <c r="L53" s="342"/>
      <c r="M53" s="319">
        <v>46</v>
      </c>
      <c r="N53" s="342">
        <f>SUM(E53:M53)</f>
        <v>46</v>
      </c>
    </row>
    <row r="54" spans="1:14" s="406" customFormat="1" ht="21.75" customHeight="1">
      <c r="A54" s="381"/>
      <c r="B54" s="403"/>
      <c r="C54" s="397"/>
      <c r="D54" s="405" t="s">
        <v>138</v>
      </c>
      <c r="E54" s="395">
        <f>SUM(E51:E52)</f>
        <v>0</v>
      </c>
      <c r="F54" s="395">
        <f>SUM(F51:F52)</f>
        <v>299</v>
      </c>
      <c r="G54" s="395">
        <f>SUM(G51:G52)</f>
        <v>0</v>
      </c>
      <c r="H54" s="395">
        <f>SUM(H51:H52)</f>
        <v>0</v>
      </c>
      <c r="I54" s="395">
        <f aca="true" t="shared" si="11" ref="I54:N54">SUM(I51:I53)</f>
        <v>74</v>
      </c>
      <c r="J54" s="395">
        <f t="shared" si="11"/>
        <v>0</v>
      </c>
      <c r="K54" s="395">
        <f t="shared" si="11"/>
        <v>0</v>
      </c>
      <c r="L54" s="395">
        <f t="shared" si="11"/>
        <v>0</v>
      </c>
      <c r="M54" s="395">
        <f t="shared" si="11"/>
        <v>46</v>
      </c>
      <c r="N54" s="395">
        <f t="shared" si="11"/>
        <v>419</v>
      </c>
    </row>
    <row r="55" spans="1:14" s="409" customFormat="1" ht="22.5" customHeight="1">
      <c r="A55" s="381"/>
      <c r="B55" s="403"/>
      <c r="C55" s="397"/>
      <c r="D55" s="405"/>
      <c r="E55" s="395"/>
      <c r="F55" s="395"/>
      <c r="G55" s="395"/>
      <c r="H55" s="395"/>
      <c r="I55" s="395"/>
      <c r="J55" s="395"/>
      <c r="K55" s="395"/>
      <c r="L55" s="395"/>
      <c r="M55" s="395"/>
      <c r="N55" s="395"/>
    </row>
    <row r="56" spans="1:14" s="413" customFormat="1" ht="21.75" customHeight="1">
      <c r="A56" s="358"/>
      <c r="B56" s="410"/>
      <c r="C56" s="410"/>
      <c r="D56" s="411" t="s">
        <v>139</v>
      </c>
      <c r="E56" s="412">
        <f aca="true" t="shared" si="12" ref="E56:M56">SUM(E48+E54)</f>
        <v>118472</v>
      </c>
      <c r="F56" s="412">
        <f t="shared" si="12"/>
        <v>38182</v>
      </c>
      <c r="G56" s="412">
        <f t="shared" si="12"/>
        <v>18165</v>
      </c>
      <c r="H56" s="412">
        <f t="shared" si="12"/>
        <v>81635</v>
      </c>
      <c r="I56" s="412">
        <f t="shared" si="12"/>
        <v>40462</v>
      </c>
      <c r="J56" s="412">
        <f t="shared" si="12"/>
        <v>69</v>
      </c>
      <c r="K56" s="412">
        <f t="shared" si="12"/>
        <v>140</v>
      </c>
      <c r="L56" s="412">
        <f t="shared" si="12"/>
        <v>0</v>
      </c>
      <c r="M56" s="412">
        <f t="shared" si="12"/>
        <v>14539</v>
      </c>
      <c r="N56" s="412">
        <f>N48+N54</f>
        <v>311664</v>
      </c>
    </row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15">
    <mergeCell ref="L4:L5"/>
    <mergeCell ref="A1:R1"/>
    <mergeCell ref="M3:N3"/>
    <mergeCell ref="N4:N5"/>
    <mergeCell ref="M4:M5"/>
    <mergeCell ref="E4:F4"/>
    <mergeCell ref="I4:I5"/>
    <mergeCell ref="G4:G5"/>
    <mergeCell ref="H4:H5"/>
    <mergeCell ref="J4:J5"/>
    <mergeCell ref="A4:A5"/>
    <mergeCell ref="B4:B5"/>
    <mergeCell ref="C4:C5"/>
    <mergeCell ref="D4:D5"/>
    <mergeCell ref="K4:K5"/>
  </mergeCells>
  <printOptions horizontalCentered="1" verticalCentered="1"/>
  <pageMargins left="0.85" right="0.1968503937007874" top="0.28" bottom="0.15748031496062992" header="0.22" footer="0.17"/>
  <pageSetup fitToHeight="1" fitToWidth="1" horizontalDpi="300" verticalDpi="300" orientation="landscape" paperSize="8" scale="44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F15" sqref="F15"/>
    </sheetView>
  </sheetViews>
  <sheetFormatPr defaultColWidth="10.625" defaultRowHeight="12.75"/>
  <cols>
    <col min="1" max="1" width="8.125" style="580" customWidth="1"/>
    <col min="2" max="2" width="52.875" style="580" customWidth="1"/>
    <col min="3" max="3" width="16.875" style="580" customWidth="1"/>
    <col min="4" max="4" width="15.00390625" style="580" customWidth="1"/>
    <col min="5" max="5" width="16.00390625" style="580" customWidth="1"/>
    <col min="6" max="7" width="13.50390625" style="580" customWidth="1"/>
    <col min="8" max="8" width="17.125" style="580" customWidth="1"/>
    <col min="9" max="9" width="13.625" style="580" customWidth="1"/>
    <col min="10" max="10" width="14.00390625" style="580" customWidth="1"/>
    <col min="11" max="11" width="13.625" style="580" customWidth="1"/>
    <col min="12" max="16384" width="10.625" style="580" customWidth="1"/>
  </cols>
  <sheetData>
    <row r="1" spans="1:11" ht="15.75">
      <c r="A1" s="1067" t="s">
        <v>670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</row>
    <row r="2" spans="1:11" ht="15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1" ht="12.75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2" t="s">
        <v>648</v>
      </c>
    </row>
    <row r="4" spans="1:11" ht="13.5" thickBot="1">
      <c r="A4" s="581"/>
      <c r="B4" s="581"/>
      <c r="C4" s="581"/>
      <c r="D4" s="581"/>
      <c r="E4" s="589"/>
      <c r="F4" s="589"/>
      <c r="G4" s="589"/>
      <c r="H4" s="589"/>
      <c r="I4" s="589"/>
      <c r="J4" s="1068" t="s">
        <v>339</v>
      </c>
      <c r="K4" s="1068"/>
    </row>
    <row r="5" spans="1:11" ht="15" customHeight="1">
      <c r="A5" s="1069" t="s">
        <v>639</v>
      </c>
      <c r="B5" s="1072" t="s">
        <v>195</v>
      </c>
      <c r="C5" s="1082" t="s">
        <v>196</v>
      </c>
      <c r="D5" s="1076"/>
      <c r="E5" s="1076"/>
      <c r="F5" s="1076"/>
      <c r="G5" s="1094" t="s">
        <v>660</v>
      </c>
      <c r="H5" s="1076" t="s">
        <v>197</v>
      </c>
      <c r="I5" s="1076"/>
      <c r="J5" s="1076"/>
      <c r="K5" s="1077"/>
    </row>
    <row r="6" spans="1:11" ht="15" customHeight="1">
      <c r="A6" s="1070"/>
      <c r="B6" s="1073"/>
      <c r="C6" s="1088" t="s">
        <v>659</v>
      </c>
      <c r="D6" s="1087" t="s">
        <v>204</v>
      </c>
      <c r="E6" s="1087"/>
      <c r="F6" s="1087"/>
      <c r="G6" s="1095"/>
      <c r="H6" s="1091" t="s">
        <v>203</v>
      </c>
      <c r="I6" s="1089" t="s">
        <v>202</v>
      </c>
      <c r="J6" s="1087"/>
      <c r="K6" s="1090"/>
    </row>
    <row r="7" spans="1:11" ht="15" customHeight="1">
      <c r="A7" s="1070"/>
      <c r="B7" s="1074"/>
      <c r="C7" s="1074"/>
      <c r="D7" s="1078" t="s">
        <v>200</v>
      </c>
      <c r="E7" s="1078" t="s">
        <v>201</v>
      </c>
      <c r="F7" s="1083" t="s">
        <v>199</v>
      </c>
      <c r="G7" s="1095"/>
      <c r="H7" s="1092"/>
      <c r="I7" s="1085" t="s">
        <v>200</v>
      </c>
      <c r="J7" s="1078" t="s">
        <v>201</v>
      </c>
      <c r="K7" s="1080" t="s">
        <v>199</v>
      </c>
    </row>
    <row r="8" spans="1:11" ht="15" customHeight="1">
      <c r="A8" s="1071"/>
      <c r="B8" s="1075"/>
      <c r="C8" s="1075"/>
      <c r="D8" s="1079"/>
      <c r="E8" s="1079"/>
      <c r="F8" s="1084"/>
      <c r="G8" s="1096"/>
      <c r="H8" s="1093"/>
      <c r="I8" s="1086"/>
      <c r="J8" s="1079"/>
      <c r="K8" s="1081"/>
    </row>
    <row r="9" spans="1:11" s="770" customFormat="1" ht="15" customHeight="1">
      <c r="A9" s="763"/>
      <c r="B9" s="764"/>
      <c r="C9" s="764"/>
      <c r="D9" s="765"/>
      <c r="E9" s="765"/>
      <c r="F9" s="766"/>
      <c r="G9" s="774" t="s">
        <v>658</v>
      </c>
      <c r="H9" s="767"/>
      <c r="I9" s="768"/>
      <c r="J9" s="765"/>
      <c r="K9" s="769"/>
    </row>
    <row r="10" spans="1:11" ht="47.25" customHeight="1">
      <c r="A10" s="755" t="s">
        <v>320</v>
      </c>
      <c r="B10" s="756" t="s">
        <v>205</v>
      </c>
      <c r="C10" s="757">
        <f>D10+E10+F10+G10</f>
        <v>12710</v>
      </c>
      <c r="D10" s="758">
        <v>2023</v>
      </c>
      <c r="E10" s="759">
        <v>7876</v>
      </c>
      <c r="F10" s="760">
        <v>0</v>
      </c>
      <c r="G10" s="771">
        <v>2811</v>
      </c>
      <c r="H10" s="761">
        <f>I10+J10</f>
        <v>13262</v>
      </c>
      <c r="I10" s="759">
        <v>13262</v>
      </c>
      <c r="J10" s="759">
        <v>0</v>
      </c>
      <c r="K10" s="762">
        <v>0</v>
      </c>
    </row>
    <row r="11" spans="1:11" ht="39.75" customHeight="1">
      <c r="A11" s="590" t="s">
        <v>321</v>
      </c>
      <c r="B11" s="583" t="s">
        <v>198</v>
      </c>
      <c r="C11" s="757">
        <f>D11+E11+F11+G11</f>
        <v>22780</v>
      </c>
      <c r="D11" s="586">
        <v>19731</v>
      </c>
      <c r="E11" s="587">
        <v>3049</v>
      </c>
      <c r="F11" s="753"/>
      <c r="G11" s="772">
        <v>0</v>
      </c>
      <c r="H11" s="588">
        <f>I11+J11</f>
        <v>24864</v>
      </c>
      <c r="I11" s="775">
        <v>24621</v>
      </c>
      <c r="J11" s="587">
        <v>243</v>
      </c>
      <c r="K11" s="591">
        <v>0</v>
      </c>
    </row>
    <row r="12" spans="1:11" ht="39.75" customHeight="1" thickBot="1">
      <c r="A12" s="592"/>
      <c r="B12" s="593" t="s">
        <v>161</v>
      </c>
      <c r="C12" s="594">
        <f>C10+C11</f>
        <v>35490</v>
      </c>
      <c r="D12" s="595">
        <f aca="true" t="shared" si="0" ref="D12:K12">SUM(D10:D11)</f>
        <v>21754</v>
      </c>
      <c r="E12" s="596">
        <f t="shared" si="0"/>
        <v>10925</v>
      </c>
      <c r="F12" s="754">
        <f t="shared" si="0"/>
        <v>0</v>
      </c>
      <c r="G12" s="773">
        <f t="shared" si="0"/>
        <v>2811</v>
      </c>
      <c r="H12" s="597">
        <f t="shared" si="0"/>
        <v>38126</v>
      </c>
      <c r="I12" s="598">
        <f t="shared" si="0"/>
        <v>37883</v>
      </c>
      <c r="J12" s="598">
        <f t="shared" si="0"/>
        <v>243</v>
      </c>
      <c r="K12" s="597">
        <f t="shared" si="0"/>
        <v>0</v>
      </c>
    </row>
    <row r="13" spans="2:9" ht="39.75" customHeight="1">
      <c r="B13" s="584"/>
      <c r="C13" s="584"/>
      <c r="D13" s="584"/>
      <c r="E13" s="584"/>
      <c r="F13" s="584"/>
      <c r="G13" s="584"/>
      <c r="H13" s="584"/>
      <c r="I13" s="584"/>
    </row>
    <row r="14" ht="39.75" customHeight="1"/>
    <row r="45" ht="12.75">
      <c r="L45" s="585"/>
    </row>
  </sheetData>
  <sheetProtection/>
  <mergeCells count="17">
    <mergeCell ref="F7:F8"/>
    <mergeCell ref="I7:I8"/>
    <mergeCell ref="D6:F6"/>
    <mergeCell ref="C6:C8"/>
    <mergeCell ref="I6:K6"/>
    <mergeCell ref="H6:H8"/>
    <mergeCell ref="G5:G8"/>
    <mergeCell ref="A1:K1"/>
    <mergeCell ref="J4:K4"/>
    <mergeCell ref="A5:A8"/>
    <mergeCell ref="B5:B8"/>
    <mergeCell ref="H5:K5"/>
    <mergeCell ref="E7:E8"/>
    <mergeCell ref="K7:K8"/>
    <mergeCell ref="J7:J8"/>
    <mergeCell ref="C5:F5"/>
    <mergeCell ref="D7:D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875" style="280" customWidth="1"/>
    <col min="2" max="2" width="49.625" style="279" customWidth="1"/>
    <col min="3" max="7" width="12.875" style="279" customWidth="1"/>
    <col min="8" max="8" width="14.375" style="279" customWidth="1"/>
    <col min="9" max="9" width="3.375" style="279" customWidth="1"/>
    <col min="10" max="16384" width="9.375" style="279" customWidth="1"/>
  </cols>
  <sheetData>
    <row r="2" spans="1:8" ht="39.75" customHeight="1">
      <c r="A2" s="1102" t="s">
        <v>180</v>
      </c>
      <c r="B2" s="1102"/>
      <c r="C2" s="1102"/>
      <c r="D2" s="1102"/>
      <c r="E2" s="1102"/>
      <c r="F2" s="1102"/>
      <c r="G2" s="1102"/>
      <c r="H2" s="1102"/>
    </row>
    <row r="3" spans="1:9" s="517" customFormat="1" ht="15.75" customHeight="1">
      <c r="A3" s="515"/>
      <c r="B3" s="516"/>
      <c r="C3" s="1050"/>
      <c r="D3" s="1050"/>
      <c r="G3" s="1100" t="s">
        <v>792</v>
      </c>
      <c r="H3" s="1100"/>
      <c r="I3" s="518"/>
    </row>
    <row r="4" spans="1:9" s="523" customFormat="1" ht="15.75" thickBot="1">
      <c r="A4" s="519"/>
      <c r="B4" s="520"/>
      <c r="C4" s="521"/>
      <c r="D4" s="522"/>
      <c r="G4" s="1099" t="s">
        <v>181</v>
      </c>
      <c r="H4" s="1099"/>
      <c r="I4" s="522"/>
    </row>
    <row r="5" spans="1:8" s="524" customFormat="1" ht="26.25" customHeight="1">
      <c r="A5" s="1108" t="s">
        <v>635</v>
      </c>
      <c r="B5" s="1107" t="s">
        <v>140</v>
      </c>
      <c r="C5" s="1097" t="s">
        <v>141</v>
      </c>
      <c r="D5" s="1097" t="s">
        <v>671</v>
      </c>
      <c r="E5" s="1107" t="s">
        <v>142</v>
      </c>
      <c r="F5" s="1107"/>
      <c r="G5" s="1107"/>
      <c r="H5" s="1105" t="s">
        <v>74</v>
      </c>
    </row>
    <row r="6" spans="1:8" s="526" customFormat="1" ht="32.25" customHeight="1">
      <c r="A6" s="1109"/>
      <c r="B6" s="1110"/>
      <c r="C6" s="1110"/>
      <c r="D6" s="1098"/>
      <c r="E6" s="525" t="s">
        <v>384</v>
      </c>
      <c r="F6" s="525" t="s">
        <v>189</v>
      </c>
      <c r="G6" s="525" t="s">
        <v>672</v>
      </c>
      <c r="H6" s="1106"/>
    </row>
    <row r="7" spans="1:8" s="530" customFormat="1" ht="12.75" customHeight="1">
      <c r="A7" s="527" t="s">
        <v>306</v>
      </c>
      <c r="B7" s="528" t="s">
        <v>255</v>
      </c>
      <c r="C7" s="528" t="s">
        <v>256</v>
      </c>
      <c r="D7" s="528" t="s">
        <v>257</v>
      </c>
      <c r="E7" s="528" t="s">
        <v>258</v>
      </c>
      <c r="F7" s="528" t="s">
        <v>228</v>
      </c>
      <c r="G7" s="528" t="s">
        <v>229</v>
      </c>
      <c r="H7" s="529" t="s">
        <v>649</v>
      </c>
    </row>
    <row r="8" spans="1:8" ht="24.75" customHeight="1">
      <c r="A8" s="527" t="s">
        <v>320</v>
      </c>
      <c r="B8" s="531" t="s">
        <v>182</v>
      </c>
      <c r="C8" s="532"/>
      <c r="D8" s="533">
        <v>0</v>
      </c>
      <c r="E8" s="533">
        <v>0</v>
      </c>
      <c r="F8" s="533">
        <v>0</v>
      </c>
      <c r="G8" s="533">
        <v>0</v>
      </c>
      <c r="H8" s="534">
        <v>0</v>
      </c>
    </row>
    <row r="9" spans="1:9" ht="25.5" customHeight="1">
      <c r="A9" s="527" t="s">
        <v>321</v>
      </c>
      <c r="B9" s="531" t="s">
        <v>183</v>
      </c>
      <c r="C9" s="535"/>
      <c r="D9" s="533">
        <v>0</v>
      </c>
      <c r="E9" s="533">
        <v>0</v>
      </c>
      <c r="F9" s="533">
        <v>0</v>
      </c>
      <c r="G9" s="533">
        <v>0</v>
      </c>
      <c r="H9" s="534">
        <v>0</v>
      </c>
      <c r="I9" s="1101"/>
    </row>
    <row r="10" spans="1:9" ht="19.5" customHeight="1">
      <c r="A10" s="527" t="s">
        <v>322</v>
      </c>
      <c r="B10" s="531" t="s">
        <v>184</v>
      </c>
      <c r="C10" s="536"/>
      <c r="D10" s="537">
        <f>+D11</f>
        <v>0</v>
      </c>
      <c r="E10" s="537">
        <f>+E11</f>
        <v>17227</v>
      </c>
      <c r="F10" s="537">
        <f>+F11</f>
        <v>0</v>
      </c>
      <c r="G10" s="537">
        <f>+G11</f>
        <v>0</v>
      </c>
      <c r="H10" s="538">
        <f>SUM(D10:G10)</f>
        <v>17227</v>
      </c>
      <c r="I10" s="1101"/>
    </row>
    <row r="11" spans="1:9" ht="19.5" customHeight="1">
      <c r="A11" s="527" t="s">
        <v>323</v>
      </c>
      <c r="B11" s="539" t="s">
        <v>190</v>
      </c>
      <c r="C11" s="535" t="s">
        <v>384</v>
      </c>
      <c r="D11" s="540">
        <v>0</v>
      </c>
      <c r="E11" s="540">
        <v>17227</v>
      </c>
      <c r="F11" s="540"/>
      <c r="G11" s="540">
        <v>0</v>
      </c>
      <c r="H11" s="534">
        <f>SUM(D11:G11)</f>
        <v>17227</v>
      </c>
      <c r="I11" s="1101"/>
    </row>
    <row r="12" spans="1:9" ht="19.5" customHeight="1">
      <c r="A12" s="527" t="s">
        <v>324</v>
      </c>
      <c r="B12" s="531" t="s">
        <v>185</v>
      </c>
      <c r="C12" s="536"/>
      <c r="D12" s="537">
        <f>+D13</f>
        <v>0</v>
      </c>
      <c r="E12" s="537">
        <f>+E13</f>
        <v>10160</v>
      </c>
      <c r="F12" s="537">
        <f>+F13</f>
        <v>0</v>
      </c>
      <c r="G12" s="537">
        <f>+G13</f>
        <v>0</v>
      </c>
      <c r="H12" s="538">
        <f>SUM(D12:G12)</f>
        <v>10160</v>
      </c>
      <c r="I12" s="1101"/>
    </row>
    <row r="13" spans="1:9" ht="19.5" customHeight="1">
      <c r="A13" s="527" t="s">
        <v>325</v>
      </c>
      <c r="B13" s="539" t="s">
        <v>191</v>
      </c>
      <c r="C13" s="535" t="s">
        <v>384</v>
      </c>
      <c r="D13" s="540">
        <v>0</v>
      </c>
      <c r="E13" s="540">
        <v>10160</v>
      </c>
      <c r="F13" s="540"/>
      <c r="G13" s="540">
        <v>0</v>
      </c>
      <c r="H13" s="534">
        <f>SUM(D13:G13)</f>
        <v>10160</v>
      </c>
      <c r="I13" s="1101"/>
    </row>
    <row r="14" spans="1:9" ht="19.5" customHeight="1">
      <c r="A14" s="527" t="s">
        <v>326</v>
      </c>
      <c r="B14" s="541" t="s">
        <v>186</v>
      </c>
      <c r="C14" s="536"/>
      <c r="D14" s="537">
        <v>0</v>
      </c>
      <c r="E14" s="537">
        <f>+E16+E15</f>
        <v>4146</v>
      </c>
      <c r="F14" s="537">
        <f>+F16+F15</f>
        <v>4571</v>
      </c>
      <c r="G14" s="537">
        <f>+G16+G15</f>
        <v>500</v>
      </c>
      <c r="H14" s="538">
        <f>H15+H16</f>
        <v>9857</v>
      </c>
      <c r="I14" s="1101"/>
    </row>
    <row r="15" spans="1:9" ht="19.5" customHeight="1">
      <c r="A15" s="527" t="s">
        <v>327</v>
      </c>
      <c r="B15" s="541" t="s">
        <v>188</v>
      </c>
      <c r="C15" s="542" t="s">
        <v>143</v>
      </c>
      <c r="D15" s="543">
        <v>640</v>
      </c>
      <c r="E15" s="543">
        <v>540</v>
      </c>
      <c r="F15" s="543">
        <v>460</v>
      </c>
      <c r="G15" s="543">
        <v>500</v>
      </c>
      <c r="H15" s="544">
        <f>SUM(D15:G15)</f>
        <v>2140</v>
      </c>
      <c r="I15" s="1101"/>
    </row>
    <row r="16" spans="1:9" ht="19.5" customHeight="1">
      <c r="A16" s="527" t="s">
        <v>328</v>
      </c>
      <c r="B16" s="539" t="s">
        <v>187</v>
      </c>
      <c r="C16" s="535" t="s">
        <v>384</v>
      </c>
      <c r="D16" s="543">
        <v>0</v>
      </c>
      <c r="E16" s="540">
        <v>3606</v>
      </c>
      <c r="F16" s="540">
        <v>4111</v>
      </c>
      <c r="G16" s="540">
        <v>0</v>
      </c>
      <c r="H16" s="534">
        <f>SUM(D16:G16)</f>
        <v>7717</v>
      </c>
      <c r="I16" s="1101"/>
    </row>
    <row r="17" spans="1:9" s="548" customFormat="1" ht="19.5" customHeight="1" thickBot="1">
      <c r="A17" s="1103" t="s">
        <v>650</v>
      </c>
      <c r="B17" s="1104"/>
      <c r="C17" s="545"/>
      <c r="D17" s="546">
        <f>+D8+D9+D10+D12+D14</f>
        <v>0</v>
      </c>
      <c r="E17" s="546">
        <f>+E8+E9+E10+E12+E14</f>
        <v>31533</v>
      </c>
      <c r="F17" s="546">
        <f>+F8+F9+F10+F12+F14</f>
        <v>4571</v>
      </c>
      <c r="G17" s="546">
        <f>+G8+G9+G10+G12+G14</f>
        <v>500</v>
      </c>
      <c r="H17" s="547">
        <f>+H8+H9+H10+H12+H14</f>
        <v>37244</v>
      </c>
      <c r="I17" s="1101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zoomScalePageLayoutView="0" workbookViewId="0" topLeftCell="A1">
      <selection activeCell="D17" sqref="D17"/>
    </sheetView>
  </sheetViews>
  <sheetFormatPr defaultColWidth="9.00390625" defaultRowHeight="12.75"/>
  <cols>
    <col min="1" max="1" width="5.625" style="863" customWidth="1"/>
    <col min="2" max="2" width="35.625" style="863" customWidth="1"/>
    <col min="3" max="3" width="13.00390625" style="863" customWidth="1"/>
    <col min="4" max="5" width="14.00390625" style="863" customWidth="1"/>
    <col min="6" max="6" width="14.625" style="863" customWidth="1"/>
    <col min="7" max="7" width="17.375" style="863" customWidth="1"/>
    <col min="8" max="16384" width="9.375" style="863" customWidth="1"/>
  </cols>
  <sheetData>
    <row r="1" spans="1:7" s="849" customFormat="1" ht="48.75" customHeight="1">
      <c r="A1" s="1111" t="s">
        <v>841</v>
      </c>
      <c r="B1" s="1111"/>
      <c r="C1" s="1111"/>
      <c r="D1" s="1111"/>
      <c r="E1" s="1111"/>
      <c r="F1" s="1111"/>
      <c r="G1" s="1111"/>
    </row>
    <row r="2" spans="1:10" s="853" customFormat="1" ht="15.75" customHeight="1">
      <c r="A2" s="850"/>
      <c r="B2" s="851"/>
      <c r="C2" s="851"/>
      <c r="D2" s="1112"/>
      <c r="E2" s="1112"/>
      <c r="F2" s="1113" t="s">
        <v>192</v>
      </c>
      <c r="G2" s="1113"/>
      <c r="H2" s="852"/>
      <c r="J2" s="854"/>
    </row>
    <row r="3" spans="1:10" s="860" customFormat="1" ht="15.75" customHeight="1">
      <c r="A3" s="855"/>
      <c r="B3" s="856"/>
      <c r="C3" s="856"/>
      <c r="D3" s="857"/>
      <c r="E3" s="858"/>
      <c r="F3" s="1114" t="s">
        <v>181</v>
      </c>
      <c r="G3" s="1114"/>
      <c r="H3" s="859"/>
      <c r="J3" s="858"/>
    </row>
    <row r="4" spans="1:8" ht="15.75" customHeight="1">
      <c r="A4" s="1115" t="s">
        <v>842</v>
      </c>
      <c r="B4" s="1115"/>
      <c r="C4" s="1115"/>
      <c r="D4" s="1115"/>
      <c r="E4" s="1115"/>
      <c r="F4" s="1115"/>
      <c r="G4" s="861"/>
      <c r="H4" s="862"/>
    </row>
    <row r="5" spans="1:8" ht="15.75" customHeight="1" thickBot="1">
      <c r="A5" s="864"/>
      <c r="B5" s="864"/>
      <c r="C5" s="864"/>
      <c r="D5" s="865"/>
      <c r="E5" s="865"/>
      <c r="F5" s="861"/>
      <c r="G5" s="861"/>
      <c r="H5" s="862"/>
    </row>
    <row r="6" spans="1:8" ht="22.5" customHeight="1">
      <c r="A6" s="866" t="s">
        <v>329</v>
      </c>
      <c r="B6" s="1116" t="s">
        <v>771</v>
      </c>
      <c r="C6" s="1116"/>
      <c r="D6" s="1116"/>
      <c r="E6" s="1116"/>
      <c r="F6" s="1117" t="s">
        <v>772</v>
      </c>
      <c r="G6" s="1118"/>
      <c r="H6" s="862"/>
    </row>
    <row r="7" spans="1:8" ht="15.75" customHeight="1">
      <c r="A7" s="867" t="s">
        <v>306</v>
      </c>
      <c r="B7" s="1119" t="s">
        <v>255</v>
      </c>
      <c r="C7" s="1119"/>
      <c r="D7" s="1119"/>
      <c r="E7" s="1119"/>
      <c r="F7" s="1119" t="s">
        <v>256</v>
      </c>
      <c r="G7" s="1120"/>
      <c r="H7" s="862"/>
    </row>
    <row r="8" spans="1:8" ht="15.75" customHeight="1">
      <c r="A8" s="867" t="s">
        <v>320</v>
      </c>
      <c r="B8" s="1121"/>
      <c r="C8" s="1121"/>
      <c r="D8" s="1121"/>
      <c r="E8" s="1121"/>
      <c r="F8" s="1122"/>
      <c r="G8" s="1123"/>
      <c r="H8" s="862"/>
    </row>
    <row r="9" spans="1:8" ht="15.75" customHeight="1">
      <c r="A9" s="867" t="s">
        <v>321</v>
      </c>
      <c r="B9" s="1121"/>
      <c r="C9" s="1121"/>
      <c r="D9" s="1121"/>
      <c r="E9" s="1121"/>
      <c r="F9" s="1122"/>
      <c r="G9" s="1123"/>
      <c r="H9" s="862"/>
    </row>
    <row r="10" spans="1:8" ht="15.75" customHeight="1">
      <c r="A10" s="867" t="s">
        <v>322</v>
      </c>
      <c r="B10" s="1121"/>
      <c r="C10" s="1121"/>
      <c r="D10" s="1121"/>
      <c r="E10" s="1121"/>
      <c r="F10" s="1122"/>
      <c r="G10" s="1123"/>
      <c r="H10" s="862"/>
    </row>
    <row r="11" spans="1:8" ht="25.5" customHeight="1" thickBot="1">
      <c r="A11" s="868" t="s">
        <v>323</v>
      </c>
      <c r="B11" s="1124" t="s">
        <v>773</v>
      </c>
      <c r="C11" s="1124"/>
      <c r="D11" s="1124"/>
      <c r="E11" s="1124"/>
      <c r="F11" s="1125">
        <f>SUM(F8:F10)</f>
        <v>0</v>
      </c>
      <c r="G11" s="1126"/>
      <c r="H11" s="862"/>
    </row>
    <row r="12" spans="1:8" ht="25.5" customHeight="1">
      <c r="A12" s="869"/>
      <c r="B12" s="870"/>
      <c r="C12" s="870"/>
      <c r="D12" s="870"/>
      <c r="E12" s="870"/>
      <c r="F12" s="871"/>
      <c r="G12" s="871"/>
      <c r="H12" s="862"/>
    </row>
    <row r="13" spans="1:8" ht="15.75" customHeight="1">
      <c r="A13" s="1115" t="s">
        <v>774</v>
      </c>
      <c r="B13" s="1115"/>
      <c r="C13" s="1115"/>
      <c r="D13" s="1115"/>
      <c r="E13" s="1115"/>
      <c r="F13" s="1115"/>
      <c r="G13" s="1115"/>
      <c r="H13" s="862"/>
    </row>
    <row r="14" spans="1:8" ht="15.75" customHeight="1" thickBot="1">
      <c r="A14" s="864"/>
      <c r="B14" s="864"/>
      <c r="C14" s="864"/>
      <c r="D14" s="865"/>
      <c r="E14" s="865"/>
      <c r="F14" s="861"/>
      <c r="G14" s="861"/>
      <c r="H14" s="862"/>
    </row>
    <row r="15" spans="1:7" ht="15" customHeight="1">
      <c r="A15" s="1127" t="s">
        <v>329</v>
      </c>
      <c r="B15" s="1129" t="s">
        <v>775</v>
      </c>
      <c r="C15" s="1131" t="s">
        <v>776</v>
      </c>
      <c r="D15" s="1132"/>
      <c r="E15" s="1132"/>
      <c r="F15" s="1133"/>
      <c r="G15" s="1134" t="s">
        <v>777</v>
      </c>
    </row>
    <row r="16" spans="1:7" ht="13.5" customHeight="1" thickBot="1">
      <c r="A16" s="1128"/>
      <c r="B16" s="1130"/>
      <c r="C16" s="872" t="s">
        <v>201</v>
      </c>
      <c r="D16" s="873" t="s">
        <v>189</v>
      </c>
      <c r="E16" s="873" t="s">
        <v>672</v>
      </c>
      <c r="F16" s="873" t="s">
        <v>778</v>
      </c>
      <c r="G16" s="1135"/>
    </row>
    <row r="17" spans="1:7" ht="15.75" thickBot="1">
      <c r="A17" s="874" t="s">
        <v>306</v>
      </c>
      <c r="B17" s="875" t="s">
        <v>255</v>
      </c>
      <c r="C17" s="875" t="s">
        <v>256</v>
      </c>
      <c r="D17" s="875" t="s">
        <v>257</v>
      </c>
      <c r="E17" s="875" t="s">
        <v>258</v>
      </c>
      <c r="F17" s="875" t="s">
        <v>228</v>
      </c>
      <c r="G17" s="876" t="s">
        <v>229</v>
      </c>
    </row>
    <row r="18" spans="1:7" ht="15">
      <c r="A18" s="877" t="s">
        <v>320</v>
      </c>
      <c r="B18" s="878"/>
      <c r="C18" s="878"/>
      <c r="D18" s="879"/>
      <c r="E18" s="879"/>
      <c r="F18" s="879"/>
      <c r="G18" s="880">
        <f>SUM(D18:F18)</f>
        <v>0</v>
      </c>
    </row>
    <row r="19" spans="1:7" ht="15">
      <c r="A19" s="881" t="s">
        <v>321</v>
      </c>
      <c r="B19" s="882"/>
      <c r="C19" s="882"/>
      <c r="D19" s="883"/>
      <c r="E19" s="883"/>
      <c r="F19" s="883"/>
      <c r="G19" s="884">
        <f>SUM(D19:F19)</f>
        <v>0</v>
      </c>
    </row>
    <row r="20" spans="1:7" ht="15.75" thickBot="1">
      <c r="A20" s="881" t="s">
        <v>322</v>
      </c>
      <c r="B20" s="882"/>
      <c r="C20" s="882"/>
      <c r="D20" s="883"/>
      <c r="E20" s="883"/>
      <c r="F20" s="883"/>
      <c r="G20" s="884">
        <f>SUM(D20:F20)</f>
        <v>0</v>
      </c>
    </row>
    <row r="21" spans="1:7" s="889" customFormat="1" ht="15" thickBot="1">
      <c r="A21" s="885" t="s">
        <v>323</v>
      </c>
      <c r="B21" s="886" t="s">
        <v>779</v>
      </c>
      <c r="C21" s="886"/>
      <c r="D21" s="887">
        <f>SUM(D18:D20)</f>
        <v>0</v>
      </c>
      <c r="E21" s="887">
        <f>SUM(E18:E20)</f>
        <v>0</v>
      </c>
      <c r="F21" s="887">
        <f>SUM(F18:F20)</f>
        <v>0</v>
      </c>
      <c r="G21" s="888">
        <f>SUM(G18:G20)</f>
        <v>0</v>
      </c>
    </row>
    <row r="22" spans="1:7" s="889" customFormat="1" ht="14.25">
      <c r="A22" s="890"/>
      <c r="B22" s="891"/>
      <c r="C22" s="891"/>
      <c r="D22" s="892"/>
      <c r="E22" s="892"/>
      <c r="F22" s="892"/>
      <c r="G22" s="892"/>
    </row>
    <row r="23" spans="1:7" s="893" customFormat="1" ht="30.75" customHeight="1">
      <c r="A23" s="1141" t="s">
        <v>780</v>
      </c>
      <c r="B23" s="1141"/>
      <c r="C23" s="1141"/>
      <c r="D23" s="1141"/>
      <c r="E23" s="1141"/>
      <c r="F23" s="1141"/>
      <c r="G23" s="1141"/>
    </row>
    <row r="24" ht="15.75" thickBot="1"/>
    <row r="25" spans="1:7" ht="21.75" thickBot="1">
      <c r="A25" s="894" t="s">
        <v>329</v>
      </c>
      <c r="B25" s="1142" t="s">
        <v>781</v>
      </c>
      <c r="C25" s="1142"/>
      <c r="D25" s="1143"/>
      <c r="E25" s="1143"/>
      <c r="F25" s="1143"/>
      <c r="G25" s="894" t="s">
        <v>798</v>
      </c>
    </row>
    <row r="26" spans="1:7" ht="15">
      <c r="A26" s="895" t="s">
        <v>306</v>
      </c>
      <c r="B26" s="1144" t="s">
        <v>255</v>
      </c>
      <c r="C26" s="1144"/>
      <c r="D26" s="1145"/>
      <c r="E26" s="1145"/>
      <c r="F26" s="1146"/>
      <c r="G26" s="895" t="s">
        <v>256</v>
      </c>
    </row>
    <row r="27" spans="1:7" ht="15">
      <c r="A27" s="896" t="s">
        <v>320</v>
      </c>
      <c r="B27" s="1147" t="s">
        <v>782</v>
      </c>
      <c r="C27" s="1148"/>
      <c r="D27" s="1148"/>
      <c r="E27" s="1148"/>
      <c r="F27" s="1149"/>
      <c r="G27" s="897">
        <v>79296</v>
      </c>
    </row>
    <row r="28" spans="1:7" ht="23.25" customHeight="1">
      <c r="A28" s="896" t="s">
        <v>321</v>
      </c>
      <c r="B28" s="1136" t="s">
        <v>783</v>
      </c>
      <c r="C28" s="1136"/>
      <c r="D28" s="1137"/>
      <c r="E28" s="1137"/>
      <c r="F28" s="1138"/>
      <c r="G28" s="897">
        <v>1172</v>
      </c>
    </row>
    <row r="29" spans="1:7" ht="15">
      <c r="A29" s="896" t="s">
        <v>322</v>
      </c>
      <c r="B29" s="1136" t="s">
        <v>784</v>
      </c>
      <c r="C29" s="1136"/>
      <c r="D29" s="1137"/>
      <c r="E29" s="1137"/>
      <c r="F29" s="1138"/>
      <c r="G29" s="897">
        <v>0</v>
      </c>
    </row>
    <row r="30" spans="1:7" ht="30" customHeight="1">
      <c r="A30" s="896" t="s">
        <v>323</v>
      </c>
      <c r="B30" s="1136" t="s">
        <v>785</v>
      </c>
      <c r="C30" s="1136"/>
      <c r="D30" s="1137"/>
      <c r="E30" s="1137"/>
      <c r="F30" s="1138"/>
      <c r="G30" s="897">
        <v>69</v>
      </c>
    </row>
    <row r="31" spans="1:7" ht="15">
      <c r="A31" s="896" t="s">
        <v>324</v>
      </c>
      <c r="B31" s="1136" t="s">
        <v>786</v>
      </c>
      <c r="C31" s="1136"/>
      <c r="D31" s="1137"/>
      <c r="E31" s="1137"/>
      <c r="F31" s="1138"/>
      <c r="G31" s="897">
        <v>64</v>
      </c>
    </row>
    <row r="32" spans="1:7" ht="17.25" customHeight="1" thickBot="1">
      <c r="A32" s="898" t="s">
        <v>325</v>
      </c>
      <c r="B32" s="1139" t="s">
        <v>787</v>
      </c>
      <c r="C32" s="1139"/>
      <c r="D32" s="1139"/>
      <c r="E32" s="1139"/>
      <c r="F32" s="1139"/>
      <c r="G32" s="897">
        <v>0</v>
      </c>
    </row>
    <row r="33" spans="1:7" ht="29.25" customHeight="1" thickBot="1">
      <c r="A33" s="899" t="s">
        <v>788</v>
      </c>
      <c r="B33" s="900"/>
      <c r="C33" s="901"/>
      <c r="D33" s="901"/>
      <c r="E33" s="901"/>
      <c r="F33" s="901"/>
      <c r="G33" s="902">
        <f>SUM(G27:G32)</f>
        <v>80601</v>
      </c>
    </row>
    <row r="34" spans="1:6" ht="27" customHeight="1">
      <c r="A34" s="1140" t="s">
        <v>789</v>
      </c>
      <c r="B34" s="1140"/>
      <c r="C34" s="1140"/>
      <c r="D34" s="1140"/>
      <c r="E34" s="1140"/>
      <c r="F34" s="1140"/>
    </row>
  </sheetData>
  <sheetProtection/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D2:E2"/>
    <mergeCell ref="F2:G2"/>
    <mergeCell ref="F3:G3"/>
    <mergeCell ref="A4:F4"/>
    <mergeCell ref="B6:E6"/>
    <mergeCell ref="F6:G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23" customWidth="1"/>
    <col min="2" max="2" width="60.875" style="23" customWidth="1"/>
    <col min="3" max="3" width="25.625" style="23" customWidth="1"/>
    <col min="4" max="16384" width="9.375" style="23" customWidth="1"/>
  </cols>
  <sheetData>
    <row r="1" ht="15">
      <c r="C1" s="24"/>
    </row>
    <row r="2" spans="1:3" ht="27" customHeight="1">
      <c r="A2" s="1150" t="s">
        <v>79</v>
      </c>
      <c r="B2" s="1150"/>
      <c r="C2" s="1150"/>
    </row>
    <row r="3" spans="1:3" ht="24" customHeight="1">
      <c r="A3" s="1151" t="s">
        <v>675</v>
      </c>
      <c r="B3" s="1151"/>
      <c r="C3" s="1151"/>
    </row>
    <row r="4" spans="1:3" ht="24" customHeight="1">
      <c r="A4" s="717"/>
      <c r="B4" s="717"/>
      <c r="C4" s="717"/>
    </row>
    <row r="5" spans="1:3" ht="24" customHeight="1">
      <c r="A5" s="717"/>
      <c r="B5" s="717"/>
      <c r="C5" s="747" t="s">
        <v>852</v>
      </c>
    </row>
    <row r="6" spans="1:3" ht="15.75" customHeight="1" thickBot="1">
      <c r="A6" s="717"/>
      <c r="B6" s="717"/>
      <c r="C6" s="746" t="s">
        <v>339</v>
      </c>
    </row>
    <row r="7" spans="1:3" s="28" customFormat="1" ht="43.5" customHeight="1" thickBot="1">
      <c r="A7" s="25" t="s">
        <v>329</v>
      </c>
      <c r="B7" s="26" t="s">
        <v>319</v>
      </c>
      <c r="C7" s="27" t="s">
        <v>651</v>
      </c>
    </row>
    <row r="8" spans="1:3" ht="28.5" customHeight="1">
      <c r="A8" s="29" t="s">
        <v>320</v>
      </c>
      <c r="B8" s="30" t="s">
        <v>678</v>
      </c>
      <c r="C8" s="31">
        <f>C9+C10</f>
        <v>6732</v>
      </c>
    </row>
    <row r="9" spans="1:3" ht="18" customHeight="1">
      <c r="A9" s="32" t="s">
        <v>321</v>
      </c>
      <c r="B9" s="33" t="s">
        <v>330</v>
      </c>
      <c r="C9" s="34">
        <v>6475</v>
      </c>
    </row>
    <row r="10" spans="1:3" ht="18" customHeight="1">
      <c r="A10" s="32" t="s">
        <v>322</v>
      </c>
      <c r="B10" s="33" t="s">
        <v>331</v>
      </c>
      <c r="C10" s="34">
        <v>257</v>
      </c>
    </row>
    <row r="11" spans="1:3" ht="18" customHeight="1" thickBot="1">
      <c r="A11" s="32" t="s">
        <v>323</v>
      </c>
      <c r="B11" s="35" t="s">
        <v>78</v>
      </c>
      <c r="C11" s="34">
        <f>C12-C8</f>
        <v>2630</v>
      </c>
    </row>
    <row r="12" spans="1:3" ht="25.5" customHeight="1">
      <c r="A12" s="36" t="s">
        <v>324</v>
      </c>
      <c r="B12" s="37" t="s">
        <v>677</v>
      </c>
      <c r="C12" s="38">
        <f>C13+C14</f>
        <v>9362</v>
      </c>
    </row>
    <row r="13" spans="1:3" ht="18" customHeight="1">
      <c r="A13" s="32" t="s">
        <v>325</v>
      </c>
      <c r="B13" s="33" t="s">
        <v>330</v>
      </c>
      <c r="C13" s="34">
        <v>9117</v>
      </c>
    </row>
    <row r="14" spans="1:3" ht="18" customHeight="1" thickBot="1">
      <c r="A14" s="39" t="s">
        <v>326</v>
      </c>
      <c r="B14" s="40" t="s">
        <v>331</v>
      </c>
      <c r="C14" s="41">
        <v>245</v>
      </c>
    </row>
  </sheetData>
  <sheetProtection/>
  <mergeCells count="2">
    <mergeCell ref="A2:C2"/>
    <mergeCell ref="A3:C3"/>
  </mergeCells>
  <conditionalFormatting sqref="C12">
    <cfRule type="cellIs" priority="1" dxfId="4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625" style="23" customWidth="1"/>
    <col min="2" max="2" width="60.875" style="23" customWidth="1"/>
    <col min="3" max="3" width="25.625" style="23" customWidth="1"/>
    <col min="4" max="16384" width="9.375" style="23" customWidth="1"/>
  </cols>
  <sheetData>
    <row r="1" ht="15">
      <c r="C1" s="24"/>
    </row>
    <row r="2" spans="1:3" ht="27" customHeight="1">
      <c r="A2" s="1150" t="s">
        <v>846</v>
      </c>
      <c r="B2" s="1150"/>
      <c r="C2" s="1150"/>
    </row>
    <row r="3" spans="1:3" ht="24" customHeight="1">
      <c r="A3" s="1151" t="s">
        <v>675</v>
      </c>
      <c r="B3" s="1151"/>
      <c r="C3" s="1151"/>
    </row>
    <row r="4" spans="1:3" ht="24" customHeight="1">
      <c r="A4" s="717"/>
      <c r="B4" s="717"/>
      <c r="C4" s="717"/>
    </row>
    <row r="5" spans="1:3" ht="24" customHeight="1">
      <c r="A5" s="717"/>
      <c r="B5" s="717"/>
      <c r="C5" s="747" t="s">
        <v>851</v>
      </c>
    </row>
    <row r="6" spans="1:3" ht="15.75" customHeight="1" thickBot="1">
      <c r="A6" s="717"/>
      <c r="B6" s="717"/>
      <c r="C6" s="746" t="s">
        <v>339</v>
      </c>
    </row>
    <row r="7" spans="1:3" s="28" customFormat="1" ht="43.5" customHeight="1" thickBot="1">
      <c r="A7" s="25" t="s">
        <v>329</v>
      </c>
      <c r="B7" s="26" t="s">
        <v>319</v>
      </c>
      <c r="C7" s="27" t="s">
        <v>651</v>
      </c>
    </row>
    <row r="8" spans="1:3" ht="28.5" customHeight="1">
      <c r="A8" s="29" t="s">
        <v>320</v>
      </c>
      <c r="B8" s="983" t="s">
        <v>678</v>
      </c>
      <c r="C8" s="31">
        <f>C9+C10</f>
        <v>48</v>
      </c>
    </row>
    <row r="9" spans="1:3" ht="18" customHeight="1">
      <c r="A9" s="32" t="s">
        <v>321</v>
      </c>
      <c r="B9" s="984" t="s">
        <v>848</v>
      </c>
      <c r="C9" s="34">
        <v>22</v>
      </c>
    </row>
    <row r="10" spans="1:3" ht="18" customHeight="1">
      <c r="A10" s="32" t="s">
        <v>322</v>
      </c>
      <c r="B10" s="984" t="s">
        <v>849</v>
      </c>
      <c r="C10" s="34">
        <v>26</v>
      </c>
    </row>
    <row r="11" spans="1:3" ht="18" customHeight="1" thickBot="1">
      <c r="A11" s="32" t="s">
        <v>323</v>
      </c>
      <c r="B11" s="985" t="s">
        <v>78</v>
      </c>
      <c r="C11" s="34">
        <f>C12-C8</f>
        <v>1636</v>
      </c>
    </row>
    <row r="12" spans="1:3" ht="25.5" customHeight="1">
      <c r="A12" s="36" t="s">
        <v>324</v>
      </c>
      <c r="B12" s="986" t="s">
        <v>677</v>
      </c>
      <c r="C12" s="38">
        <f>C13+C15+C14</f>
        <v>1684</v>
      </c>
    </row>
    <row r="13" spans="1:3" ht="18" customHeight="1">
      <c r="A13" s="32" t="s">
        <v>325</v>
      </c>
      <c r="B13" s="984" t="s">
        <v>847</v>
      </c>
      <c r="C13" s="34">
        <v>609</v>
      </c>
    </row>
    <row r="14" spans="1:3" ht="18" customHeight="1">
      <c r="A14" s="980" t="s">
        <v>326</v>
      </c>
      <c r="B14" s="984" t="s">
        <v>850</v>
      </c>
      <c r="C14" s="981">
        <v>1066</v>
      </c>
    </row>
    <row r="15" spans="1:3" ht="18" customHeight="1" thickBot="1">
      <c r="A15" s="39" t="s">
        <v>327</v>
      </c>
      <c r="B15" s="982" t="s">
        <v>849</v>
      </c>
      <c r="C15" s="41">
        <v>9</v>
      </c>
    </row>
  </sheetData>
  <sheetProtection/>
  <mergeCells count="2">
    <mergeCell ref="A3:C3"/>
    <mergeCell ref="A2:C2"/>
  </mergeCells>
  <conditionalFormatting sqref="C12">
    <cfRule type="cellIs" priority="1" dxfId="4" operator="notEqual" stopIfTrue="1">
      <formula>SUM(C13:C15)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6.50390625" style="416" customWidth="1"/>
    <col min="2" max="2" width="54.00390625" style="418" customWidth="1"/>
    <col min="3" max="3" width="21.50390625" style="416" customWidth="1"/>
    <col min="4" max="4" width="14.875" style="416" hidden="1" customWidth="1"/>
    <col min="5" max="5" width="1.00390625" style="416" hidden="1" customWidth="1"/>
    <col min="6" max="6" width="22.125" style="416" customWidth="1"/>
    <col min="7" max="7" width="14.00390625" style="416" hidden="1" customWidth="1"/>
    <col min="8" max="16384" width="9.375" style="416" customWidth="1"/>
  </cols>
  <sheetData>
    <row r="1" spans="1:7" s="438" customFormat="1" ht="25.5" customHeight="1">
      <c r="A1" s="1152" t="s">
        <v>79</v>
      </c>
      <c r="B1" s="1152"/>
      <c r="C1" s="1152"/>
      <c r="D1" s="1152"/>
      <c r="E1" s="1152"/>
      <c r="F1" s="1152"/>
      <c r="G1" s="1152"/>
    </row>
    <row r="2" spans="1:7" s="439" customFormat="1" ht="18" customHeight="1">
      <c r="A2" s="1153" t="s">
        <v>843</v>
      </c>
      <c r="B2" s="1153"/>
      <c r="C2" s="1153"/>
      <c r="D2" s="1153"/>
      <c r="E2" s="1153"/>
      <c r="F2" s="1153"/>
      <c r="G2" s="1153"/>
    </row>
    <row r="3" spans="1:7" s="438" customFormat="1" ht="16.5" customHeight="1">
      <c r="A3" s="1154" t="s">
        <v>676</v>
      </c>
      <c r="B3" s="1154"/>
      <c r="C3" s="1154"/>
      <c r="D3" s="1154"/>
      <c r="E3" s="1154"/>
      <c r="F3" s="1154"/>
      <c r="G3" s="1154"/>
    </row>
    <row r="4" spans="1:7" s="438" customFormat="1" ht="16.5" customHeight="1">
      <c r="A4" s="718"/>
      <c r="B4" s="718"/>
      <c r="C4" s="718"/>
      <c r="D4" s="718"/>
      <c r="E4" s="718"/>
      <c r="F4" s="748" t="s">
        <v>795</v>
      </c>
      <c r="G4" s="718"/>
    </row>
    <row r="5" spans="1:7" s="418" customFormat="1" ht="13.5" customHeight="1" thickBot="1">
      <c r="A5" s="1155" t="s">
        <v>652</v>
      </c>
      <c r="B5" s="1155"/>
      <c r="C5" s="1155"/>
      <c r="D5" s="1155"/>
      <c r="E5" s="1155"/>
      <c r="F5" s="1155"/>
      <c r="G5" s="1155"/>
    </row>
    <row r="6" spans="1:7" ht="54" customHeight="1" thickBot="1">
      <c r="A6" s="440" t="s">
        <v>329</v>
      </c>
      <c r="B6" s="441" t="s">
        <v>319</v>
      </c>
      <c r="C6" s="442" t="s">
        <v>224</v>
      </c>
      <c r="D6" s="442" t="s">
        <v>225</v>
      </c>
      <c r="E6" s="443" t="s">
        <v>226</v>
      </c>
      <c r="F6" s="442" t="s">
        <v>227</v>
      </c>
      <c r="G6" s="442" t="s">
        <v>225</v>
      </c>
    </row>
    <row r="7" spans="1:7" s="425" customFormat="1" ht="18" customHeight="1">
      <c r="A7" s="444">
        <v>1</v>
      </c>
      <c r="B7" s="445" t="s">
        <v>85</v>
      </c>
      <c r="C7" s="648">
        <v>305312</v>
      </c>
      <c r="D7" s="649"/>
      <c r="E7" s="650">
        <f>D7+C7</f>
        <v>305312</v>
      </c>
      <c r="F7" s="651">
        <v>296752</v>
      </c>
      <c r="G7" s="649"/>
    </row>
    <row r="8" spans="1:7" s="425" customFormat="1" ht="25.5" customHeight="1" thickBot="1">
      <c r="A8" s="428">
        <v>2</v>
      </c>
      <c r="B8" s="638" t="s">
        <v>86</v>
      </c>
      <c r="C8" s="652">
        <v>276848</v>
      </c>
      <c r="D8" s="653"/>
      <c r="E8" s="654">
        <f>D8+C8</f>
        <v>276848</v>
      </c>
      <c r="F8" s="655">
        <v>207232</v>
      </c>
      <c r="G8" s="653"/>
    </row>
    <row r="9" spans="1:8" s="417" customFormat="1" ht="18" customHeight="1" thickBot="1">
      <c r="A9" s="642">
        <v>3</v>
      </c>
      <c r="B9" s="643" t="s">
        <v>81</v>
      </c>
      <c r="C9" s="656">
        <f>C7-C8</f>
        <v>28464</v>
      </c>
      <c r="D9" s="656">
        <f>+D7+D8</f>
        <v>0</v>
      </c>
      <c r="E9" s="656">
        <v>20024</v>
      </c>
      <c r="F9" s="656">
        <f>+F7-F8</f>
        <v>89520</v>
      </c>
      <c r="G9" s="656">
        <f>+G7-G8</f>
        <v>0</v>
      </c>
      <c r="H9" s="447"/>
    </row>
    <row r="10" spans="1:8" s="425" customFormat="1" ht="18" customHeight="1">
      <c r="A10" s="426">
        <v>4</v>
      </c>
      <c r="B10" s="449" t="s">
        <v>87</v>
      </c>
      <c r="C10" s="657">
        <v>34912</v>
      </c>
      <c r="D10" s="658"/>
      <c r="E10" s="659">
        <f>D10+C10</f>
        <v>34912</v>
      </c>
      <c r="F10" s="660">
        <v>39493</v>
      </c>
      <c r="G10" s="658"/>
      <c r="H10" s="448"/>
    </row>
    <row r="11" spans="1:8" s="425" customFormat="1" ht="18" customHeight="1" thickBot="1">
      <c r="A11" s="430">
        <v>5</v>
      </c>
      <c r="B11" s="639" t="s">
        <v>88</v>
      </c>
      <c r="C11" s="661">
        <v>52994</v>
      </c>
      <c r="D11" s="662"/>
      <c r="E11" s="663"/>
      <c r="F11" s="664">
        <v>116400</v>
      </c>
      <c r="G11" s="662"/>
      <c r="H11" s="448"/>
    </row>
    <row r="12" spans="1:8" s="425" customFormat="1" ht="17.25" customHeight="1" thickBot="1">
      <c r="A12" s="642">
        <v>6</v>
      </c>
      <c r="B12" s="643" t="s">
        <v>89</v>
      </c>
      <c r="C12" s="656">
        <f>C10-C11</f>
        <v>-18082</v>
      </c>
      <c r="D12" s="656">
        <f>+D9+D10+D11</f>
        <v>0</v>
      </c>
      <c r="E12" s="656"/>
      <c r="F12" s="656">
        <f>F10-F11</f>
        <v>-76907</v>
      </c>
      <c r="G12" s="656">
        <f>G10-G11</f>
        <v>0</v>
      </c>
      <c r="H12" s="448"/>
    </row>
    <row r="13" spans="1:8" s="425" customFormat="1" ht="21.75" customHeight="1">
      <c r="A13" s="640">
        <v>7</v>
      </c>
      <c r="B13" s="641" t="s">
        <v>90</v>
      </c>
      <c r="C13" s="665">
        <f>C9+C12</f>
        <v>10382</v>
      </c>
      <c r="D13" s="665">
        <f>D9+D12</f>
        <v>0</v>
      </c>
      <c r="E13" s="665">
        <f>E9+E12</f>
        <v>20024</v>
      </c>
      <c r="F13" s="665">
        <f>F9+F12</f>
        <v>12613</v>
      </c>
      <c r="G13" s="665">
        <f>G9+G12</f>
        <v>0</v>
      </c>
      <c r="H13" s="448"/>
    </row>
    <row r="14" spans="1:8" s="425" customFormat="1" ht="18.75" customHeight="1" thickBot="1">
      <c r="A14" s="644">
        <v>8</v>
      </c>
      <c r="B14" s="645" t="s">
        <v>91</v>
      </c>
      <c r="C14" s="666">
        <v>0</v>
      </c>
      <c r="D14" s="667"/>
      <c r="E14" s="668"/>
      <c r="F14" s="669">
        <v>0</v>
      </c>
      <c r="G14" s="667"/>
      <c r="H14" s="448"/>
    </row>
    <row r="15" spans="1:8" s="647" customFormat="1" ht="27.75" customHeight="1" thickBot="1">
      <c r="A15" s="674">
        <v>9</v>
      </c>
      <c r="B15" s="675" t="s">
        <v>82</v>
      </c>
      <c r="C15" s="676">
        <f>C13</f>
        <v>10382</v>
      </c>
      <c r="D15" s="676">
        <f>+D12+D13+D14</f>
        <v>0</v>
      </c>
      <c r="E15" s="676">
        <f>+E12+E13+E14</f>
        <v>20024</v>
      </c>
      <c r="F15" s="676">
        <f>F13</f>
        <v>12613</v>
      </c>
      <c r="G15" s="676">
        <f>G13</f>
        <v>0</v>
      </c>
      <c r="H15" s="646"/>
    </row>
    <row r="16" spans="1:8" s="425" customFormat="1" ht="12.75">
      <c r="A16" s="426">
        <v>10</v>
      </c>
      <c r="B16" s="449" t="s">
        <v>92</v>
      </c>
      <c r="C16" s="657"/>
      <c r="D16" s="658"/>
      <c r="E16" s="659">
        <f>D16+C16</f>
        <v>0</v>
      </c>
      <c r="F16" s="660"/>
      <c r="G16" s="658"/>
      <c r="H16" s="448"/>
    </row>
    <row r="17" spans="1:7" s="425" customFormat="1" ht="18" customHeight="1">
      <c r="A17" s="428">
        <v>11</v>
      </c>
      <c r="B17" s="446" t="s">
        <v>250</v>
      </c>
      <c r="C17" s="652">
        <v>1719</v>
      </c>
      <c r="D17" s="653"/>
      <c r="E17" s="654">
        <f>D17+C17</f>
        <v>1719</v>
      </c>
      <c r="F17" s="655">
        <v>12613</v>
      </c>
      <c r="G17" s="653"/>
    </row>
    <row r="18" spans="1:7" s="425" customFormat="1" ht="18" customHeight="1" thickBot="1">
      <c r="A18" s="450">
        <v>12</v>
      </c>
      <c r="B18" s="451" t="s">
        <v>251</v>
      </c>
      <c r="C18" s="670">
        <v>8663</v>
      </c>
      <c r="D18" s="671"/>
      <c r="E18" s="672">
        <f>D18+C18</f>
        <v>8663</v>
      </c>
      <c r="F18" s="673">
        <v>0</v>
      </c>
      <c r="G18" s="671"/>
    </row>
    <row r="21" ht="12.75">
      <c r="D21" s="419"/>
    </row>
    <row r="23" ht="12.75">
      <c r="B23" s="416"/>
    </row>
    <row r="24" ht="12.75" customHeight="1">
      <c r="B24" s="416"/>
    </row>
    <row r="25" ht="12.75">
      <c r="B25" s="416"/>
    </row>
    <row r="26" ht="12.75">
      <c r="B26" s="416"/>
    </row>
    <row r="27" ht="12.75">
      <c r="B27" s="416"/>
    </row>
  </sheetData>
  <sheetProtection/>
  <mergeCells count="4">
    <mergeCell ref="A1:G1"/>
    <mergeCell ref="A2:G2"/>
    <mergeCell ref="A3:G3"/>
    <mergeCell ref="A5:G5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6" sqref="E6"/>
    </sheetView>
  </sheetViews>
  <sheetFormatPr defaultColWidth="9.00390625" defaultRowHeight="12.75"/>
  <cols>
    <col min="1" max="1" width="7.00390625" style="613" customWidth="1"/>
    <col min="2" max="2" width="32.625" style="614" customWidth="1"/>
    <col min="3" max="3" width="23.50390625" style="614" customWidth="1"/>
    <col min="4" max="4" width="25.00390625" style="614" customWidth="1"/>
    <col min="5" max="5" width="14.50390625" style="614" customWidth="1"/>
    <col min="6" max="6" width="15.375" style="614" customWidth="1"/>
    <col min="7" max="7" width="13.625" style="614" customWidth="1"/>
    <col min="8" max="16384" width="9.375" style="614" customWidth="1"/>
  </cols>
  <sheetData>
    <row r="1" spans="1:7" ht="57" customHeight="1">
      <c r="A1" s="1156" t="s">
        <v>844</v>
      </c>
      <c r="B1" s="1156"/>
      <c r="C1" s="1156"/>
      <c r="D1" s="1156"/>
      <c r="E1" s="1156"/>
      <c r="F1" s="1156"/>
      <c r="G1" s="1156"/>
    </row>
    <row r="2" ht="13.5">
      <c r="G2" s="414"/>
    </row>
    <row r="3" spans="1:7" ht="27" customHeight="1">
      <c r="A3" s="625"/>
      <c r="B3" s="625"/>
      <c r="C3" s="625"/>
      <c r="D3" s="625"/>
      <c r="E3" s="625"/>
      <c r="F3" s="1165" t="s">
        <v>794</v>
      </c>
      <c r="G3" s="1165"/>
    </row>
    <row r="4" ht="13.5" thickBot="1">
      <c r="G4" s="749" t="s">
        <v>652</v>
      </c>
    </row>
    <row r="5" spans="1:7" ht="17.25" customHeight="1" thickBot="1">
      <c r="A5" s="1161" t="s">
        <v>329</v>
      </c>
      <c r="B5" s="1163" t="s">
        <v>77</v>
      </c>
      <c r="C5" s="1163" t="s">
        <v>81</v>
      </c>
      <c r="D5" s="1163" t="s">
        <v>93</v>
      </c>
      <c r="E5" s="1157" t="s">
        <v>845</v>
      </c>
      <c r="F5" s="1157"/>
      <c r="G5" s="1158"/>
    </row>
    <row r="6" spans="1:7" s="616" customFormat="1" ht="57.75" customHeight="1" thickBot="1">
      <c r="A6" s="1162"/>
      <c r="B6" s="1164"/>
      <c r="C6" s="1164"/>
      <c r="D6" s="1164"/>
      <c r="E6" s="615" t="s">
        <v>74</v>
      </c>
      <c r="F6" s="636" t="s">
        <v>94</v>
      </c>
      <c r="G6" s="637" t="s">
        <v>84</v>
      </c>
    </row>
    <row r="7" spans="1:7" s="620" customFormat="1" ht="15" customHeight="1" thickBot="1">
      <c r="A7" s="617">
        <v>1</v>
      </c>
      <c r="B7" s="618">
        <v>2</v>
      </c>
      <c r="C7" s="618">
        <v>3</v>
      </c>
      <c r="D7" s="618">
        <v>4</v>
      </c>
      <c r="E7" s="618" t="s">
        <v>83</v>
      </c>
      <c r="F7" s="618">
        <v>6</v>
      </c>
      <c r="G7" s="619">
        <v>7</v>
      </c>
    </row>
    <row r="8" spans="1:7" ht="15" customHeight="1">
      <c r="A8" s="623" t="s">
        <v>320</v>
      </c>
      <c r="B8" s="621" t="s">
        <v>80</v>
      </c>
      <c r="C8" s="626">
        <v>89520</v>
      </c>
      <c r="D8" s="627">
        <v>-76907</v>
      </c>
      <c r="E8" s="628">
        <f>C8+D8</f>
        <v>12613</v>
      </c>
      <c r="F8" s="626">
        <v>12613</v>
      </c>
      <c r="G8" s="629">
        <v>0</v>
      </c>
    </row>
    <row r="9" spans="1:7" ht="15" customHeight="1">
      <c r="A9" s="624" t="s">
        <v>321</v>
      </c>
      <c r="B9" s="622" t="s">
        <v>169</v>
      </c>
      <c r="C9" s="630">
        <v>-47800</v>
      </c>
      <c r="D9" s="631">
        <v>47840</v>
      </c>
      <c r="E9" s="628">
        <f>C9+D9</f>
        <v>40</v>
      </c>
      <c r="F9" s="630">
        <v>40</v>
      </c>
      <c r="G9" s="632">
        <v>0</v>
      </c>
    </row>
    <row r="10" spans="1:7" ht="15" customHeight="1" thickBot="1">
      <c r="A10" s="624" t="s">
        <v>322</v>
      </c>
      <c r="B10" s="622"/>
      <c r="C10" s="630"/>
      <c r="D10" s="630"/>
      <c r="E10" s="628"/>
      <c r="F10" s="630"/>
      <c r="G10" s="633"/>
    </row>
    <row r="11" spans="1:7" ht="15" customHeight="1" thickBot="1">
      <c r="A11" s="1159" t="s">
        <v>161</v>
      </c>
      <c r="B11" s="1160"/>
      <c r="C11" s="634">
        <f>SUM(C8:C10)</f>
        <v>41720</v>
      </c>
      <c r="D11" s="634">
        <f>SUM(D8:D10)</f>
        <v>-29067</v>
      </c>
      <c r="E11" s="634">
        <f>SUM(E8:E10)</f>
        <v>12653</v>
      </c>
      <c r="F11" s="634">
        <f>SUM(F8:F10)</f>
        <v>12653</v>
      </c>
      <c r="G11" s="635">
        <f>SUM(G8:G10)</f>
        <v>0</v>
      </c>
    </row>
  </sheetData>
  <sheetProtection/>
  <mergeCells count="8">
    <mergeCell ref="A1:G1"/>
    <mergeCell ref="E5:G5"/>
    <mergeCell ref="A11:B11"/>
    <mergeCell ref="A5:A6"/>
    <mergeCell ref="B5:B6"/>
    <mergeCell ref="C5:C6"/>
    <mergeCell ref="D5:D6"/>
    <mergeCell ref="F3:G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300" verticalDpi="300" orientation="landscape" paperSize="9" r:id="rId1"/>
  <headerFooter alignWithMargins="0">
    <oddHeader>&amp;C&amp;"Times New Roman CE,Félkövér"&amp;12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E46"/>
  <sheetViews>
    <sheetView zoomScalePageLayoutView="0" workbookViewId="0" topLeftCell="A26">
      <selection activeCell="E43" sqref="A7:E43"/>
    </sheetView>
  </sheetViews>
  <sheetFormatPr defaultColWidth="9.00390625" defaultRowHeight="12.75"/>
  <cols>
    <col min="1" max="1" width="6.50390625" style="418" customWidth="1"/>
    <col min="2" max="2" width="61.625" style="418" customWidth="1"/>
    <col min="3" max="5" width="16.00390625" style="416" customWidth="1"/>
    <col min="6" max="16384" width="9.375" style="416" customWidth="1"/>
  </cols>
  <sheetData>
    <row r="1" spans="1:5" s="415" customFormat="1" ht="29.25" customHeight="1">
      <c r="A1" s="1152" t="s">
        <v>79</v>
      </c>
      <c r="B1" s="1152"/>
      <c r="C1" s="1152"/>
      <c r="D1" s="1152"/>
      <c r="E1" s="1152"/>
    </row>
    <row r="2" spans="1:5" s="415" customFormat="1" ht="21" customHeight="1">
      <c r="A2" s="1153" t="s">
        <v>231</v>
      </c>
      <c r="B2" s="1153"/>
      <c r="C2" s="1153"/>
      <c r="D2" s="1153"/>
      <c r="E2" s="1153"/>
    </row>
    <row r="3" spans="1:5" s="415" customFormat="1" ht="23.25" customHeight="1">
      <c r="A3" s="1154" t="s">
        <v>676</v>
      </c>
      <c r="B3" s="1154"/>
      <c r="C3" s="1154"/>
      <c r="D3" s="1154"/>
      <c r="E3" s="1154"/>
    </row>
    <row r="4" spans="1:5" s="415" customFormat="1" ht="23.25" customHeight="1">
      <c r="A4" s="718"/>
      <c r="B4" s="718"/>
      <c r="C4" s="718"/>
      <c r="D4" s="718"/>
      <c r="E4" s="718"/>
    </row>
    <row r="5" spans="1:5" s="415" customFormat="1" ht="23.25" customHeight="1">
      <c r="A5" s="718"/>
      <c r="B5" s="718"/>
      <c r="C5" s="718"/>
      <c r="D5" s="1175" t="s">
        <v>793</v>
      </c>
      <c r="E5" s="1175"/>
    </row>
    <row r="6" spans="1:5" ht="13.5" customHeight="1" thickBot="1">
      <c r="A6" s="1174" t="s">
        <v>652</v>
      </c>
      <c r="B6" s="1174"/>
      <c r="C6" s="1174"/>
      <c r="D6" s="1174"/>
      <c r="E6" s="1174"/>
    </row>
    <row r="7" spans="1:5" s="421" customFormat="1" ht="28.5" customHeight="1">
      <c r="A7" s="1166" t="s">
        <v>635</v>
      </c>
      <c r="B7" s="1168" t="s">
        <v>319</v>
      </c>
      <c r="C7" s="420" t="s">
        <v>232</v>
      </c>
      <c r="D7" s="420" t="s">
        <v>233</v>
      </c>
      <c r="E7" s="1170" t="s">
        <v>234</v>
      </c>
    </row>
    <row r="8" spans="1:5" s="421" customFormat="1" ht="12.75">
      <c r="A8" s="1167"/>
      <c r="B8" s="1169"/>
      <c r="C8" s="1172" t="s">
        <v>235</v>
      </c>
      <c r="D8" s="1173"/>
      <c r="E8" s="1171"/>
    </row>
    <row r="9" spans="1:5" s="425" customFormat="1" ht="15" customHeight="1" thickBot="1">
      <c r="A9" s="422">
        <v>1</v>
      </c>
      <c r="B9" s="423">
        <v>2</v>
      </c>
      <c r="C9" s="423">
        <v>3</v>
      </c>
      <c r="D9" s="423">
        <v>4</v>
      </c>
      <c r="E9" s="424">
        <v>5</v>
      </c>
    </row>
    <row r="10" spans="1:5" s="425" customFormat="1" ht="12.75">
      <c r="A10" s="426">
        <v>1</v>
      </c>
      <c r="B10" s="427" t="s">
        <v>461</v>
      </c>
      <c r="C10" s="657">
        <v>48814</v>
      </c>
      <c r="D10" s="657">
        <v>50973</v>
      </c>
      <c r="E10" s="722">
        <v>49617</v>
      </c>
    </row>
    <row r="11" spans="1:5" s="425" customFormat="1" ht="12.75">
      <c r="A11" s="428">
        <v>2</v>
      </c>
      <c r="B11" s="429" t="s">
        <v>236</v>
      </c>
      <c r="C11" s="652">
        <v>11607</v>
      </c>
      <c r="D11" s="652">
        <v>12696</v>
      </c>
      <c r="E11" s="723">
        <v>12599</v>
      </c>
    </row>
    <row r="12" spans="1:5" s="425" customFormat="1" ht="12.75">
      <c r="A12" s="428">
        <v>3</v>
      </c>
      <c r="B12" s="429" t="s">
        <v>237</v>
      </c>
      <c r="C12" s="652">
        <v>63168</v>
      </c>
      <c r="D12" s="652">
        <v>67630</v>
      </c>
      <c r="E12" s="723">
        <v>62157</v>
      </c>
    </row>
    <row r="13" spans="1:5" s="425" customFormat="1" ht="12.75">
      <c r="A13" s="428">
        <v>4</v>
      </c>
      <c r="B13" s="429" t="s">
        <v>520</v>
      </c>
      <c r="C13" s="652">
        <v>7640</v>
      </c>
      <c r="D13" s="652">
        <v>8422</v>
      </c>
      <c r="E13" s="723">
        <v>6394</v>
      </c>
    </row>
    <row r="14" spans="1:5" s="425" customFormat="1" ht="12.75">
      <c r="A14" s="428">
        <v>5</v>
      </c>
      <c r="B14" s="429" t="s">
        <v>530</v>
      </c>
      <c r="C14" s="652">
        <v>68482</v>
      </c>
      <c r="D14" s="652">
        <v>54396</v>
      </c>
      <c r="E14" s="723">
        <v>49078</v>
      </c>
    </row>
    <row r="15" spans="1:5" s="425" customFormat="1" ht="12.75">
      <c r="A15" s="428">
        <v>6</v>
      </c>
      <c r="B15" s="429" t="s">
        <v>540</v>
      </c>
      <c r="C15" s="652">
        <v>12055</v>
      </c>
      <c r="D15" s="652">
        <v>17604</v>
      </c>
      <c r="E15" s="723">
        <v>17227</v>
      </c>
    </row>
    <row r="16" spans="1:5" s="425" customFormat="1" ht="12.75">
      <c r="A16" s="430">
        <v>7</v>
      </c>
      <c r="B16" s="431" t="s">
        <v>548</v>
      </c>
      <c r="C16" s="661">
        <v>6765</v>
      </c>
      <c r="D16" s="661">
        <v>10489</v>
      </c>
      <c r="E16" s="724">
        <v>10160</v>
      </c>
    </row>
    <row r="17" spans="1:5" s="425" customFormat="1" ht="13.5" thickBot="1">
      <c r="A17" s="428">
        <v>8</v>
      </c>
      <c r="B17" s="429" t="s">
        <v>554</v>
      </c>
      <c r="C17" s="652">
        <v>0</v>
      </c>
      <c r="D17" s="652">
        <v>0</v>
      </c>
      <c r="E17" s="723">
        <v>0</v>
      </c>
    </row>
    <row r="18" spans="1:5" s="434" customFormat="1" ht="21.75" thickBot="1">
      <c r="A18" s="432">
        <v>9</v>
      </c>
      <c r="B18" s="433" t="s">
        <v>0</v>
      </c>
      <c r="C18" s="725">
        <f>SUM(C10:C17)</f>
        <v>218531</v>
      </c>
      <c r="D18" s="725">
        <f>SUM(D10:D17)</f>
        <v>222210</v>
      </c>
      <c r="E18" s="962">
        <f>SUM(E10:E17)</f>
        <v>207232</v>
      </c>
    </row>
    <row r="19" spans="1:5" s="434" customFormat="1" ht="15">
      <c r="A19" s="430">
        <v>10</v>
      </c>
      <c r="B19" s="431" t="s">
        <v>799</v>
      </c>
      <c r="C19" s="726">
        <v>0</v>
      </c>
      <c r="D19" s="726">
        <v>40000</v>
      </c>
      <c r="E19" s="727">
        <v>40000</v>
      </c>
    </row>
    <row r="20" spans="1:5" s="434" customFormat="1" ht="15">
      <c r="A20" s="430">
        <v>11</v>
      </c>
      <c r="B20" s="431" t="s">
        <v>641</v>
      </c>
      <c r="C20" s="726">
        <v>3606</v>
      </c>
      <c r="D20" s="726">
        <v>3606</v>
      </c>
      <c r="E20" s="727">
        <v>3606</v>
      </c>
    </row>
    <row r="21" spans="1:5" s="434" customFormat="1" ht="15">
      <c r="A21" s="430">
        <v>12</v>
      </c>
      <c r="B21" s="431" t="s">
        <v>569</v>
      </c>
      <c r="C21" s="726">
        <v>47794</v>
      </c>
      <c r="D21" s="726">
        <v>47794</v>
      </c>
      <c r="E21" s="727">
        <v>47794</v>
      </c>
    </row>
    <row r="22" spans="1:5" s="434" customFormat="1" ht="15.75" thickBot="1">
      <c r="A22" s="430">
        <v>13</v>
      </c>
      <c r="B22" s="431" t="s">
        <v>800</v>
      </c>
      <c r="C22" s="726">
        <v>0</v>
      </c>
      <c r="D22" s="726">
        <v>0</v>
      </c>
      <c r="E22" s="727">
        <v>25000</v>
      </c>
    </row>
    <row r="23" spans="1:5" s="434" customFormat="1" ht="15.75" thickBot="1">
      <c r="A23" s="432">
        <v>14</v>
      </c>
      <c r="B23" s="433" t="s">
        <v>801</v>
      </c>
      <c r="C23" s="725">
        <f>SUM(C19:C22)</f>
        <v>51400</v>
      </c>
      <c r="D23" s="725">
        <f>SUM(D19:D22)</f>
        <v>91400</v>
      </c>
      <c r="E23" s="962">
        <f>SUM(E19:E22)</f>
        <v>116400</v>
      </c>
    </row>
    <row r="24" spans="1:5" s="434" customFormat="1" ht="15.75" thickBot="1">
      <c r="A24" s="432">
        <v>15</v>
      </c>
      <c r="B24" s="433" t="s">
        <v>802</v>
      </c>
      <c r="C24" s="725">
        <f>C18+C23</f>
        <v>269931</v>
      </c>
      <c r="D24" s="725">
        <f>D18+D23</f>
        <v>313610</v>
      </c>
      <c r="E24" s="962">
        <f>E18+E23</f>
        <v>323632</v>
      </c>
    </row>
    <row r="25" spans="1:5" s="737" customFormat="1" ht="29.25" customHeight="1" thickBot="1">
      <c r="A25" s="734">
        <v>16</v>
      </c>
      <c r="B25" s="735" t="s">
        <v>803</v>
      </c>
      <c r="C25" s="736">
        <f>SUM(C24:C24)</f>
        <v>269931</v>
      </c>
      <c r="D25" s="736">
        <f>SUM(D24:D24)</f>
        <v>313610</v>
      </c>
      <c r="E25" s="963">
        <f>SUM(E24:E24)</f>
        <v>323632</v>
      </c>
    </row>
    <row r="26" spans="1:5" s="425" customFormat="1" ht="12.75">
      <c r="A26" s="426">
        <v>17</v>
      </c>
      <c r="B26" s="427" t="s">
        <v>636</v>
      </c>
      <c r="C26" s="728">
        <v>115692</v>
      </c>
      <c r="D26" s="728">
        <v>118472</v>
      </c>
      <c r="E26" s="729">
        <v>118472</v>
      </c>
    </row>
    <row r="27" spans="1:5" s="425" customFormat="1" ht="12.75">
      <c r="A27" s="428">
        <v>18</v>
      </c>
      <c r="B27" s="429" t="s">
        <v>642</v>
      </c>
      <c r="C27" s="730">
        <v>38776</v>
      </c>
      <c r="D27" s="730">
        <v>38082</v>
      </c>
      <c r="E27" s="731">
        <v>37883</v>
      </c>
    </row>
    <row r="28" spans="1:5" s="425" customFormat="1" ht="12.75">
      <c r="A28" s="426">
        <v>19</v>
      </c>
      <c r="B28" s="429" t="s">
        <v>643</v>
      </c>
      <c r="C28" s="730">
        <v>13864</v>
      </c>
      <c r="D28" s="730">
        <v>18204</v>
      </c>
      <c r="E28" s="731">
        <v>18165</v>
      </c>
    </row>
    <row r="29" spans="1:5" s="425" customFormat="1" ht="12.75">
      <c r="A29" s="428">
        <v>20</v>
      </c>
      <c r="B29" s="429" t="s">
        <v>410</v>
      </c>
      <c r="C29" s="730">
        <v>52310</v>
      </c>
      <c r="D29" s="730">
        <v>83075</v>
      </c>
      <c r="E29" s="731">
        <v>81635</v>
      </c>
    </row>
    <row r="30" spans="1:5" s="425" customFormat="1" ht="12.75">
      <c r="A30" s="426">
        <v>21</v>
      </c>
      <c r="B30" s="429" t="s">
        <v>422</v>
      </c>
      <c r="C30" s="730">
        <v>38857</v>
      </c>
      <c r="D30" s="730">
        <v>41065</v>
      </c>
      <c r="E30" s="731">
        <v>40388</v>
      </c>
    </row>
    <row r="31" spans="1:5" s="425" customFormat="1" ht="12.75">
      <c r="A31" s="428">
        <v>22</v>
      </c>
      <c r="B31" s="429" t="s">
        <v>438</v>
      </c>
      <c r="C31" s="730">
        <v>0</v>
      </c>
      <c r="D31" s="730">
        <v>69</v>
      </c>
      <c r="E31" s="731">
        <v>69</v>
      </c>
    </row>
    <row r="32" spans="1:5" s="425" customFormat="1" ht="12.75">
      <c r="A32" s="426">
        <v>23</v>
      </c>
      <c r="B32" s="429" t="s">
        <v>442</v>
      </c>
      <c r="C32" s="730">
        <v>50</v>
      </c>
      <c r="D32" s="730">
        <v>150</v>
      </c>
      <c r="E32" s="731">
        <v>140</v>
      </c>
    </row>
    <row r="33" spans="1:5" s="425" customFormat="1" ht="13.5" thickBot="1">
      <c r="A33" s="428">
        <v>24</v>
      </c>
      <c r="B33" s="429" t="s">
        <v>448</v>
      </c>
      <c r="C33" s="726">
        <v>0</v>
      </c>
      <c r="D33" s="726">
        <v>0</v>
      </c>
      <c r="E33" s="727">
        <v>0</v>
      </c>
    </row>
    <row r="34" spans="1:5" s="425" customFormat="1" ht="21.75" thickBot="1">
      <c r="A34" s="432">
        <v>25</v>
      </c>
      <c r="B34" s="433" t="s">
        <v>804</v>
      </c>
      <c r="C34" s="732">
        <f>C26+C27+C28+C29+C30+C32+C33</f>
        <v>259549</v>
      </c>
      <c r="D34" s="732">
        <f>D26+D27+D28+D29+D30+D32+D33+D31</f>
        <v>299117</v>
      </c>
      <c r="E34" s="964">
        <f>E26+E27+E28+E29+E30+E32+E33+E31</f>
        <v>296752</v>
      </c>
    </row>
    <row r="35" spans="1:5" s="425" customFormat="1" ht="12.75">
      <c r="A35" s="426">
        <v>26</v>
      </c>
      <c r="B35" s="431" t="s">
        <v>644</v>
      </c>
      <c r="C35" s="728">
        <v>10382</v>
      </c>
      <c r="D35" s="728">
        <v>10382</v>
      </c>
      <c r="E35" s="729">
        <v>10382</v>
      </c>
    </row>
    <row r="36" spans="1:5" s="425" customFormat="1" ht="12.75">
      <c r="A36" s="430">
        <v>27</v>
      </c>
      <c r="B36" s="431" t="s">
        <v>457</v>
      </c>
      <c r="C36" s="726">
        <v>0</v>
      </c>
      <c r="D36" s="726">
        <v>4111</v>
      </c>
      <c r="E36" s="727">
        <v>4111</v>
      </c>
    </row>
    <row r="37" spans="1:5" s="425" customFormat="1" ht="13.5" thickBot="1">
      <c r="A37" s="426">
        <v>28</v>
      </c>
      <c r="B37" s="431" t="s">
        <v>453</v>
      </c>
      <c r="C37" s="728">
        <v>0</v>
      </c>
      <c r="D37" s="728">
        <v>0</v>
      </c>
      <c r="E37" s="729">
        <v>25000</v>
      </c>
    </row>
    <row r="38" spans="1:5" s="425" customFormat="1" ht="13.5" thickBot="1">
      <c r="A38" s="432">
        <v>29</v>
      </c>
      <c r="B38" s="433" t="s">
        <v>805</v>
      </c>
      <c r="C38" s="732">
        <f>SUM(,C35:C37)</f>
        <v>10382</v>
      </c>
      <c r="D38" s="732">
        <f>SUM(,D35:D37)</f>
        <v>14493</v>
      </c>
      <c r="E38" s="964">
        <f>SUM(,E35:E37)</f>
        <v>39493</v>
      </c>
    </row>
    <row r="39" spans="1:5" s="434" customFormat="1" ht="15.75" thickBot="1">
      <c r="A39" s="435">
        <v>30</v>
      </c>
      <c r="B39" s="436" t="s">
        <v>806</v>
      </c>
      <c r="C39" s="733">
        <f>C34+C38</f>
        <v>269931</v>
      </c>
      <c r="D39" s="733">
        <f>D34+D38</f>
        <v>313610</v>
      </c>
      <c r="E39" s="965">
        <f>E34+E38</f>
        <v>336245</v>
      </c>
    </row>
    <row r="40" spans="1:5" s="425" customFormat="1" ht="27" customHeight="1" thickBot="1">
      <c r="A40" s="738">
        <v>31</v>
      </c>
      <c r="B40" s="739" t="s">
        <v>807</v>
      </c>
      <c r="C40" s="740">
        <f>C39</f>
        <v>269931</v>
      </c>
      <c r="D40" s="740">
        <f>D39</f>
        <v>313610</v>
      </c>
      <c r="E40" s="966">
        <f>E39</f>
        <v>336245</v>
      </c>
    </row>
    <row r="41" spans="1:5" s="425" customFormat="1" ht="27" customHeight="1" thickBot="1">
      <c r="A41" s="437">
        <v>32</v>
      </c>
      <c r="B41" s="433" t="s">
        <v>808</v>
      </c>
      <c r="C41" s="732">
        <f>C34-C18</f>
        <v>41018</v>
      </c>
      <c r="D41" s="732">
        <f>D34-D18</f>
        <v>76907</v>
      </c>
      <c r="E41" s="964">
        <f>E34-E18</f>
        <v>89520</v>
      </c>
    </row>
    <row r="42" spans="1:5" s="425" customFormat="1" ht="27" customHeight="1" thickBot="1">
      <c r="A42" s="437">
        <v>33</v>
      </c>
      <c r="B42" s="433" t="s">
        <v>809</v>
      </c>
      <c r="C42" s="732">
        <f>C38-C23</f>
        <v>-41018</v>
      </c>
      <c r="D42" s="732">
        <f>D38-D23</f>
        <v>-76907</v>
      </c>
      <c r="E42" s="964">
        <f>E38-E23</f>
        <v>-76907</v>
      </c>
    </row>
    <row r="43" spans="1:5" s="743" customFormat="1" ht="27" customHeight="1" thickBot="1">
      <c r="A43" s="741">
        <v>34</v>
      </c>
      <c r="B43" s="742" t="s">
        <v>810</v>
      </c>
      <c r="C43" s="744"/>
      <c r="D43" s="744"/>
      <c r="E43" s="967">
        <f>E41+E42</f>
        <v>12613</v>
      </c>
    </row>
    <row r="46" ht="12.75">
      <c r="C46" s="419"/>
    </row>
  </sheetData>
  <sheetProtection/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rintOptions horizontalCentered="1"/>
  <pageMargins left="0.3937007874015748" right="0.6299212598425197" top="0.35433070866141736" bottom="0.3937007874015748" header="0.5905511811023623" footer="0.7874015748031497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9"/>
  <sheetViews>
    <sheetView view="pageBreakPreview" zoomScaleSheetLayoutView="100" zoomScalePageLayoutView="0" workbookViewId="0" topLeftCell="A34">
      <selection activeCell="E48" sqref="A5:E48"/>
    </sheetView>
  </sheetViews>
  <sheetFormatPr defaultColWidth="10.625" defaultRowHeight="12.75"/>
  <cols>
    <col min="1" max="1" width="7.125" style="159" customWidth="1"/>
    <col min="2" max="2" width="55.50390625" style="159" customWidth="1"/>
    <col min="3" max="3" width="13.875" style="159" customWidth="1"/>
    <col min="4" max="4" width="14.625" style="159" customWidth="1"/>
    <col min="5" max="5" width="12.875" style="159" customWidth="1"/>
    <col min="6" max="16384" width="10.625" style="159" customWidth="1"/>
  </cols>
  <sheetData>
    <row r="1" spans="1:5" ht="30" customHeight="1">
      <c r="A1" s="1010" t="s">
        <v>383</v>
      </c>
      <c r="B1" s="1010"/>
      <c r="C1" s="1010"/>
      <c r="D1" s="1010"/>
      <c r="E1" s="1010"/>
    </row>
    <row r="2" spans="1:5" ht="18" customHeight="1">
      <c r="A2" s="1011" t="s">
        <v>384</v>
      </c>
      <c r="B2" s="1011"/>
      <c r="C2" s="1011"/>
      <c r="D2" s="1011"/>
      <c r="E2" s="1011"/>
    </row>
    <row r="3" spans="1:5" ht="17.25" customHeight="1">
      <c r="A3" s="161"/>
      <c r="B3" s="162"/>
      <c r="C3" s="160"/>
      <c r="D3" s="1012" t="s">
        <v>656</v>
      </c>
      <c r="E3" s="1012"/>
    </row>
    <row r="4" spans="1:5" ht="13.5" thickBot="1">
      <c r="A4" s="163"/>
      <c r="B4" s="163"/>
      <c r="C4" s="164"/>
      <c r="D4" s="1013" t="s">
        <v>339</v>
      </c>
      <c r="E4" s="1013"/>
    </row>
    <row r="5" spans="1:5" ht="44.25" customHeight="1" thickTop="1">
      <c r="A5" s="909" t="s">
        <v>689</v>
      </c>
      <c r="B5" s="910" t="s">
        <v>386</v>
      </c>
      <c r="C5" s="911" t="s">
        <v>661</v>
      </c>
      <c r="D5" s="911" t="s">
        <v>662</v>
      </c>
      <c r="E5" s="937" t="s">
        <v>663</v>
      </c>
    </row>
    <row r="6" spans="1:5" ht="12.75" customHeight="1">
      <c r="A6" s="912" t="s">
        <v>306</v>
      </c>
      <c r="B6" s="908" t="s">
        <v>255</v>
      </c>
      <c r="C6" s="908" t="s">
        <v>256</v>
      </c>
      <c r="D6" s="908" t="s">
        <v>257</v>
      </c>
      <c r="E6" s="938" t="s">
        <v>258</v>
      </c>
    </row>
    <row r="7" spans="1:5" ht="21.75" customHeight="1">
      <c r="A7" s="175" t="s">
        <v>387</v>
      </c>
      <c r="B7" s="176" t="s">
        <v>388</v>
      </c>
      <c r="C7" s="779">
        <f>C8+C15</f>
        <v>154468</v>
      </c>
      <c r="D7" s="779">
        <f>D8+D15</f>
        <v>156554</v>
      </c>
      <c r="E7" s="939">
        <f>E8+E15</f>
        <v>156355</v>
      </c>
    </row>
    <row r="8" spans="1:5" s="903" customFormat="1" ht="21.75" customHeight="1">
      <c r="A8" s="170" t="s">
        <v>389</v>
      </c>
      <c r="B8" s="171" t="s">
        <v>390</v>
      </c>
      <c r="C8" s="776">
        <f>SUM(C9:C14)</f>
        <v>115692</v>
      </c>
      <c r="D8" s="172">
        <v>118472</v>
      </c>
      <c r="E8" s="940">
        <f>SUM(E9:E14)</f>
        <v>118472</v>
      </c>
    </row>
    <row r="9" spans="1:5" s="903" customFormat="1" ht="21.75" customHeight="1" hidden="1">
      <c r="A9" s="170" t="s">
        <v>391</v>
      </c>
      <c r="B9" s="171" t="s">
        <v>392</v>
      </c>
      <c r="C9" s="776">
        <v>46294</v>
      </c>
      <c r="D9" s="172">
        <v>46579</v>
      </c>
      <c r="E9" s="940">
        <v>46579</v>
      </c>
    </row>
    <row r="10" spans="1:5" s="903" customFormat="1" ht="21.75" customHeight="1" hidden="1">
      <c r="A10" s="170" t="s">
        <v>393</v>
      </c>
      <c r="B10" s="171" t="s">
        <v>394</v>
      </c>
      <c r="C10" s="776">
        <v>46469</v>
      </c>
      <c r="D10" s="172">
        <v>46469</v>
      </c>
      <c r="E10" s="940">
        <v>46469</v>
      </c>
    </row>
    <row r="11" spans="1:5" s="903" customFormat="1" ht="21.75" customHeight="1" hidden="1">
      <c r="A11" s="170" t="s">
        <v>395</v>
      </c>
      <c r="B11" s="171" t="s">
        <v>396</v>
      </c>
      <c r="C11" s="776">
        <v>19129</v>
      </c>
      <c r="D11" s="172">
        <v>19512</v>
      </c>
      <c r="E11" s="940">
        <v>19512</v>
      </c>
    </row>
    <row r="12" spans="1:5" s="903" customFormat="1" ht="21.75" customHeight="1" hidden="1">
      <c r="A12" s="170" t="s">
        <v>397</v>
      </c>
      <c r="B12" s="171" t="s">
        <v>398</v>
      </c>
      <c r="C12" s="776">
        <v>1200</v>
      </c>
      <c r="D12" s="172">
        <v>1200</v>
      </c>
      <c r="E12" s="940">
        <v>1200</v>
      </c>
    </row>
    <row r="13" spans="1:5" s="903" customFormat="1" ht="28.5" customHeight="1" hidden="1">
      <c r="A13" s="170" t="s">
        <v>399</v>
      </c>
      <c r="B13" s="173" t="s">
        <v>690</v>
      </c>
      <c r="C13" s="777">
        <v>2600</v>
      </c>
      <c r="D13" s="174">
        <v>3825</v>
      </c>
      <c r="E13" s="940">
        <v>3825</v>
      </c>
    </row>
    <row r="14" spans="1:5" s="903" customFormat="1" ht="21.75" customHeight="1" hidden="1">
      <c r="A14" s="170" t="s">
        <v>400</v>
      </c>
      <c r="B14" s="173" t="s">
        <v>691</v>
      </c>
      <c r="C14" s="778">
        <v>0</v>
      </c>
      <c r="D14" s="453">
        <v>887</v>
      </c>
      <c r="E14" s="940">
        <v>887</v>
      </c>
    </row>
    <row r="15" spans="1:5" s="903" customFormat="1" ht="21.75" customHeight="1">
      <c r="A15" s="170" t="s">
        <v>401</v>
      </c>
      <c r="B15" s="171" t="s">
        <v>402</v>
      </c>
      <c r="C15" s="776">
        <v>38776</v>
      </c>
      <c r="D15" s="172">
        <v>38082</v>
      </c>
      <c r="E15" s="940">
        <v>37883</v>
      </c>
    </row>
    <row r="16" spans="1:5" ht="21.75" customHeight="1">
      <c r="A16" s="175" t="s">
        <v>403</v>
      </c>
      <c r="B16" s="176" t="s">
        <v>404</v>
      </c>
      <c r="C16" s="779">
        <f>SUM(C18:C18)</f>
        <v>13864</v>
      </c>
      <c r="D16" s="779">
        <f>SUM(D17:D18)</f>
        <v>18204</v>
      </c>
      <c r="E16" s="939">
        <f>SUM(E17:E18)</f>
        <v>18165</v>
      </c>
    </row>
    <row r="17" spans="1:5" ht="21.75" customHeight="1" hidden="1">
      <c r="A17" s="170" t="s">
        <v>405</v>
      </c>
      <c r="B17" s="173" t="s">
        <v>406</v>
      </c>
      <c r="C17" s="777">
        <v>0</v>
      </c>
      <c r="D17" s="174">
        <v>140</v>
      </c>
      <c r="E17" s="940">
        <v>140</v>
      </c>
    </row>
    <row r="18" spans="1:5" ht="21.75" customHeight="1" hidden="1">
      <c r="A18" s="170" t="s">
        <v>407</v>
      </c>
      <c r="B18" s="171" t="s">
        <v>408</v>
      </c>
      <c r="C18" s="776">
        <v>13864</v>
      </c>
      <c r="D18" s="172">
        <v>18064</v>
      </c>
      <c r="E18" s="940">
        <v>18025</v>
      </c>
    </row>
    <row r="19" spans="1:5" ht="21.75" customHeight="1">
      <c r="A19" s="175" t="s">
        <v>409</v>
      </c>
      <c r="B19" s="176" t="s">
        <v>410</v>
      </c>
      <c r="C19" s="779">
        <f>C20+C25</f>
        <v>52310</v>
      </c>
      <c r="D19" s="779">
        <f>D20+D25</f>
        <v>83075</v>
      </c>
      <c r="E19" s="939">
        <f>E20+E25</f>
        <v>81635</v>
      </c>
    </row>
    <row r="20" spans="1:5" s="178" customFormat="1" ht="23.25" customHeight="1">
      <c r="A20" s="170" t="s">
        <v>411</v>
      </c>
      <c r="B20" s="171" t="s">
        <v>412</v>
      </c>
      <c r="C20" s="776">
        <f>C21+C23+C24</f>
        <v>52260</v>
      </c>
      <c r="D20" s="172">
        <v>82960</v>
      </c>
      <c r="E20" s="940">
        <f>E21+E23+E24</f>
        <v>81571</v>
      </c>
    </row>
    <row r="21" spans="1:5" s="178" customFormat="1" ht="21.75" customHeight="1" hidden="1">
      <c r="A21" s="170" t="s">
        <v>413</v>
      </c>
      <c r="B21" s="171" t="s">
        <v>692</v>
      </c>
      <c r="C21" s="776">
        <f>C22</f>
        <v>50000</v>
      </c>
      <c r="D21" s="172">
        <v>80450</v>
      </c>
      <c r="E21" s="940">
        <f>E22</f>
        <v>79199</v>
      </c>
    </row>
    <row r="22" spans="1:5" s="790" customFormat="1" ht="21.75" customHeight="1" hidden="1">
      <c r="A22" s="786"/>
      <c r="B22" s="787" t="s">
        <v>414</v>
      </c>
      <c r="C22" s="788">
        <v>50000</v>
      </c>
      <c r="D22" s="789">
        <v>80450</v>
      </c>
      <c r="E22" s="941">
        <v>79199</v>
      </c>
    </row>
    <row r="23" spans="1:5" s="178" customFormat="1" ht="21.75" customHeight="1" hidden="1">
      <c r="A23" s="170" t="s">
        <v>415</v>
      </c>
      <c r="B23" s="171" t="s">
        <v>416</v>
      </c>
      <c r="C23" s="776">
        <v>2200</v>
      </c>
      <c r="D23" s="172">
        <v>2413</v>
      </c>
      <c r="E23" s="940">
        <v>2275</v>
      </c>
    </row>
    <row r="24" spans="1:5" s="178" customFormat="1" ht="21.75" customHeight="1" hidden="1">
      <c r="A24" s="170" t="s">
        <v>417</v>
      </c>
      <c r="B24" s="171" t="s">
        <v>418</v>
      </c>
      <c r="C24" s="776">
        <v>60</v>
      </c>
      <c r="D24" s="172">
        <v>97</v>
      </c>
      <c r="E24" s="940">
        <v>97</v>
      </c>
    </row>
    <row r="25" spans="1:5" s="178" customFormat="1" ht="21.75" customHeight="1">
      <c r="A25" s="170" t="s">
        <v>419</v>
      </c>
      <c r="B25" s="171" t="s">
        <v>420</v>
      </c>
      <c r="C25" s="776">
        <v>50</v>
      </c>
      <c r="D25" s="172">
        <v>115</v>
      </c>
      <c r="E25" s="940">
        <v>64</v>
      </c>
    </row>
    <row r="26" spans="1:5" ht="21.75" customHeight="1">
      <c r="A26" s="175" t="s">
        <v>421</v>
      </c>
      <c r="B26" s="176" t="s">
        <v>422</v>
      </c>
      <c r="C26" s="779">
        <f>SUM(C27:C37)</f>
        <v>38857</v>
      </c>
      <c r="D26" s="779">
        <f>SUM(D27:D36)</f>
        <v>41065</v>
      </c>
      <c r="E26" s="939">
        <f>SUM(E27:E36)</f>
        <v>40388</v>
      </c>
    </row>
    <row r="27" spans="1:5" ht="21.75" customHeight="1">
      <c r="A27" s="170" t="s">
        <v>811</v>
      </c>
      <c r="B27" s="171" t="s">
        <v>685</v>
      </c>
      <c r="C27" s="172">
        <v>0</v>
      </c>
      <c r="D27" s="172">
        <v>471</v>
      </c>
      <c r="E27" s="940">
        <v>468</v>
      </c>
    </row>
    <row r="28" spans="1:5" ht="21.75" customHeight="1">
      <c r="A28" s="170" t="s">
        <v>423</v>
      </c>
      <c r="B28" s="171" t="s">
        <v>424</v>
      </c>
      <c r="C28" s="172">
        <v>8500</v>
      </c>
      <c r="D28" s="172">
        <v>8075</v>
      </c>
      <c r="E28" s="940">
        <v>7895</v>
      </c>
    </row>
    <row r="29" spans="1:5" ht="21.75" customHeight="1">
      <c r="A29" s="170" t="s">
        <v>425</v>
      </c>
      <c r="B29" s="171" t="s">
        <v>426</v>
      </c>
      <c r="C29" s="776">
        <v>0</v>
      </c>
      <c r="D29" s="172">
        <v>409</v>
      </c>
      <c r="E29" s="940">
        <v>397</v>
      </c>
    </row>
    <row r="30" spans="1:5" ht="21.75" customHeight="1">
      <c r="A30" s="170" t="s">
        <v>427</v>
      </c>
      <c r="B30" s="171" t="s">
        <v>428</v>
      </c>
      <c r="C30" s="776">
        <v>3500</v>
      </c>
      <c r="D30" s="172">
        <v>4400</v>
      </c>
      <c r="E30" s="940">
        <v>4373</v>
      </c>
    </row>
    <row r="31" spans="1:5" ht="18.75" customHeight="1">
      <c r="A31" s="170" t="s">
        <v>429</v>
      </c>
      <c r="B31" s="171" t="s">
        <v>430</v>
      </c>
      <c r="C31" s="776">
        <v>10050</v>
      </c>
      <c r="D31" s="172">
        <v>10200</v>
      </c>
      <c r="E31" s="940">
        <v>9917</v>
      </c>
    </row>
    <row r="32" spans="1:5" ht="24.75" customHeight="1">
      <c r="A32" s="170" t="s">
        <v>431</v>
      </c>
      <c r="B32" s="171" t="s">
        <v>432</v>
      </c>
      <c r="C32" s="776">
        <v>5325</v>
      </c>
      <c r="D32" s="172">
        <v>5235</v>
      </c>
      <c r="E32" s="940">
        <v>5065</v>
      </c>
    </row>
    <row r="33" spans="1:5" ht="24.75" customHeight="1">
      <c r="A33" s="170" t="s">
        <v>683</v>
      </c>
      <c r="B33" s="171" t="s">
        <v>684</v>
      </c>
      <c r="C33" s="776">
        <v>10982</v>
      </c>
      <c r="D33" s="172">
        <v>11647</v>
      </c>
      <c r="E33" s="940">
        <v>11647</v>
      </c>
    </row>
    <row r="34" spans="1:5" ht="21.75" customHeight="1">
      <c r="A34" s="170" t="s">
        <v>433</v>
      </c>
      <c r="B34" s="171" t="s">
        <v>434</v>
      </c>
      <c r="C34" s="780">
        <v>200</v>
      </c>
      <c r="D34" s="452">
        <v>277</v>
      </c>
      <c r="E34" s="940">
        <v>277</v>
      </c>
    </row>
    <row r="35" spans="1:5" ht="21.75" customHeight="1">
      <c r="A35" s="170" t="s">
        <v>435</v>
      </c>
      <c r="B35" s="171" t="s">
        <v>686</v>
      </c>
      <c r="C35" s="780">
        <v>0</v>
      </c>
      <c r="D35" s="452">
        <v>50</v>
      </c>
      <c r="E35" s="940">
        <v>48</v>
      </c>
    </row>
    <row r="36" spans="1:5" ht="21.75" customHeight="1">
      <c r="A36" s="170" t="s">
        <v>812</v>
      </c>
      <c r="B36" s="171" t="s">
        <v>436</v>
      </c>
      <c r="C36" s="781">
        <v>300</v>
      </c>
      <c r="D36" s="781">
        <v>301</v>
      </c>
      <c r="E36" s="940">
        <v>301</v>
      </c>
    </row>
    <row r="37" spans="1:5" ht="21.75" customHeight="1">
      <c r="A37" s="175" t="s">
        <v>437</v>
      </c>
      <c r="B37" s="176" t="s">
        <v>438</v>
      </c>
      <c r="C37" s="782">
        <v>0</v>
      </c>
      <c r="D37" s="782">
        <f>D38</f>
        <v>69</v>
      </c>
      <c r="E37" s="939">
        <f>E38</f>
        <v>69</v>
      </c>
    </row>
    <row r="38" spans="1:5" ht="21.75" customHeight="1">
      <c r="A38" s="170" t="s">
        <v>439</v>
      </c>
      <c r="B38" s="171" t="s">
        <v>440</v>
      </c>
      <c r="C38" s="781">
        <v>0</v>
      </c>
      <c r="D38" s="781">
        <v>69</v>
      </c>
      <c r="E38" s="940">
        <v>69</v>
      </c>
    </row>
    <row r="39" spans="1:5" ht="21.75" customHeight="1">
      <c r="A39" s="175" t="s">
        <v>441</v>
      </c>
      <c r="B39" s="176" t="s">
        <v>442</v>
      </c>
      <c r="C39" s="779">
        <f>SUM(C40:C40)</f>
        <v>50</v>
      </c>
      <c r="D39" s="779">
        <f>SUM(D40:D41)</f>
        <v>150</v>
      </c>
      <c r="E39" s="939">
        <f>SUM(E40:E41)</f>
        <v>140</v>
      </c>
    </row>
    <row r="40" spans="1:5" ht="21.75" customHeight="1" hidden="1">
      <c r="A40" s="170" t="s">
        <v>443</v>
      </c>
      <c r="B40" s="171" t="s">
        <v>444</v>
      </c>
      <c r="C40" s="776">
        <v>50</v>
      </c>
      <c r="D40" s="172">
        <v>50</v>
      </c>
      <c r="E40" s="940">
        <v>40</v>
      </c>
    </row>
    <row r="41" spans="1:5" ht="21.75" customHeight="1" hidden="1">
      <c r="A41" s="170" t="s">
        <v>445</v>
      </c>
      <c r="B41" s="171" t="s">
        <v>446</v>
      </c>
      <c r="C41" s="776">
        <v>0</v>
      </c>
      <c r="D41" s="776">
        <v>100</v>
      </c>
      <c r="E41" s="940">
        <v>100</v>
      </c>
    </row>
    <row r="42" spans="1:5" ht="21.75" customHeight="1">
      <c r="A42" s="175" t="s">
        <v>447</v>
      </c>
      <c r="B42" s="176" t="s">
        <v>448</v>
      </c>
      <c r="C42" s="783">
        <v>0</v>
      </c>
      <c r="D42" s="783">
        <v>0</v>
      </c>
      <c r="E42" s="942">
        <v>0</v>
      </c>
    </row>
    <row r="43" spans="1:5" ht="30" customHeight="1">
      <c r="A43" s="179" t="s">
        <v>449</v>
      </c>
      <c r="B43" s="180" t="s">
        <v>450</v>
      </c>
      <c r="C43" s="784">
        <f>C7+C16+C19+C26+C37+C39</f>
        <v>259549</v>
      </c>
      <c r="D43" s="784">
        <f>D7+D16+D19+D26+D37+D39</f>
        <v>299117</v>
      </c>
      <c r="E43" s="943">
        <f>E7+E16+E19+E26+E37+E39+E42</f>
        <v>296752</v>
      </c>
    </row>
    <row r="44" spans="1:5" ht="21.75" customHeight="1">
      <c r="A44" s="175" t="s">
        <v>451</v>
      </c>
      <c r="B44" s="176" t="s">
        <v>452</v>
      </c>
      <c r="C44" s="779">
        <f>SUM(C45:C46)</f>
        <v>10382</v>
      </c>
      <c r="D44" s="779">
        <f>SUM(D45:D46)</f>
        <v>14493</v>
      </c>
      <c r="E44" s="939">
        <f>SUM(E45:E47)</f>
        <v>39493</v>
      </c>
    </row>
    <row r="45" spans="1:5" ht="21.75" customHeight="1">
      <c r="A45" s="170" t="s">
        <v>454</v>
      </c>
      <c r="B45" s="171" t="s">
        <v>455</v>
      </c>
      <c r="C45" s="776">
        <v>10382</v>
      </c>
      <c r="D45" s="172">
        <v>10382</v>
      </c>
      <c r="E45" s="940">
        <v>10382</v>
      </c>
    </row>
    <row r="46" spans="1:5" ht="21.75" customHeight="1">
      <c r="A46" s="170" t="s">
        <v>456</v>
      </c>
      <c r="B46" s="171" t="s">
        <v>457</v>
      </c>
      <c r="C46" s="776">
        <v>0</v>
      </c>
      <c r="D46" s="172">
        <v>4111</v>
      </c>
      <c r="E46" s="940">
        <v>4111</v>
      </c>
    </row>
    <row r="47" spans="1:5" ht="21.75" customHeight="1">
      <c r="A47" s="170" t="s">
        <v>687</v>
      </c>
      <c r="B47" s="171" t="s">
        <v>688</v>
      </c>
      <c r="C47" s="776">
        <v>0</v>
      </c>
      <c r="D47" s="172">
        <v>0</v>
      </c>
      <c r="E47" s="940">
        <v>25000</v>
      </c>
    </row>
    <row r="48" spans="1:5" s="184" customFormat="1" ht="37.5" customHeight="1" thickBot="1">
      <c r="A48" s="182" t="s">
        <v>813</v>
      </c>
      <c r="B48" s="183" t="s">
        <v>458</v>
      </c>
      <c r="C48" s="785">
        <f>C43+C44</f>
        <v>269931</v>
      </c>
      <c r="D48" s="785">
        <f>D43+D44</f>
        <v>313610</v>
      </c>
      <c r="E48" s="944">
        <f>E43+E44</f>
        <v>336245</v>
      </c>
    </row>
    <row r="49" spans="1:5" ht="17.25" thickBot="1" thickTop="1">
      <c r="A49" s="185"/>
      <c r="B49" s="185"/>
      <c r="C49" s="785"/>
      <c r="D49" s="185"/>
      <c r="E49" s="185"/>
    </row>
    <row r="50" ht="13.5" thickTop="1"/>
  </sheetData>
  <sheetProtection/>
  <mergeCells count="4">
    <mergeCell ref="A1:E1"/>
    <mergeCell ref="A2:E2"/>
    <mergeCell ref="D3:E3"/>
    <mergeCell ref="D4:E4"/>
  </mergeCells>
  <printOptions/>
  <pageMargins left="0.67" right="0.7480314960629921" top="0.63" bottom="0.55" header="0.5118110236220472" footer="0.5118110236220472"/>
  <pageSetup fitToHeight="1" fitToWidth="1" horizontalDpi="600" verticalDpi="600" orientation="portrait" paperSize="9" scale="93" r:id="rId1"/>
  <rowBreaks count="1" manualBreakCount="1">
    <brk id="48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SheetLayoutView="100" zoomScalePageLayoutView="0" workbookViewId="0" topLeftCell="A1">
      <selection activeCell="E34" sqref="E34"/>
    </sheetView>
  </sheetViews>
  <sheetFormatPr defaultColWidth="10.375" defaultRowHeight="12.75"/>
  <cols>
    <col min="1" max="1" width="63.875" style="1" customWidth="1"/>
    <col min="2" max="2" width="6.125" style="2" customWidth="1"/>
    <col min="3" max="3" width="15.375" style="1" customWidth="1"/>
    <col min="4" max="4" width="17.125" style="1" customWidth="1"/>
    <col min="5" max="16384" width="10.375" style="1" customWidth="1"/>
  </cols>
  <sheetData>
    <row r="1" spans="1:4" ht="49.5" customHeight="1">
      <c r="A1" s="1177" t="s">
        <v>824</v>
      </c>
      <c r="B1" s="1178"/>
      <c r="C1" s="1178"/>
      <c r="D1" s="1178"/>
    </row>
    <row r="2" spans="1:4" ht="21" customHeight="1">
      <c r="A2" s="1177" t="s">
        <v>679</v>
      </c>
      <c r="B2" s="1177"/>
      <c r="C2" s="1177"/>
      <c r="D2" s="1177"/>
    </row>
    <row r="3" spans="1:4" ht="18.75" customHeight="1">
      <c r="A3" s="719"/>
      <c r="B3" s="720"/>
      <c r="C3" s="720"/>
      <c r="D3" s="750" t="s">
        <v>796</v>
      </c>
    </row>
    <row r="4" spans="3:4" ht="16.5" thickBot="1">
      <c r="C4" s="1179" t="s">
        <v>652</v>
      </c>
      <c r="D4" s="1179"/>
    </row>
    <row r="5" spans="1:4" ht="15.75" customHeight="1">
      <c r="A5" s="1180" t="s">
        <v>252</v>
      </c>
      <c r="B5" s="1182" t="s">
        <v>175</v>
      </c>
      <c r="C5" s="1184" t="s">
        <v>96</v>
      </c>
      <c r="D5" s="1186" t="s">
        <v>653</v>
      </c>
    </row>
    <row r="6" spans="1:4" ht="11.25" customHeight="1">
      <c r="A6" s="1181"/>
      <c r="B6" s="1183"/>
      <c r="C6" s="1185"/>
      <c r="D6" s="1187"/>
    </row>
    <row r="7" spans="1:4" s="5" customFormat="1" ht="16.5" thickBot="1">
      <c r="A7" s="3" t="s">
        <v>254</v>
      </c>
      <c r="B7" s="4" t="s">
        <v>255</v>
      </c>
      <c r="C7" s="4" t="s">
        <v>256</v>
      </c>
      <c r="D7" s="968" t="s">
        <v>257</v>
      </c>
    </row>
    <row r="8" spans="1:4" s="8" customFormat="1" ht="15.75">
      <c r="A8" s="6" t="s">
        <v>119</v>
      </c>
      <c r="B8" s="7" t="s">
        <v>259</v>
      </c>
      <c r="C8" s="679">
        <f>SUM(C9:C11)</f>
        <v>1000</v>
      </c>
      <c r="D8" s="969">
        <f>SUM(D9:D11)</f>
        <v>1724</v>
      </c>
    </row>
    <row r="9" spans="1:4" s="8" customFormat="1" ht="15.75">
      <c r="A9" s="677" t="s">
        <v>97</v>
      </c>
      <c r="B9" s="19" t="s">
        <v>260</v>
      </c>
      <c r="C9" s="680">
        <v>1000</v>
      </c>
      <c r="D9" s="970">
        <v>1000</v>
      </c>
    </row>
    <row r="10" spans="1:4" s="8" customFormat="1" ht="15.75">
      <c r="A10" s="677" t="s">
        <v>98</v>
      </c>
      <c r="B10" s="19" t="s">
        <v>261</v>
      </c>
      <c r="C10" s="680">
        <v>0</v>
      </c>
      <c r="D10" s="970">
        <v>724</v>
      </c>
    </row>
    <row r="11" spans="1:4" s="8" customFormat="1" ht="15.75">
      <c r="A11" s="677" t="s">
        <v>99</v>
      </c>
      <c r="B11" s="19" t="s">
        <v>262</v>
      </c>
      <c r="C11" s="680">
        <v>0</v>
      </c>
      <c r="D11" s="970">
        <v>0</v>
      </c>
    </row>
    <row r="12" spans="1:4" s="8" customFormat="1" ht="15.75">
      <c r="A12" s="9" t="s">
        <v>120</v>
      </c>
      <c r="B12" s="19" t="s">
        <v>263</v>
      </c>
      <c r="C12" s="681">
        <f>+C13+C14+C15+C16+C17</f>
        <v>962801</v>
      </c>
      <c r="D12" s="971">
        <f>+D13+D14+D15+D16+D17</f>
        <v>950148</v>
      </c>
    </row>
    <row r="13" spans="1:4" s="8" customFormat="1" ht="15.75">
      <c r="A13" s="678" t="s">
        <v>100</v>
      </c>
      <c r="B13" s="19" t="s">
        <v>264</v>
      </c>
      <c r="C13" s="682">
        <v>936352</v>
      </c>
      <c r="D13" s="972">
        <v>918584</v>
      </c>
    </row>
    <row r="14" spans="1:4" s="8" customFormat="1" ht="15.75">
      <c r="A14" s="678" t="s">
        <v>101</v>
      </c>
      <c r="B14" s="19" t="s">
        <v>265</v>
      </c>
      <c r="C14" s="683">
        <v>26216</v>
      </c>
      <c r="D14" s="973">
        <v>24736</v>
      </c>
    </row>
    <row r="15" spans="1:4" s="8" customFormat="1" ht="15.75">
      <c r="A15" s="678" t="s">
        <v>108</v>
      </c>
      <c r="B15" s="19" t="s">
        <v>266</v>
      </c>
      <c r="C15" s="683">
        <v>0</v>
      </c>
      <c r="D15" s="973">
        <v>0</v>
      </c>
    </row>
    <row r="16" spans="1:4" s="8" customFormat="1" ht="15.75">
      <c r="A16" s="678" t="s">
        <v>109</v>
      </c>
      <c r="B16" s="19" t="s">
        <v>267</v>
      </c>
      <c r="C16" s="683">
        <v>233</v>
      </c>
      <c r="D16" s="973">
        <v>6828</v>
      </c>
    </row>
    <row r="17" spans="1:4" s="8" customFormat="1" ht="15.75">
      <c r="A17" s="678" t="s">
        <v>110</v>
      </c>
      <c r="B17" s="19" t="s">
        <v>268</v>
      </c>
      <c r="C17" s="683">
        <v>0</v>
      </c>
      <c r="D17" s="973">
        <v>0</v>
      </c>
    </row>
    <row r="18" spans="1:4" s="687" customFormat="1" ht="15.75">
      <c r="A18" s="9" t="s">
        <v>121</v>
      </c>
      <c r="B18" s="689" t="s">
        <v>269</v>
      </c>
      <c r="C18" s="688">
        <f>+C19+C22+C25</f>
        <v>16128</v>
      </c>
      <c r="D18" s="974">
        <f>+D19+D22+D25</f>
        <v>56128</v>
      </c>
    </row>
    <row r="19" spans="1:4" s="685" customFormat="1" ht="15.75">
      <c r="A19" s="678" t="s">
        <v>106</v>
      </c>
      <c r="B19" s="19" t="s">
        <v>270</v>
      </c>
      <c r="C19" s="683">
        <v>1700</v>
      </c>
      <c r="D19" s="973">
        <v>1700</v>
      </c>
    </row>
    <row r="20" spans="1:4" s="8" customFormat="1" ht="15.75">
      <c r="A20" s="11" t="s">
        <v>102</v>
      </c>
      <c r="B20" s="689" t="s">
        <v>271</v>
      </c>
      <c r="C20" s="684">
        <v>0</v>
      </c>
      <c r="D20" s="975">
        <v>0</v>
      </c>
    </row>
    <row r="21" spans="1:4" s="8" customFormat="1" ht="15.75">
      <c r="A21" s="11" t="s">
        <v>103</v>
      </c>
      <c r="B21" s="19" t="s">
        <v>272</v>
      </c>
      <c r="C21" s="684">
        <v>0</v>
      </c>
      <c r="D21" s="975">
        <v>0</v>
      </c>
    </row>
    <row r="22" spans="1:4" s="8" customFormat="1" ht="15.75">
      <c r="A22" s="678" t="s">
        <v>107</v>
      </c>
      <c r="B22" s="689" t="s">
        <v>273</v>
      </c>
      <c r="C22" s="683">
        <v>14428</v>
      </c>
      <c r="D22" s="973">
        <v>54428</v>
      </c>
    </row>
    <row r="23" spans="1:4" s="8" customFormat="1" ht="15.75">
      <c r="A23" s="11" t="s">
        <v>104</v>
      </c>
      <c r="B23" s="19" t="s">
        <v>274</v>
      </c>
      <c r="C23" s="684">
        <v>0</v>
      </c>
      <c r="D23" s="975">
        <v>0</v>
      </c>
    </row>
    <row r="24" spans="1:4" s="8" customFormat="1" ht="15.75">
      <c r="A24" s="11" t="s">
        <v>105</v>
      </c>
      <c r="B24" s="689" t="s">
        <v>275</v>
      </c>
      <c r="C24" s="684">
        <v>0</v>
      </c>
      <c r="D24" s="975">
        <v>0</v>
      </c>
    </row>
    <row r="25" spans="1:4" s="685" customFormat="1" ht="15.75">
      <c r="A25" s="678" t="s">
        <v>114</v>
      </c>
      <c r="B25" s="19" t="s">
        <v>276</v>
      </c>
      <c r="C25" s="683">
        <v>0</v>
      </c>
      <c r="D25" s="973">
        <v>0</v>
      </c>
    </row>
    <row r="26" spans="1:4" s="687" customFormat="1" ht="15.75">
      <c r="A26" s="9" t="s">
        <v>113</v>
      </c>
      <c r="B26" s="689" t="s">
        <v>277</v>
      </c>
      <c r="C26" s="686">
        <f>SUM(C27:C28)</f>
        <v>53991</v>
      </c>
      <c r="D26" s="976">
        <f>SUM(D27:D28)</f>
        <v>59321</v>
      </c>
    </row>
    <row r="27" spans="1:4" s="8" customFormat="1" ht="15.75">
      <c r="A27" s="677" t="s">
        <v>111</v>
      </c>
      <c r="B27" s="19" t="s">
        <v>278</v>
      </c>
      <c r="C27" s="680">
        <v>53991</v>
      </c>
      <c r="D27" s="970">
        <v>59321</v>
      </c>
    </row>
    <row r="28" spans="1:4" s="8" customFormat="1" ht="15.75">
      <c r="A28" s="677" t="s">
        <v>112</v>
      </c>
      <c r="B28" s="689" t="s">
        <v>279</v>
      </c>
      <c r="C28" s="680">
        <v>0</v>
      </c>
      <c r="D28" s="970">
        <v>0</v>
      </c>
    </row>
    <row r="29" spans="1:4" s="692" customFormat="1" ht="21.75" customHeight="1">
      <c r="A29" s="690" t="s">
        <v>115</v>
      </c>
      <c r="B29" s="19" t="s">
        <v>280</v>
      </c>
      <c r="C29" s="691">
        <f>C8+C12+C18+C26</f>
        <v>1033920</v>
      </c>
      <c r="D29" s="977">
        <f>D8+D12+D18+D26</f>
        <v>1067321</v>
      </c>
    </row>
    <row r="30" spans="1:4" s="8" customFormat="1" ht="15.75">
      <c r="A30" s="9" t="s">
        <v>296</v>
      </c>
      <c r="B30" s="689" t="s">
        <v>281</v>
      </c>
      <c r="C30" s="684">
        <v>266</v>
      </c>
      <c r="D30" s="975">
        <v>449</v>
      </c>
    </row>
    <row r="31" spans="1:4" s="8" customFormat="1" ht="15.75">
      <c r="A31" s="9" t="s">
        <v>297</v>
      </c>
      <c r="B31" s="19" t="s">
        <v>282</v>
      </c>
      <c r="C31" s="684">
        <v>0</v>
      </c>
      <c r="D31" s="975">
        <v>0</v>
      </c>
    </row>
    <row r="32" spans="1:4" s="692" customFormat="1" ht="17.25" customHeight="1">
      <c r="A32" s="690" t="s">
        <v>116</v>
      </c>
      <c r="B32" s="689" t="s">
        <v>283</v>
      </c>
      <c r="C32" s="691">
        <f>+C30+C31</f>
        <v>266</v>
      </c>
      <c r="D32" s="977">
        <f>+D30+D31</f>
        <v>449</v>
      </c>
    </row>
    <row r="33" spans="1:4" s="8" customFormat="1" ht="15.75">
      <c r="A33" s="9" t="s">
        <v>117</v>
      </c>
      <c r="B33" s="19" t="s">
        <v>284</v>
      </c>
      <c r="C33" s="684">
        <v>0</v>
      </c>
      <c r="D33" s="975">
        <v>0</v>
      </c>
    </row>
    <row r="34" spans="1:4" s="8" customFormat="1" ht="15.75">
      <c r="A34" s="9" t="s">
        <v>298</v>
      </c>
      <c r="B34" s="689" t="s">
        <v>285</v>
      </c>
      <c r="C34" s="684">
        <v>257</v>
      </c>
      <c r="D34" s="975">
        <v>245</v>
      </c>
    </row>
    <row r="35" spans="1:4" s="8" customFormat="1" ht="15.75">
      <c r="A35" s="9" t="s">
        <v>299</v>
      </c>
      <c r="B35" s="19" t="s">
        <v>286</v>
      </c>
      <c r="C35" s="684">
        <v>6475</v>
      </c>
      <c r="D35" s="975">
        <v>9117</v>
      </c>
    </row>
    <row r="36" spans="1:4" s="8" customFormat="1" ht="15.75">
      <c r="A36" s="9" t="s">
        <v>300</v>
      </c>
      <c r="B36" s="689" t="s">
        <v>287</v>
      </c>
      <c r="C36" s="684">
        <v>0</v>
      </c>
      <c r="D36" s="975">
        <v>0</v>
      </c>
    </row>
    <row r="37" spans="1:4" s="692" customFormat="1" ht="17.25" customHeight="1">
      <c r="A37" s="690" t="s">
        <v>118</v>
      </c>
      <c r="B37" s="689" t="s">
        <v>288</v>
      </c>
      <c r="C37" s="691">
        <f>+C33+C34+C35+C36</f>
        <v>6732</v>
      </c>
      <c r="D37" s="977">
        <f>+D33+D34+D35+D36</f>
        <v>9362</v>
      </c>
    </row>
    <row r="38" spans="1:4" s="8" customFormat="1" ht="15.75">
      <c r="A38" s="9" t="s">
        <v>301</v>
      </c>
      <c r="B38" s="19" t="s">
        <v>289</v>
      </c>
      <c r="C38" s="684">
        <v>12018</v>
      </c>
      <c r="D38" s="975">
        <v>1180</v>
      </c>
    </row>
    <row r="39" spans="1:4" s="8" customFormat="1" ht="15.75">
      <c r="A39" s="9" t="s">
        <v>302</v>
      </c>
      <c r="B39" s="689" t="s">
        <v>290</v>
      </c>
      <c r="C39" s="684">
        <v>189</v>
      </c>
      <c r="D39" s="975">
        <v>3043</v>
      </c>
    </row>
    <row r="40" spans="1:4" s="8" customFormat="1" ht="15.75">
      <c r="A40" s="9" t="s">
        <v>303</v>
      </c>
      <c r="B40" s="19" t="s">
        <v>291</v>
      </c>
      <c r="C40" s="684">
        <v>82</v>
      </c>
      <c r="D40" s="975">
        <v>212</v>
      </c>
    </row>
    <row r="41" spans="1:4" s="8" customFormat="1" ht="15.75">
      <c r="A41" s="690" t="s">
        <v>122</v>
      </c>
      <c r="B41" s="689" t="s">
        <v>292</v>
      </c>
      <c r="C41" s="691">
        <f>+C38+C39+C40</f>
        <v>12289</v>
      </c>
      <c r="D41" s="977">
        <f>+D38+D39+D40</f>
        <v>4435</v>
      </c>
    </row>
    <row r="42" spans="1:4" s="692" customFormat="1" ht="17.25" customHeight="1">
      <c r="A42" s="690" t="s">
        <v>123</v>
      </c>
      <c r="B42" s="19" t="s">
        <v>293</v>
      </c>
      <c r="C42" s="691">
        <v>4939</v>
      </c>
      <c r="D42" s="977">
        <v>4963</v>
      </c>
    </row>
    <row r="43" spans="1:4" s="692" customFormat="1" ht="12">
      <c r="A43" s="690" t="s">
        <v>304</v>
      </c>
      <c r="B43" s="698" t="s">
        <v>294</v>
      </c>
      <c r="C43" s="699">
        <v>0</v>
      </c>
      <c r="D43" s="978">
        <v>0</v>
      </c>
    </row>
    <row r="44" spans="1:4" s="697" customFormat="1" ht="23.25" customHeight="1" thickBot="1">
      <c r="A44" s="694" t="s">
        <v>124</v>
      </c>
      <c r="B44" s="695" t="s">
        <v>295</v>
      </c>
      <c r="C44" s="696">
        <f>+C29+C32+C37+C41+C42+C43</f>
        <v>1058146</v>
      </c>
      <c r="D44" s="979">
        <f>+D29+D32+D37+D41+D42+D43</f>
        <v>1086530</v>
      </c>
    </row>
    <row r="45" spans="1:4" ht="15.75">
      <c r="A45" s="12"/>
      <c r="C45" s="13"/>
      <c r="D45" s="13"/>
    </row>
    <row r="46" spans="1:4" ht="15.75">
      <c r="A46" s="12"/>
      <c r="C46" s="13"/>
      <c r="D46" s="13"/>
    </row>
    <row r="47" spans="1:4" ht="15.75">
      <c r="A47" s="14"/>
      <c r="C47" s="13"/>
      <c r="D47" s="13"/>
    </row>
    <row r="48" spans="1:4" ht="15.75">
      <c r="A48" s="1176"/>
      <c r="B48" s="1176"/>
      <c r="C48" s="1176"/>
      <c r="D48" s="1176"/>
    </row>
    <row r="49" spans="1:4" ht="15.75">
      <c r="A49" s="1176"/>
      <c r="B49" s="1176"/>
      <c r="C49" s="1176"/>
      <c r="D49" s="1176"/>
    </row>
  </sheetData>
  <sheetProtection/>
  <mergeCells count="9">
    <mergeCell ref="A48:D48"/>
    <mergeCell ref="A49:D49"/>
    <mergeCell ref="A1:D1"/>
    <mergeCell ref="C4:D4"/>
    <mergeCell ref="A5:A6"/>
    <mergeCell ref="B5:B6"/>
    <mergeCell ref="C5:C6"/>
    <mergeCell ref="D5:D6"/>
    <mergeCell ref="A2:D2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68.625" style="16" customWidth="1"/>
    <col min="2" max="2" width="6.125" style="22" customWidth="1"/>
    <col min="3" max="3" width="16.875" style="15" customWidth="1"/>
    <col min="4" max="4" width="18.00390625" style="15" customWidth="1"/>
    <col min="5" max="16384" width="9.375" style="15" customWidth="1"/>
  </cols>
  <sheetData>
    <row r="1" spans="1:4" ht="32.25" customHeight="1">
      <c r="A1" s="1188" t="s">
        <v>680</v>
      </c>
      <c r="B1" s="1188"/>
      <c r="C1" s="1188"/>
      <c r="D1" s="1188"/>
    </row>
    <row r="2" spans="1:4" ht="15.75">
      <c r="A2" s="1189" t="s">
        <v>679</v>
      </c>
      <c r="B2" s="1189"/>
      <c r="C2" s="1189"/>
      <c r="D2" s="1189"/>
    </row>
    <row r="3" spans="1:4" s="1" customFormat="1" ht="18.75" customHeight="1">
      <c r="A3" s="719"/>
      <c r="B3" s="720"/>
      <c r="C3" s="720"/>
      <c r="D3" s="750" t="s">
        <v>797</v>
      </c>
    </row>
    <row r="4" spans="2:4" s="1" customFormat="1" ht="16.5" thickBot="1">
      <c r="B4" s="2"/>
      <c r="C4" s="1179" t="s">
        <v>652</v>
      </c>
      <c r="D4" s="1179"/>
    </row>
    <row r="5" spans="1:4" s="17" customFormat="1" ht="31.5" customHeight="1">
      <c r="A5" s="1193" t="s">
        <v>305</v>
      </c>
      <c r="B5" s="1195" t="s">
        <v>175</v>
      </c>
      <c r="C5" s="1197" t="s">
        <v>96</v>
      </c>
      <c r="D5" s="1190" t="s">
        <v>653</v>
      </c>
    </row>
    <row r="6" spans="1:4" s="17" customFormat="1" ht="12.75" customHeight="1">
      <c r="A6" s="1194"/>
      <c r="B6" s="1196"/>
      <c r="C6" s="1198"/>
      <c r="D6" s="1191"/>
    </row>
    <row r="7" spans="1:4" s="18" customFormat="1" ht="12.75">
      <c r="A7" s="700" t="s">
        <v>306</v>
      </c>
      <c r="B7" s="701" t="s">
        <v>255</v>
      </c>
      <c r="C7" s="701" t="s">
        <v>256</v>
      </c>
      <c r="D7" s="702" t="s">
        <v>257</v>
      </c>
    </row>
    <row r="8" spans="1:4" ht="15.75" customHeight="1">
      <c r="A8" s="9" t="s">
        <v>307</v>
      </c>
      <c r="B8" s="10" t="s">
        <v>259</v>
      </c>
      <c r="C8" s="706">
        <v>1172780</v>
      </c>
      <c r="D8" s="707">
        <v>1172780</v>
      </c>
    </row>
    <row r="9" spans="1:4" ht="15.75" customHeight="1">
      <c r="A9" s="9" t="s">
        <v>308</v>
      </c>
      <c r="B9" s="10" t="s">
        <v>260</v>
      </c>
      <c r="C9" s="706">
        <v>0</v>
      </c>
      <c r="D9" s="707">
        <v>0</v>
      </c>
    </row>
    <row r="10" spans="1:4" ht="15.75" customHeight="1">
      <c r="A10" s="9" t="s">
        <v>309</v>
      </c>
      <c r="B10" s="10" t="s">
        <v>261</v>
      </c>
      <c r="C10" s="706">
        <v>16128</v>
      </c>
      <c r="D10" s="707">
        <v>16128</v>
      </c>
    </row>
    <row r="11" spans="1:4" ht="15.75" customHeight="1">
      <c r="A11" s="9" t="s">
        <v>310</v>
      </c>
      <c r="B11" s="10" t="s">
        <v>262</v>
      </c>
      <c r="C11" s="706">
        <v>11106</v>
      </c>
      <c r="D11" s="707">
        <v>-164704</v>
      </c>
    </row>
    <row r="12" spans="1:4" ht="15.75" customHeight="1">
      <c r="A12" s="9" t="s">
        <v>311</v>
      </c>
      <c r="B12" s="10" t="s">
        <v>263</v>
      </c>
      <c r="C12" s="706">
        <v>0</v>
      </c>
      <c r="D12" s="707">
        <v>0</v>
      </c>
    </row>
    <row r="13" spans="1:4" ht="15.75" customHeight="1">
      <c r="A13" s="9" t="s">
        <v>312</v>
      </c>
      <c r="B13" s="10" t="s">
        <v>264</v>
      </c>
      <c r="C13" s="706">
        <v>-175812</v>
      </c>
      <c r="D13" s="707">
        <v>10756</v>
      </c>
    </row>
    <row r="14" spans="1:4" s="704" customFormat="1" ht="15.75" customHeight="1">
      <c r="A14" s="690" t="s">
        <v>125</v>
      </c>
      <c r="B14" s="703" t="s">
        <v>265</v>
      </c>
      <c r="C14" s="708">
        <f>+C8+C9+C10+C11+C12+C13</f>
        <v>1024202</v>
      </c>
      <c r="D14" s="709">
        <f>+D8+D9+D10+D11+D12+D13</f>
        <v>1034960</v>
      </c>
    </row>
    <row r="15" spans="1:4" ht="15.75" customHeight="1">
      <c r="A15" s="9" t="s">
        <v>313</v>
      </c>
      <c r="B15" s="10" t="s">
        <v>266</v>
      </c>
      <c r="C15" s="710">
        <v>1225</v>
      </c>
      <c r="D15" s="711">
        <v>1239</v>
      </c>
    </row>
    <row r="16" spans="1:4" ht="15.75" customHeight="1">
      <c r="A16" s="9" t="s">
        <v>314</v>
      </c>
      <c r="B16" s="10" t="s">
        <v>267</v>
      </c>
      <c r="C16" s="710">
        <v>4100</v>
      </c>
      <c r="D16" s="711">
        <v>4111</v>
      </c>
    </row>
    <row r="17" spans="1:4" ht="15.75" customHeight="1">
      <c r="A17" s="9" t="s">
        <v>315</v>
      </c>
      <c r="B17" s="10" t="s">
        <v>268</v>
      </c>
      <c r="C17" s="710">
        <v>692</v>
      </c>
      <c r="D17" s="711">
        <v>1082</v>
      </c>
    </row>
    <row r="18" spans="1:4" s="704" customFormat="1" ht="15.75" customHeight="1">
      <c r="A18" s="690" t="s">
        <v>316</v>
      </c>
      <c r="B18" s="703" t="s">
        <v>269</v>
      </c>
      <c r="C18" s="708">
        <f>+C15+C16+C17</f>
        <v>6017</v>
      </c>
      <c r="D18" s="709">
        <f>+D15+D16+D17</f>
        <v>6432</v>
      </c>
    </row>
    <row r="19" spans="1:4" s="704" customFormat="1" ht="15.75" customHeight="1">
      <c r="A19" s="690" t="s">
        <v>317</v>
      </c>
      <c r="B19" s="703" t="s">
        <v>270</v>
      </c>
      <c r="C19" s="713">
        <v>0</v>
      </c>
      <c r="D19" s="714">
        <v>0</v>
      </c>
    </row>
    <row r="20" spans="1:4" s="704" customFormat="1" ht="15.75" customHeight="1">
      <c r="A20" s="690" t="s">
        <v>706</v>
      </c>
      <c r="B20" s="703" t="s">
        <v>272</v>
      </c>
      <c r="C20" s="715">
        <v>27927</v>
      </c>
      <c r="D20" s="716">
        <v>45138</v>
      </c>
    </row>
    <row r="21" spans="1:4" s="20" customFormat="1" ht="15.75" customHeight="1" thickBot="1">
      <c r="A21" s="705" t="s">
        <v>318</v>
      </c>
      <c r="B21" s="693" t="s">
        <v>273</v>
      </c>
      <c r="C21" s="712">
        <f>+C14+C18+C20</f>
        <v>1058146</v>
      </c>
      <c r="D21" s="712">
        <f>+D14+D18+D20</f>
        <v>1086530</v>
      </c>
    </row>
    <row r="22" spans="1:4" ht="15.75">
      <c r="A22" s="12"/>
      <c r="B22" s="14"/>
      <c r="C22" s="13"/>
      <c r="D22" s="13"/>
    </row>
    <row r="23" spans="1:4" ht="15.75">
      <c r="A23" s="12"/>
      <c r="B23" s="14"/>
      <c r="C23" s="13"/>
      <c r="D23" s="13"/>
    </row>
    <row r="24" spans="1:4" ht="15.75">
      <c r="A24" s="14"/>
      <c r="B24" s="14"/>
      <c r="C24" s="13"/>
      <c r="D24" s="13"/>
    </row>
    <row r="25" spans="1:4" ht="15.75">
      <c r="A25" s="1192"/>
      <c r="B25" s="1192"/>
      <c r="C25" s="1192"/>
      <c r="D25" s="21"/>
    </row>
    <row r="26" spans="1:4" ht="15.75">
      <c r="A26" s="1192"/>
      <c r="B26" s="1192"/>
      <c r="C26" s="1192"/>
      <c r="D26" s="21"/>
    </row>
  </sheetData>
  <sheetProtection/>
  <mergeCells count="9">
    <mergeCell ref="A1:D1"/>
    <mergeCell ref="A2:D2"/>
    <mergeCell ref="D5:D6"/>
    <mergeCell ref="A25:C25"/>
    <mergeCell ref="C4:D4"/>
    <mergeCell ref="A26:C26"/>
    <mergeCell ref="A5:A6"/>
    <mergeCell ref="B5:B6"/>
    <mergeCell ref="C5:C6"/>
  </mergeCells>
  <printOptions horizontalCentered="1"/>
  <pageMargins left="0.42" right="0.62" top="1" bottom="0.984251968503937" header="0.7874015748031497" footer="0.7874015748031497"/>
  <pageSetup fitToHeight="1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7"/>
  <sheetViews>
    <sheetView zoomScaleSheetLayoutView="120" zoomScalePageLayoutView="0" workbookViewId="0" topLeftCell="A48">
      <selection activeCell="F8" sqref="F8"/>
    </sheetView>
  </sheetViews>
  <sheetFormatPr defaultColWidth="10.375" defaultRowHeight="12.75"/>
  <cols>
    <col min="1" max="1" width="66.125" style="1" customWidth="1"/>
    <col min="2" max="2" width="6.125" style="2" customWidth="1"/>
    <col min="3" max="3" width="15.375" style="1" customWidth="1"/>
    <col min="4" max="4" width="18.875" style="1" customWidth="1"/>
    <col min="5" max="16384" width="10.375" style="1" customWidth="1"/>
  </cols>
  <sheetData>
    <row r="1" spans="1:4" ht="39.75" customHeight="1">
      <c r="A1" s="1177" t="s">
        <v>825</v>
      </c>
      <c r="B1" s="1178"/>
      <c r="C1" s="1178"/>
      <c r="D1" s="1178"/>
    </row>
    <row r="2" spans="1:4" ht="23.25" customHeight="1">
      <c r="A2" s="1177" t="s">
        <v>169</v>
      </c>
      <c r="B2" s="1177"/>
      <c r="C2" s="1177"/>
      <c r="D2" s="1177"/>
    </row>
    <row r="3" spans="1:4" ht="23.25" customHeight="1">
      <c r="A3" s="719"/>
      <c r="B3" s="719"/>
      <c r="C3" s="719"/>
      <c r="D3" s="719"/>
    </row>
    <row r="4" spans="1:4" ht="18.75" customHeight="1">
      <c r="A4" s="719"/>
      <c r="B4" s="720"/>
      <c r="C4" s="720"/>
      <c r="D4" s="750" t="s">
        <v>826</v>
      </c>
    </row>
    <row r="5" spans="3:4" ht="16.5" thickBot="1">
      <c r="C5" s="1179" t="s">
        <v>652</v>
      </c>
      <c r="D5" s="1179"/>
    </row>
    <row r="6" spans="1:4" ht="15.75" customHeight="1">
      <c r="A6" s="1180" t="s">
        <v>252</v>
      </c>
      <c r="B6" s="1207" t="s">
        <v>175</v>
      </c>
      <c r="C6" s="1184" t="s">
        <v>96</v>
      </c>
      <c r="D6" s="1186" t="s">
        <v>653</v>
      </c>
    </row>
    <row r="7" spans="1:4" ht="11.25" customHeight="1">
      <c r="A7" s="1181"/>
      <c r="B7" s="1208"/>
      <c r="C7" s="1185"/>
      <c r="D7" s="1187"/>
    </row>
    <row r="8" spans="1:4" s="5" customFormat="1" ht="16.5" thickBot="1">
      <c r="A8" s="3" t="s">
        <v>254</v>
      </c>
      <c r="B8" s="4" t="s">
        <v>255</v>
      </c>
      <c r="C8" s="4" t="s">
        <v>256</v>
      </c>
      <c r="D8" s="968" t="s">
        <v>257</v>
      </c>
    </row>
    <row r="9" spans="1:4" s="8" customFormat="1" ht="15.75">
      <c r="A9" s="6" t="s">
        <v>827</v>
      </c>
      <c r="B9" s="913">
        <v>1</v>
      </c>
      <c r="C9" s="679">
        <v>5</v>
      </c>
      <c r="D9" s="969">
        <f>SUM(D10:D12)</f>
        <v>0</v>
      </c>
    </row>
    <row r="10" spans="1:4" s="8" customFormat="1" ht="15.75" hidden="1">
      <c r="A10" s="677" t="s">
        <v>97</v>
      </c>
      <c r="B10" s="914" t="s">
        <v>260</v>
      </c>
      <c r="C10" s="680">
        <v>0</v>
      </c>
      <c r="D10" s="970">
        <v>0</v>
      </c>
    </row>
    <row r="11" spans="1:4" s="8" customFormat="1" ht="15.75" hidden="1">
      <c r="A11" s="677" t="s">
        <v>98</v>
      </c>
      <c r="B11" s="914" t="s">
        <v>261</v>
      </c>
      <c r="C11" s="680">
        <v>0</v>
      </c>
      <c r="D11" s="970">
        <v>0</v>
      </c>
    </row>
    <row r="12" spans="1:4" s="8" customFormat="1" ht="15.75" hidden="1">
      <c r="A12" s="677" t="s">
        <v>99</v>
      </c>
      <c r="B12" s="914" t="s">
        <v>262</v>
      </c>
      <c r="C12" s="680">
        <v>0</v>
      </c>
      <c r="D12" s="970">
        <v>0</v>
      </c>
    </row>
    <row r="13" spans="1:4" s="8" customFormat="1" ht="15.75">
      <c r="A13" s="9" t="s">
        <v>828</v>
      </c>
      <c r="B13" s="914">
        <v>2</v>
      </c>
      <c r="C13" s="681">
        <v>319</v>
      </c>
      <c r="D13" s="971">
        <v>29</v>
      </c>
    </row>
    <row r="14" spans="1:4" s="8" customFormat="1" ht="15.75" hidden="1">
      <c r="A14" s="678" t="s">
        <v>100</v>
      </c>
      <c r="B14" s="914" t="s">
        <v>264</v>
      </c>
      <c r="C14" s="682">
        <v>0</v>
      </c>
      <c r="D14" s="972">
        <v>0</v>
      </c>
    </row>
    <row r="15" spans="1:4" s="8" customFormat="1" ht="15.75" hidden="1">
      <c r="A15" s="678" t="s">
        <v>101</v>
      </c>
      <c r="B15" s="914" t="s">
        <v>265</v>
      </c>
      <c r="C15" s="683">
        <v>0</v>
      </c>
      <c r="D15" s="973">
        <v>0</v>
      </c>
    </row>
    <row r="16" spans="1:4" s="8" customFormat="1" ht="15.75" hidden="1">
      <c r="A16" s="678" t="s">
        <v>108</v>
      </c>
      <c r="B16" s="914" t="s">
        <v>266</v>
      </c>
      <c r="C16" s="683">
        <v>0</v>
      </c>
      <c r="D16" s="973">
        <v>0</v>
      </c>
    </row>
    <row r="17" spans="1:4" s="8" customFormat="1" ht="15.75" hidden="1">
      <c r="A17" s="678" t="s">
        <v>109</v>
      </c>
      <c r="B17" s="914" t="s">
        <v>267</v>
      </c>
      <c r="C17" s="683">
        <v>0</v>
      </c>
      <c r="D17" s="973">
        <v>0</v>
      </c>
    </row>
    <row r="18" spans="1:4" s="8" customFormat="1" ht="15.75" hidden="1">
      <c r="A18" s="678" t="s">
        <v>110</v>
      </c>
      <c r="B18" s="914" t="s">
        <v>268</v>
      </c>
      <c r="C18" s="683">
        <v>0</v>
      </c>
      <c r="D18" s="973">
        <v>0</v>
      </c>
    </row>
    <row r="19" spans="1:4" s="687" customFormat="1" ht="15.75">
      <c r="A19" s="9" t="s">
        <v>829</v>
      </c>
      <c r="B19" s="915">
        <v>3</v>
      </c>
      <c r="C19" s="688">
        <f>+C20+C23+C26</f>
        <v>0</v>
      </c>
      <c r="D19" s="974">
        <f>+D20+D23+D26</f>
        <v>0</v>
      </c>
    </row>
    <row r="20" spans="1:4" s="685" customFormat="1" ht="15.75" hidden="1">
      <c r="A20" s="678" t="s">
        <v>106</v>
      </c>
      <c r="B20" s="914" t="s">
        <v>270</v>
      </c>
      <c r="C20" s="683">
        <v>0</v>
      </c>
      <c r="D20" s="973">
        <v>0</v>
      </c>
    </row>
    <row r="21" spans="1:4" s="8" customFormat="1" ht="15.75" hidden="1">
      <c r="A21" s="11" t="s">
        <v>102</v>
      </c>
      <c r="B21" s="915" t="s">
        <v>271</v>
      </c>
      <c r="C21" s="684">
        <v>0</v>
      </c>
      <c r="D21" s="975">
        <v>0</v>
      </c>
    </row>
    <row r="22" spans="1:4" s="8" customFormat="1" ht="15.75" hidden="1">
      <c r="A22" s="11" t="s">
        <v>103</v>
      </c>
      <c r="B22" s="914" t="s">
        <v>272</v>
      </c>
      <c r="C22" s="684">
        <v>0</v>
      </c>
      <c r="D22" s="975">
        <v>0</v>
      </c>
    </row>
    <row r="23" spans="1:4" s="8" customFormat="1" ht="15.75" hidden="1">
      <c r="A23" s="678" t="s">
        <v>107</v>
      </c>
      <c r="B23" s="915" t="s">
        <v>273</v>
      </c>
      <c r="C23" s="683">
        <v>0</v>
      </c>
      <c r="D23" s="973">
        <v>0</v>
      </c>
    </row>
    <row r="24" spans="1:4" s="8" customFormat="1" ht="15.75" hidden="1">
      <c r="A24" s="11" t="s">
        <v>104</v>
      </c>
      <c r="B24" s="914" t="s">
        <v>274</v>
      </c>
      <c r="C24" s="684">
        <v>0</v>
      </c>
      <c r="D24" s="975">
        <v>0</v>
      </c>
    </row>
    <row r="25" spans="1:4" s="8" customFormat="1" ht="15.75" hidden="1">
      <c r="A25" s="11" t="s">
        <v>105</v>
      </c>
      <c r="B25" s="915" t="s">
        <v>275</v>
      </c>
      <c r="C25" s="684">
        <v>0</v>
      </c>
      <c r="D25" s="975">
        <v>0</v>
      </c>
    </row>
    <row r="26" spans="1:4" s="685" customFormat="1" ht="15.75" hidden="1">
      <c r="A26" s="678" t="s">
        <v>114</v>
      </c>
      <c r="B26" s="914" t="s">
        <v>276</v>
      </c>
      <c r="C26" s="683">
        <v>0</v>
      </c>
      <c r="D26" s="973">
        <v>0</v>
      </c>
    </row>
    <row r="27" spans="1:4" s="687" customFormat="1" ht="15.75">
      <c r="A27" s="9" t="s">
        <v>830</v>
      </c>
      <c r="B27" s="915">
        <v>4</v>
      </c>
      <c r="C27" s="686">
        <f>SUM(C28:C29)</f>
        <v>0</v>
      </c>
      <c r="D27" s="976">
        <f>SUM(D28:D29)</f>
        <v>0</v>
      </c>
    </row>
    <row r="28" spans="1:4" s="8" customFormat="1" ht="15.75" hidden="1">
      <c r="A28" s="677" t="s">
        <v>111</v>
      </c>
      <c r="B28" s="914" t="s">
        <v>278</v>
      </c>
      <c r="C28" s="680">
        <v>0</v>
      </c>
      <c r="D28" s="970">
        <v>0</v>
      </c>
    </row>
    <row r="29" spans="1:4" s="8" customFormat="1" ht="15.75" hidden="1">
      <c r="A29" s="677" t="s">
        <v>112</v>
      </c>
      <c r="B29" s="915" t="s">
        <v>279</v>
      </c>
      <c r="C29" s="680">
        <v>0</v>
      </c>
      <c r="D29" s="970">
        <v>0</v>
      </c>
    </row>
    <row r="30" spans="1:4" s="692" customFormat="1" ht="21.75" customHeight="1">
      <c r="A30" s="690" t="s">
        <v>831</v>
      </c>
      <c r="B30" s="914">
        <v>5</v>
      </c>
      <c r="C30" s="691">
        <f>C9+C13+C19+C27</f>
        <v>324</v>
      </c>
      <c r="D30" s="977">
        <f>D9+D13+D19+D27</f>
        <v>29</v>
      </c>
    </row>
    <row r="31" spans="1:4" s="8" customFormat="1" ht="15.75">
      <c r="A31" s="9" t="s">
        <v>296</v>
      </c>
      <c r="B31" s="915">
        <v>6</v>
      </c>
      <c r="C31" s="684">
        <v>0</v>
      </c>
      <c r="D31" s="975">
        <v>0</v>
      </c>
    </row>
    <row r="32" spans="1:4" s="8" customFormat="1" ht="15.75">
      <c r="A32" s="9" t="s">
        <v>297</v>
      </c>
      <c r="B32" s="914">
        <v>7</v>
      </c>
      <c r="C32" s="684">
        <v>0</v>
      </c>
      <c r="D32" s="975">
        <v>0</v>
      </c>
    </row>
    <row r="33" spans="1:4" s="692" customFormat="1" ht="17.25" customHeight="1">
      <c r="A33" s="690" t="s">
        <v>832</v>
      </c>
      <c r="B33" s="915">
        <v>8</v>
      </c>
      <c r="C33" s="691">
        <f>+C31+C32</f>
        <v>0</v>
      </c>
      <c r="D33" s="977">
        <f>+D31+D32</f>
        <v>0</v>
      </c>
    </row>
    <row r="34" spans="1:4" s="8" customFormat="1" ht="15.75">
      <c r="A34" s="9" t="s">
        <v>117</v>
      </c>
      <c r="B34" s="914">
        <v>9</v>
      </c>
      <c r="C34" s="684">
        <v>0</v>
      </c>
      <c r="D34" s="975">
        <v>0</v>
      </c>
    </row>
    <row r="35" spans="1:4" s="8" customFormat="1" ht="15.75">
      <c r="A35" s="9" t="s">
        <v>298</v>
      </c>
      <c r="B35" s="915">
        <v>10</v>
      </c>
      <c r="C35" s="684">
        <v>26</v>
      </c>
      <c r="D35" s="975">
        <v>9</v>
      </c>
    </row>
    <row r="36" spans="1:4" s="8" customFormat="1" ht="15.75">
      <c r="A36" s="9" t="s">
        <v>299</v>
      </c>
      <c r="B36" s="914">
        <v>11</v>
      </c>
      <c r="C36" s="684">
        <v>22</v>
      </c>
      <c r="D36" s="975">
        <v>609</v>
      </c>
    </row>
    <row r="37" spans="1:4" s="8" customFormat="1" ht="15.75">
      <c r="A37" s="9" t="s">
        <v>300</v>
      </c>
      <c r="B37" s="915">
        <v>12</v>
      </c>
      <c r="C37" s="684">
        <v>0</v>
      </c>
      <c r="D37" s="975">
        <v>1066</v>
      </c>
    </row>
    <row r="38" spans="1:4" s="692" customFormat="1" ht="17.25" customHeight="1">
      <c r="A38" s="690" t="s">
        <v>833</v>
      </c>
      <c r="B38" s="915">
        <v>13</v>
      </c>
      <c r="C38" s="691">
        <f>+C34+C35+C36+C37</f>
        <v>48</v>
      </c>
      <c r="D38" s="977">
        <f>+D34+D35+D36+D37</f>
        <v>1684</v>
      </c>
    </row>
    <row r="39" spans="1:4" s="8" customFormat="1" ht="15.75">
      <c r="A39" s="9" t="s">
        <v>301</v>
      </c>
      <c r="B39" s="914">
        <v>14</v>
      </c>
      <c r="C39" s="684">
        <v>0</v>
      </c>
      <c r="D39" s="975">
        <v>0</v>
      </c>
    </row>
    <row r="40" spans="1:4" s="8" customFormat="1" ht="15.75">
      <c r="A40" s="9" t="s">
        <v>302</v>
      </c>
      <c r="B40" s="915">
        <v>15</v>
      </c>
      <c r="C40" s="684">
        <v>0</v>
      </c>
      <c r="D40" s="975">
        <v>0</v>
      </c>
    </row>
    <row r="41" spans="1:4" s="8" customFormat="1" ht="15.75">
      <c r="A41" s="9" t="s">
        <v>303</v>
      </c>
      <c r="B41" s="914">
        <v>16</v>
      </c>
      <c r="C41" s="684">
        <v>0</v>
      </c>
      <c r="D41" s="975">
        <v>0</v>
      </c>
    </row>
    <row r="42" spans="1:4" s="8" customFormat="1" ht="15.75">
      <c r="A42" s="690" t="s">
        <v>834</v>
      </c>
      <c r="B42" s="915">
        <v>17</v>
      </c>
      <c r="C42" s="691">
        <f>+C39+C40+C41</f>
        <v>0</v>
      </c>
      <c r="D42" s="977">
        <f>+D39+D40+D41</f>
        <v>0</v>
      </c>
    </row>
    <row r="43" spans="1:4" s="692" customFormat="1" ht="17.25" customHeight="1">
      <c r="A43" s="690" t="s">
        <v>123</v>
      </c>
      <c r="B43" s="914">
        <v>18</v>
      </c>
      <c r="C43" s="691">
        <v>0</v>
      </c>
      <c r="D43" s="977">
        <v>0</v>
      </c>
    </row>
    <row r="44" spans="1:4" s="692" customFormat="1" ht="15.75" customHeight="1">
      <c r="A44" s="690" t="s">
        <v>304</v>
      </c>
      <c r="B44" s="915">
        <v>19</v>
      </c>
      <c r="C44" s="699">
        <v>0</v>
      </c>
      <c r="D44" s="978">
        <v>0</v>
      </c>
    </row>
    <row r="45" spans="1:4" s="697" customFormat="1" ht="23.25" customHeight="1" thickBot="1">
      <c r="A45" s="694" t="s">
        <v>835</v>
      </c>
      <c r="B45" s="916">
        <v>20</v>
      </c>
      <c r="C45" s="696">
        <f>+C30+C33+C38+C42+C43+C44</f>
        <v>372</v>
      </c>
      <c r="D45" s="979">
        <f>+D30+D33+D38+D42+D43+D44</f>
        <v>1713</v>
      </c>
    </row>
    <row r="46" spans="1:4" ht="16.5" thickBot="1">
      <c r="A46" s="12"/>
      <c r="C46" s="13"/>
      <c r="D46" s="13"/>
    </row>
    <row r="47" spans="1:4" ht="15.75" customHeight="1">
      <c r="A47" s="1199" t="s">
        <v>305</v>
      </c>
      <c r="B47" s="1201" t="s">
        <v>175</v>
      </c>
      <c r="C47" s="1203" t="s">
        <v>96</v>
      </c>
      <c r="D47" s="1205" t="s">
        <v>653</v>
      </c>
    </row>
    <row r="48" spans="1:4" ht="15.75">
      <c r="A48" s="1200"/>
      <c r="B48" s="1202"/>
      <c r="C48" s="1204"/>
      <c r="D48" s="1206"/>
    </row>
    <row r="49" spans="1:4" ht="15.75">
      <c r="A49" s="917" t="s">
        <v>306</v>
      </c>
      <c r="B49" s="918" t="s">
        <v>255</v>
      </c>
      <c r="C49" s="918" t="s">
        <v>256</v>
      </c>
      <c r="D49" s="919" t="s">
        <v>257</v>
      </c>
    </row>
    <row r="50" spans="1:4" ht="15.75">
      <c r="A50" s="9" t="s">
        <v>307</v>
      </c>
      <c r="B50" s="920" t="s">
        <v>259</v>
      </c>
      <c r="C50" s="921">
        <v>634</v>
      </c>
      <c r="D50" s="922">
        <v>634</v>
      </c>
    </row>
    <row r="51" spans="1:4" ht="15.75">
      <c r="A51" s="9" t="s">
        <v>308</v>
      </c>
      <c r="B51" s="920" t="s">
        <v>260</v>
      </c>
      <c r="C51" s="921">
        <v>0</v>
      </c>
      <c r="D51" s="922">
        <v>0</v>
      </c>
    </row>
    <row r="52" spans="1:4" ht="15.75">
      <c r="A52" s="9" t="s">
        <v>309</v>
      </c>
      <c r="B52" s="920" t="s">
        <v>261</v>
      </c>
      <c r="C52" s="921">
        <v>356</v>
      </c>
      <c r="D52" s="922">
        <v>356</v>
      </c>
    </row>
    <row r="53" spans="1:4" ht="15.75">
      <c r="A53" s="9" t="s">
        <v>310</v>
      </c>
      <c r="B53" s="920" t="s">
        <v>262</v>
      </c>
      <c r="C53" s="921">
        <v>0</v>
      </c>
      <c r="D53" s="922">
        <v>-4158</v>
      </c>
    </row>
    <row r="54" spans="1:4" ht="15.75">
      <c r="A54" s="9" t="s">
        <v>311</v>
      </c>
      <c r="B54" s="920" t="s">
        <v>263</v>
      </c>
      <c r="C54" s="921">
        <v>0</v>
      </c>
      <c r="D54" s="922">
        <v>0</v>
      </c>
    </row>
    <row r="55" spans="1:4" ht="15.75">
      <c r="A55" s="9" t="s">
        <v>312</v>
      </c>
      <c r="B55" s="920" t="s">
        <v>264</v>
      </c>
      <c r="C55" s="921">
        <v>-4158</v>
      </c>
      <c r="D55" s="922">
        <v>-81</v>
      </c>
    </row>
    <row r="56" spans="1:4" ht="15.75">
      <c r="A56" s="690" t="s">
        <v>125</v>
      </c>
      <c r="B56" s="923" t="s">
        <v>265</v>
      </c>
      <c r="C56" s="924">
        <f>+C50+C51+C52+C53+C54+C55</f>
        <v>-3168</v>
      </c>
      <c r="D56" s="925">
        <f>+D50+D51+D52+D53+D54+D55</f>
        <v>-3249</v>
      </c>
    </row>
    <row r="57" spans="1:4" ht="15.75">
      <c r="A57" s="9" t="s">
        <v>313</v>
      </c>
      <c r="B57" s="920" t="s">
        <v>266</v>
      </c>
      <c r="C57" s="926">
        <v>107</v>
      </c>
      <c r="D57" s="927">
        <v>0</v>
      </c>
    </row>
    <row r="58" spans="1:4" ht="15.75">
      <c r="A58" s="9" t="s">
        <v>314</v>
      </c>
      <c r="B58" s="920" t="s">
        <v>267</v>
      </c>
      <c r="C58" s="926">
        <v>0</v>
      </c>
      <c r="D58" s="927">
        <v>0</v>
      </c>
    </row>
    <row r="59" spans="1:4" ht="15.75">
      <c r="A59" s="9" t="s">
        <v>315</v>
      </c>
      <c r="B59" s="920" t="s">
        <v>268</v>
      </c>
      <c r="C59" s="926">
        <v>0</v>
      </c>
      <c r="D59" s="927">
        <v>1643</v>
      </c>
    </row>
    <row r="60" spans="1:4" ht="15.75">
      <c r="A60" s="690" t="s">
        <v>316</v>
      </c>
      <c r="B60" s="923" t="s">
        <v>269</v>
      </c>
      <c r="C60" s="924">
        <f>+C57+C58+C59</f>
        <v>107</v>
      </c>
      <c r="D60" s="925">
        <f>+D57+D58+D59</f>
        <v>1643</v>
      </c>
    </row>
    <row r="61" spans="1:4" ht="15.75">
      <c r="A61" s="690" t="s">
        <v>836</v>
      </c>
      <c r="B61" s="923" t="s">
        <v>270</v>
      </c>
      <c r="C61" s="928">
        <v>0</v>
      </c>
      <c r="D61" s="929">
        <v>0</v>
      </c>
    </row>
    <row r="62" spans="1:4" ht="24">
      <c r="A62" s="690" t="s">
        <v>317</v>
      </c>
      <c r="B62" s="923" t="s">
        <v>271</v>
      </c>
      <c r="C62" s="930">
        <v>0</v>
      </c>
      <c r="D62" s="931">
        <v>0</v>
      </c>
    </row>
    <row r="63" spans="1:4" ht="15.75">
      <c r="A63" s="690" t="s">
        <v>837</v>
      </c>
      <c r="B63" s="923" t="s">
        <v>272</v>
      </c>
      <c r="C63" s="930">
        <v>3433</v>
      </c>
      <c r="D63" s="931">
        <v>3319</v>
      </c>
    </row>
    <row r="64" spans="1:4" ht="16.5" thickBot="1">
      <c r="A64" s="932" t="s">
        <v>838</v>
      </c>
      <c r="B64" s="933" t="s">
        <v>273</v>
      </c>
      <c r="C64" s="934">
        <f>+C56+C60+C62+C63</f>
        <v>372</v>
      </c>
      <c r="D64" s="935">
        <f>+D56+D60+D62+D63</f>
        <v>1713</v>
      </c>
    </row>
    <row r="65" spans="1:4" ht="15.75">
      <c r="A65" s="14"/>
      <c r="C65" s="13"/>
      <c r="D65" s="13"/>
    </row>
    <row r="66" spans="1:4" ht="15.75">
      <c r="A66" s="1176"/>
      <c r="B66" s="1176"/>
      <c r="C66" s="1176"/>
      <c r="D66" s="1176"/>
    </row>
    <row r="67" spans="1:4" ht="15.75">
      <c r="A67" s="1176"/>
      <c r="B67" s="1176"/>
      <c r="C67" s="1176"/>
      <c r="D67" s="1176"/>
    </row>
  </sheetData>
  <sheetProtection/>
  <mergeCells count="13">
    <mergeCell ref="A1:D1"/>
    <mergeCell ref="A2:D2"/>
    <mergeCell ref="C5:D5"/>
    <mergeCell ref="A6:A7"/>
    <mergeCell ref="B6:B7"/>
    <mergeCell ref="C6:C7"/>
    <mergeCell ref="D6:D7"/>
    <mergeCell ref="A47:A48"/>
    <mergeCell ref="B47:B48"/>
    <mergeCell ref="C47:C48"/>
    <mergeCell ref="D47:D48"/>
    <mergeCell ref="A66:D66"/>
    <mergeCell ref="A67:D6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85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6" sqref="A1:F26"/>
    </sheetView>
  </sheetViews>
  <sheetFormatPr defaultColWidth="9.00390625" defaultRowHeight="12.75"/>
  <cols>
    <col min="1" max="1" width="9.375" style="43" customWidth="1"/>
    <col min="2" max="2" width="50.375" style="43" customWidth="1"/>
    <col min="3" max="4" width="23.00390625" style="43" customWidth="1"/>
    <col min="5" max="5" width="27.00390625" style="43" customWidth="1"/>
    <col min="6" max="6" width="5.50390625" style="43" customWidth="1"/>
    <col min="7" max="16384" width="9.375" style="43" customWidth="1"/>
  </cols>
  <sheetData>
    <row r="1" spans="1:6" ht="12.75">
      <c r="A1" s="42"/>
      <c r="F1" s="1212"/>
    </row>
    <row r="2" spans="1:6" ht="33" customHeight="1">
      <c r="A2" s="1209" t="s">
        <v>681</v>
      </c>
      <c r="B2" s="1209"/>
      <c r="C2" s="1209"/>
      <c r="D2" s="1209"/>
      <c r="E2" s="1209"/>
      <c r="F2" s="1212"/>
    </row>
    <row r="3" spans="1:6" ht="33" customHeight="1">
      <c r="A3" s="721"/>
      <c r="B3" s="721"/>
      <c r="C3" s="721"/>
      <c r="D3" s="721"/>
      <c r="E3" s="751" t="s">
        <v>655</v>
      </c>
      <c r="F3" s="1212"/>
    </row>
    <row r="4" spans="1:6" ht="16.5" thickBot="1">
      <c r="A4" s="44"/>
      <c r="E4" s="752" t="s">
        <v>652</v>
      </c>
      <c r="F4" s="1212"/>
    </row>
    <row r="5" spans="1:8" ht="63.75" thickBot="1">
      <c r="A5" s="45" t="s">
        <v>253</v>
      </c>
      <c r="B5" s="46" t="s">
        <v>332</v>
      </c>
      <c r="C5" s="46" t="s">
        <v>333</v>
      </c>
      <c r="D5" s="46" t="s">
        <v>334</v>
      </c>
      <c r="E5" s="47" t="s">
        <v>335</v>
      </c>
      <c r="F5" s="1212"/>
      <c r="H5" s="42"/>
    </row>
    <row r="6" spans="1:12" ht="16.5">
      <c r="A6" s="48" t="s">
        <v>320</v>
      </c>
      <c r="B6" s="49" t="s">
        <v>654</v>
      </c>
      <c r="C6" s="802"/>
      <c r="D6" s="50">
        <v>1700000</v>
      </c>
      <c r="E6" s="51"/>
      <c r="F6" s="1212"/>
      <c r="H6" s="1209"/>
      <c r="I6" s="1209"/>
      <c r="J6" s="1209"/>
      <c r="K6" s="1209"/>
      <c r="L6" s="1209"/>
    </row>
    <row r="7" spans="1:6" ht="15.75">
      <c r="A7" s="52" t="s">
        <v>321</v>
      </c>
      <c r="B7" s="53"/>
      <c r="C7" s="54"/>
      <c r="D7" s="55"/>
      <c r="E7" s="56"/>
      <c r="F7" s="1212"/>
    </row>
    <row r="8" spans="1:6" ht="15.75">
      <c r="A8" s="52" t="s">
        <v>322</v>
      </c>
      <c r="B8" s="53"/>
      <c r="C8" s="54"/>
      <c r="D8" s="55"/>
      <c r="E8" s="56"/>
      <c r="F8" s="1212"/>
    </row>
    <row r="9" spans="1:6" ht="15.75">
      <c r="A9" s="52" t="s">
        <v>323</v>
      </c>
      <c r="B9" s="53"/>
      <c r="C9" s="54"/>
      <c r="D9" s="55"/>
      <c r="E9" s="56"/>
      <c r="F9" s="1212"/>
    </row>
    <row r="10" spans="1:6" ht="15.75">
      <c r="A10" s="52" t="s">
        <v>324</v>
      </c>
      <c r="B10" s="53"/>
      <c r="C10" s="54"/>
      <c r="D10" s="55"/>
      <c r="E10" s="56"/>
      <c r="F10" s="1212"/>
    </row>
    <row r="11" spans="1:6" ht="15.75">
      <c r="A11" s="52" t="s">
        <v>325</v>
      </c>
      <c r="B11" s="53"/>
      <c r="C11" s="54"/>
      <c r="D11" s="55"/>
      <c r="E11" s="56"/>
      <c r="F11" s="1212"/>
    </row>
    <row r="12" spans="1:6" ht="15.75">
      <c r="A12" s="52" t="s">
        <v>326</v>
      </c>
      <c r="B12" s="53"/>
      <c r="C12" s="54"/>
      <c r="D12" s="55"/>
      <c r="E12" s="56"/>
      <c r="F12" s="1212"/>
    </row>
    <row r="13" spans="1:6" ht="15.75">
      <c r="A13" s="52" t="s">
        <v>327</v>
      </c>
      <c r="B13" s="53"/>
      <c r="C13" s="54"/>
      <c r="D13" s="55"/>
      <c r="E13" s="56"/>
      <c r="F13" s="1212"/>
    </row>
    <row r="14" spans="1:6" ht="15.75">
      <c r="A14" s="52" t="s">
        <v>328</v>
      </c>
      <c r="B14" s="53"/>
      <c r="C14" s="54"/>
      <c r="D14" s="55"/>
      <c r="E14" s="56"/>
      <c r="F14" s="1212"/>
    </row>
    <row r="15" spans="1:6" ht="15.75">
      <c r="A15" s="52" t="s">
        <v>268</v>
      </c>
      <c r="B15" s="53"/>
      <c r="C15" s="54"/>
      <c r="D15" s="55"/>
      <c r="E15" s="56"/>
      <c r="F15" s="1212"/>
    </row>
    <row r="16" spans="1:6" ht="15.75">
      <c r="A16" s="52" t="s">
        <v>269</v>
      </c>
      <c r="B16" s="53"/>
      <c r="C16" s="54"/>
      <c r="D16" s="55"/>
      <c r="E16" s="56"/>
      <c r="F16" s="1212"/>
    </row>
    <row r="17" spans="1:6" ht="15.75">
      <c r="A17" s="52" t="s">
        <v>270</v>
      </c>
      <c r="B17" s="53"/>
      <c r="C17" s="54"/>
      <c r="D17" s="55"/>
      <c r="E17" s="56"/>
      <c r="F17" s="1212"/>
    </row>
    <row r="18" spans="1:6" ht="15.75">
      <c r="A18" s="52" t="s">
        <v>271</v>
      </c>
      <c r="B18" s="53"/>
      <c r="C18" s="54"/>
      <c r="D18" s="55"/>
      <c r="E18" s="56"/>
      <c r="F18" s="1212"/>
    </row>
    <row r="19" spans="1:6" ht="15.75">
      <c r="A19" s="52" t="s">
        <v>272</v>
      </c>
      <c r="B19" s="53"/>
      <c r="C19" s="54"/>
      <c r="D19" s="55"/>
      <c r="E19" s="56"/>
      <c r="F19" s="1212"/>
    </row>
    <row r="20" spans="1:6" ht="15.75">
      <c r="A20" s="52" t="s">
        <v>273</v>
      </c>
      <c r="B20" s="53"/>
      <c r="C20" s="54"/>
      <c r="D20" s="55"/>
      <c r="E20" s="56"/>
      <c r="F20" s="1212"/>
    </row>
    <row r="21" spans="1:6" ht="15.75">
      <c r="A21" s="52" t="s">
        <v>274</v>
      </c>
      <c r="B21" s="53"/>
      <c r="C21" s="54"/>
      <c r="D21" s="55"/>
      <c r="E21" s="56"/>
      <c r="F21" s="1212"/>
    </row>
    <row r="22" spans="1:6" ht="16.5" thickBot="1">
      <c r="A22" s="57" t="s">
        <v>275</v>
      </c>
      <c r="B22" s="58"/>
      <c r="C22" s="59"/>
      <c r="D22" s="60"/>
      <c r="E22" s="61"/>
      <c r="F22" s="1212"/>
    </row>
    <row r="23" spans="1:6" ht="16.5" thickBot="1">
      <c r="A23" s="1210" t="s">
        <v>336</v>
      </c>
      <c r="B23" s="1211"/>
      <c r="C23" s="62"/>
      <c r="D23" s="63">
        <f>IF(SUM(D6:D22)=0,"",SUM(D6:D22))</f>
        <v>1700000</v>
      </c>
      <c r="E23" s="64">
        <f>IF(SUM(E6:E22)=0,"",SUM(E6:E22))</f>
      </c>
      <c r="F23" s="1212"/>
    </row>
    <row r="24" ht="15.75">
      <c r="A24" s="44"/>
    </row>
  </sheetData>
  <sheetProtection/>
  <mergeCells count="4">
    <mergeCell ref="A2:E2"/>
    <mergeCell ref="A23:B23"/>
    <mergeCell ref="F1:F23"/>
    <mergeCell ref="H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69"/>
  <sheetViews>
    <sheetView zoomScalePageLayoutView="0" workbookViewId="0" topLeftCell="A1">
      <selection activeCell="A5" sqref="A5:E64"/>
    </sheetView>
  </sheetViews>
  <sheetFormatPr defaultColWidth="10.625" defaultRowHeight="12.75"/>
  <cols>
    <col min="1" max="1" width="8.375" style="159" customWidth="1"/>
    <col min="2" max="2" width="52.125" style="159" customWidth="1"/>
    <col min="3" max="3" width="14.625" style="159" customWidth="1"/>
    <col min="4" max="4" width="13.375" style="159" customWidth="1"/>
    <col min="5" max="5" width="13.50390625" style="159" customWidth="1"/>
    <col min="6" max="16384" width="10.625" style="159" customWidth="1"/>
  </cols>
  <sheetData>
    <row r="1" spans="1:5" ht="30" customHeight="1">
      <c r="A1" s="1010" t="s">
        <v>459</v>
      </c>
      <c r="B1" s="1010"/>
      <c r="C1" s="1010"/>
      <c r="D1" s="1010"/>
      <c r="E1" s="1010"/>
    </row>
    <row r="2" spans="1:5" ht="18" customHeight="1">
      <c r="A2" s="1011" t="s">
        <v>664</v>
      </c>
      <c r="B2" s="1011"/>
      <c r="C2" s="1011"/>
      <c r="D2" s="1011"/>
      <c r="E2" s="1011"/>
    </row>
    <row r="3" spans="1:5" ht="19.5" customHeight="1">
      <c r="A3" s="161"/>
      <c r="B3" s="162"/>
      <c r="C3" s="160"/>
      <c r="D3" s="1012" t="s">
        <v>657</v>
      </c>
      <c r="E3" s="1012"/>
    </row>
    <row r="4" spans="1:5" ht="13.5" thickBot="1">
      <c r="A4" s="163"/>
      <c r="B4" s="163"/>
      <c r="C4" s="164"/>
      <c r="D4" s="1014" t="s">
        <v>339</v>
      </c>
      <c r="E4" s="1014"/>
    </row>
    <row r="5" spans="1:5" ht="38.25" customHeight="1">
      <c r="A5" s="904" t="s">
        <v>385</v>
      </c>
      <c r="B5" s="905" t="s">
        <v>386</v>
      </c>
      <c r="C5" s="906" t="s">
        <v>665</v>
      </c>
      <c r="D5" s="906" t="s">
        <v>662</v>
      </c>
      <c r="E5" s="945" t="s">
        <v>663</v>
      </c>
    </row>
    <row r="6" spans="1:5" ht="12.75" customHeight="1">
      <c r="A6" s="907" t="s">
        <v>306</v>
      </c>
      <c r="B6" s="908" t="s">
        <v>255</v>
      </c>
      <c r="C6" s="908" t="s">
        <v>256</v>
      </c>
      <c r="D6" s="908" t="s">
        <v>257</v>
      </c>
      <c r="E6" s="946" t="s">
        <v>258</v>
      </c>
    </row>
    <row r="7" spans="1:5" s="186" customFormat="1" ht="21.75" customHeight="1">
      <c r="A7" s="189" t="s">
        <v>460</v>
      </c>
      <c r="B7" s="176" t="s">
        <v>461</v>
      </c>
      <c r="C7" s="779">
        <f>C8+C15</f>
        <v>48814</v>
      </c>
      <c r="D7" s="177">
        <f>D8+D15</f>
        <v>50973</v>
      </c>
      <c r="E7" s="947">
        <f>E8+E15</f>
        <v>49617</v>
      </c>
    </row>
    <row r="8" spans="1:5" s="187" customFormat="1" ht="21.75" customHeight="1">
      <c r="A8" s="188" t="s">
        <v>462</v>
      </c>
      <c r="B8" s="171" t="s">
        <v>463</v>
      </c>
      <c r="C8" s="776">
        <f>SUM(C9:C14)</f>
        <v>43974</v>
      </c>
      <c r="D8" s="172">
        <f>SUM(D9:D14)</f>
        <v>45463</v>
      </c>
      <c r="E8" s="948">
        <f>SUM(E9:E14)</f>
        <v>44314</v>
      </c>
    </row>
    <row r="9" spans="1:5" s="187" customFormat="1" ht="22.5" customHeight="1" hidden="1">
      <c r="A9" s="188" t="s">
        <v>464</v>
      </c>
      <c r="B9" s="171" t="s">
        <v>465</v>
      </c>
      <c r="C9" s="776">
        <v>38140</v>
      </c>
      <c r="D9" s="172">
        <v>37609</v>
      </c>
      <c r="E9" s="948">
        <v>36712</v>
      </c>
    </row>
    <row r="10" spans="1:5" s="187" customFormat="1" ht="22.5" customHeight="1" hidden="1">
      <c r="A10" s="188" t="s">
        <v>466</v>
      </c>
      <c r="B10" s="171" t="s">
        <v>467</v>
      </c>
      <c r="C10" s="776">
        <v>1800</v>
      </c>
      <c r="D10" s="172">
        <v>2059</v>
      </c>
      <c r="E10" s="948">
        <v>2054</v>
      </c>
    </row>
    <row r="11" spans="1:5" s="187" customFormat="1" ht="21.75" customHeight="1" hidden="1">
      <c r="A11" s="188" t="s">
        <v>468</v>
      </c>
      <c r="B11" s="171" t="s">
        <v>469</v>
      </c>
      <c r="C11" s="776">
        <v>2510</v>
      </c>
      <c r="D11" s="172">
        <v>3024</v>
      </c>
      <c r="E11" s="948">
        <v>2903</v>
      </c>
    </row>
    <row r="12" spans="1:5" s="187" customFormat="1" ht="21.75" customHeight="1" hidden="1">
      <c r="A12" s="188" t="s">
        <v>470</v>
      </c>
      <c r="B12" s="171" t="s">
        <v>471</v>
      </c>
      <c r="C12" s="777">
        <v>62</v>
      </c>
      <c r="D12" s="174">
        <v>62</v>
      </c>
      <c r="E12" s="948">
        <v>61</v>
      </c>
    </row>
    <row r="13" spans="1:5" s="187" customFormat="1" ht="21.75" customHeight="1" hidden="1">
      <c r="A13" s="188" t="s">
        <v>472</v>
      </c>
      <c r="B13" s="171" t="s">
        <v>473</v>
      </c>
      <c r="C13" s="778">
        <v>1070</v>
      </c>
      <c r="D13" s="453">
        <v>1082</v>
      </c>
      <c r="E13" s="948">
        <v>1056</v>
      </c>
    </row>
    <row r="14" spans="1:5" s="187" customFormat="1" ht="21.75" customHeight="1" hidden="1">
      <c r="A14" s="188" t="s">
        <v>474</v>
      </c>
      <c r="B14" s="171" t="s">
        <v>475</v>
      </c>
      <c r="C14" s="778">
        <v>392</v>
      </c>
      <c r="D14" s="453">
        <v>1627</v>
      </c>
      <c r="E14" s="948">
        <v>1528</v>
      </c>
    </row>
    <row r="15" spans="1:5" s="187" customFormat="1" ht="21.75" customHeight="1">
      <c r="A15" s="188" t="s">
        <v>476</v>
      </c>
      <c r="B15" s="171" t="s">
        <v>477</v>
      </c>
      <c r="C15" s="776">
        <f>SUM(C16:C18)</f>
        <v>4840</v>
      </c>
      <c r="D15" s="172">
        <f>SUM(D16:D18)</f>
        <v>5510</v>
      </c>
      <c r="E15" s="948">
        <f>SUM(E16:E18)</f>
        <v>5303</v>
      </c>
    </row>
    <row r="16" spans="1:5" s="187" customFormat="1" ht="21.75" customHeight="1" hidden="1">
      <c r="A16" s="188" t="s">
        <v>478</v>
      </c>
      <c r="B16" s="171" t="s">
        <v>479</v>
      </c>
      <c r="C16" s="776">
        <v>3140</v>
      </c>
      <c r="D16" s="172">
        <v>3310</v>
      </c>
      <c r="E16" s="948">
        <v>3273</v>
      </c>
    </row>
    <row r="17" spans="1:5" s="187" customFormat="1" ht="28.5" customHeight="1" hidden="1">
      <c r="A17" s="188" t="s">
        <v>480</v>
      </c>
      <c r="B17" s="171" t="s">
        <v>481</v>
      </c>
      <c r="C17" s="776">
        <v>1300</v>
      </c>
      <c r="D17" s="172">
        <v>1655</v>
      </c>
      <c r="E17" s="948">
        <v>1540</v>
      </c>
    </row>
    <row r="18" spans="1:5" s="187" customFormat="1" ht="21.75" customHeight="1" hidden="1">
      <c r="A18" s="188" t="s">
        <v>482</v>
      </c>
      <c r="B18" s="171" t="s">
        <v>483</v>
      </c>
      <c r="C18" s="776">
        <v>400</v>
      </c>
      <c r="D18" s="172">
        <v>545</v>
      </c>
      <c r="E18" s="948">
        <v>490</v>
      </c>
    </row>
    <row r="19" spans="1:5" s="186" customFormat="1" ht="34.5" customHeight="1">
      <c r="A19" s="189" t="s">
        <v>484</v>
      </c>
      <c r="B19" s="190" t="s">
        <v>485</v>
      </c>
      <c r="C19" s="779">
        <v>11607</v>
      </c>
      <c r="D19" s="177">
        <v>12696</v>
      </c>
      <c r="E19" s="947">
        <v>12599</v>
      </c>
    </row>
    <row r="20" spans="1:5" s="186" customFormat="1" ht="21.75" customHeight="1">
      <c r="A20" s="189" t="s">
        <v>486</v>
      </c>
      <c r="B20" s="176" t="s">
        <v>487</v>
      </c>
      <c r="C20" s="784">
        <f>C21+C24+C27+C35+C34</f>
        <v>63168</v>
      </c>
      <c r="D20" s="181">
        <f>D21+D24+D27+D34+D35</f>
        <v>67630</v>
      </c>
      <c r="E20" s="949">
        <f>E21+E24+E27+E34+E35</f>
        <v>62157</v>
      </c>
    </row>
    <row r="21" spans="1:5" s="187" customFormat="1" ht="21.75" customHeight="1">
      <c r="A21" s="188" t="s">
        <v>488</v>
      </c>
      <c r="B21" s="171" t="s">
        <v>489</v>
      </c>
      <c r="C21" s="776">
        <f>SUM(C22:C23)</f>
        <v>23082</v>
      </c>
      <c r="D21" s="172">
        <f>SUM(D22:D23)</f>
        <v>24756</v>
      </c>
      <c r="E21" s="948">
        <f>SUM(E22:E23)</f>
        <v>23083</v>
      </c>
    </row>
    <row r="22" spans="1:5" s="187" customFormat="1" ht="21.75" customHeight="1" hidden="1">
      <c r="A22" s="188" t="s">
        <v>490</v>
      </c>
      <c r="B22" s="171" t="s">
        <v>491</v>
      </c>
      <c r="C22" s="776">
        <v>2760</v>
      </c>
      <c r="D22" s="172">
        <v>1244</v>
      </c>
      <c r="E22" s="948">
        <v>863</v>
      </c>
    </row>
    <row r="23" spans="1:5" s="187" customFormat="1" ht="21.75" customHeight="1" hidden="1">
      <c r="A23" s="188" t="s">
        <v>492</v>
      </c>
      <c r="B23" s="171" t="s">
        <v>493</v>
      </c>
      <c r="C23" s="776">
        <v>20322</v>
      </c>
      <c r="D23" s="172">
        <v>23512</v>
      </c>
      <c r="E23" s="948">
        <v>22220</v>
      </c>
    </row>
    <row r="24" spans="1:5" s="187" customFormat="1" ht="21.75" customHeight="1">
      <c r="A24" s="188" t="s">
        <v>494</v>
      </c>
      <c r="B24" s="171" t="s">
        <v>495</v>
      </c>
      <c r="C24" s="776">
        <f>SUM(C25:C26)</f>
        <v>1030</v>
      </c>
      <c r="D24" s="172">
        <f>SUM(D25:D26)</f>
        <v>1075</v>
      </c>
      <c r="E24" s="948">
        <f>SUM(E25:E26)</f>
        <v>923</v>
      </c>
    </row>
    <row r="25" spans="1:5" s="187" customFormat="1" ht="21.75" customHeight="1" hidden="1">
      <c r="A25" s="188" t="s">
        <v>496</v>
      </c>
      <c r="B25" s="171" t="s">
        <v>497</v>
      </c>
      <c r="C25" s="776">
        <v>360</v>
      </c>
      <c r="D25" s="172">
        <v>570</v>
      </c>
      <c r="E25" s="948">
        <v>536</v>
      </c>
    </row>
    <row r="26" spans="1:5" s="187" customFormat="1" ht="21.75" customHeight="1" hidden="1">
      <c r="A26" s="188" t="s">
        <v>498</v>
      </c>
      <c r="B26" s="171" t="s">
        <v>499</v>
      </c>
      <c r="C26" s="776">
        <v>670</v>
      </c>
      <c r="D26" s="172">
        <v>505</v>
      </c>
      <c r="E26" s="948">
        <v>387</v>
      </c>
    </row>
    <row r="27" spans="1:5" s="187" customFormat="1" ht="21.75" customHeight="1">
      <c r="A27" s="188" t="s">
        <v>500</v>
      </c>
      <c r="B27" s="171" t="s">
        <v>501</v>
      </c>
      <c r="C27" s="776">
        <f>SUM(C28:C33)</f>
        <v>25581</v>
      </c>
      <c r="D27" s="172">
        <f>SUM(D28:D33)</f>
        <v>28538</v>
      </c>
      <c r="E27" s="948">
        <f>SUM(E28:E33)</f>
        <v>26350</v>
      </c>
    </row>
    <row r="28" spans="1:5" s="187" customFormat="1" ht="21.75" customHeight="1" hidden="1">
      <c r="A28" s="188" t="s">
        <v>502</v>
      </c>
      <c r="B28" s="173" t="s">
        <v>503</v>
      </c>
      <c r="C28" s="776">
        <v>8771</v>
      </c>
      <c r="D28" s="172">
        <v>10061</v>
      </c>
      <c r="E28" s="948">
        <v>9620</v>
      </c>
    </row>
    <row r="29" spans="1:5" s="187" customFormat="1" ht="21.75" customHeight="1" hidden="1">
      <c r="A29" s="188" t="s">
        <v>504</v>
      </c>
      <c r="B29" s="173" t="s">
        <v>505</v>
      </c>
      <c r="C29" s="776">
        <v>100</v>
      </c>
      <c r="D29" s="172">
        <v>188</v>
      </c>
      <c r="E29" s="948">
        <v>173</v>
      </c>
    </row>
    <row r="30" spans="1:5" s="187" customFormat="1" ht="21.75" customHeight="1" hidden="1">
      <c r="A30" s="188" t="s">
        <v>506</v>
      </c>
      <c r="B30" s="171" t="s">
        <v>507</v>
      </c>
      <c r="C30" s="776">
        <v>4445</v>
      </c>
      <c r="D30" s="172">
        <v>3404</v>
      </c>
      <c r="E30" s="948">
        <v>2877</v>
      </c>
    </row>
    <row r="31" spans="1:5" s="187" customFormat="1" ht="21.75" customHeight="1" hidden="1">
      <c r="A31" s="188" t="s">
        <v>693</v>
      </c>
      <c r="B31" s="171" t="s">
        <v>694</v>
      </c>
      <c r="C31" s="776">
        <v>0</v>
      </c>
      <c r="D31" s="172">
        <v>516</v>
      </c>
      <c r="E31" s="948">
        <v>438</v>
      </c>
    </row>
    <row r="32" spans="1:5" s="187" customFormat="1" ht="21.75" customHeight="1" hidden="1">
      <c r="A32" s="188" t="s">
        <v>508</v>
      </c>
      <c r="B32" s="171" t="s">
        <v>509</v>
      </c>
      <c r="C32" s="776">
        <v>7505</v>
      </c>
      <c r="D32" s="172">
        <v>8260</v>
      </c>
      <c r="E32" s="948">
        <v>7622</v>
      </c>
    </row>
    <row r="33" spans="1:5" s="187" customFormat="1" ht="21.75" customHeight="1" hidden="1">
      <c r="A33" s="188" t="s">
        <v>510</v>
      </c>
      <c r="B33" s="171" t="s">
        <v>511</v>
      </c>
      <c r="C33" s="776">
        <v>4760</v>
      </c>
      <c r="D33" s="172">
        <v>6109</v>
      </c>
      <c r="E33" s="948">
        <v>5620</v>
      </c>
    </row>
    <row r="34" spans="1:5" s="187" customFormat="1" ht="21.75" customHeight="1">
      <c r="A34" s="188" t="s">
        <v>512</v>
      </c>
      <c r="B34" s="171" t="s">
        <v>513</v>
      </c>
      <c r="C34" s="776">
        <v>290</v>
      </c>
      <c r="D34" s="172">
        <v>360</v>
      </c>
      <c r="E34" s="948">
        <v>330</v>
      </c>
    </row>
    <row r="35" spans="1:5" s="187" customFormat="1" ht="21.75" customHeight="1">
      <c r="A35" s="188" t="s">
        <v>514</v>
      </c>
      <c r="B35" s="171" t="s">
        <v>515</v>
      </c>
      <c r="C35" s="776">
        <f>SUM(C36:C37)</f>
        <v>13185</v>
      </c>
      <c r="D35" s="172">
        <f>SUM(D36:D37)</f>
        <v>12901</v>
      </c>
      <c r="E35" s="948">
        <f>SUM(E36:E37)</f>
        <v>11471</v>
      </c>
    </row>
    <row r="36" spans="1:5" s="187" customFormat="1" ht="21.75" customHeight="1" hidden="1">
      <c r="A36" s="188" t="s">
        <v>516</v>
      </c>
      <c r="B36" s="171" t="s">
        <v>238</v>
      </c>
      <c r="C36" s="791">
        <v>11850</v>
      </c>
      <c r="D36" s="452">
        <v>11364</v>
      </c>
      <c r="E36" s="950">
        <v>9976</v>
      </c>
    </row>
    <row r="37" spans="1:5" s="187" customFormat="1" ht="21.75" customHeight="1" hidden="1">
      <c r="A37" s="188" t="s">
        <v>517</v>
      </c>
      <c r="B37" s="171" t="s">
        <v>518</v>
      </c>
      <c r="C37" s="791">
        <v>1335</v>
      </c>
      <c r="D37" s="452">
        <v>1537</v>
      </c>
      <c r="E37" s="950">
        <v>1495</v>
      </c>
    </row>
    <row r="38" spans="1:5" s="186" customFormat="1" ht="21" customHeight="1">
      <c r="A38" s="189" t="s">
        <v>519</v>
      </c>
      <c r="B38" s="176" t="s">
        <v>520</v>
      </c>
      <c r="C38" s="779">
        <f>SUM(C39:C42)</f>
        <v>7640</v>
      </c>
      <c r="D38" s="177">
        <f>SUM(D39:D42)</f>
        <v>8422</v>
      </c>
      <c r="E38" s="947">
        <f>SUM(E39:E42)</f>
        <v>6394</v>
      </c>
    </row>
    <row r="39" spans="1:5" s="186" customFormat="1" ht="21.75" customHeight="1" hidden="1">
      <c r="A39" s="188" t="s">
        <v>521</v>
      </c>
      <c r="B39" s="171" t="s">
        <v>522</v>
      </c>
      <c r="C39" s="776">
        <v>420</v>
      </c>
      <c r="D39" s="172">
        <v>420</v>
      </c>
      <c r="E39" s="948">
        <v>271</v>
      </c>
    </row>
    <row r="40" spans="1:5" s="186" customFormat="1" ht="32.25" customHeight="1" hidden="1">
      <c r="A40" s="188" t="s">
        <v>523</v>
      </c>
      <c r="B40" s="171" t="s">
        <v>524</v>
      </c>
      <c r="C40" s="776">
        <v>370</v>
      </c>
      <c r="D40" s="452">
        <v>391</v>
      </c>
      <c r="E40" s="948">
        <v>391</v>
      </c>
    </row>
    <row r="41" spans="1:5" s="186" customFormat="1" ht="20.25" customHeight="1" hidden="1">
      <c r="A41" s="188" t="s">
        <v>525</v>
      </c>
      <c r="B41" s="171" t="s">
        <v>526</v>
      </c>
      <c r="C41" s="776">
        <v>1200</v>
      </c>
      <c r="D41" s="452">
        <v>1179</v>
      </c>
      <c r="E41" s="948">
        <v>1128</v>
      </c>
    </row>
    <row r="42" spans="1:5" s="186" customFormat="1" ht="24" customHeight="1" hidden="1">
      <c r="A42" s="188" t="s">
        <v>527</v>
      </c>
      <c r="B42" s="171" t="s">
        <v>528</v>
      </c>
      <c r="C42" s="776">
        <v>5650</v>
      </c>
      <c r="D42" s="452">
        <v>6432</v>
      </c>
      <c r="E42" s="948">
        <v>4604</v>
      </c>
    </row>
    <row r="43" spans="1:5" s="186" customFormat="1" ht="21.75" customHeight="1">
      <c r="A43" s="189" t="s">
        <v>529</v>
      </c>
      <c r="B43" s="176" t="s">
        <v>530</v>
      </c>
      <c r="C43" s="784">
        <f>SUM(C44:C48)</f>
        <v>68482</v>
      </c>
      <c r="D43" s="181">
        <f>SUM(D44:D47)</f>
        <v>54396</v>
      </c>
      <c r="E43" s="949">
        <f>SUM(E44:E48)</f>
        <v>49078</v>
      </c>
    </row>
    <row r="44" spans="1:5" s="186" customFormat="1" ht="21.75" customHeight="1">
      <c r="A44" s="188" t="s">
        <v>531</v>
      </c>
      <c r="B44" s="171" t="s">
        <v>532</v>
      </c>
      <c r="C44" s="776">
        <v>29</v>
      </c>
      <c r="D44" s="172">
        <v>29</v>
      </c>
      <c r="E44" s="948">
        <v>29</v>
      </c>
    </row>
    <row r="45" spans="1:5" s="186" customFormat="1" ht="21.75" customHeight="1">
      <c r="A45" s="188" t="s">
        <v>533</v>
      </c>
      <c r="B45" s="171" t="s">
        <v>534</v>
      </c>
      <c r="C45" s="776">
        <v>44798</v>
      </c>
      <c r="D45" s="172">
        <v>47320</v>
      </c>
      <c r="E45" s="948">
        <v>42002</v>
      </c>
    </row>
    <row r="46" spans="1:5" s="186" customFormat="1" ht="30.75" customHeight="1">
      <c r="A46" s="188" t="s">
        <v>535</v>
      </c>
      <c r="B46" s="171" t="s">
        <v>536</v>
      </c>
      <c r="C46" s="776">
        <v>50</v>
      </c>
      <c r="D46" s="172">
        <v>1400</v>
      </c>
      <c r="E46" s="948">
        <v>1400</v>
      </c>
    </row>
    <row r="47" spans="1:5" s="186" customFormat="1" ht="21.75" customHeight="1">
      <c r="A47" s="188" t="s">
        <v>537</v>
      </c>
      <c r="B47" s="171" t="s">
        <v>538</v>
      </c>
      <c r="C47" s="776">
        <v>3000</v>
      </c>
      <c r="D47" s="172">
        <v>5647</v>
      </c>
      <c r="E47" s="948">
        <v>5647</v>
      </c>
    </row>
    <row r="48" spans="1:5" s="186" customFormat="1" ht="21.75" customHeight="1">
      <c r="A48" s="188" t="s">
        <v>695</v>
      </c>
      <c r="B48" s="171" t="s">
        <v>696</v>
      </c>
      <c r="C48" s="776">
        <v>20605</v>
      </c>
      <c r="D48" s="172">
        <v>0</v>
      </c>
      <c r="E48" s="948">
        <v>0</v>
      </c>
    </row>
    <row r="49" spans="1:5" s="186" customFormat="1" ht="21.75" customHeight="1">
      <c r="A49" s="189" t="s">
        <v>539</v>
      </c>
      <c r="B49" s="176" t="s">
        <v>540</v>
      </c>
      <c r="C49" s="784">
        <f>SUM(C50:C53)</f>
        <v>12055</v>
      </c>
      <c r="D49" s="784">
        <f>SUM(D50:D53)</f>
        <v>17604</v>
      </c>
      <c r="E49" s="949">
        <f>SUM(E50:E53)</f>
        <v>17227</v>
      </c>
    </row>
    <row r="50" spans="1:5" s="795" customFormat="1" ht="21.75" customHeight="1" hidden="1">
      <c r="A50" s="793" t="s">
        <v>701</v>
      </c>
      <c r="B50" s="781" t="s">
        <v>702</v>
      </c>
      <c r="C50" s="776">
        <v>395</v>
      </c>
      <c r="D50" s="776">
        <v>726</v>
      </c>
      <c r="E50" s="948">
        <v>725</v>
      </c>
    </row>
    <row r="51" spans="1:5" s="186" customFormat="1" ht="21.75" customHeight="1" hidden="1">
      <c r="A51" s="188" t="s">
        <v>541</v>
      </c>
      <c r="B51" s="171" t="s">
        <v>542</v>
      </c>
      <c r="C51" s="776">
        <v>5117</v>
      </c>
      <c r="D51" s="172">
        <v>3561</v>
      </c>
      <c r="E51" s="948">
        <v>3561</v>
      </c>
    </row>
    <row r="52" spans="1:5" s="187" customFormat="1" ht="21.75" customHeight="1" hidden="1">
      <c r="A52" s="188" t="s">
        <v>543</v>
      </c>
      <c r="B52" s="171" t="s">
        <v>544</v>
      </c>
      <c r="C52" s="776">
        <v>3980</v>
      </c>
      <c r="D52" s="172">
        <v>9965</v>
      </c>
      <c r="E52" s="948">
        <v>9665</v>
      </c>
    </row>
    <row r="53" spans="1:5" s="186" customFormat="1" ht="21.75" customHeight="1" hidden="1">
      <c r="A53" s="188" t="s">
        <v>545</v>
      </c>
      <c r="B53" s="171" t="s">
        <v>546</v>
      </c>
      <c r="C53" s="776">
        <v>2563</v>
      </c>
      <c r="D53" s="172">
        <v>3352</v>
      </c>
      <c r="E53" s="948">
        <v>3276</v>
      </c>
    </row>
    <row r="54" spans="1:5" s="186" customFormat="1" ht="21.75" customHeight="1">
      <c r="A54" s="189" t="s">
        <v>547</v>
      </c>
      <c r="B54" s="176" t="s">
        <v>548</v>
      </c>
      <c r="C54" s="784">
        <f>SUM(C55:C56)</f>
        <v>6765</v>
      </c>
      <c r="D54" s="181">
        <f>SUM(D55:D56)</f>
        <v>10489</v>
      </c>
      <c r="E54" s="949">
        <f>SUM(E55:E56)</f>
        <v>10160</v>
      </c>
    </row>
    <row r="55" spans="1:5" s="186" customFormat="1" ht="21.75" customHeight="1" hidden="1">
      <c r="A55" s="188" t="s">
        <v>549</v>
      </c>
      <c r="B55" s="171" t="s">
        <v>550</v>
      </c>
      <c r="C55" s="776">
        <v>5330</v>
      </c>
      <c r="D55" s="172">
        <v>8508</v>
      </c>
      <c r="E55" s="948">
        <v>8214</v>
      </c>
    </row>
    <row r="56" spans="1:5" s="186" customFormat="1" ht="21.75" customHeight="1" hidden="1">
      <c r="A56" s="188" t="s">
        <v>551</v>
      </c>
      <c r="B56" s="171" t="s">
        <v>552</v>
      </c>
      <c r="C56" s="776">
        <v>1435</v>
      </c>
      <c r="D56" s="172">
        <v>1981</v>
      </c>
      <c r="E56" s="948">
        <v>1946</v>
      </c>
    </row>
    <row r="57" spans="1:5" s="186" customFormat="1" ht="21.75" customHeight="1">
      <c r="A57" s="189" t="s">
        <v>553</v>
      </c>
      <c r="B57" s="176" t="s">
        <v>554</v>
      </c>
      <c r="C57" s="779">
        <v>0</v>
      </c>
      <c r="D57" s="177">
        <v>0</v>
      </c>
      <c r="E57" s="947">
        <v>0</v>
      </c>
    </row>
    <row r="58" spans="1:5" s="194" customFormat="1" ht="36" customHeight="1">
      <c r="A58" s="191" t="s">
        <v>555</v>
      </c>
      <c r="B58" s="192" t="s">
        <v>556</v>
      </c>
      <c r="C58" s="792">
        <f>C7+C19+C20+C38+C43+C49+C54+C57</f>
        <v>218531</v>
      </c>
      <c r="D58" s="193">
        <f>D7+D19+D20+D38+D43+D49+D54+D57</f>
        <v>222210</v>
      </c>
      <c r="E58" s="951">
        <f>E7+E19+E20+E38+E43+E49+E54</f>
        <v>207232</v>
      </c>
    </row>
    <row r="59" spans="1:5" s="187" customFormat="1" ht="21.75" customHeight="1">
      <c r="A59" s="191" t="s">
        <v>557</v>
      </c>
      <c r="B59" s="192" t="s">
        <v>558</v>
      </c>
      <c r="C59" s="784">
        <f>SUM(C60:C63)</f>
        <v>51400</v>
      </c>
      <c r="D59" s="784">
        <f>SUM(D60:D63)</f>
        <v>91400</v>
      </c>
      <c r="E59" s="949">
        <f>SUM(E60:E63)</f>
        <v>116400</v>
      </c>
    </row>
    <row r="60" spans="1:5" s="493" customFormat="1" ht="21.75" customHeight="1">
      <c r="A60" s="793" t="s">
        <v>697</v>
      </c>
      <c r="B60" s="781" t="s">
        <v>698</v>
      </c>
      <c r="C60" s="776">
        <v>0</v>
      </c>
      <c r="D60" s="776">
        <v>40000</v>
      </c>
      <c r="E60" s="948">
        <v>40000</v>
      </c>
    </row>
    <row r="61" spans="1:5" s="187" customFormat="1" ht="21.75" customHeight="1">
      <c r="A61" s="188" t="s">
        <v>559</v>
      </c>
      <c r="B61" s="171" t="s">
        <v>560</v>
      </c>
      <c r="C61" s="776">
        <v>3606</v>
      </c>
      <c r="D61" s="172">
        <v>3606</v>
      </c>
      <c r="E61" s="948">
        <v>3606</v>
      </c>
    </row>
    <row r="62" spans="1:5" s="194" customFormat="1" ht="30.75" customHeight="1">
      <c r="A62" s="188" t="s">
        <v>561</v>
      </c>
      <c r="B62" s="171" t="s">
        <v>562</v>
      </c>
      <c r="C62" s="776">
        <v>47794</v>
      </c>
      <c r="D62" s="172">
        <v>47794</v>
      </c>
      <c r="E62" s="948">
        <v>47794</v>
      </c>
    </row>
    <row r="63" spans="1:5" ht="21.75" customHeight="1">
      <c r="A63" s="793" t="s">
        <v>699</v>
      </c>
      <c r="B63" s="781" t="s">
        <v>700</v>
      </c>
      <c r="C63" s="776">
        <v>0</v>
      </c>
      <c r="D63" s="776">
        <v>0</v>
      </c>
      <c r="E63" s="948">
        <v>25000</v>
      </c>
    </row>
    <row r="64" spans="1:5" ht="34.5" customHeight="1" thickBot="1">
      <c r="A64" s="195" t="s">
        <v>815</v>
      </c>
      <c r="B64" s="196" t="s">
        <v>563</v>
      </c>
      <c r="C64" s="798">
        <f>C58+C59</f>
        <v>269931</v>
      </c>
      <c r="D64" s="799">
        <f>D58+D59</f>
        <v>313610</v>
      </c>
      <c r="E64" s="952">
        <f>E58+E59</f>
        <v>323632</v>
      </c>
    </row>
    <row r="65" spans="1:5" ht="12.75">
      <c r="A65" s="197"/>
      <c r="B65" s="796"/>
      <c r="C65" s="797"/>
      <c r="D65" s="156"/>
      <c r="E65" s="156"/>
    </row>
    <row r="66" spans="2:5" ht="16.5">
      <c r="B66" s="156"/>
      <c r="C66" s="794"/>
      <c r="D66" s="156"/>
      <c r="E66" s="156"/>
    </row>
    <row r="67" spans="2:5" ht="16.5">
      <c r="B67" s="156"/>
      <c r="C67" s="794"/>
      <c r="D67" s="156"/>
      <c r="E67" s="156"/>
    </row>
    <row r="68" spans="2:5" ht="12.75">
      <c r="B68" s="156"/>
      <c r="C68" s="156"/>
      <c r="D68" s="156"/>
      <c r="E68" s="156"/>
    </row>
    <row r="69" spans="2:5" ht="12.75">
      <c r="B69" s="156"/>
      <c r="C69" s="156"/>
      <c r="D69" s="156"/>
      <c r="E69" s="156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8661417322834646" bottom="0.8267716535433072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8"/>
  <sheetViews>
    <sheetView zoomScalePageLayoutView="0" workbookViewId="0" topLeftCell="A17">
      <selection activeCell="A48" sqref="A48"/>
    </sheetView>
  </sheetViews>
  <sheetFormatPr defaultColWidth="10.625" defaultRowHeight="12.75"/>
  <cols>
    <col min="1" max="1" width="10.625" style="198" customWidth="1"/>
    <col min="2" max="2" width="60.50390625" style="198" customWidth="1"/>
    <col min="3" max="3" width="15.00390625" style="198" customWidth="1"/>
    <col min="4" max="4" width="15.50390625" style="198" customWidth="1"/>
    <col min="5" max="5" width="13.50390625" style="198" customWidth="1"/>
    <col min="6" max="6" width="20.50390625" style="198" customWidth="1"/>
    <col min="7" max="16384" width="10.625" style="198" customWidth="1"/>
  </cols>
  <sheetData>
    <row r="1" spans="1:3" ht="18" customHeight="1">
      <c r="A1" s="1015"/>
      <c r="B1" s="1016"/>
      <c r="C1" s="121"/>
    </row>
    <row r="2" spans="1:3" ht="13.5" customHeight="1">
      <c r="A2" s="120"/>
      <c r="B2" s="121"/>
      <c r="C2" s="121"/>
    </row>
    <row r="3" spans="1:5" ht="29.25" customHeight="1">
      <c r="A3" s="1017" t="s">
        <v>816</v>
      </c>
      <c r="B3" s="1017"/>
      <c r="C3" s="1017"/>
      <c r="D3" s="1017"/>
      <c r="E3" s="1017"/>
    </row>
    <row r="4" spans="1:5" ht="14.25" customHeight="1">
      <c r="A4" s="1017"/>
      <c r="B4" s="1017"/>
      <c r="C4" s="1017"/>
      <c r="D4" s="1017"/>
      <c r="E4" s="1017"/>
    </row>
    <row r="5" spans="1:5" ht="25.5" customHeight="1">
      <c r="A5" s="1017" t="s">
        <v>384</v>
      </c>
      <c r="B5" s="1017"/>
      <c r="C5" s="1017"/>
      <c r="D5" s="1017"/>
      <c r="E5" s="1017"/>
    </row>
    <row r="6" spans="1:5" ht="23.25" customHeight="1">
      <c r="A6" s="199"/>
      <c r="B6" s="122"/>
      <c r="C6" s="122"/>
      <c r="D6" s="200"/>
      <c r="E6" s="201" t="s">
        <v>564</v>
      </c>
    </row>
    <row r="7" spans="1:5" ht="18" customHeight="1" thickBot="1">
      <c r="A7" s="199"/>
      <c r="B7" s="202"/>
      <c r="C7" s="202"/>
      <c r="D7" s="1018" t="s">
        <v>339</v>
      </c>
      <c r="E7" s="1018"/>
    </row>
    <row r="8" spans="1:3" ht="6" customHeight="1" hidden="1">
      <c r="A8" s="203"/>
      <c r="B8" s="204"/>
      <c r="C8" s="204"/>
    </row>
    <row r="9" spans="1:3" ht="22.5" customHeight="1" hidden="1">
      <c r="A9" s="205"/>
      <c r="B9" s="206"/>
      <c r="C9" s="204"/>
    </row>
    <row r="10" spans="1:5" s="159" customFormat="1" ht="42.75" customHeight="1" thickBot="1" thickTop="1">
      <c r="A10" s="207" t="s">
        <v>385</v>
      </c>
      <c r="B10" s="165" t="s">
        <v>821</v>
      </c>
      <c r="C10" s="208" t="s">
        <v>661</v>
      </c>
      <c r="D10" s="208" t="s">
        <v>662</v>
      </c>
      <c r="E10" s="953" t="s">
        <v>663</v>
      </c>
    </row>
    <row r="11" spans="1:5" s="159" customFormat="1" ht="12.75" customHeight="1" thickTop="1">
      <c r="A11" s="166" t="s">
        <v>306</v>
      </c>
      <c r="B11" s="167" t="s">
        <v>255</v>
      </c>
      <c r="C11" s="209" t="s">
        <v>256</v>
      </c>
      <c r="D11" s="209" t="s">
        <v>257</v>
      </c>
      <c r="E11" s="954" t="s">
        <v>258</v>
      </c>
    </row>
    <row r="12" spans="1:5" ht="15" customHeight="1">
      <c r="A12" s="210" t="s">
        <v>387</v>
      </c>
      <c r="B12" s="211" t="s">
        <v>565</v>
      </c>
      <c r="C12" s="212">
        <f>C13</f>
        <v>0</v>
      </c>
      <c r="D12" s="212">
        <f>D13</f>
        <v>300</v>
      </c>
      <c r="E12" s="955">
        <f>E13</f>
        <v>299</v>
      </c>
    </row>
    <row r="13" spans="1:5" ht="15" customHeight="1" hidden="1">
      <c r="A13" s="213" t="s">
        <v>401</v>
      </c>
      <c r="B13" s="214" t="s">
        <v>566</v>
      </c>
      <c r="C13" s="215">
        <v>0</v>
      </c>
      <c r="D13" s="215">
        <v>300</v>
      </c>
      <c r="E13" s="956">
        <v>299</v>
      </c>
    </row>
    <row r="14" spans="1:5" ht="15" customHeight="1">
      <c r="A14" s="216" t="s">
        <v>421</v>
      </c>
      <c r="B14" s="217" t="s">
        <v>422</v>
      </c>
      <c r="C14" s="459">
        <f>SUM(C15:C17)</f>
        <v>50</v>
      </c>
      <c r="D14" s="459">
        <f>SUM(D15:D17)</f>
        <v>74</v>
      </c>
      <c r="E14" s="957">
        <f>SUM(E15:E17)</f>
        <v>74</v>
      </c>
    </row>
    <row r="15" spans="1:5" ht="15" customHeight="1">
      <c r="A15" s="170" t="s">
        <v>423</v>
      </c>
      <c r="B15" s="171" t="s">
        <v>424</v>
      </c>
      <c r="C15" s="457">
        <v>50</v>
      </c>
      <c r="D15" s="457">
        <v>0</v>
      </c>
      <c r="E15" s="956">
        <v>0</v>
      </c>
    </row>
    <row r="16" spans="1:5" ht="15" customHeight="1">
      <c r="A16" s="170" t="s">
        <v>703</v>
      </c>
      <c r="B16" s="171" t="s">
        <v>694</v>
      </c>
      <c r="C16" s="457">
        <v>0</v>
      </c>
      <c r="D16" s="457">
        <v>73</v>
      </c>
      <c r="E16" s="956">
        <v>73</v>
      </c>
    </row>
    <row r="17" spans="1:5" ht="15" customHeight="1">
      <c r="A17" s="170" t="s">
        <v>433</v>
      </c>
      <c r="B17" s="171" t="s">
        <v>434</v>
      </c>
      <c r="C17" s="215">
        <v>0</v>
      </c>
      <c r="D17" s="215">
        <v>1</v>
      </c>
      <c r="E17" s="956">
        <v>1</v>
      </c>
    </row>
    <row r="18" spans="1:5" ht="24.75" customHeight="1">
      <c r="A18" s="175" t="s">
        <v>567</v>
      </c>
      <c r="B18" s="176" t="s">
        <v>450</v>
      </c>
      <c r="C18" s="219">
        <f>C12+C14</f>
        <v>50</v>
      </c>
      <c r="D18" s="219">
        <f>D12+D14</f>
        <v>374</v>
      </c>
      <c r="E18" s="958">
        <f>E12+E14</f>
        <v>373</v>
      </c>
    </row>
    <row r="19" spans="1:5" ht="15" customHeight="1">
      <c r="A19" s="175"/>
      <c r="B19" s="176"/>
      <c r="C19" s="219"/>
      <c r="D19" s="219"/>
      <c r="E19" s="959"/>
    </row>
    <row r="20" spans="1:5" ht="15" customHeight="1">
      <c r="A20" s="216" t="s">
        <v>451</v>
      </c>
      <c r="B20" s="217" t="s">
        <v>452</v>
      </c>
      <c r="C20" s="459">
        <f>SUM(C21:C22)</f>
        <v>47794</v>
      </c>
      <c r="D20" s="459">
        <f>SUM(D21:D22)</f>
        <v>47840</v>
      </c>
      <c r="E20" s="960">
        <f>SUM(E21:E22)</f>
        <v>47840</v>
      </c>
    </row>
    <row r="21" spans="1:5" ht="15" customHeight="1">
      <c r="A21" s="170" t="s">
        <v>454</v>
      </c>
      <c r="B21" s="171" t="s">
        <v>455</v>
      </c>
      <c r="C21" s="457">
        <v>0</v>
      </c>
      <c r="D21" s="457">
        <v>46</v>
      </c>
      <c r="E21" s="956">
        <v>46</v>
      </c>
    </row>
    <row r="22" spans="1:6" s="159" customFormat="1" ht="15" customHeight="1">
      <c r="A22" s="213" t="s">
        <v>568</v>
      </c>
      <c r="B22" s="214" t="s">
        <v>569</v>
      </c>
      <c r="C22" s="462">
        <v>47794</v>
      </c>
      <c r="D22" s="462">
        <v>47794</v>
      </c>
      <c r="E22" s="956">
        <v>47794</v>
      </c>
      <c r="F22" s="198"/>
    </row>
    <row r="23" spans="1:6" s="159" customFormat="1" ht="32.25" customHeight="1" thickBot="1">
      <c r="A23" s="182" t="s">
        <v>814</v>
      </c>
      <c r="B23" s="183" t="s">
        <v>458</v>
      </c>
      <c r="C23" s="461">
        <f>C20+C18</f>
        <v>47844</v>
      </c>
      <c r="D23" s="461">
        <f>D20+D18</f>
        <v>48214</v>
      </c>
      <c r="E23" s="961">
        <f>E18+E20</f>
        <v>48213</v>
      </c>
      <c r="F23" s="198"/>
    </row>
    <row r="24" spans="1:6" ht="16.5" thickTop="1">
      <c r="A24" s="221"/>
      <c r="B24" s="221"/>
      <c r="C24" s="221"/>
      <c r="D24" s="221"/>
      <c r="E24" s="222"/>
      <c r="F24" s="159"/>
    </row>
    <row r="25" spans="1:6" ht="16.5" thickBot="1">
      <c r="A25" s="223"/>
      <c r="B25" s="224"/>
      <c r="C25" s="224"/>
      <c r="D25" s="224"/>
      <c r="E25" s="223"/>
      <c r="F25" s="159"/>
    </row>
    <row r="26" spans="1:6" ht="44.25" thickBot="1" thickTop="1">
      <c r="A26" s="207" t="s">
        <v>385</v>
      </c>
      <c r="B26" s="165" t="s">
        <v>822</v>
      </c>
      <c r="C26" s="208" t="s">
        <v>661</v>
      </c>
      <c r="D26" s="208" t="s">
        <v>662</v>
      </c>
      <c r="E26" s="455" t="s">
        <v>663</v>
      </c>
      <c r="F26" s="159"/>
    </row>
    <row r="27" spans="1:5" ht="13.5" thickTop="1">
      <c r="A27" s="166" t="s">
        <v>306</v>
      </c>
      <c r="B27" s="167" t="s">
        <v>255</v>
      </c>
      <c r="C27" s="209" t="s">
        <v>256</v>
      </c>
      <c r="D27" s="209" t="s">
        <v>257</v>
      </c>
      <c r="E27" s="167" t="s">
        <v>258</v>
      </c>
    </row>
    <row r="28" spans="1:5" ht="15" customHeight="1">
      <c r="A28" s="210" t="s">
        <v>460</v>
      </c>
      <c r="B28" s="211" t="s">
        <v>461</v>
      </c>
      <c r="C28" s="456">
        <f>SUM(C29:C30)</f>
        <v>31749</v>
      </c>
      <c r="D28" s="456">
        <f>SUM(D29:D30)</f>
        <v>31542</v>
      </c>
      <c r="E28" s="474">
        <f>SUM(E29:E30)</f>
        <v>31540</v>
      </c>
    </row>
    <row r="29" spans="1:5" ht="15" customHeight="1">
      <c r="A29" s="170" t="s">
        <v>462</v>
      </c>
      <c r="B29" s="171" t="s">
        <v>463</v>
      </c>
      <c r="C29" s="457">
        <v>31649</v>
      </c>
      <c r="D29" s="457">
        <v>31471</v>
      </c>
      <c r="E29" s="215">
        <v>31469</v>
      </c>
    </row>
    <row r="30" spans="1:5" ht="15" customHeight="1">
      <c r="A30" s="170" t="s">
        <v>476</v>
      </c>
      <c r="B30" s="171" t="s">
        <v>477</v>
      </c>
      <c r="C30" s="457">
        <v>100</v>
      </c>
      <c r="D30" s="457">
        <v>71</v>
      </c>
      <c r="E30" s="215">
        <v>71</v>
      </c>
    </row>
    <row r="31" spans="1:5" ht="21" customHeight="1">
      <c r="A31" s="216" t="s">
        <v>484</v>
      </c>
      <c r="B31" s="225" t="s">
        <v>485</v>
      </c>
      <c r="C31" s="458">
        <v>8500</v>
      </c>
      <c r="D31" s="458">
        <v>8751</v>
      </c>
      <c r="E31" s="218">
        <v>8748</v>
      </c>
    </row>
    <row r="32" spans="1:5" ht="15" customHeight="1">
      <c r="A32" s="216" t="s">
        <v>486</v>
      </c>
      <c r="B32" s="217" t="s">
        <v>487</v>
      </c>
      <c r="C32" s="459">
        <f>SUM(C33:C37)</f>
        <v>7595</v>
      </c>
      <c r="D32" s="459">
        <f>SUM(D33:D37)</f>
        <v>7549</v>
      </c>
      <c r="E32" s="218">
        <f>SUM(E33:E37)</f>
        <v>7514</v>
      </c>
    </row>
    <row r="33" spans="1:5" ht="15" customHeight="1">
      <c r="A33" s="170" t="s">
        <v>488</v>
      </c>
      <c r="B33" s="171" t="s">
        <v>489</v>
      </c>
      <c r="C33" s="457">
        <v>2090</v>
      </c>
      <c r="D33" s="457">
        <v>1483</v>
      </c>
      <c r="E33" s="226">
        <v>1480</v>
      </c>
    </row>
    <row r="34" spans="1:5" ht="15" customHeight="1">
      <c r="A34" s="170" t="s">
        <v>494</v>
      </c>
      <c r="B34" s="171" t="s">
        <v>495</v>
      </c>
      <c r="C34" s="457">
        <v>1830</v>
      </c>
      <c r="D34" s="457">
        <v>2008</v>
      </c>
      <c r="E34" s="226">
        <v>2007</v>
      </c>
    </row>
    <row r="35" spans="1:5" ht="15" customHeight="1">
      <c r="A35" s="170" t="s">
        <v>500</v>
      </c>
      <c r="B35" s="171" t="s">
        <v>501</v>
      </c>
      <c r="C35" s="457">
        <v>1205</v>
      </c>
      <c r="D35" s="457">
        <v>1920</v>
      </c>
      <c r="E35" s="226">
        <v>1896</v>
      </c>
    </row>
    <row r="36" spans="1:5" ht="15" customHeight="1">
      <c r="A36" s="170" t="s">
        <v>512</v>
      </c>
      <c r="B36" s="171" t="s">
        <v>513</v>
      </c>
      <c r="C36" s="457">
        <v>1000</v>
      </c>
      <c r="D36" s="457">
        <v>1100</v>
      </c>
      <c r="E36" s="226">
        <v>1100</v>
      </c>
    </row>
    <row r="37" spans="1:5" ht="15" customHeight="1">
      <c r="A37" s="170" t="s">
        <v>514</v>
      </c>
      <c r="B37" s="171" t="s">
        <v>515</v>
      </c>
      <c r="C37" s="457">
        <v>1470</v>
      </c>
      <c r="D37" s="457">
        <v>1038</v>
      </c>
      <c r="E37" s="226">
        <v>1031</v>
      </c>
    </row>
    <row r="38" spans="1:5" ht="15" customHeight="1">
      <c r="A38" s="168" t="s">
        <v>529</v>
      </c>
      <c r="B38" s="169" t="s">
        <v>570</v>
      </c>
      <c r="C38" s="460">
        <v>0</v>
      </c>
      <c r="D38" s="460">
        <f>SUM(D39:D40)</f>
        <v>89</v>
      </c>
      <c r="E38" s="227">
        <f>SUM(E39:E40)</f>
        <v>88</v>
      </c>
    </row>
    <row r="39" spans="1:5" ht="15" customHeight="1">
      <c r="A39" s="170" t="s">
        <v>531</v>
      </c>
      <c r="B39" s="171" t="s">
        <v>532</v>
      </c>
      <c r="C39" s="457">
        <v>29</v>
      </c>
      <c r="D39" s="457">
        <v>29</v>
      </c>
      <c r="E39" s="226">
        <v>29</v>
      </c>
    </row>
    <row r="40" spans="1:5" ht="15" customHeight="1">
      <c r="A40" s="170" t="s">
        <v>537</v>
      </c>
      <c r="B40" s="171" t="s">
        <v>571</v>
      </c>
      <c r="C40" s="457">
        <v>60</v>
      </c>
      <c r="D40" s="457">
        <v>60</v>
      </c>
      <c r="E40" s="226">
        <v>59</v>
      </c>
    </row>
    <row r="41" spans="1:5" ht="15" customHeight="1">
      <c r="A41" s="168" t="s">
        <v>572</v>
      </c>
      <c r="B41" s="169" t="s">
        <v>540</v>
      </c>
      <c r="C41" s="460">
        <f>SUM(C42:C43)</f>
        <v>0</v>
      </c>
      <c r="D41" s="460">
        <f>SUM(D42:D43)</f>
        <v>283</v>
      </c>
      <c r="E41" s="227">
        <f>SUM(E42:E43)</f>
        <v>283</v>
      </c>
    </row>
    <row r="42" spans="1:6" s="228" customFormat="1" ht="15" customHeight="1" hidden="1">
      <c r="A42" s="170" t="s">
        <v>543</v>
      </c>
      <c r="B42" s="171" t="s">
        <v>573</v>
      </c>
      <c r="C42" s="457">
        <v>0</v>
      </c>
      <c r="D42" s="457">
        <v>233</v>
      </c>
      <c r="E42" s="226">
        <v>233</v>
      </c>
      <c r="F42" s="198"/>
    </row>
    <row r="43" spans="1:6" s="228" customFormat="1" ht="15" customHeight="1" hidden="1">
      <c r="A43" s="170" t="s">
        <v>545</v>
      </c>
      <c r="B43" s="171" t="s">
        <v>574</v>
      </c>
      <c r="C43" s="457">
        <v>0</v>
      </c>
      <c r="D43" s="457">
        <v>50</v>
      </c>
      <c r="E43" s="226">
        <v>50</v>
      </c>
      <c r="F43" s="198"/>
    </row>
    <row r="44" spans="1:5" ht="26.25" customHeight="1" thickBot="1">
      <c r="A44" s="182" t="s">
        <v>555</v>
      </c>
      <c r="B44" s="183" t="s">
        <v>563</v>
      </c>
      <c r="C44" s="461">
        <f>C28+C31+C32</f>
        <v>47844</v>
      </c>
      <c r="D44" s="461">
        <f>D28+D31+D32+D38+D41</f>
        <v>48214</v>
      </c>
      <c r="E44" s="220">
        <f>E28++E38+E41+E31+E32</f>
        <v>48173</v>
      </c>
    </row>
    <row r="45" spans="1:6" ht="16.5" thickTop="1">
      <c r="A45" s="221"/>
      <c r="B45" s="221"/>
      <c r="C45" s="221"/>
      <c r="D45" s="221"/>
      <c r="E45" s="229"/>
      <c r="F45" s="228"/>
    </row>
    <row r="46" spans="1:6" ht="16.5" thickBot="1">
      <c r="A46" s="230"/>
      <c r="B46" s="231"/>
      <c r="C46" s="231"/>
      <c r="D46" s="231"/>
      <c r="E46" s="231"/>
      <c r="F46" s="228"/>
    </row>
    <row r="47" spans="1:5" ht="15" thickBot="1">
      <c r="A47" s="232" t="s">
        <v>839</v>
      </c>
      <c r="B47" s="233"/>
      <c r="C47" s="234"/>
      <c r="D47" s="234"/>
      <c r="E47" s="475">
        <v>12</v>
      </c>
    </row>
    <row r="48" spans="1:5" ht="15" thickBot="1">
      <c r="A48" s="232" t="s">
        <v>575</v>
      </c>
      <c r="B48" s="233"/>
      <c r="C48" s="234"/>
      <c r="D48" s="234"/>
      <c r="E48" s="475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1" right="0.5511811023622047" top="0.56" bottom="0.3937007874015748" header="0" footer="0"/>
  <pageSetup fitToHeight="1" fitToWidth="1"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zoomScaleSheetLayoutView="100" zoomScalePageLayoutView="0" workbookViewId="0" topLeftCell="A1">
      <selection activeCell="B5" sqref="B5"/>
    </sheetView>
  </sheetViews>
  <sheetFormatPr defaultColWidth="10.625" defaultRowHeight="12.75"/>
  <cols>
    <col min="1" max="1" width="82.125" style="238" customWidth="1"/>
    <col min="2" max="2" width="12.625" style="238" customWidth="1"/>
    <col min="3" max="3" width="15.375" style="238" customWidth="1"/>
    <col min="4" max="4" width="15.50390625" style="238" customWidth="1"/>
    <col min="5" max="5" width="12.625" style="238" customWidth="1"/>
    <col min="6" max="6" width="15.375" style="238" customWidth="1"/>
    <col min="7" max="7" width="15.125" style="238" customWidth="1"/>
    <col min="8" max="8" width="16.125" style="238" customWidth="1"/>
    <col min="9" max="16384" width="10.625" style="236" customWidth="1"/>
  </cols>
  <sheetData>
    <row r="1" spans="1:8" ht="23.25" customHeight="1">
      <c r="A1" s="1023" t="s">
        <v>710</v>
      </c>
      <c r="B1" s="1023"/>
      <c r="C1" s="1023"/>
      <c r="D1" s="1023"/>
      <c r="E1" s="1023"/>
      <c r="F1" s="1023"/>
      <c r="G1" s="1023"/>
      <c r="H1" s="1023"/>
    </row>
    <row r="2" spans="1:8" ht="12.75" customHeight="1">
      <c r="A2" s="235"/>
      <c r="B2" s="235"/>
      <c r="C2" s="235"/>
      <c r="D2" s="237"/>
      <c r="E2" s="235"/>
      <c r="G2" s="235"/>
      <c r="H2" s="237" t="s">
        <v>576</v>
      </c>
    </row>
    <row r="3" spans="3:8" ht="15">
      <c r="C3" s="1022"/>
      <c r="D3" s="1022"/>
      <c r="G3" s="1022" t="s">
        <v>339</v>
      </c>
      <c r="H3" s="1022"/>
    </row>
    <row r="4" spans="1:8" ht="31.5" customHeight="1">
      <c r="A4" s="1024" t="s">
        <v>577</v>
      </c>
      <c r="B4" s="1019" t="s">
        <v>840</v>
      </c>
      <c r="C4" s="1020"/>
      <c r="D4" s="1021"/>
      <c r="E4" s="1019" t="s">
        <v>666</v>
      </c>
      <c r="F4" s="1020"/>
      <c r="G4" s="1021"/>
      <c r="H4" s="454" t="s">
        <v>241</v>
      </c>
    </row>
    <row r="5" spans="1:8" s="241" customFormat="1" ht="28.5">
      <c r="A5" s="1025"/>
      <c r="B5" s="239" t="s">
        <v>578</v>
      </c>
      <c r="C5" s="239" t="s">
        <v>579</v>
      </c>
      <c r="D5" s="240" t="s">
        <v>580</v>
      </c>
      <c r="E5" s="239" t="s">
        <v>578</v>
      </c>
      <c r="F5" s="239" t="s">
        <v>579</v>
      </c>
      <c r="G5" s="240" t="s">
        <v>580</v>
      </c>
      <c r="H5" s="489" t="s">
        <v>242</v>
      </c>
    </row>
    <row r="6" spans="1:8" ht="14.25">
      <c r="A6" s="242"/>
      <c r="B6" s="463" t="s">
        <v>239</v>
      </c>
      <c r="C6" s="243" t="s">
        <v>240</v>
      </c>
      <c r="D6" s="244" t="s">
        <v>581</v>
      </c>
      <c r="E6" s="463" t="s">
        <v>239</v>
      </c>
      <c r="F6" s="243" t="s">
        <v>240</v>
      </c>
      <c r="G6" s="244" t="s">
        <v>581</v>
      </c>
      <c r="H6" s="244" t="s">
        <v>581</v>
      </c>
    </row>
    <row r="7" spans="1:8" ht="14.25">
      <c r="A7" s="464" t="s">
        <v>582</v>
      </c>
      <c r="B7" s="245"/>
      <c r="C7" s="245"/>
      <c r="D7" s="245"/>
      <c r="E7" s="245"/>
      <c r="F7" s="245"/>
      <c r="G7" s="245"/>
      <c r="H7" s="245"/>
    </row>
    <row r="8" spans="1:8" ht="14.25">
      <c r="A8" s="465" t="s">
        <v>583</v>
      </c>
      <c r="B8" s="246">
        <v>11.14</v>
      </c>
      <c r="C8" s="247">
        <v>4580</v>
      </c>
      <c r="D8" s="247">
        <f>B8*C8</f>
        <v>51021.200000000004</v>
      </c>
      <c r="E8" s="246">
        <v>11.14</v>
      </c>
      <c r="F8" s="247">
        <v>4580</v>
      </c>
      <c r="G8" s="247">
        <f>E8*F8</f>
        <v>51021.200000000004</v>
      </c>
      <c r="H8" s="247">
        <f>G8-D8</f>
        <v>0</v>
      </c>
    </row>
    <row r="9" spans="1:8" ht="15">
      <c r="A9" s="465" t="s">
        <v>584</v>
      </c>
      <c r="B9" s="246"/>
      <c r="C9" s="247"/>
      <c r="D9" s="248">
        <v>46294</v>
      </c>
      <c r="E9" s="246"/>
      <c r="F9" s="247"/>
      <c r="G9" s="248">
        <v>46294</v>
      </c>
      <c r="H9" s="248">
        <f aca="true" t="shared" si="0" ref="H9:H24">G9-D9</f>
        <v>0</v>
      </c>
    </row>
    <row r="10" spans="1:8" ht="14.25">
      <c r="A10" s="465" t="s">
        <v>585</v>
      </c>
      <c r="B10" s="247"/>
      <c r="C10" s="247"/>
      <c r="D10" s="247">
        <v>8338</v>
      </c>
      <c r="E10" s="247"/>
      <c r="F10" s="247"/>
      <c r="G10" s="247">
        <v>8338</v>
      </c>
      <c r="H10" s="247">
        <f t="shared" si="0"/>
        <v>0</v>
      </c>
    </row>
    <row r="11" spans="1:8" ht="25.5">
      <c r="A11" s="465" t="s">
        <v>586</v>
      </c>
      <c r="B11" s="247"/>
      <c r="C11" s="247"/>
      <c r="D11" s="248">
        <v>0</v>
      </c>
      <c r="E11" s="247"/>
      <c r="F11" s="247"/>
      <c r="G11" s="248">
        <v>0</v>
      </c>
      <c r="H11" s="248">
        <f t="shared" si="0"/>
        <v>0</v>
      </c>
    </row>
    <row r="12" spans="1:8" ht="15">
      <c r="A12" s="257" t="s">
        <v>587</v>
      </c>
      <c r="B12" s="249"/>
      <c r="C12" s="250"/>
      <c r="D12" s="251">
        <v>3449</v>
      </c>
      <c r="E12" s="249"/>
      <c r="F12" s="250"/>
      <c r="G12" s="251">
        <v>3449</v>
      </c>
      <c r="H12" s="256">
        <f t="shared" si="0"/>
        <v>0</v>
      </c>
    </row>
    <row r="13" spans="1:8" ht="15">
      <c r="A13" s="257" t="s">
        <v>588</v>
      </c>
      <c r="B13" s="249"/>
      <c r="C13" s="250"/>
      <c r="D13" s="251">
        <v>0</v>
      </c>
      <c r="E13" s="249"/>
      <c r="F13" s="250"/>
      <c r="G13" s="251">
        <v>0</v>
      </c>
      <c r="H13" s="256">
        <f t="shared" si="0"/>
        <v>0</v>
      </c>
    </row>
    <row r="14" spans="1:8" ht="15">
      <c r="A14" s="257" t="s">
        <v>589</v>
      </c>
      <c r="B14" s="251"/>
      <c r="C14" s="251"/>
      <c r="D14" s="251">
        <v>2688</v>
      </c>
      <c r="E14" s="251"/>
      <c r="F14" s="251"/>
      <c r="G14" s="251">
        <v>2688</v>
      </c>
      <c r="H14" s="256">
        <f t="shared" si="0"/>
        <v>0</v>
      </c>
    </row>
    <row r="15" spans="1:8" ht="15">
      <c r="A15" s="257" t="s">
        <v>590</v>
      </c>
      <c r="B15" s="251"/>
      <c r="C15" s="251"/>
      <c r="D15" s="251"/>
      <c r="E15" s="251"/>
      <c r="F15" s="251"/>
      <c r="G15" s="251"/>
      <c r="H15" s="256">
        <f t="shared" si="0"/>
        <v>0</v>
      </c>
    </row>
    <row r="16" spans="1:8" ht="15">
      <c r="A16" s="257" t="s">
        <v>591</v>
      </c>
      <c r="B16" s="251"/>
      <c r="C16" s="251"/>
      <c r="D16" s="251">
        <v>1185</v>
      </c>
      <c r="E16" s="251"/>
      <c r="F16" s="251"/>
      <c r="G16" s="251">
        <v>1185</v>
      </c>
      <c r="H16" s="256">
        <f t="shared" si="0"/>
        <v>0</v>
      </c>
    </row>
    <row r="17" spans="1:8" ht="15">
      <c r="A17" s="257" t="s">
        <v>592</v>
      </c>
      <c r="B17" s="251"/>
      <c r="C17" s="251"/>
      <c r="D17" s="251">
        <v>0</v>
      </c>
      <c r="E17" s="251"/>
      <c r="F17" s="251"/>
      <c r="G17" s="251">
        <v>0</v>
      </c>
      <c r="H17" s="256">
        <f t="shared" si="0"/>
        <v>0</v>
      </c>
    </row>
    <row r="18" spans="1:8" ht="15">
      <c r="A18" s="257" t="s">
        <v>593</v>
      </c>
      <c r="B18" s="251"/>
      <c r="C18" s="251"/>
      <c r="D18" s="251">
        <v>1226</v>
      </c>
      <c r="E18" s="251"/>
      <c r="F18" s="251"/>
      <c r="G18" s="251">
        <v>1226</v>
      </c>
      <c r="H18" s="256">
        <f t="shared" si="0"/>
        <v>0</v>
      </c>
    </row>
    <row r="19" spans="1:8" ht="15">
      <c r="A19" s="257" t="s">
        <v>594</v>
      </c>
      <c r="B19" s="251"/>
      <c r="C19" s="251"/>
      <c r="D19" s="251">
        <v>0</v>
      </c>
      <c r="E19" s="251"/>
      <c r="F19" s="251"/>
      <c r="G19" s="251">
        <v>0</v>
      </c>
      <c r="H19" s="256">
        <f t="shared" si="0"/>
        <v>0</v>
      </c>
    </row>
    <row r="20" spans="1:8" ht="14.25">
      <c r="A20" s="465" t="s">
        <v>595</v>
      </c>
      <c r="B20" s="252"/>
      <c r="C20" s="252"/>
      <c r="D20" s="252">
        <v>3000</v>
      </c>
      <c r="E20" s="252"/>
      <c r="F20" s="252"/>
      <c r="G20" s="252">
        <v>3000</v>
      </c>
      <c r="H20" s="247">
        <f t="shared" si="0"/>
        <v>0</v>
      </c>
    </row>
    <row r="21" spans="1:8" ht="14.25" customHeight="1">
      <c r="A21" s="465" t="s">
        <v>596</v>
      </c>
      <c r="B21" s="252"/>
      <c r="C21" s="252"/>
      <c r="D21" s="253">
        <v>0</v>
      </c>
      <c r="E21" s="252"/>
      <c r="F21" s="252"/>
      <c r="G21" s="253">
        <v>0</v>
      </c>
      <c r="H21" s="248">
        <f t="shared" si="0"/>
        <v>0</v>
      </c>
    </row>
    <row r="22" spans="1:8" ht="14.25" customHeight="1">
      <c r="A22" s="465" t="s">
        <v>597</v>
      </c>
      <c r="B22" s="252"/>
      <c r="C22" s="252"/>
      <c r="D22" s="252">
        <v>0</v>
      </c>
      <c r="E22" s="252"/>
      <c r="F22" s="252"/>
      <c r="G22" s="252">
        <v>0</v>
      </c>
      <c r="H22" s="247">
        <f t="shared" si="0"/>
        <v>0</v>
      </c>
    </row>
    <row r="23" spans="1:8" ht="14.25" customHeight="1">
      <c r="A23" s="465" t="s">
        <v>598</v>
      </c>
      <c r="B23" s="252"/>
      <c r="C23" s="252"/>
      <c r="D23" s="252">
        <v>0</v>
      </c>
      <c r="E23" s="252"/>
      <c r="F23" s="252"/>
      <c r="G23" s="252">
        <v>0</v>
      </c>
      <c r="H23" s="247">
        <f t="shared" si="0"/>
        <v>0</v>
      </c>
    </row>
    <row r="24" spans="1:8" ht="14.25" customHeight="1">
      <c r="A24" s="465" t="s">
        <v>599</v>
      </c>
      <c r="B24" s="252"/>
      <c r="C24" s="252"/>
      <c r="D24" s="252">
        <v>16837</v>
      </c>
      <c r="E24" s="252"/>
      <c r="F24" s="252"/>
      <c r="G24" s="252">
        <v>16837</v>
      </c>
      <c r="H24" s="247">
        <f t="shared" si="0"/>
        <v>0</v>
      </c>
    </row>
    <row r="25" spans="1:8" ht="14.25">
      <c r="A25" s="466" t="s">
        <v>600</v>
      </c>
      <c r="B25" s="254"/>
      <c r="C25" s="254"/>
      <c r="D25" s="254">
        <f>D9+D21</f>
        <v>46294</v>
      </c>
      <c r="E25" s="254"/>
      <c r="F25" s="254"/>
      <c r="G25" s="254">
        <f>G9+G21</f>
        <v>46294</v>
      </c>
      <c r="H25" s="254">
        <f>H9+H21</f>
        <v>0</v>
      </c>
    </row>
    <row r="26" spans="1:8" ht="14.25">
      <c r="A26" s="465" t="s">
        <v>601</v>
      </c>
      <c r="B26" s="247"/>
      <c r="C26" s="247"/>
      <c r="D26" s="247"/>
      <c r="E26" s="247"/>
      <c r="F26" s="247"/>
      <c r="G26" s="247"/>
      <c r="H26" s="247"/>
    </row>
    <row r="27" spans="1:8" ht="15">
      <c r="A27" s="257" t="s">
        <v>602</v>
      </c>
      <c r="B27" s="255">
        <v>7</v>
      </c>
      <c r="C27" s="256">
        <v>4152</v>
      </c>
      <c r="D27" s="256">
        <f>B27*C27</f>
        <v>29064</v>
      </c>
      <c r="E27" s="255">
        <v>7.2</v>
      </c>
      <c r="F27" s="256">
        <v>4152</v>
      </c>
      <c r="G27" s="256">
        <f>E27*F27</f>
        <v>29894.4</v>
      </c>
      <c r="H27" s="256">
        <f aca="true" t="shared" si="1" ref="H27:H33">G27-D27</f>
        <v>830.4000000000015</v>
      </c>
    </row>
    <row r="28" spans="1:8" ht="15">
      <c r="A28" s="257" t="s">
        <v>603</v>
      </c>
      <c r="B28" s="251">
        <v>4</v>
      </c>
      <c r="C28" s="256">
        <v>1800</v>
      </c>
      <c r="D28" s="256">
        <f>B28*C28</f>
        <v>7200</v>
      </c>
      <c r="E28" s="251">
        <v>4</v>
      </c>
      <c r="F28" s="256">
        <v>1800</v>
      </c>
      <c r="G28" s="256">
        <f>E28*F28</f>
        <v>7200</v>
      </c>
      <c r="H28" s="256">
        <f t="shared" si="1"/>
        <v>0</v>
      </c>
    </row>
    <row r="29" spans="1:8" ht="15">
      <c r="A29" s="257" t="s">
        <v>817</v>
      </c>
      <c r="B29" s="255">
        <v>6.4</v>
      </c>
      <c r="C29" s="256">
        <v>35</v>
      </c>
      <c r="D29" s="256">
        <f>B29*C29</f>
        <v>224</v>
      </c>
      <c r="E29" s="255">
        <v>7</v>
      </c>
      <c r="F29" s="256">
        <v>35</v>
      </c>
      <c r="G29" s="256">
        <f>E29*F29</f>
        <v>245</v>
      </c>
      <c r="H29" s="256">
        <f t="shared" si="1"/>
        <v>21</v>
      </c>
    </row>
    <row r="30" spans="1:8" ht="15">
      <c r="A30" s="467" t="s">
        <v>604</v>
      </c>
      <c r="B30" s="258">
        <v>70.3333334286</v>
      </c>
      <c r="C30" s="258">
        <v>70</v>
      </c>
      <c r="D30" s="260">
        <f>70.33334286*70</f>
        <v>4923.3340002</v>
      </c>
      <c r="E30" s="258">
        <v>72.3333333</v>
      </c>
      <c r="F30" s="259">
        <v>70</v>
      </c>
      <c r="G30" s="260">
        <f>72.33334286*70</f>
        <v>5063.3340002</v>
      </c>
      <c r="H30" s="256">
        <f t="shared" si="1"/>
        <v>140</v>
      </c>
    </row>
    <row r="31" spans="1:8" ht="15">
      <c r="A31" s="468" t="s">
        <v>605</v>
      </c>
      <c r="B31" s="261">
        <v>26</v>
      </c>
      <c r="C31" s="261">
        <v>181</v>
      </c>
      <c r="D31" s="263">
        <f>B31*C31</f>
        <v>4706</v>
      </c>
      <c r="E31" s="261">
        <v>26</v>
      </c>
      <c r="F31" s="262">
        <v>181</v>
      </c>
      <c r="G31" s="263">
        <f>E31*F31</f>
        <v>4706</v>
      </c>
      <c r="H31" s="256">
        <f t="shared" si="1"/>
        <v>0</v>
      </c>
    </row>
    <row r="32" spans="1:8" ht="25.5">
      <c r="A32" s="468" t="s">
        <v>705</v>
      </c>
      <c r="B32" s="261">
        <v>1</v>
      </c>
      <c r="C32" s="261">
        <v>352</v>
      </c>
      <c r="D32" s="261">
        <v>352</v>
      </c>
      <c r="E32" s="261">
        <v>1</v>
      </c>
      <c r="F32" s="261">
        <v>352</v>
      </c>
      <c r="G32" s="263">
        <f>E32*F32</f>
        <v>352</v>
      </c>
      <c r="H32" s="256">
        <f t="shared" si="1"/>
        <v>0</v>
      </c>
    </row>
    <row r="33" spans="1:8" ht="28.5">
      <c r="A33" s="469" t="s">
        <v>606</v>
      </c>
      <c r="B33" s="264"/>
      <c r="C33" s="264"/>
      <c r="D33" s="264">
        <f>SUM(D27:D32)</f>
        <v>46469.334000200004</v>
      </c>
      <c r="E33" s="264"/>
      <c r="F33" s="264"/>
      <c r="G33" s="264">
        <f>SUM(G27:G32)</f>
        <v>47460.7340002</v>
      </c>
      <c r="H33" s="264">
        <f t="shared" si="1"/>
        <v>991.3999999999942</v>
      </c>
    </row>
    <row r="34" spans="1:8" ht="14.25">
      <c r="A34" s="470" t="s">
        <v>607</v>
      </c>
      <c r="B34" s="265"/>
      <c r="C34" s="265"/>
      <c r="D34" s="265"/>
      <c r="E34" s="265"/>
      <c r="F34" s="265"/>
      <c r="G34" s="265"/>
      <c r="H34" s="265"/>
    </row>
    <row r="35" spans="1:8" ht="15">
      <c r="A35" s="257" t="s">
        <v>608</v>
      </c>
      <c r="B35" s="263"/>
      <c r="C35" s="263"/>
      <c r="D35" s="263"/>
      <c r="E35" s="263"/>
      <c r="F35" s="263"/>
      <c r="G35" s="263"/>
      <c r="H35" s="263">
        <f>G35-D35</f>
        <v>0</v>
      </c>
    </row>
    <row r="36" spans="1:8" ht="15">
      <c r="A36" s="257" t="s">
        <v>609</v>
      </c>
      <c r="B36" s="266">
        <v>7</v>
      </c>
      <c r="C36" s="267">
        <v>55.36</v>
      </c>
      <c r="D36" s="268">
        <f>B36*C36</f>
        <v>387.52</v>
      </c>
      <c r="E36" s="266">
        <v>7</v>
      </c>
      <c r="F36" s="267">
        <v>55.36</v>
      </c>
      <c r="G36" s="268">
        <f>E36*F36</f>
        <v>387.52</v>
      </c>
      <c r="H36" s="263">
        <f>G36-D36</f>
        <v>0</v>
      </c>
    </row>
    <row r="37" spans="1:8" ht="27" customHeight="1">
      <c r="A37" s="468" t="s">
        <v>818</v>
      </c>
      <c r="B37" s="269">
        <v>6.34</v>
      </c>
      <c r="C37" s="270">
        <v>1632</v>
      </c>
      <c r="D37" s="268">
        <f>B37*C37</f>
        <v>10346.88</v>
      </c>
      <c r="E37" s="269">
        <v>5.9</v>
      </c>
      <c r="F37" s="473">
        <v>1632</v>
      </c>
      <c r="G37" s="268">
        <f>E37*F37</f>
        <v>9628.800000000001</v>
      </c>
      <c r="H37" s="263">
        <f>G37-D37</f>
        <v>-718.0799999999981</v>
      </c>
    </row>
    <row r="38" spans="1:8" ht="15">
      <c r="A38" s="468" t="s">
        <v>610</v>
      </c>
      <c r="B38" s="269"/>
      <c r="C38" s="270"/>
      <c r="D38" s="261">
        <v>7372</v>
      </c>
      <c r="E38" s="269"/>
      <c r="F38" s="270"/>
      <c r="G38" s="261">
        <v>7372</v>
      </c>
      <c r="H38" s="263">
        <f>G38-D38</f>
        <v>0</v>
      </c>
    </row>
    <row r="39" spans="1:8" ht="28.5">
      <c r="A39" s="469" t="s">
        <v>611</v>
      </c>
      <c r="B39" s="271"/>
      <c r="C39" s="272"/>
      <c r="D39" s="273">
        <f>SUM(D35:D38)</f>
        <v>18106.4</v>
      </c>
      <c r="E39" s="271"/>
      <c r="F39" s="272"/>
      <c r="G39" s="273">
        <f>SUM(G35:G38)</f>
        <v>17388.32</v>
      </c>
      <c r="H39" s="273">
        <f>SUM(H35:H38)</f>
        <v>-718.0799999999981</v>
      </c>
    </row>
    <row r="40" spans="1:8" s="274" customFormat="1" ht="28.5">
      <c r="A40" s="469" t="s">
        <v>612</v>
      </c>
      <c r="B40" s="264"/>
      <c r="C40" s="272"/>
      <c r="D40" s="273">
        <v>1200</v>
      </c>
      <c r="E40" s="264"/>
      <c r="F40" s="272"/>
      <c r="G40" s="273">
        <v>1200</v>
      </c>
      <c r="H40" s="273">
        <f>G40-D40</f>
        <v>0</v>
      </c>
    </row>
    <row r="41" spans="1:8" ht="25.5" customHeight="1">
      <c r="A41" s="471" t="s">
        <v>613</v>
      </c>
      <c r="B41" s="275"/>
      <c r="C41" s="276"/>
      <c r="D41" s="277">
        <f>D25+D33+D39+D40</f>
        <v>112069.7340002</v>
      </c>
      <c r="E41" s="275"/>
      <c r="F41" s="276"/>
      <c r="G41" s="277">
        <f>G25+G33+G39+G40</f>
        <v>112343.0540002</v>
      </c>
      <c r="H41" s="277">
        <f>H25+H33+H39+H40</f>
        <v>273.31999999999607</v>
      </c>
    </row>
    <row r="42" spans="1:5" ht="15">
      <c r="A42" s="472"/>
      <c r="B42" s="278"/>
      <c r="E42" s="278"/>
    </row>
  </sheetData>
  <sheetProtection/>
  <mergeCells count="6">
    <mergeCell ref="E4:G4"/>
    <mergeCell ref="G3:H3"/>
    <mergeCell ref="A1:H1"/>
    <mergeCell ref="A4:A5"/>
    <mergeCell ref="B4:D4"/>
    <mergeCell ref="C3:D3"/>
  </mergeCells>
  <printOptions horizontalCentered="1"/>
  <pageMargins left="0.28" right="0.2362204724409449" top="0.3937007874015748" bottom="0.1968503937007874" header="0.2755905511811024" footer="0.1968503937007874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8"/>
  <sheetViews>
    <sheetView zoomScalePageLayoutView="0" workbookViewId="0" topLeftCell="C1">
      <selection activeCell="K20" sqref="K20"/>
    </sheetView>
  </sheetViews>
  <sheetFormatPr defaultColWidth="9.00390625" defaultRowHeight="12.75"/>
  <cols>
    <col min="1" max="1" width="11.50390625" style="804" hidden="1" customWidth="1"/>
    <col min="2" max="2" width="3.875" style="804" hidden="1" customWidth="1"/>
    <col min="3" max="3" width="44.875" style="804" customWidth="1"/>
    <col min="4" max="4" width="13.625" style="804" customWidth="1"/>
    <col min="5" max="5" width="12.625" style="804" hidden="1" customWidth="1"/>
    <col min="6" max="6" width="11.50390625" style="804" hidden="1" customWidth="1"/>
    <col min="7" max="7" width="13.00390625" style="804" hidden="1" customWidth="1"/>
    <col min="8" max="8" width="11.50390625" style="804" hidden="1" customWidth="1"/>
    <col min="9" max="10" width="13.00390625" style="804" customWidth="1"/>
    <col min="11" max="11" width="48.625" style="804" customWidth="1"/>
    <col min="12" max="12" width="13.125" style="804" customWidth="1"/>
    <col min="13" max="13" width="13.50390625" style="804" hidden="1" customWidth="1"/>
    <col min="14" max="14" width="12.125" style="804" hidden="1" customWidth="1"/>
    <col min="15" max="15" width="11.875" style="804" hidden="1" customWidth="1"/>
    <col min="16" max="16" width="12.125" style="804" hidden="1" customWidth="1"/>
    <col min="17" max="18" width="11.875" style="804" customWidth="1"/>
    <col min="19" max="16384" width="9.375" style="804" customWidth="1"/>
  </cols>
  <sheetData>
    <row r="1" spans="3:18" ht="30" customHeight="1">
      <c r="C1" s="1026" t="s">
        <v>80</v>
      </c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805"/>
    </row>
    <row r="2" spans="3:18" ht="30" customHeight="1">
      <c r="C2" s="1026" t="s">
        <v>614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805"/>
    </row>
    <row r="3" spans="3:18" ht="17.25" customHeight="1">
      <c r="C3" s="1026" t="s">
        <v>384</v>
      </c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026"/>
      <c r="P3" s="1026"/>
      <c r="Q3" s="1026"/>
      <c r="R3" s="805"/>
    </row>
    <row r="4" spans="3:18" ht="17.25" customHeight="1">
      <c r="C4" s="805"/>
      <c r="D4" s="805"/>
      <c r="E4" s="805"/>
      <c r="F4" s="805"/>
      <c r="G4" s="805"/>
      <c r="H4" s="805"/>
      <c r="I4" s="805"/>
      <c r="J4" s="805"/>
      <c r="K4" s="806"/>
      <c r="L4" s="806"/>
      <c r="M4" s="806"/>
      <c r="O4" s="806"/>
      <c r="Q4" s="806"/>
      <c r="R4" s="806" t="s">
        <v>615</v>
      </c>
    </row>
    <row r="5" spans="7:18" ht="19.5" customHeight="1" thickBot="1">
      <c r="G5" s="807"/>
      <c r="I5" s="807"/>
      <c r="J5" s="807"/>
      <c r="K5" s="808"/>
      <c r="L5" s="808"/>
      <c r="M5" s="808"/>
      <c r="O5" s="808"/>
      <c r="Q5" s="808"/>
      <c r="R5" s="808" t="s">
        <v>616</v>
      </c>
    </row>
    <row r="6" spans="1:18" ht="42" customHeight="1">
      <c r="A6" s="809" t="s">
        <v>617</v>
      </c>
      <c r="B6" s="810" t="s">
        <v>618</v>
      </c>
      <c r="C6" s="811" t="s">
        <v>619</v>
      </c>
      <c r="D6" s="810" t="s">
        <v>661</v>
      </c>
      <c r="E6" s="810" t="s">
        <v>741</v>
      </c>
      <c r="F6" s="810" t="s">
        <v>742</v>
      </c>
      <c r="G6" s="810" t="s">
        <v>743</v>
      </c>
      <c r="H6" s="810" t="s">
        <v>744</v>
      </c>
      <c r="I6" s="810" t="s">
        <v>745</v>
      </c>
      <c r="J6" s="810" t="s">
        <v>663</v>
      </c>
      <c r="K6" s="812" t="s">
        <v>620</v>
      </c>
      <c r="L6" s="810" t="s">
        <v>661</v>
      </c>
      <c r="M6" s="810" t="s">
        <v>746</v>
      </c>
      <c r="N6" s="810" t="s">
        <v>742</v>
      </c>
      <c r="O6" s="810" t="s">
        <v>743</v>
      </c>
      <c r="P6" s="810" t="s">
        <v>744</v>
      </c>
      <c r="Q6" s="810" t="s">
        <v>745</v>
      </c>
      <c r="R6" s="810" t="s">
        <v>663</v>
      </c>
    </row>
    <row r="7" spans="1:18" s="816" customFormat="1" ht="10.5">
      <c r="A7" s="813">
        <v>1</v>
      </c>
      <c r="B7" s="814">
        <v>2</v>
      </c>
      <c r="C7" s="814" t="s">
        <v>306</v>
      </c>
      <c r="D7" s="814" t="s">
        <v>255</v>
      </c>
      <c r="E7" s="814" t="s">
        <v>257</v>
      </c>
      <c r="F7" s="814" t="s">
        <v>257</v>
      </c>
      <c r="G7" s="814" t="s">
        <v>258</v>
      </c>
      <c r="H7" s="814" t="s">
        <v>257</v>
      </c>
      <c r="I7" s="814" t="s">
        <v>256</v>
      </c>
      <c r="J7" s="814" t="s">
        <v>257</v>
      </c>
      <c r="K7" s="815" t="s">
        <v>258</v>
      </c>
      <c r="L7" s="814" t="s">
        <v>228</v>
      </c>
      <c r="M7" s="814" t="s">
        <v>230</v>
      </c>
      <c r="N7" s="814" t="s">
        <v>230</v>
      </c>
      <c r="O7" s="814" t="s">
        <v>747</v>
      </c>
      <c r="P7" s="814" t="s">
        <v>748</v>
      </c>
      <c r="Q7" s="814" t="s">
        <v>229</v>
      </c>
      <c r="R7" s="814" t="s">
        <v>230</v>
      </c>
    </row>
    <row r="8" spans="1:18" ht="14.25" customHeight="1">
      <c r="A8" s="817" t="s">
        <v>621</v>
      </c>
      <c r="B8" s="818" t="s">
        <v>622</v>
      </c>
      <c r="C8" s="819" t="s">
        <v>749</v>
      </c>
      <c r="D8" s="820">
        <v>1270</v>
      </c>
      <c r="E8" s="820">
        <v>1270</v>
      </c>
      <c r="F8" s="820">
        <v>0</v>
      </c>
      <c r="G8" s="820">
        <v>1270</v>
      </c>
      <c r="H8" s="820">
        <v>0</v>
      </c>
      <c r="I8" s="820">
        <f>G8+H8</f>
        <v>1270</v>
      </c>
      <c r="J8" s="820">
        <v>1270</v>
      </c>
      <c r="K8" s="822" t="s">
        <v>751</v>
      </c>
      <c r="L8" s="821">
        <v>10382</v>
      </c>
      <c r="M8" s="821">
        <v>10382</v>
      </c>
      <c r="N8" s="821">
        <v>0</v>
      </c>
      <c r="O8" s="821">
        <v>10382</v>
      </c>
      <c r="P8" s="821">
        <v>0</v>
      </c>
      <c r="Q8" s="821">
        <f>O8+P8</f>
        <v>10382</v>
      </c>
      <c r="R8" s="821">
        <f>P8+Q8</f>
        <v>10382</v>
      </c>
    </row>
    <row r="9" spans="1:18" ht="14.25" customHeight="1">
      <c r="A9" s="817" t="s">
        <v>621</v>
      </c>
      <c r="B9" s="818" t="s">
        <v>622</v>
      </c>
      <c r="C9" s="819" t="s">
        <v>750</v>
      </c>
      <c r="D9" s="820">
        <v>0</v>
      </c>
      <c r="E9" s="820">
        <v>1270</v>
      </c>
      <c r="F9" s="820">
        <v>0</v>
      </c>
      <c r="G9" s="820">
        <v>495</v>
      </c>
      <c r="H9" s="820">
        <v>-495</v>
      </c>
      <c r="I9" s="820">
        <f>G9+H9</f>
        <v>0</v>
      </c>
      <c r="J9" s="820">
        <v>0</v>
      </c>
      <c r="K9" s="822" t="s">
        <v>753</v>
      </c>
      <c r="L9" s="825">
        <v>2100</v>
      </c>
      <c r="M9" s="825">
        <v>2100</v>
      </c>
      <c r="N9" s="821">
        <v>0</v>
      </c>
      <c r="O9" s="825">
        <v>2100</v>
      </c>
      <c r="P9" s="821">
        <v>0</v>
      </c>
      <c r="Q9" s="821">
        <f aca="true" t="shared" si="0" ref="Q9:Q14">O9+P9</f>
        <v>2100</v>
      </c>
      <c r="R9" s="821">
        <v>2100</v>
      </c>
    </row>
    <row r="10" spans="1:18" ht="22.5" customHeight="1">
      <c r="A10" s="817" t="s">
        <v>621</v>
      </c>
      <c r="B10" s="818" t="s">
        <v>622</v>
      </c>
      <c r="C10" s="823" t="s">
        <v>752</v>
      </c>
      <c r="D10" s="824">
        <v>2000</v>
      </c>
      <c r="E10" s="824">
        <v>2000</v>
      </c>
      <c r="F10" s="820">
        <v>0</v>
      </c>
      <c r="G10" s="824">
        <v>0</v>
      </c>
      <c r="H10" s="820">
        <v>0</v>
      </c>
      <c r="I10" s="820">
        <f aca="true" t="shared" si="1" ref="I10:I22">G10+H10</f>
        <v>0</v>
      </c>
      <c r="J10" s="820">
        <v>0</v>
      </c>
      <c r="K10" s="822" t="s">
        <v>755</v>
      </c>
      <c r="L10" s="825">
        <v>7900</v>
      </c>
      <c r="M10" s="825">
        <v>7900</v>
      </c>
      <c r="N10" s="821">
        <v>0</v>
      </c>
      <c r="O10" s="825">
        <v>7900</v>
      </c>
      <c r="P10" s="821">
        <v>0</v>
      </c>
      <c r="Q10" s="821">
        <f t="shared" si="0"/>
        <v>7900</v>
      </c>
      <c r="R10" s="821">
        <v>7876</v>
      </c>
    </row>
    <row r="11" spans="1:18" ht="12.75" customHeight="1">
      <c r="A11" s="817" t="s">
        <v>623</v>
      </c>
      <c r="B11" s="818" t="s">
        <v>624</v>
      </c>
      <c r="C11" s="826" t="s">
        <v>754</v>
      </c>
      <c r="D11" s="827">
        <v>3150</v>
      </c>
      <c r="E11" s="827">
        <v>3150</v>
      </c>
      <c r="F11" s="820">
        <v>0</v>
      </c>
      <c r="G11" s="827">
        <v>2254</v>
      </c>
      <c r="H11" s="820">
        <v>0</v>
      </c>
      <c r="I11" s="820">
        <f t="shared" si="1"/>
        <v>2254</v>
      </c>
      <c r="J11" s="820">
        <v>2089</v>
      </c>
      <c r="K11" s="822" t="s">
        <v>757</v>
      </c>
      <c r="L11" s="825">
        <v>3864</v>
      </c>
      <c r="M11" s="825">
        <v>3864</v>
      </c>
      <c r="N11" s="821">
        <v>0</v>
      </c>
      <c r="O11" s="825">
        <v>3864</v>
      </c>
      <c r="P11" s="821">
        <v>-800</v>
      </c>
      <c r="Q11" s="821">
        <f t="shared" si="0"/>
        <v>3064</v>
      </c>
      <c r="R11" s="821">
        <v>3049</v>
      </c>
    </row>
    <row r="12" spans="1:18" ht="27" customHeight="1">
      <c r="A12" s="817" t="s">
        <v>625</v>
      </c>
      <c r="B12" s="818" t="s">
        <v>626</v>
      </c>
      <c r="C12" s="819" t="s">
        <v>756</v>
      </c>
      <c r="D12" s="827">
        <v>500</v>
      </c>
      <c r="E12" s="827">
        <v>500</v>
      </c>
      <c r="F12" s="820">
        <v>0</v>
      </c>
      <c r="G12" s="827">
        <v>500</v>
      </c>
      <c r="H12" s="820">
        <v>0</v>
      </c>
      <c r="I12" s="820">
        <f t="shared" si="1"/>
        <v>500</v>
      </c>
      <c r="J12" s="820">
        <v>484</v>
      </c>
      <c r="K12" s="845" t="s">
        <v>769</v>
      </c>
      <c r="L12" s="825">
        <v>4170</v>
      </c>
      <c r="M12" s="825">
        <v>4170</v>
      </c>
      <c r="N12" s="821">
        <v>0</v>
      </c>
      <c r="O12" s="825">
        <v>4170</v>
      </c>
      <c r="P12" s="821">
        <v>-235</v>
      </c>
      <c r="Q12" s="821">
        <f t="shared" si="0"/>
        <v>3935</v>
      </c>
      <c r="R12" s="821">
        <v>3080</v>
      </c>
    </row>
    <row r="13" spans="1:18" ht="15" customHeight="1">
      <c r="A13" s="817" t="s">
        <v>621</v>
      </c>
      <c r="B13" s="818" t="s">
        <v>627</v>
      </c>
      <c r="C13" s="819" t="s">
        <v>758</v>
      </c>
      <c r="D13" s="827">
        <v>500</v>
      </c>
      <c r="E13" s="827">
        <v>500</v>
      </c>
      <c r="F13" s="820">
        <v>0</v>
      </c>
      <c r="G13" s="827">
        <v>500</v>
      </c>
      <c r="H13" s="820">
        <v>200</v>
      </c>
      <c r="I13" s="820">
        <f t="shared" si="1"/>
        <v>700</v>
      </c>
      <c r="J13" s="820">
        <v>699</v>
      </c>
      <c r="K13" s="822" t="s">
        <v>760</v>
      </c>
      <c r="L13" s="825">
        <v>0</v>
      </c>
      <c r="M13" s="825">
        <v>0</v>
      </c>
      <c r="N13" s="825">
        <v>3707</v>
      </c>
      <c r="O13" s="825">
        <v>140</v>
      </c>
      <c r="P13" s="825">
        <v>0</v>
      </c>
      <c r="Q13" s="821">
        <f t="shared" si="0"/>
        <v>140</v>
      </c>
      <c r="R13" s="821">
        <f>P13+Q13</f>
        <v>140</v>
      </c>
    </row>
    <row r="14" spans="1:18" ht="29.25" customHeight="1">
      <c r="A14" s="817" t="s">
        <v>625</v>
      </c>
      <c r="B14" s="818" t="s">
        <v>626</v>
      </c>
      <c r="C14" s="826" t="s">
        <v>759</v>
      </c>
      <c r="D14" s="820">
        <v>2000</v>
      </c>
      <c r="E14" s="820">
        <v>2000</v>
      </c>
      <c r="F14" s="820">
        <v>0</v>
      </c>
      <c r="G14" s="820">
        <v>0</v>
      </c>
      <c r="H14" s="820">
        <v>0</v>
      </c>
      <c r="I14" s="820">
        <f t="shared" si="1"/>
        <v>0</v>
      </c>
      <c r="J14" s="820">
        <v>0</v>
      </c>
      <c r="K14" s="829" t="s">
        <v>823</v>
      </c>
      <c r="L14" s="825">
        <v>0</v>
      </c>
      <c r="M14" s="825"/>
      <c r="N14" s="825"/>
      <c r="O14" s="825">
        <v>5000</v>
      </c>
      <c r="P14" s="825">
        <v>0</v>
      </c>
      <c r="Q14" s="821">
        <f t="shared" si="0"/>
        <v>5000</v>
      </c>
      <c r="R14" s="821">
        <v>5000</v>
      </c>
    </row>
    <row r="15" spans="1:18" ht="17.25" customHeight="1">
      <c r="A15" s="828">
        <v>999000</v>
      </c>
      <c r="B15" s="818" t="s">
        <v>627</v>
      </c>
      <c r="C15" s="826" t="s">
        <v>761</v>
      </c>
      <c r="D15" s="820">
        <v>2900</v>
      </c>
      <c r="E15" s="820">
        <v>2900</v>
      </c>
      <c r="F15" s="820">
        <v>625</v>
      </c>
      <c r="G15" s="820">
        <v>3525</v>
      </c>
      <c r="H15" s="820">
        <v>511</v>
      </c>
      <c r="I15" s="820">
        <f t="shared" si="1"/>
        <v>4036</v>
      </c>
      <c r="J15" s="820">
        <v>4095</v>
      </c>
      <c r="K15" s="829"/>
      <c r="L15" s="825"/>
      <c r="M15" s="825"/>
      <c r="N15" s="825"/>
      <c r="O15" s="825"/>
      <c r="P15" s="825"/>
      <c r="Q15" s="821"/>
      <c r="R15" s="821"/>
    </row>
    <row r="16" spans="1:18" ht="12" customHeight="1">
      <c r="A16" s="817" t="s">
        <v>628</v>
      </c>
      <c r="B16" s="818" t="s">
        <v>629</v>
      </c>
      <c r="C16" s="826" t="s">
        <v>762</v>
      </c>
      <c r="D16" s="820">
        <v>1500</v>
      </c>
      <c r="E16" s="820">
        <v>1500</v>
      </c>
      <c r="F16" s="820">
        <v>0</v>
      </c>
      <c r="G16" s="820">
        <v>0</v>
      </c>
      <c r="H16" s="820">
        <v>0</v>
      </c>
      <c r="I16" s="820">
        <f t="shared" si="1"/>
        <v>0</v>
      </c>
      <c r="J16" s="820">
        <v>0</v>
      </c>
      <c r="K16" s="830"/>
      <c r="L16" s="821"/>
      <c r="M16" s="821"/>
      <c r="N16" s="821"/>
      <c r="O16" s="821"/>
      <c r="P16" s="821"/>
      <c r="Q16" s="821"/>
      <c r="R16" s="821"/>
    </row>
    <row r="17" spans="1:18" ht="12.75">
      <c r="A17" s="817" t="s">
        <v>630</v>
      </c>
      <c r="B17" s="818" t="s">
        <v>631</v>
      </c>
      <c r="C17" s="826" t="s">
        <v>763</v>
      </c>
      <c r="D17" s="820">
        <v>5000</v>
      </c>
      <c r="E17" s="820">
        <v>5000</v>
      </c>
      <c r="F17" s="820">
        <v>0</v>
      </c>
      <c r="G17" s="820">
        <v>5000</v>
      </c>
      <c r="H17" s="820">
        <v>-465</v>
      </c>
      <c r="I17" s="820">
        <f t="shared" si="1"/>
        <v>4535</v>
      </c>
      <c r="J17" s="820">
        <v>4591</v>
      </c>
      <c r="K17" s="830"/>
      <c r="L17" s="821"/>
      <c r="M17" s="821"/>
      <c r="N17" s="821"/>
      <c r="O17" s="821"/>
      <c r="P17" s="821"/>
      <c r="Q17" s="821"/>
      <c r="R17" s="821"/>
    </row>
    <row r="18" spans="1:18" ht="12.75">
      <c r="A18" s="817"/>
      <c r="B18" s="818"/>
      <c r="C18" s="826" t="s">
        <v>764</v>
      </c>
      <c r="D18" s="820">
        <v>0</v>
      </c>
      <c r="E18" s="820">
        <v>1663</v>
      </c>
      <c r="F18" s="820">
        <v>546</v>
      </c>
      <c r="G18" s="820">
        <v>3030</v>
      </c>
      <c r="H18" s="820">
        <v>0</v>
      </c>
      <c r="I18" s="820">
        <f t="shared" si="1"/>
        <v>3030</v>
      </c>
      <c r="J18" s="820">
        <v>3031</v>
      </c>
      <c r="K18" s="830"/>
      <c r="L18" s="821"/>
      <c r="M18" s="821"/>
      <c r="N18" s="821"/>
      <c r="O18" s="821"/>
      <c r="P18" s="821"/>
      <c r="Q18" s="821"/>
      <c r="R18" s="821"/>
    </row>
    <row r="19" spans="1:18" ht="12.75">
      <c r="A19" s="817"/>
      <c r="B19" s="818"/>
      <c r="C19" s="826" t="s">
        <v>765</v>
      </c>
      <c r="D19" s="820">
        <v>0</v>
      </c>
      <c r="E19" s="820">
        <v>1690</v>
      </c>
      <c r="F19" s="820">
        <v>0</v>
      </c>
      <c r="G19" s="820">
        <v>3229</v>
      </c>
      <c r="H19" s="820">
        <v>777</v>
      </c>
      <c r="I19" s="820">
        <f t="shared" si="1"/>
        <v>4006</v>
      </c>
      <c r="J19" s="820">
        <v>3367</v>
      </c>
      <c r="K19" s="830"/>
      <c r="L19" s="821"/>
      <c r="M19" s="821"/>
      <c r="N19" s="821"/>
      <c r="O19" s="821"/>
      <c r="P19" s="821"/>
      <c r="Q19" s="821"/>
      <c r="R19" s="821"/>
    </row>
    <row r="20" spans="1:18" ht="12.75">
      <c r="A20" s="817"/>
      <c r="B20" s="818"/>
      <c r="C20" s="826" t="s">
        <v>766</v>
      </c>
      <c r="D20" s="820">
        <v>0</v>
      </c>
      <c r="E20" s="820"/>
      <c r="F20" s="820"/>
      <c r="G20" s="820">
        <v>0</v>
      </c>
      <c r="H20" s="820">
        <v>202</v>
      </c>
      <c r="I20" s="820">
        <f t="shared" si="1"/>
        <v>202</v>
      </c>
      <c r="J20" s="820">
        <v>201</v>
      </c>
      <c r="K20" s="830"/>
      <c r="L20" s="821"/>
      <c r="M20" s="821"/>
      <c r="N20" s="821"/>
      <c r="O20" s="821"/>
      <c r="P20" s="821"/>
      <c r="Q20" s="821"/>
      <c r="R20" s="821"/>
    </row>
    <row r="21" spans="1:18" ht="15.75" customHeight="1">
      <c r="A21" s="817" t="s">
        <v>628</v>
      </c>
      <c r="B21" s="818" t="s">
        <v>629</v>
      </c>
      <c r="C21" s="819" t="s">
        <v>696</v>
      </c>
      <c r="D21" s="827">
        <v>20605</v>
      </c>
      <c r="E21" s="827">
        <v>20605</v>
      </c>
      <c r="F21" s="820">
        <v>0</v>
      </c>
      <c r="G21" s="827">
        <v>0</v>
      </c>
      <c r="H21" s="820">
        <v>0</v>
      </c>
      <c r="I21" s="820">
        <f t="shared" si="1"/>
        <v>0</v>
      </c>
      <c r="J21" s="820">
        <v>0</v>
      </c>
      <c r="K21" s="831"/>
      <c r="L21" s="821"/>
      <c r="M21" s="821"/>
      <c r="N21" s="821"/>
      <c r="O21" s="821"/>
      <c r="P21" s="821"/>
      <c r="Q21" s="821"/>
      <c r="R21" s="821"/>
    </row>
    <row r="22" spans="1:18" ht="29.25" customHeight="1">
      <c r="A22" s="817" t="s">
        <v>621</v>
      </c>
      <c r="B22" s="818" t="s">
        <v>632</v>
      </c>
      <c r="C22" s="819" t="s">
        <v>767</v>
      </c>
      <c r="D22" s="827">
        <v>0</v>
      </c>
      <c r="E22" s="827">
        <v>0</v>
      </c>
      <c r="F22" s="827">
        <v>4207</v>
      </c>
      <c r="G22" s="827">
        <v>926</v>
      </c>
      <c r="H22" s="827">
        <v>0</v>
      </c>
      <c r="I22" s="832">
        <f t="shared" si="1"/>
        <v>926</v>
      </c>
      <c r="J22" s="832">
        <v>926</v>
      </c>
      <c r="K22" s="833"/>
      <c r="L22" s="821"/>
      <c r="M22" s="821"/>
      <c r="N22" s="821"/>
      <c r="O22" s="821"/>
      <c r="P22" s="821"/>
      <c r="Q22" s="821"/>
      <c r="R22" s="821"/>
    </row>
    <row r="23" spans="1:18" ht="29.25" customHeight="1">
      <c r="A23" s="817" t="s">
        <v>621</v>
      </c>
      <c r="B23" s="818" t="s">
        <v>632</v>
      </c>
      <c r="C23" s="819" t="s">
        <v>768</v>
      </c>
      <c r="D23" s="827">
        <v>0</v>
      </c>
      <c r="E23" s="827">
        <v>0</v>
      </c>
      <c r="F23" s="827">
        <v>4207</v>
      </c>
      <c r="G23" s="827">
        <v>6634</v>
      </c>
      <c r="H23" s="827">
        <v>0</v>
      </c>
      <c r="I23" s="827">
        <f>G23+H23</f>
        <v>6634</v>
      </c>
      <c r="J23" s="827">
        <v>6634</v>
      </c>
      <c r="K23" s="833"/>
      <c r="L23" s="821"/>
      <c r="M23" s="821"/>
      <c r="N23" s="821"/>
      <c r="O23" s="821"/>
      <c r="P23" s="821"/>
      <c r="Q23" s="821"/>
      <c r="R23" s="821"/>
    </row>
    <row r="24" spans="1:18" ht="18" customHeight="1">
      <c r="A24" s="834"/>
      <c r="B24" s="835"/>
      <c r="C24" s="836"/>
      <c r="D24" s="837"/>
      <c r="E24" s="837"/>
      <c r="F24" s="837"/>
      <c r="G24" s="837"/>
      <c r="H24" s="837"/>
      <c r="I24" s="837"/>
      <c r="J24" s="837"/>
      <c r="K24" s="833"/>
      <c r="L24" s="838"/>
      <c r="M24" s="838"/>
      <c r="N24" s="838"/>
      <c r="O24" s="838"/>
      <c r="P24" s="838"/>
      <c r="Q24" s="838"/>
      <c r="R24" s="838"/>
    </row>
    <row r="25" spans="1:18" ht="13.5" thickBot="1">
      <c r="A25" s="839"/>
      <c r="B25" s="840"/>
      <c r="C25" s="841"/>
      <c r="D25" s="842">
        <f>SUM(D8:D22)</f>
        <v>39425</v>
      </c>
      <c r="E25" s="842">
        <v>42778</v>
      </c>
      <c r="F25" s="842">
        <f>SUM(F8:F22)</f>
        <v>5378</v>
      </c>
      <c r="G25" s="842">
        <v>27363</v>
      </c>
      <c r="H25" s="842">
        <f>SUM(H8:H23)</f>
        <v>730</v>
      </c>
      <c r="I25" s="842">
        <f>SUM(I8:I23)</f>
        <v>28093</v>
      </c>
      <c r="J25" s="842">
        <f>SUM(J8:J23)</f>
        <v>27387</v>
      </c>
      <c r="K25" s="843"/>
      <c r="L25" s="842">
        <f>SUM(L8:L22)</f>
        <v>28416</v>
      </c>
      <c r="M25" s="842">
        <v>28416</v>
      </c>
      <c r="N25" s="842">
        <f>SUM(N8:N22)</f>
        <v>3707</v>
      </c>
      <c r="O25" s="842">
        <v>37123</v>
      </c>
      <c r="P25" s="842">
        <f>SUM(P8:P22)</f>
        <v>-1035</v>
      </c>
      <c r="Q25" s="842">
        <f>SUM(Q8:Q22)</f>
        <v>32521</v>
      </c>
      <c r="R25" s="842">
        <f>SUM(R8:R22)</f>
        <v>31627</v>
      </c>
    </row>
    <row r="26" spans="1:2" ht="12.75">
      <c r="A26" s="839"/>
      <c r="B26" s="840"/>
    </row>
    <row r="27" spans="1:2" ht="12.75">
      <c r="A27" s="839"/>
      <c r="B27" s="840"/>
    </row>
    <row r="28" spans="1:2" ht="13.5" thickBot="1">
      <c r="A28" s="844" t="s">
        <v>633</v>
      </c>
      <c r="B28" s="841"/>
    </row>
  </sheetData>
  <sheetProtection/>
  <mergeCells count="3">
    <mergeCell ref="C1:Q1"/>
    <mergeCell ref="C2:Q2"/>
    <mergeCell ref="C3:Q3"/>
  </mergeCells>
  <printOptions horizontalCentered="1"/>
  <pageMargins left="0.15748031496062992" right="0.31496062992125984" top="0.5905511811023623" bottom="0.5905511811023623" header="0" footer="0"/>
  <pageSetup fitToHeight="1" fitToWidth="1" horizontalDpi="600" verticalDpi="600" orientation="landscape" paperSize="9" scale="94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24"/>
  <sheetViews>
    <sheetView zoomScaleSheetLayoutView="90" zoomScalePageLayoutView="0" workbookViewId="0" topLeftCell="A1">
      <selection activeCell="F6" sqref="F6"/>
    </sheetView>
  </sheetViews>
  <sheetFormatPr defaultColWidth="10.625" defaultRowHeight="12.75"/>
  <cols>
    <col min="1" max="1" width="8.375" style="281" customWidth="1"/>
    <col min="2" max="2" width="67.50390625" style="281" customWidth="1"/>
    <col min="3" max="3" width="14.875" style="281" customWidth="1"/>
    <col min="4" max="4" width="14.50390625" style="281" customWidth="1"/>
    <col min="5" max="5" width="13.625" style="281" customWidth="1"/>
    <col min="6" max="16384" width="10.625" style="281" customWidth="1"/>
  </cols>
  <sheetData>
    <row r="1" spans="1:5" ht="56.25" customHeight="1">
      <c r="A1" s="1027" t="s">
        <v>667</v>
      </c>
      <c r="B1" s="1027"/>
      <c r="C1" s="1027"/>
      <c r="D1" s="1027"/>
      <c r="E1" s="1027"/>
    </row>
    <row r="2" spans="1:5" ht="39" customHeight="1">
      <c r="A2" s="936"/>
      <c r="B2" s="936"/>
      <c r="C2" s="936"/>
      <c r="D2" s="936"/>
      <c r="E2" s="936"/>
    </row>
    <row r="3" spans="4:5" ht="19.5" customHeight="1">
      <c r="D3" s="1028" t="s">
        <v>645</v>
      </c>
      <c r="E3" s="1028"/>
    </row>
    <row r="4" spans="4:5" ht="19.5" customHeight="1">
      <c r="D4" s="1029" t="s">
        <v>339</v>
      </c>
      <c r="E4" s="1029"/>
    </row>
    <row r="5" spans="1:5" ht="15" customHeight="1">
      <c r="A5" s="1033" t="s">
        <v>639</v>
      </c>
      <c r="B5" s="1034" t="s">
        <v>319</v>
      </c>
      <c r="C5" s="1030" t="s">
        <v>661</v>
      </c>
      <c r="D5" s="1030" t="s">
        <v>668</v>
      </c>
      <c r="E5" s="1030" t="s">
        <v>663</v>
      </c>
    </row>
    <row r="6" spans="1:5" ht="15" customHeight="1">
      <c r="A6" s="1033"/>
      <c r="B6" s="1034"/>
      <c r="C6" s="1031"/>
      <c r="D6" s="1031"/>
      <c r="E6" s="1031"/>
    </row>
    <row r="7" spans="1:5" ht="15" customHeight="1">
      <c r="A7" s="1033"/>
      <c r="B7" s="1034"/>
      <c r="C7" s="1031"/>
      <c r="D7" s="1031"/>
      <c r="E7" s="1031"/>
    </row>
    <row r="8" spans="1:5" ht="3.75" customHeight="1">
      <c r="A8" s="1033"/>
      <c r="B8" s="1034"/>
      <c r="C8" s="1032"/>
      <c r="D8" s="1032"/>
      <c r="E8" s="1032"/>
    </row>
    <row r="9" spans="1:5" ht="24.75" customHeight="1">
      <c r="A9" s="282"/>
      <c r="B9" s="284" t="s">
        <v>640</v>
      </c>
      <c r="C9" s="287">
        <v>20</v>
      </c>
      <c r="D9" s="287">
        <v>20</v>
      </c>
      <c r="E9" s="283">
        <v>10</v>
      </c>
    </row>
    <row r="10" spans="1:5" ht="24.75" customHeight="1">
      <c r="A10" s="282"/>
      <c r="B10" s="284" t="s">
        <v>1</v>
      </c>
      <c r="C10" s="287">
        <v>400</v>
      </c>
      <c r="D10" s="287">
        <v>400</v>
      </c>
      <c r="E10" s="283">
        <v>261</v>
      </c>
    </row>
    <row r="11" spans="1:5" ht="24.75" customHeight="1">
      <c r="A11" s="282" t="s">
        <v>320</v>
      </c>
      <c r="B11" s="285" t="s">
        <v>206</v>
      </c>
      <c r="C11" s="286">
        <v>420</v>
      </c>
      <c r="D11" s="286">
        <v>420</v>
      </c>
      <c r="E11" s="286">
        <f>SUM(E9:E10)</f>
        <v>271</v>
      </c>
    </row>
    <row r="12" spans="1:5" ht="24.75" customHeight="1">
      <c r="A12" s="282"/>
      <c r="B12" s="284" t="s">
        <v>2</v>
      </c>
      <c r="C12" s="283">
        <v>370</v>
      </c>
      <c r="D12" s="283">
        <v>391</v>
      </c>
      <c r="E12" s="283">
        <v>391</v>
      </c>
    </row>
    <row r="13" spans="1:5" ht="24.75" customHeight="1">
      <c r="A13" s="282" t="s">
        <v>321</v>
      </c>
      <c r="B13" s="285" t="s">
        <v>208</v>
      </c>
      <c r="C13" s="286">
        <v>370</v>
      </c>
      <c r="D13" s="286">
        <v>391</v>
      </c>
      <c r="E13" s="286">
        <f>SUM(E12)</f>
        <v>391</v>
      </c>
    </row>
    <row r="14" spans="1:5" ht="24.75" customHeight="1">
      <c r="A14" s="282"/>
      <c r="B14" s="284" t="s">
        <v>3</v>
      </c>
      <c r="C14" s="287">
        <v>1200</v>
      </c>
      <c r="D14" s="287">
        <v>1179</v>
      </c>
      <c r="E14" s="287">
        <v>1128</v>
      </c>
    </row>
    <row r="15" spans="1:5" ht="24.75" customHeight="1">
      <c r="A15" s="288" t="s">
        <v>322</v>
      </c>
      <c r="B15" s="285" t="s">
        <v>207</v>
      </c>
      <c r="C15" s="289">
        <f>SUM(C14:C14)</f>
        <v>1200</v>
      </c>
      <c r="D15" s="289">
        <f>SUM(D14:D14)</f>
        <v>1179</v>
      </c>
      <c r="E15" s="289">
        <f>SUM(E14:E14)</f>
        <v>1128</v>
      </c>
    </row>
    <row r="16" spans="1:5" ht="24.75" customHeight="1">
      <c r="A16" s="282"/>
      <c r="B16" s="284" t="s">
        <v>4</v>
      </c>
      <c r="C16" s="287">
        <v>150</v>
      </c>
      <c r="D16" s="287">
        <v>150</v>
      </c>
      <c r="E16" s="287">
        <v>145</v>
      </c>
    </row>
    <row r="17" spans="1:5" ht="24.75" customHeight="1">
      <c r="A17" s="288"/>
      <c r="B17" s="284" t="s">
        <v>711</v>
      </c>
      <c r="C17" s="287">
        <v>5000</v>
      </c>
      <c r="D17" s="287">
        <v>2500</v>
      </c>
      <c r="E17" s="287">
        <v>2073</v>
      </c>
    </row>
    <row r="18" spans="1:5" ht="27.75" customHeight="1">
      <c r="A18" s="288"/>
      <c r="B18" s="284" t="s">
        <v>712</v>
      </c>
      <c r="C18" s="287">
        <v>500</v>
      </c>
      <c r="D18" s="287">
        <v>3782</v>
      </c>
      <c r="E18" s="287">
        <f>2260+126</f>
        <v>2386</v>
      </c>
    </row>
    <row r="19" spans="1:5" ht="24.75" customHeight="1">
      <c r="A19" s="288" t="s">
        <v>323</v>
      </c>
      <c r="B19" s="285" t="s">
        <v>209</v>
      </c>
      <c r="C19" s="289">
        <f>SUM(C16:C18)</f>
        <v>5650</v>
      </c>
      <c r="D19" s="289">
        <f>SUM(D16:D18)</f>
        <v>6432</v>
      </c>
      <c r="E19" s="289">
        <f>SUM(E16:E18)</f>
        <v>4604</v>
      </c>
    </row>
    <row r="20" spans="1:5" ht="36" customHeight="1">
      <c r="A20" s="490"/>
      <c r="B20" s="491" t="s">
        <v>210</v>
      </c>
      <c r="C20" s="492">
        <f>C11+C13+C15+C19</f>
        <v>7640</v>
      </c>
      <c r="D20" s="492">
        <f>D11+D13+D15+D19</f>
        <v>8422</v>
      </c>
      <c r="E20" s="492">
        <f>E11+E13+E15+E19</f>
        <v>6394</v>
      </c>
    </row>
    <row r="23" spans="2:3" ht="12.75">
      <c r="B23" s="290"/>
      <c r="C23" s="290"/>
    </row>
    <row r="24" spans="2:3" ht="12.75">
      <c r="B24" s="290"/>
      <c r="C24" s="290"/>
    </row>
  </sheetData>
  <sheetProtection/>
  <mergeCells count="8">
    <mergeCell ref="A1:E1"/>
    <mergeCell ref="D3:E3"/>
    <mergeCell ref="D4:E4"/>
    <mergeCell ref="D5:D8"/>
    <mergeCell ref="A5:A8"/>
    <mergeCell ref="B5:B8"/>
    <mergeCell ref="C5:C8"/>
    <mergeCell ref="E5:E8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zoomScalePageLayoutView="0" workbookViewId="0" topLeftCell="A3">
      <selection activeCell="E23" sqref="E23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38.125" style="0" customWidth="1"/>
    <col min="4" max="4" width="11.375" style="0" customWidth="1"/>
  </cols>
  <sheetData>
    <row r="1" spans="1:4" ht="12.75">
      <c r="A1" s="493"/>
      <c r="B1" s="493"/>
      <c r="C1" s="493"/>
      <c r="D1" s="493"/>
    </row>
    <row r="2" spans="1:4" ht="47.25" customHeight="1">
      <c r="A2" s="1035" t="s">
        <v>704</v>
      </c>
      <c r="B2" s="1035"/>
      <c r="C2" s="1035"/>
      <c r="D2" s="1035"/>
    </row>
    <row r="3" spans="1:4" ht="12.75">
      <c r="A3" s="1036"/>
      <c r="B3" s="1036"/>
      <c r="C3" s="1036"/>
      <c r="D3" s="1036"/>
    </row>
    <row r="4" spans="3:4" s="281" customFormat="1" ht="19.5" customHeight="1">
      <c r="C4" s="1028" t="s">
        <v>638</v>
      </c>
      <c r="D4" s="1028"/>
    </row>
    <row r="5" spans="3:4" s="281" customFormat="1" ht="19.5" customHeight="1" thickBot="1">
      <c r="C5" s="1048" t="s">
        <v>339</v>
      </c>
      <c r="D5" s="1048"/>
    </row>
    <row r="6" spans="1:4" ht="38.25" customHeight="1">
      <c r="A6" s="494" t="s">
        <v>175</v>
      </c>
      <c r="B6" s="495" t="s">
        <v>162</v>
      </c>
      <c r="C6" s="495" t="s">
        <v>163</v>
      </c>
      <c r="D6" s="496" t="s">
        <v>646</v>
      </c>
    </row>
    <row r="7" spans="1:4" ht="23.25" customHeight="1">
      <c r="A7" s="1042" t="s">
        <v>173</v>
      </c>
      <c r="B7" s="1043"/>
      <c r="C7" s="1043"/>
      <c r="D7" s="1044"/>
    </row>
    <row r="8" spans="1:4" ht="19.5" customHeight="1">
      <c r="A8" s="497" t="s">
        <v>320</v>
      </c>
      <c r="B8" s="504" t="s">
        <v>167</v>
      </c>
      <c r="C8" s="498" t="s">
        <v>168</v>
      </c>
      <c r="D8" s="499">
        <v>40273</v>
      </c>
    </row>
    <row r="9" spans="1:4" ht="31.5" customHeight="1">
      <c r="A9" s="497" t="s">
        <v>321</v>
      </c>
      <c r="B9" s="498" t="s">
        <v>169</v>
      </c>
      <c r="C9" s="504" t="s">
        <v>715</v>
      </c>
      <c r="D9" s="499">
        <f>47794+20</f>
        <v>47814</v>
      </c>
    </row>
    <row r="10" spans="1:4" ht="17.25" customHeight="1">
      <c r="A10" s="497" t="s">
        <v>322</v>
      </c>
      <c r="B10" s="504" t="s">
        <v>170</v>
      </c>
      <c r="C10" s="500" t="s">
        <v>171</v>
      </c>
      <c r="D10" s="499">
        <v>300</v>
      </c>
    </row>
    <row r="11" spans="1:4" ht="23.25" customHeight="1">
      <c r="A11" s="497" t="s">
        <v>323</v>
      </c>
      <c r="B11" s="498" t="s">
        <v>166</v>
      </c>
      <c r="C11" s="504" t="s">
        <v>172</v>
      </c>
      <c r="D11" s="499">
        <v>1058</v>
      </c>
    </row>
    <row r="12" spans="1:4" ht="23.25" customHeight="1">
      <c r="A12" s="497" t="s">
        <v>324</v>
      </c>
      <c r="B12" s="498" t="s">
        <v>713</v>
      </c>
      <c r="C12" s="504" t="s">
        <v>714</v>
      </c>
      <c r="D12" s="499">
        <v>350</v>
      </c>
    </row>
    <row r="13" spans="1:4" ht="15" customHeight="1">
      <c r="A13" s="501"/>
      <c r="B13" s="498"/>
      <c r="C13" s="500"/>
      <c r="D13" s="499"/>
    </row>
    <row r="14" spans="1:4" ht="15.75" customHeight="1" thickBot="1">
      <c r="A14" s="1045" t="s">
        <v>161</v>
      </c>
      <c r="B14" s="1046"/>
      <c r="C14" s="1047"/>
      <c r="D14" s="505">
        <f>SUM(D8:D13)</f>
        <v>89795</v>
      </c>
    </row>
    <row r="15" spans="1:4" ht="24" customHeight="1">
      <c r="A15" s="1039" t="s">
        <v>165</v>
      </c>
      <c r="B15" s="1040"/>
      <c r="C15" s="1040"/>
      <c r="D15" s="1041"/>
    </row>
    <row r="16" spans="1:4" ht="15.75" customHeight="1">
      <c r="A16" s="497" t="s">
        <v>325</v>
      </c>
      <c r="B16" s="498" t="s">
        <v>719</v>
      </c>
      <c r="C16" s="498" t="s">
        <v>179</v>
      </c>
      <c r="D16" s="499">
        <f>200+1000+180+2000+180+180+1200</f>
        <v>4940</v>
      </c>
    </row>
    <row r="17" spans="1:4" ht="15.75" customHeight="1">
      <c r="A17" s="497" t="s">
        <v>326</v>
      </c>
      <c r="B17" s="500" t="s">
        <v>164</v>
      </c>
      <c r="C17" s="498" t="s">
        <v>179</v>
      </c>
      <c r="D17" s="499">
        <v>300</v>
      </c>
    </row>
    <row r="18" spans="1:4" ht="23.25" customHeight="1">
      <c r="A18" s="497" t="s">
        <v>327</v>
      </c>
      <c r="B18" s="506" t="s">
        <v>174</v>
      </c>
      <c r="C18" s="498" t="s">
        <v>179</v>
      </c>
      <c r="D18" s="499">
        <v>70</v>
      </c>
    </row>
    <row r="19" spans="1:4" ht="15.75" customHeight="1">
      <c r="A19" s="497" t="s">
        <v>328</v>
      </c>
      <c r="B19" s="500" t="s">
        <v>176</v>
      </c>
      <c r="C19" s="498" t="s">
        <v>179</v>
      </c>
      <c r="D19" s="499">
        <v>300</v>
      </c>
    </row>
    <row r="20" spans="1:4" ht="15.75" customHeight="1">
      <c r="A20" s="497" t="s">
        <v>268</v>
      </c>
      <c r="B20" s="500" t="s">
        <v>177</v>
      </c>
      <c r="C20" s="498" t="s">
        <v>179</v>
      </c>
      <c r="D20" s="499">
        <v>300</v>
      </c>
    </row>
    <row r="21" spans="1:4" ht="15.75" customHeight="1">
      <c r="A21" s="501" t="s">
        <v>269</v>
      </c>
      <c r="B21" s="498" t="s">
        <v>178</v>
      </c>
      <c r="C21" s="498" t="s">
        <v>179</v>
      </c>
      <c r="D21" s="499">
        <v>300</v>
      </c>
    </row>
    <row r="22" spans="1:4" ht="15.75" customHeight="1">
      <c r="A22" s="497" t="s">
        <v>270</v>
      </c>
      <c r="B22" s="512" t="s">
        <v>716</v>
      </c>
      <c r="C22" s="498" t="s">
        <v>717</v>
      </c>
      <c r="D22" s="514">
        <v>100</v>
      </c>
    </row>
    <row r="23" spans="1:4" ht="27" customHeight="1">
      <c r="A23" s="497" t="s">
        <v>271</v>
      </c>
      <c r="B23" s="512" t="s">
        <v>721</v>
      </c>
      <c r="C23" s="504" t="s">
        <v>722</v>
      </c>
      <c r="D23" s="514">
        <v>237</v>
      </c>
    </row>
    <row r="24" spans="1:4" ht="15.75" customHeight="1">
      <c r="A24" s="511"/>
      <c r="B24" s="512"/>
      <c r="C24" s="513"/>
      <c r="D24" s="514"/>
    </row>
    <row r="25" spans="1:4" ht="15.75" customHeight="1" thickBot="1">
      <c r="A25" s="507" t="s">
        <v>161</v>
      </c>
      <c r="B25" s="508"/>
      <c r="C25" s="509"/>
      <c r="D25" s="510">
        <f>SUM(D16:D23)</f>
        <v>6547</v>
      </c>
    </row>
    <row r="26" spans="1:4" ht="24" customHeight="1">
      <c r="A26" s="1039" t="s">
        <v>718</v>
      </c>
      <c r="B26" s="1040"/>
      <c r="C26" s="1040"/>
      <c r="D26" s="1041"/>
    </row>
    <row r="27" spans="1:4" ht="15.75" customHeight="1">
      <c r="A27" s="497" t="s">
        <v>272</v>
      </c>
      <c r="B27" s="498" t="s">
        <v>719</v>
      </c>
      <c r="C27" s="498" t="s">
        <v>720</v>
      </c>
      <c r="D27" s="499">
        <v>1350</v>
      </c>
    </row>
    <row r="28" spans="1:4" ht="15.75" customHeight="1">
      <c r="A28" s="497"/>
      <c r="B28" s="498"/>
      <c r="C28" s="498"/>
      <c r="D28" s="499"/>
    </row>
    <row r="29" spans="1:4" ht="15.75" customHeight="1" thickBot="1">
      <c r="A29" s="507" t="s">
        <v>161</v>
      </c>
      <c r="B29" s="508"/>
      <c r="C29" s="509"/>
      <c r="D29" s="510">
        <f>SUM(D27)</f>
        <v>1350</v>
      </c>
    </row>
    <row r="30" spans="1:4" ht="15.75" customHeight="1" thickBot="1">
      <c r="A30" s="1037" t="s">
        <v>723</v>
      </c>
      <c r="B30" s="1038"/>
      <c r="C30" s="502"/>
      <c r="D30" s="503">
        <f>D14+D25+D29</f>
        <v>97692</v>
      </c>
    </row>
    <row r="31" spans="1:4" ht="12.75">
      <c r="A31" s="493"/>
      <c r="B31" s="493"/>
      <c r="C31" s="493"/>
      <c r="D31" s="493"/>
    </row>
    <row r="32" spans="1:4" ht="12.75">
      <c r="A32" s="493"/>
      <c r="B32" s="493"/>
      <c r="C32" s="493"/>
      <c r="D32" s="493"/>
    </row>
  </sheetData>
  <sheetProtection/>
  <mergeCells count="9">
    <mergeCell ref="A2:D2"/>
    <mergeCell ref="A3:D3"/>
    <mergeCell ref="A30:B30"/>
    <mergeCell ref="A15:D15"/>
    <mergeCell ref="A7:D7"/>
    <mergeCell ref="A14:C14"/>
    <mergeCell ref="C4:D4"/>
    <mergeCell ref="C5:D5"/>
    <mergeCell ref="A26:D26"/>
  </mergeCells>
  <conditionalFormatting sqref="D30">
    <cfRule type="cellIs" priority="1" dxfId="3" operator="equal" stopIfTrue="1">
      <formula>0</formula>
    </cfRule>
  </conditionalFormatting>
  <printOptions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625" style="571" customWidth="1"/>
    <col min="2" max="2" width="63.125" style="517" customWidth="1"/>
    <col min="3" max="3" width="15.375" style="517" customWidth="1"/>
    <col min="4" max="4" width="17.375" style="517" customWidth="1"/>
    <col min="5" max="16384" width="9.375" style="517" customWidth="1"/>
  </cols>
  <sheetData>
    <row r="1" spans="1:4" ht="40.5" customHeight="1">
      <c r="A1" s="1051" t="s">
        <v>669</v>
      </c>
      <c r="B1" s="1051"/>
      <c r="C1" s="1051"/>
      <c r="D1" s="1051"/>
    </row>
    <row r="2" spans="1:4" ht="15.75" customHeight="1">
      <c r="A2" s="515"/>
      <c r="B2" s="516"/>
      <c r="C2" s="1050" t="s">
        <v>647</v>
      </c>
      <c r="D2" s="1050"/>
    </row>
    <row r="3" spans="1:4" s="523" customFormat="1" ht="15.75" thickBot="1">
      <c r="A3" s="519"/>
      <c r="B3" s="520"/>
      <c r="C3" s="521"/>
      <c r="D3" s="522" t="s">
        <v>181</v>
      </c>
    </row>
    <row r="4" spans="1:4" s="552" customFormat="1" ht="48" customHeight="1">
      <c r="A4" s="572" t="s">
        <v>329</v>
      </c>
      <c r="B4" s="573" t="s">
        <v>144</v>
      </c>
      <c r="C4" s="573" t="s">
        <v>145</v>
      </c>
      <c r="D4" s="574" t="s">
        <v>146</v>
      </c>
    </row>
    <row r="5" spans="1:4" s="552" customFormat="1" ht="14.25" customHeight="1" thickBot="1">
      <c r="A5" s="575"/>
      <c r="B5" s="576"/>
      <c r="C5" s="576"/>
      <c r="D5" s="577"/>
    </row>
    <row r="6" spans="1:4" s="552" customFormat="1" ht="13.5" customHeight="1" thickBot="1">
      <c r="A6" s="549" t="s">
        <v>306</v>
      </c>
      <c r="B6" s="550" t="s">
        <v>255</v>
      </c>
      <c r="C6" s="550" t="s">
        <v>256</v>
      </c>
      <c r="D6" s="551" t="s">
        <v>257</v>
      </c>
    </row>
    <row r="7" spans="1:4" ht="18" customHeight="1">
      <c r="A7" s="553" t="s">
        <v>320</v>
      </c>
      <c r="B7" s="554" t="s">
        <v>147</v>
      </c>
      <c r="C7" s="555">
        <v>9917</v>
      </c>
      <c r="D7" s="556">
        <v>0</v>
      </c>
    </row>
    <row r="8" spans="1:4" ht="18" customHeight="1">
      <c r="A8" s="557" t="s">
        <v>321</v>
      </c>
      <c r="B8" s="558" t="s">
        <v>148</v>
      </c>
      <c r="C8" s="559">
        <v>0</v>
      </c>
      <c r="D8" s="560">
        <v>0</v>
      </c>
    </row>
    <row r="9" spans="1:4" ht="18" customHeight="1">
      <c r="A9" s="557" t="s">
        <v>322</v>
      </c>
      <c r="B9" s="558" t="s">
        <v>149</v>
      </c>
      <c r="C9" s="559">
        <v>0</v>
      </c>
      <c r="D9" s="560">
        <v>0</v>
      </c>
    </row>
    <row r="10" spans="1:4" ht="18" customHeight="1">
      <c r="A10" s="557" t="s">
        <v>323</v>
      </c>
      <c r="B10" s="558" t="s">
        <v>150</v>
      </c>
      <c r="C10" s="559">
        <v>0</v>
      </c>
      <c r="D10" s="560">
        <v>0</v>
      </c>
    </row>
    <row r="11" spans="1:4" ht="18" customHeight="1">
      <c r="A11" s="557" t="s">
        <v>324</v>
      </c>
      <c r="B11" s="558" t="s">
        <v>151</v>
      </c>
      <c r="C11" s="559">
        <v>50040</v>
      </c>
      <c r="D11" s="560">
        <v>0</v>
      </c>
    </row>
    <row r="12" spans="1:4" ht="18" customHeight="1">
      <c r="A12" s="557" t="s">
        <v>325</v>
      </c>
      <c r="B12" s="558" t="s">
        <v>152</v>
      </c>
      <c r="C12" s="559">
        <v>0</v>
      </c>
      <c r="D12" s="560">
        <v>0</v>
      </c>
    </row>
    <row r="13" spans="1:4" ht="18" customHeight="1">
      <c r="A13" s="557" t="s">
        <v>326</v>
      </c>
      <c r="B13" s="561" t="s">
        <v>153</v>
      </c>
      <c r="C13" s="559">
        <v>0</v>
      </c>
      <c r="D13" s="560">
        <v>0</v>
      </c>
    </row>
    <row r="14" spans="1:4" ht="18" customHeight="1">
      <c r="A14" s="557" t="s">
        <v>328</v>
      </c>
      <c r="B14" s="561" t="s">
        <v>154</v>
      </c>
      <c r="C14" s="559">
        <v>0</v>
      </c>
      <c r="D14" s="560">
        <v>0</v>
      </c>
    </row>
    <row r="15" spans="1:4" ht="18" customHeight="1">
      <c r="A15" s="557" t="s">
        <v>268</v>
      </c>
      <c r="B15" s="561" t="s">
        <v>155</v>
      </c>
      <c r="C15" s="559">
        <v>18</v>
      </c>
      <c r="D15" s="560">
        <v>0</v>
      </c>
    </row>
    <row r="16" spans="1:4" ht="18" customHeight="1">
      <c r="A16" s="557" t="s">
        <v>269</v>
      </c>
      <c r="B16" s="561" t="s">
        <v>156</v>
      </c>
      <c r="C16" s="559">
        <v>0</v>
      </c>
      <c r="D16" s="560">
        <v>0</v>
      </c>
    </row>
    <row r="17" spans="1:4" ht="22.5" customHeight="1">
      <c r="A17" s="557" t="s">
        <v>270</v>
      </c>
      <c r="B17" s="561" t="s">
        <v>157</v>
      </c>
      <c r="C17" s="559">
        <v>79199</v>
      </c>
      <c r="D17" s="560">
        <v>0</v>
      </c>
    </row>
    <row r="18" spans="1:4" ht="18" customHeight="1">
      <c r="A18" s="557" t="s">
        <v>271</v>
      </c>
      <c r="B18" s="558" t="s">
        <v>158</v>
      </c>
      <c r="C18" s="559">
        <v>2275</v>
      </c>
      <c r="D18" s="560">
        <v>0</v>
      </c>
    </row>
    <row r="19" spans="1:4" ht="18" customHeight="1">
      <c r="A19" s="557" t="s">
        <v>272</v>
      </c>
      <c r="B19" s="558" t="s">
        <v>193</v>
      </c>
      <c r="C19" s="559">
        <v>1172</v>
      </c>
      <c r="D19" s="560">
        <v>0</v>
      </c>
    </row>
    <row r="20" spans="1:4" ht="18" customHeight="1">
      <c r="A20" s="557" t="s">
        <v>273</v>
      </c>
      <c r="B20" s="558" t="s">
        <v>194</v>
      </c>
      <c r="C20" s="559">
        <v>113</v>
      </c>
      <c r="D20" s="560" t="s">
        <v>637</v>
      </c>
    </row>
    <row r="21" spans="1:4" ht="18" customHeight="1">
      <c r="A21" s="557" t="s">
        <v>274</v>
      </c>
      <c r="B21" s="558" t="s">
        <v>159</v>
      </c>
      <c r="C21" s="559">
        <v>0</v>
      </c>
      <c r="D21" s="560" t="s">
        <v>637</v>
      </c>
    </row>
    <row r="22" spans="1:4" ht="18" customHeight="1">
      <c r="A22" s="557" t="s">
        <v>275</v>
      </c>
      <c r="B22" s="558" t="s">
        <v>160</v>
      </c>
      <c r="C22" s="559">
        <v>0</v>
      </c>
      <c r="D22" s="560">
        <v>0</v>
      </c>
    </row>
    <row r="23" spans="1:4" ht="18" customHeight="1">
      <c r="A23" s="557" t="s">
        <v>276</v>
      </c>
      <c r="B23" s="562"/>
      <c r="C23" s="563"/>
      <c r="D23" s="564"/>
    </row>
    <row r="24" spans="1:4" ht="18" customHeight="1">
      <c r="A24" s="557" t="s">
        <v>277</v>
      </c>
      <c r="B24" s="565"/>
      <c r="C24" s="563"/>
      <c r="D24" s="564"/>
    </row>
    <row r="25" spans="1:4" ht="18" customHeight="1">
      <c r="A25" s="557" t="s">
        <v>278</v>
      </c>
      <c r="B25" s="565"/>
      <c r="C25" s="563"/>
      <c r="D25" s="564"/>
    </row>
    <row r="26" spans="1:4" ht="18" customHeight="1" thickBot="1">
      <c r="A26" s="578" t="s">
        <v>279</v>
      </c>
      <c r="B26" s="566" t="s">
        <v>161</v>
      </c>
      <c r="C26" s="567">
        <f>+C7+C8+C9+C10+C11+C18+C19+C20+C21+C22+C23+C24+C25</f>
        <v>63517</v>
      </c>
      <c r="D26" s="568">
        <f>SUM(D7:D22)</f>
        <v>0</v>
      </c>
    </row>
    <row r="27" spans="1:4" ht="8.25" customHeight="1">
      <c r="A27" s="569"/>
      <c r="B27" s="1049"/>
      <c r="C27" s="1049"/>
      <c r="D27" s="1049"/>
    </row>
    <row r="28" spans="1:4" ht="12.75">
      <c r="A28" s="515"/>
      <c r="B28" s="570"/>
      <c r="C28" s="570"/>
      <c r="D28" s="570"/>
    </row>
  </sheetData>
  <sheetProtection/>
  <mergeCells count="3">
    <mergeCell ref="B27:D27"/>
    <mergeCell ref="C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300" verticalDpi="300" orientation="portrait" paperSize="9" scale="93" r:id="rId1"/>
  <headerFooter alignWithMargins="0">
    <oddHeader>&amp;R&amp;"Times New Roman CE,Dőlt"&amp;11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2016-05-04T13:03:20Z</cp:lastPrinted>
  <dcterms:created xsi:type="dcterms:W3CDTF">2015-04-02T07:48:19Z</dcterms:created>
  <dcterms:modified xsi:type="dcterms:W3CDTF">2016-05-11T06:07:00Z</dcterms:modified>
  <cp:category/>
  <cp:version/>
  <cp:contentType/>
  <cp:contentStatus/>
</cp:coreProperties>
</file>