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9"/>
  </bookViews>
  <sheets>
    <sheet name="Drávacsepely" sheetId="1" r:id="rId1"/>
    <sheet name="Bevétel" sheetId="2" r:id="rId2"/>
    <sheet name="Kiadás" sheetId="3" r:id="rId3"/>
    <sheet name="Finansz.kiadás" sheetId="4" r:id="rId4"/>
    <sheet name="Finansz.bevét" sheetId="5" r:id="rId5"/>
    <sheet name="dologi" sheetId="6" state="hidden" r:id="rId6"/>
    <sheet name="Beruházás" sheetId="7" r:id="rId7"/>
    <sheet name="Likvidítás" sheetId="8" r:id="rId8"/>
    <sheet name="Állami" sheetId="9" r:id="rId9"/>
    <sheet name="Szoc." sheetId="10" r:id="rId10"/>
  </sheets>
  <definedNames>
    <definedName name="_xlnm.Print_Area" localSheetId="5">'dologi'!$A$1:$N$65</definedName>
    <definedName name="_xlnm.Print_Area" localSheetId="0">'Drávacsepely'!$A$1:$H$24</definedName>
    <definedName name="_xlnm.Print_Area" localSheetId="3">'Finansz.kiadás'!$A$1:$H$29</definedName>
    <definedName name="_xlnm.Print_Area" localSheetId="7">'Likvidítás'!$A$1:$P$31</definedName>
  </definedNames>
  <calcPr fullCalcOnLoad="1"/>
</workbook>
</file>

<file path=xl/sharedStrings.xml><?xml version="1.0" encoding="utf-8"?>
<sst xmlns="http://schemas.openxmlformats.org/spreadsheetml/2006/main" count="894" uniqueCount="740">
  <si>
    <t>Összesen</t>
  </si>
  <si>
    <t>Bevételi jogcím</t>
  </si>
  <si>
    <t>B E V É T E L E K</t>
  </si>
  <si>
    <t>K I A D Á S O K</t>
  </si>
  <si>
    <t>Megnevezés</t>
  </si>
  <si>
    <t>M Ű K Ö D T E T É S</t>
  </si>
  <si>
    <t>Dologi kiadások</t>
  </si>
  <si>
    <t>Működési célú átvett pénzeszközök</t>
  </si>
  <si>
    <t>Pénzmaradvány</t>
  </si>
  <si>
    <t>Tartalékok</t>
  </si>
  <si>
    <t>F E L H A L M O Z Á S</t>
  </si>
  <si>
    <t>Felhalmozási és tőkejellegű bevételek</t>
  </si>
  <si>
    <t>Felújítás</t>
  </si>
  <si>
    <t>Beruházás</t>
  </si>
  <si>
    <t>Sor-szám</t>
  </si>
  <si>
    <t>Igazgatás</t>
  </si>
  <si>
    <t>Közvilágítás</t>
  </si>
  <si>
    <t>Községgazd.</t>
  </si>
  <si>
    <t>Falugondok</t>
  </si>
  <si>
    <t>START</t>
  </si>
  <si>
    <t>Könyvtár</t>
  </si>
  <si>
    <t>Mezőőr</t>
  </si>
  <si>
    <t>Közművelődés</t>
  </si>
  <si>
    <t>Sport</t>
  </si>
  <si>
    <t>Köztemető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</si>
  <si>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</si>
  <si>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</si>
  <si>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</si>
  <si>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</si>
  <si>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</si>
  <si>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</si>
  <si>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</si>
  <si>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</si>
  <si>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</si>
  <si>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</si>
  <si>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</si>
  <si>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</si>
  <si>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</si>
  <si>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</si>
  <si>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</si>
  <si>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</si>
  <si>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</si>
  <si>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</si>
  <si>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</si>
  <si>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</si>
  <si>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Szállítási szolgáltatás</t>
  </si>
  <si>
    <t>Gázenergia-szolgáltatás</t>
  </si>
  <si>
    <t>Villamosenergia-szolgáltatás dyja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</si>
  <si>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</si>
  <si>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</si>
  <si>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</si>
  <si>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</si>
  <si>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szolgáltatások kiadásai államháztartáson belülre</t>
  </si>
  <si>
    <t>Továbbszámlázott szolgáltatások kiadásai államháztartáson kívülre</t>
  </si>
  <si>
    <t>Szolgáltatási kiadások (19+…+29)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</si>
  <si>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</si>
  <si>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</si>
  <si>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</si>
  <si>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Értékesített tárgyi eszközök, immateriális javak általános forgalmi adó befizetése</t>
  </si>
  <si>
    <t>Általános forgalmi adó összesen (32+33+34)</t>
  </si>
  <si>
    <t>Belföldi kiküldetés</t>
  </si>
  <si>
    <t>Külföldi kiküldetés</t>
  </si>
  <si>
    <t>Reprezentáció</t>
  </si>
  <si>
    <t>Reklám és propagandakiadások</t>
  </si>
  <si>
    <t>Kiküldetés, reprezentáció, reklámkiadások (36+…+39)</t>
  </si>
  <si>
    <t>Szellemi tevékenység végzésére kifizetés</t>
  </si>
  <si>
    <t>Egyéb dologi kiadások</t>
  </si>
  <si>
    <t>Dologi kiadások (14+18+30+31+35+40+41+42)</t>
  </si>
  <si>
    <t>Előző évi maradvány visszafizetése (felügyeleti nélkül)</t>
  </si>
  <si>
    <t>Vállalkozási tevékenység eredménye utáni befizetés</t>
  </si>
  <si>
    <t>Felügyeleti szerv javára teljesített egyéb befizetés</t>
  </si>
  <si>
    <t>Eredeti előirányzatot meghaladó bevétel utáni befizetés</t>
  </si>
  <si>
    <t>Bevételek meghatározott köre utáni befizetés</t>
  </si>
  <si>
    <t>Befektetett eszközökkel kapcsolatos befizetési kötelezettség</t>
  </si>
  <si>
    <t>Egyéb befizetési kötelezettség</t>
  </si>
  <si>
    <t>Különféle költségvetési befizetések (44+…+50)</t>
  </si>
  <si>
    <t>Munkáltató által fizetett személyi jövedelemadó</t>
  </si>
  <si>
    <t>Nemzetközi tagsági díjak</t>
  </si>
  <si>
    <t xml:space="preserve">Adók, díjak, egyéb befizetések </t>
  </si>
  <si>
    <t>Adók, díjak, befizetések (52+53+54)</t>
  </si>
  <si>
    <t>Kamatkiadások államháztartáson kívülre</t>
  </si>
  <si>
    <t>Kamatkiadások államháztartáson belülre</t>
  </si>
  <si>
    <t>Kamatkiadások (56+57)</t>
  </si>
  <si>
    <t>Realizált árfolyamveszteségek</t>
  </si>
  <si>
    <t>Egyéb folyó kiadások (51+55+58+59)</t>
  </si>
  <si>
    <t>Dologi kiadások és egyéb folyó kiadások (43+60)</t>
  </si>
  <si>
    <t>Eredeti előirányzat</t>
  </si>
  <si>
    <t>Gépjárműadó</t>
  </si>
  <si>
    <t>Közhatalmi bevételek</t>
  </si>
  <si>
    <t>Felhalmozási bevételek</t>
  </si>
  <si>
    <t>Dologi kiadás</t>
  </si>
  <si>
    <t>Felhalmozási és tőkejellegű bevételek és kiadások</t>
  </si>
  <si>
    <t>Bevételek</t>
  </si>
  <si>
    <t>Kiadások</t>
  </si>
  <si>
    <t>(adatok ezer Ft-ban)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</si>
  <si>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</si>
  <si>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</si>
  <si>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</si>
  <si>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</si>
  <si>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</si>
  <si>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</si>
  <si>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</si>
  <si>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</si>
  <si>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</si>
  <si>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</si>
  <si>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</si>
  <si>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</si>
  <si>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</t>
  </si>
  <si>
    <t>Helyi adó</t>
  </si>
  <si>
    <t>Bírságok, pótlékok, egyéb sajátos bevételek</t>
  </si>
  <si>
    <t>Bevételek összesen</t>
  </si>
  <si>
    <t>II.</t>
  </si>
  <si>
    <t>Kiadások összesen</t>
  </si>
  <si>
    <t>Havi halmozott eltérés</t>
  </si>
  <si>
    <t>megnevezés</t>
  </si>
  <si>
    <t>összesen:</t>
  </si>
  <si>
    <t>Állami támogatás</t>
  </si>
  <si>
    <t>3/1 melléklet</t>
  </si>
  <si>
    <t>Jogcím</t>
  </si>
  <si>
    <t>Személyi  juttatások</t>
  </si>
  <si>
    <t xml:space="preserve">Ellátottak pénzbeli juttatásai           </t>
  </si>
  <si>
    <t>K1</t>
  </si>
  <si>
    <t>K2</t>
  </si>
  <si>
    <t>Rovat száma</t>
  </si>
  <si>
    <t>K3</t>
  </si>
  <si>
    <t>K4</t>
  </si>
  <si>
    <t>Egyéb működési  célú kiadások</t>
  </si>
  <si>
    <t>K5</t>
  </si>
  <si>
    <t>K6</t>
  </si>
  <si>
    <t>K7</t>
  </si>
  <si>
    <t>Egyéb felhalmozási célú kiadások</t>
  </si>
  <si>
    <t>K8</t>
  </si>
  <si>
    <t>K9</t>
  </si>
  <si>
    <t xml:space="preserve">Finanszírozási kiadások                           </t>
  </si>
  <si>
    <t>Egyéb finanszírozási bevételek</t>
  </si>
  <si>
    <t>Finanszírozási bevételek</t>
  </si>
  <si>
    <t>Működési bevételek</t>
  </si>
  <si>
    <t>Felhalmozási célú  átvett pénzeszközök</t>
  </si>
  <si>
    <t>B1</t>
  </si>
  <si>
    <t>B2</t>
  </si>
  <si>
    <t>B3</t>
  </si>
  <si>
    <t>B4</t>
  </si>
  <si>
    <t>B5</t>
  </si>
  <si>
    <t>B6</t>
  </si>
  <si>
    <t>B7</t>
  </si>
  <si>
    <t>B8</t>
  </si>
  <si>
    <t>B816</t>
  </si>
  <si>
    <t>01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</si>
  <si>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</si>
  <si>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</si>
  <si>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</si>
  <si>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</si>
  <si>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</si>
  <si>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</si>
  <si>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</si>
  <si>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</si>
  <si>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</si>
  <si>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</si>
  <si>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</si>
  <si>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</si>
  <si>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</si>
  <si>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</si>
  <si>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</si>
  <si>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</si>
  <si>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</si>
  <si>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</si>
  <si>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</si>
  <si>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</si>
  <si>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</si>
  <si>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</si>
  <si>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</si>
  <si>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</si>
  <si>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</si>
  <si>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</si>
  <si>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</si>
  <si>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</si>
  <si>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</si>
  <si>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</si>
  <si>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</si>
  <si>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</si>
  <si>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</si>
  <si>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</si>
  <si>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</si>
  <si>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</si>
  <si>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</si>
  <si>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</si>
  <si>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</si>
  <si>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15</t>
  </si>
  <si>
    <t>Választott tisztségviselők juttatásai</t>
  </si>
  <si>
    <t>16</t>
  </si>
  <si>
    <t>Munkavégzésre irányuló egyéb jogviszonyban nem saját foglalkoztatottnak fizetett juttatások</t>
  </si>
  <si>
    <t>17</t>
  </si>
  <si>
    <t>18</t>
  </si>
  <si>
    <t>Külső személyi juttatások (=15+16+17)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</si>
  <si>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</si>
  <si>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</si>
  <si>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</si>
  <si>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</si>
  <si>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</si>
  <si>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22</t>
  </si>
  <si>
    <t>Üzemeltetési anyagok beszerzése</t>
  </si>
  <si>
    <t>23</t>
  </si>
  <si>
    <t>Árubeszerzés</t>
  </si>
  <si>
    <t>24</t>
  </si>
  <si>
    <t>Készletbeszerzés (=21+22+23)</t>
  </si>
  <si>
    <t>25</t>
  </si>
  <si>
    <t>Informatikai szolgáltatások igénybevétele</t>
  </si>
  <si>
    <t>26</t>
  </si>
  <si>
    <t>27</t>
  </si>
  <si>
    <t>Kommunikációs szolgáltatások (=25+26)</t>
  </si>
  <si>
    <t>28</t>
  </si>
  <si>
    <t>Közüzemi díjak</t>
  </si>
  <si>
    <t>29</t>
  </si>
  <si>
    <t>30</t>
  </si>
  <si>
    <t>31</t>
  </si>
  <si>
    <t>32</t>
  </si>
  <si>
    <t>Közvetített szolgáltatások</t>
  </si>
  <si>
    <t>33</t>
  </si>
  <si>
    <t xml:space="preserve">Szakmai tevékenységet segítő szolgáltatások </t>
  </si>
  <si>
    <t>34</t>
  </si>
  <si>
    <t>35</t>
  </si>
  <si>
    <t>Szolgáltatási kiadások (=28+…+34)</t>
  </si>
  <si>
    <t>36</t>
  </si>
  <si>
    <t>Kiküldetések kiadásai</t>
  </si>
  <si>
    <t>37</t>
  </si>
  <si>
    <t>Reklám- és propagandakiadások</t>
  </si>
  <si>
    <t>38</t>
  </si>
  <si>
    <t>Kiküldetések, reklám- és propagandakiadások (=36+37)</t>
  </si>
  <si>
    <t>39</t>
  </si>
  <si>
    <t>Működési célú előzetesen felszámított általános forgalmi adó</t>
  </si>
  <si>
    <t>40</t>
  </si>
  <si>
    <t xml:space="preserve">Fizetendő általános forgalmi adó </t>
  </si>
  <si>
    <t>41</t>
  </si>
  <si>
    <t xml:space="preserve">Kamatkiadások </t>
  </si>
  <si>
    <t>42</t>
  </si>
  <si>
    <t>Egyéb pénzügyi műveletek kiadásai</t>
  </si>
  <si>
    <t>43</t>
  </si>
  <si>
    <t>44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</si>
  <si>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</si>
  <si>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</si>
  <si>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</si>
  <si>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</si>
  <si>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</si>
  <si>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</si>
  <si>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</si>
  <si>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</si>
  <si>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</si>
  <si>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</si>
  <si>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50</t>
  </si>
  <si>
    <t>Foglalkoztatással, munkanélküliséggel kapcsolatos ellátások</t>
  </si>
  <si>
    <t>51</t>
  </si>
  <si>
    <t>52</t>
  </si>
  <si>
    <t>Intézményi ellátottak pénzbeli juttatásai</t>
  </si>
  <si>
    <t>53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</si>
  <si>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</si>
  <si>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</si>
  <si>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</si>
  <si>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</si>
  <si>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</si>
  <si>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</si>
  <si>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</si>
  <si>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</si>
  <si>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</si>
  <si>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</si>
  <si>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</si>
  <si>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</si>
  <si>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</si>
  <si>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</si>
  <si>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</si>
  <si>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</si>
  <si>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</si>
  <si>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</si>
  <si>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</si>
  <si>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</si>
  <si>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</si>
  <si>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</si>
  <si>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</si>
  <si>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</si>
  <si>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</si>
  <si>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</si>
  <si>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</si>
  <si>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</si>
  <si>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</si>
  <si>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</si>
  <si>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</si>
  <si>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</si>
  <si>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</si>
  <si>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</si>
  <si>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</si>
  <si>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</si>
  <si>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</si>
  <si>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</si>
  <si>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</si>
  <si>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</si>
  <si>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</si>
  <si>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</si>
  <si>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</si>
  <si>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</si>
  <si>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</si>
  <si>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</si>
  <si>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</si>
  <si>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</si>
  <si>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</si>
  <si>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</si>
  <si>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</si>
  <si>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</si>
  <si>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</si>
  <si>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</si>
  <si>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</si>
  <si>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</si>
  <si>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</si>
  <si>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</si>
  <si>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</si>
  <si>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</si>
  <si>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</si>
  <si>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</si>
  <si>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</si>
  <si>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</si>
  <si>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</si>
  <si>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</si>
  <si>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</si>
  <si>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</si>
  <si>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</si>
  <si>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</si>
  <si>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</si>
  <si>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</si>
  <si>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>K1155</t>
  </si>
  <si>
    <t>K1156</t>
  </si>
  <si>
    <t>K1157</t>
  </si>
  <si>
    <t>K1158</t>
  </si>
  <si>
    <t>K1159</t>
  </si>
  <si>
    <t>K1161</t>
  </si>
  <si>
    <t>K1162</t>
  </si>
  <si>
    <t>K1163</t>
  </si>
  <si>
    <t>K1164</t>
  </si>
  <si>
    <t>K1165</t>
  </si>
  <si>
    <t>K1166</t>
  </si>
  <si>
    <t>K1168</t>
  </si>
  <si>
    <t>K1169</t>
  </si>
  <si>
    <t>K1170</t>
  </si>
  <si>
    <t>K1171</t>
  </si>
  <si>
    <t>K1172</t>
  </si>
  <si>
    <t>K1173</t>
  </si>
  <si>
    <t>K1174</t>
  </si>
  <si>
    <t>K1176</t>
  </si>
  <si>
    <t>K1177</t>
  </si>
  <si>
    <t>K1178</t>
  </si>
  <si>
    <t>K1179</t>
  </si>
  <si>
    <t>K1181</t>
  </si>
  <si>
    <t>K1182</t>
  </si>
  <si>
    <t>K1183</t>
  </si>
  <si>
    <t>K1184</t>
  </si>
  <si>
    <t>K1185</t>
  </si>
  <si>
    <t>K1186</t>
  </si>
  <si>
    <t>K1187</t>
  </si>
  <si>
    <t>K1188</t>
  </si>
  <si>
    <t>Rovat szám</t>
  </si>
  <si>
    <t>Ssz</t>
  </si>
  <si>
    <t>Kiadásnem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</si>
  <si>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</si>
  <si>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</si>
  <si>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</si>
  <si>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</si>
  <si>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</si>
  <si>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</si>
  <si>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</si>
  <si>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</si>
  <si>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</si>
  <si>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</si>
  <si>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</si>
  <si>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</si>
  <si>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</si>
  <si>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</si>
  <si>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</si>
  <si>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</si>
  <si>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</si>
  <si>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</si>
  <si>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</si>
  <si>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</si>
  <si>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</si>
  <si>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</si>
  <si>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</si>
  <si>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</si>
  <si>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</si>
  <si>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</si>
  <si>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</si>
  <si>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</si>
  <si>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</si>
  <si>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</si>
  <si>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</si>
  <si>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</si>
  <si>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</si>
  <si>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</si>
  <si>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</si>
  <si>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</si>
  <si>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</si>
  <si>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</si>
  <si>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</si>
  <si>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</si>
  <si>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</si>
  <si>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</si>
  <si>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</si>
  <si>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</si>
  <si>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</si>
  <si>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</si>
  <si>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</si>
  <si>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</si>
  <si>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</si>
  <si>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</si>
  <si>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</si>
  <si>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</si>
  <si>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</si>
  <si>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</si>
  <si>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</si>
  <si>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</si>
  <si>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</si>
  <si>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</si>
  <si>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</si>
  <si>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</si>
  <si>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</si>
  <si>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</si>
  <si>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</si>
  <si>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</si>
  <si>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</si>
  <si>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</si>
  <si>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</si>
  <si>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</si>
  <si>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</si>
  <si>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</si>
  <si>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</si>
  <si>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</si>
  <si>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</si>
  <si>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</si>
  <si>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</si>
  <si>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</si>
  <si>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</si>
  <si>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</si>
  <si>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</si>
  <si>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</si>
  <si>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</si>
  <si>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</si>
  <si>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</si>
  <si>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</si>
  <si>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</si>
  <si>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</si>
  <si>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</si>
  <si>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</si>
  <si>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</si>
  <si>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</si>
  <si>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</si>
  <si>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</si>
  <si>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</si>
  <si>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</si>
  <si>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</si>
  <si>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</si>
  <si>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</si>
  <si>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</si>
  <si>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</si>
  <si>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</si>
  <si>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</si>
  <si>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</si>
  <si>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</si>
  <si>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</si>
  <si>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</si>
  <si>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</si>
  <si>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</si>
  <si>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</si>
  <si>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Költségvetési bevételek (=13+19+33+44+50+54+58)</t>
  </si>
  <si>
    <t>B1-B7</t>
  </si>
  <si>
    <t>Önkormányzatok költségvetési támogatása</t>
  </si>
  <si>
    <t>biztosítás</t>
  </si>
  <si>
    <t>áram</t>
  </si>
  <si>
    <t>víz</t>
  </si>
  <si>
    <t>telefon</t>
  </si>
  <si>
    <t>egyéb kommunikációs szolgáltatások</t>
  </si>
  <si>
    <t>irodaszer</t>
  </si>
  <si>
    <t>egyéb készlet</t>
  </si>
  <si>
    <t>üzemanyag</t>
  </si>
  <si>
    <t>alkatrész</t>
  </si>
  <si>
    <t>Karbantartási, kisjavítási szolgáltatások (munkadíj)</t>
  </si>
  <si>
    <t>Egyéb szolgáltatások (egyéb üzemeltetés, szemétszállítás)</t>
  </si>
  <si>
    <t>Betegséggel kapcsolatos ellátások (eg.károsodott)</t>
  </si>
  <si>
    <t>FHT</t>
  </si>
  <si>
    <t>55 év feletti</t>
  </si>
  <si>
    <t>Lakhatással kapcsolatos ellátások  (lakásfenntartási)</t>
  </si>
  <si>
    <t>átmeneti</t>
  </si>
  <si>
    <t>temetési</t>
  </si>
  <si>
    <t xml:space="preserve">Egyéb működési célú támogatások államháztartáson belülre </t>
  </si>
  <si>
    <t>Háziorvos</t>
  </si>
  <si>
    <t>pótlék, bírság</t>
  </si>
  <si>
    <t>MTZ</t>
  </si>
  <si>
    <t>egyéb, bérleti díj,</t>
  </si>
  <si>
    <t>KÖH</t>
  </si>
  <si>
    <t>MÜK</t>
  </si>
  <si>
    <t>Szoc.segélyek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</si>
  <si>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</si>
  <si>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</si>
  <si>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</si>
  <si>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</si>
  <si>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</si>
  <si>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</si>
  <si>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</si>
  <si>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</si>
  <si>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</si>
  <si>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</si>
  <si>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</si>
  <si>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</si>
  <si>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</si>
  <si>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</si>
  <si>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</si>
  <si>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</si>
  <si>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</si>
  <si>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</si>
  <si>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</si>
  <si>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</si>
  <si>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</si>
  <si>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</si>
  <si>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</si>
  <si>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</si>
  <si>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</si>
  <si>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</si>
  <si>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</si>
  <si>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</si>
  <si>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</si>
  <si>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</si>
  <si>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</si>
  <si>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</si>
  <si>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</si>
  <si>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</si>
  <si>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</si>
  <si>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</si>
  <si>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</si>
  <si>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</si>
  <si>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</si>
  <si>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</si>
  <si>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</si>
  <si>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</si>
  <si>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</si>
  <si>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</si>
  <si>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</si>
  <si>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</si>
  <si>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</si>
  <si>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</si>
  <si>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</si>
  <si>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</si>
  <si>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</si>
  <si>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</si>
  <si>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</si>
  <si>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</si>
  <si>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</si>
  <si>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</si>
  <si>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</si>
  <si>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</si>
  <si>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</si>
  <si>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</si>
  <si>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</si>
  <si>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</si>
  <si>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</si>
  <si>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</si>
  <si>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</si>
  <si>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</si>
  <si>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</si>
  <si>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</si>
  <si>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</si>
  <si>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</si>
  <si>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</si>
  <si>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</si>
  <si>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</si>
  <si>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</si>
  <si>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</si>
  <si>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</si>
  <si>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</si>
  <si>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</si>
  <si>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</si>
  <si>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</si>
  <si>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</si>
  <si>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</si>
  <si>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</si>
  <si>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</si>
  <si>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</si>
  <si>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</si>
  <si>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</si>
  <si>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</si>
  <si>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</si>
  <si>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</si>
  <si>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</si>
  <si>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</si>
  <si>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</si>
  <si>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Finanszírozási kiadás</t>
  </si>
  <si>
    <t>Zöldterület kezelés</t>
  </si>
  <si>
    <t>Közutak karbantartása</t>
  </si>
  <si>
    <t>Működési célú támogatások állh.belülről</t>
  </si>
  <si>
    <t>Munkaadókat terhelő járulékok, szoc.hj.</t>
  </si>
  <si>
    <t>Ellátottak pénzbeli juttatásai</t>
  </si>
  <si>
    <t>Egyéb működési célú kiadások</t>
  </si>
  <si>
    <t>Önk.költségvetés támogatása</t>
  </si>
  <si>
    <t>F I N A N S Z Í R O Z Á S I   M Ű V E L E T E K</t>
  </si>
  <si>
    <t>FINANSZÍROZÁSI BEVÉTELEK</t>
  </si>
  <si>
    <t>FINANSZÍROZÁSI KIADÁSOK</t>
  </si>
  <si>
    <t>Egyéb nem intézményi ellátások (önkormányzati segély)</t>
  </si>
  <si>
    <t>Egyéb önkormányzati feladatok</t>
  </si>
  <si>
    <t>Pénzbeli szociális juttatások</t>
  </si>
  <si>
    <t>K11</t>
  </si>
  <si>
    <t xml:space="preserve">K121 </t>
  </si>
  <si>
    <t>K122</t>
  </si>
  <si>
    <t>K123</t>
  </si>
  <si>
    <t>K12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</si>
  <si>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</si>
  <si>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</si>
  <si>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</si>
  <si>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</si>
  <si>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</si>
  <si>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</si>
  <si>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</si>
  <si>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</si>
  <si>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</si>
  <si>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</si>
  <si>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</si>
  <si>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</si>
  <si>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</si>
  <si>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</si>
  <si>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</si>
  <si>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</si>
  <si>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</si>
  <si>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</si>
  <si>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</si>
  <si>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</si>
  <si>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</si>
  <si>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</si>
  <si>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</si>
  <si>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</si>
  <si>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K41</t>
  </si>
  <si>
    <t>K42</t>
  </si>
  <si>
    <t>K43</t>
  </si>
  <si>
    <t>K44</t>
  </si>
  <si>
    <t>K45</t>
  </si>
  <si>
    <t>K46</t>
  </si>
  <si>
    <t>K47</t>
  </si>
  <si>
    <t>K48</t>
  </si>
  <si>
    <t>K1-K8</t>
  </si>
  <si>
    <t>Jogalkotás</t>
  </si>
  <si>
    <t>Közhasznú</t>
  </si>
  <si>
    <t>Adók</t>
  </si>
  <si>
    <t>Közs.gazd.</t>
  </si>
  <si>
    <t>Önk.elsz.</t>
  </si>
  <si>
    <t>Szoc.  segély</t>
  </si>
  <si>
    <t>Közvilá -gítás</t>
  </si>
  <si>
    <t>Közs.    Gazd.</t>
  </si>
  <si>
    <t>Szoc. segély</t>
  </si>
  <si>
    <t>Közs.  gazd.</t>
  </si>
  <si>
    <t>Törvény szerinti illetmények, munkabérek (PM, Közfogl.mbér)</t>
  </si>
  <si>
    <t>Közfogl.</t>
  </si>
  <si>
    <t>Egyéb külső személyi juttatások (könyvtáros megbízása, közfogl.mbér)</t>
  </si>
  <si>
    <t>iparűzési adó</t>
  </si>
  <si>
    <t xml:space="preserve">Egyéb működési célú támogatások államháztartáson kívülre </t>
  </si>
  <si>
    <t>gáz</t>
  </si>
  <si>
    <t>Köztemető fenntartás</t>
  </si>
  <si>
    <t>díjak, egyéb befiz.</t>
  </si>
  <si>
    <t>köztemetés</t>
  </si>
  <si>
    <t>elvonás,befiz.</t>
  </si>
  <si>
    <t>KIADÁSOK</t>
  </si>
  <si>
    <t>Társadalombiztosítási ellátások (K41)</t>
  </si>
  <si>
    <t>Családi támogatások (K42)</t>
  </si>
  <si>
    <t>ebből: gyermektartásdíj megelőlegezése (K42)</t>
  </si>
  <si>
    <t>ebből: óvodáztatási támogatás [Gyvt. 20/C. §] (K42)</t>
  </si>
  <si>
    <t>ebből: az egyéb pénzbeli és természetbeni gyermekvédelmi támogatások (K42)</t>
  </si>
  <si>
    <t>Pénzbeli kárpótlások, kártérítések (K43)</t>
  </si>
  <si>
    <t>Betegséggel kapcsolatos (nem társadalombiztosítási) ellátások (K44)</t>
  </si>
  <si>
    <t>ebből: ápolási díj (K44)</t>
  </si>
  <si>
    <t>ebből: helyi megállapítású közgyógyellátás [Szoctv.50.§ (3) bek.] (K44)</t>
  </si>
  <si>
    <t>Foglalkoztatással, munkanélküliséggel kapcsolatos ellátások (K45)</t>
  </si>
  <si>
    <t>ebből: foglalkoztatást helyettesítő támogatás [Szoctv. 35. § (1) bek.] (K45)</t>
  </si>
  <si>
    <t>Lakhatással kapcsolatos ellátások  (K46)</t>
  </si>
  <si>
    <t>ebből: lakásfenntartási támogatás [Szoctv. 38. § (1) bek. a) és b) pontok] (K46)</t>
  </si>
  <si>
    <t>ebből: természetben nyújtott lakásfenntartási támogatás [Szoctv. 47.§ (1) bek. b) pont] (K46)</t>
  </si>
  <si>
    <t>Intézményi ellátottak pénzbeli juttatásai (K47)</t>
  </si>
  <si>
    <t>Egyéb nem intézményi ellátások  (K48)</t>
  </si>
  <si>
    <t>ebből: időskorúak járadéka [Szoctv. 32/B. § (1) bek.] (K48)</t>
  </si>
  <si>
    <t>ebből: átmeneti segély [Szoctv. 45.§] (K48)</t>
  </si>
  <si>
    <t>ebből: egyéb, az önkormányzat rendeletében megállapított juttatás (K48)</t>
  </si>
  <si>
    <t>ebből: természetben nyújtott rendszeres szociális segély [Szoctv. 47.§ (1) bek. a) pont] (K48)</t>
  </si>
  <si>
    <t>ebből: átmeneti segély [Szoctv. 47.§ (1) bek. c) pont] (K48)</t>
  </si>
  <si>
    <t>ebből: köztemetés [Szoctv. 48.§] (K48)</t>
  </si>
  <si>
    <t>ebből: rászorultságtól függõ normatív kedvezmények [Gyvt. 151. § (5) bek.] (K48)</t>
  </si>
  <si>
    <t>ebből: önkormányzat által saját hatáskörben (nem szociális és gyermekvédelmi előírások alapján) adott pénzügyi ellátás (K48)</t>
  </si>
  <si>
    <t>ebből: önkormányzat által saját hatáskörben (nem szociális és gyermekvédelmi előírások alapján) adott természetbeni ellátás (K48)</t>
  </si>
  <si>
    <t>Ellátottak pénzbeli juttatásai  (K4)</t>
  </si>
  <si>
    <t>Kulturális feladatok</t>
  </si>
  <si>
    <t>Kiegészítés</t>
  </si>
  <si>
    <t>DRÁVACSEPELY KÖZSÉG ÖNKORMÁNYZAT</t>
  </si>
  <si>
    <t>Falug.</t>
  </si>
  <si>
    <t>Drávacsepely Község Önkormányzata 7 évi előirányzat felhasználási és likviditási terve</t>
  </si>
  <si>
    <t>Lakáshoz jutás tám.</t>
  </si>
  <si>
    <t>( Ft-ban)</t>
  </si>
  <si>
    <t>Polgármesteri illetmény tám.</t>
  </si>
  <si>
    <t>ebből: települési gyógyszertám. (K48)</t>
  </si>
  <si>
    <t>Felhalm bev</t>
  </si>
  <si>
    <t>KÖLTSÉGVETÉSI MŰK. CÉLÚ BEV. ÖSSZESEN</t>
  </si>
  <si>
    <t>KÖLTSÉGVETÉSI BEV. MINDÖSSZESEN</t>
  </si>
  <si>
    <t>KÖLTSÉGV. FELHALM. CÉLÚ BEV. ÖSSZESEN</t>
  </si>
  <si>
    <t>Munkaadókat terhelő jár. és szoc. hozzájárulás adója</t>
  </si>
  <si>
    <t>KÖLTSÉGV.  MŰK. CÉLÚ KIADÁSOK ÖSSZESEN</t>
  </si>
  <si>
    <t>KÖLTSÉGV. FELHALM. CÉLÚ KIAD. ÖSSZESEN</t>
  </si>
  <si>
    <t>KÖLTSÉGV. KIADÁSOK MINDÖSSZ.</t>
  </si>
  <si>
    <t>Felhalmozási célú tám. államháztartáson belülről</t>
  </si>
  <si>
    <t>Működési célú tám. államháztartáson belülről</t>
  </si>
  <si>
    <t>Módosított előirányzat</t>
  </si>
  <si>
    <t>Módosított</t>
  </si>
  <si>
    <t>módosított</t>
  </si>
  <si>
    <t>Műk.célú kieg.tám.</t>
  </si>
  <si>
    <t>ÁHT belüli megelőlegezés, hitelfelv.</t>
  </si>
  <si>
    <t>2019. ÉVI KÖLTSÉGVETÉS  PÉNZFORGALMI MÉRLEGE</t>
  </si>
  <si>
    <t>2019. évi költségvetés</t>
  </si>
  <si>
    <t>2019. évi módosított előirányzat</t>
  </si>
  <si>
    <t xml:space="preserve">Finanszírozási bevétel </t>
  </si>
  <si>
    <t xml:space="preserve">Finanszírozási </t>
  </si>
  <si>
    <t>Drávacsepely Község Önkormányzat 2019. évi költségvetés</t>
  </si>
  <si>
    <t>Elszámolásból származó bveétel</t>
  </si>
  <si>
    <t>Befektetett pénzügyi eszközökből származó bevétel</t>
  </si>
  <si>
    <t>Drávacsepely Község 2019. évi költségvetés</t>
  </si>
  <si>
    <t>Ingatlanok beszerzése</t>
  </si>
  <si>
    <t>Egyéb tárgyi eszközök beszerzése</t>
  </si>
  <si>
    <t>Beruh célú áfa</t>
  </si>
  <si>
    <t>eredeti</t>
  </si>
  <si>
    <t>Elszámolásból származó bevétel</t>
  </si>
  <si>
    <t>2018. évi teljesítés</t>
  </si>
  <si>
    <t>2019. évi terv</t>
  </si>
  <si>
    <t>2019. évi mód.</t>
  </si>
  <si>
    <t>2019. év összesen</t>
  </si>
  <si>
    <t>Értékpapír értékesítése</t>
  </si>
  <si>
    <t>ÁHT belüli megelőlegezés, hitel visszaf</t>
  </si>
  <si>
    <t xml:space="preserve">7. melléklet az 3/2020.(V.25.) önkormányzati rendelethez </t>
  </si>
  <si>
    <t>1. melléklet az 3/2020.(V.25.) önkormányzati rendelethez</t>
  </si>
  <si>
    <t>2. melléklet az 3/2020.(V.25.) önkormányzati rendelethez</t>
  </si>
  <si>
    <t>3. melléklet az 3/2020.(V.25.) önkormányzati rendelethez</t>
  </si>
  <si>
    <t>4. sz. melléklet az 3/2020.(V.25.) önkormányzati rendelethez</t>
  </si>
  <si>
    <t>5. sz. melléklet az 3/2020.(V.25.) önkormányzati rendelethez</t>
  </si>
  <si>
    <t>6. melléklet az 3/2020.(V.25.) önkormányzati rendelethez</t>
  </si>
  <si>
    <t xml:space="preserve">8. melléklet az 3/2020.(V.25.) önkormányzati rendelethez </t>
  </si>
  <si>
    <t>Ellátottak juttatása 2019.                                               9.melléklet az 3/2020. (V.25.) önkormányzati rendelethez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</si>
</sst>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#,##0.0"/>
    <numFmt numFmtId="173" formatCode="#,##0\ _F_t"/>
    <numFmt numFmtId="174" formatCode="00"/>
    <numFmt numFmtId="175" formatCode="\ ##########"/>
    <numFmt numFmtId="176" formatCode="0__"/>
  </numFmts>
  <fonts count="5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0" fontId="0" fillId="0" borderId="16" xfId="0" applyBorder="1" applyAlignment="1">
      <alignment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8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12" fillId="0" borderId="35" xfId="0" applyNumberFormat="1" applyFont="1" applyBorder="1" applyAlignment="1">
      <alignment vertical="center"/>
    </xf>
    <xf numFmtId="3" fontId="0" fillId="0" borderId="36" xfId="0" applyNumberFormat="1" applyBorder="1" applyAlignment="1">
      <alignment/>
    </xf>
    <xf numFmtId="0" fontId="0" fillId="0" borderId="36" xfId="0" applyBorder="1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3" fontId="0" fillId="0" borderId="35" xfId="0" applyNumberFormat="1" applyBorder="1" applyAlignment="1">
      <alignment/>
    </xf>
    <xf numFmtId="0" fontId="1" fillId="0" borderId="37" xfId="0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9" fillId="0" borderId="39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3" fontId="12" fillId="0" borderId="13" xfId="0" applyNumberFormat="1" applyFont="1" applyFill="1" applyBorder="1" applyAlignment="1">
      <alignment vertical="center"/>
    </xf>
    <xf numFmtId="0" fontId="16" fillId="0" borderId="10" xfId="0" applyFont="1" applyBorder="1" applyAlignment="1">
      <alignment/>
    </xf>
    <xf numFmtId="0" fontId="17" fillId="32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3" fontId="0" fillId="0" borderId="40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vertical="center" wrapText="1"/>
    </xf>
    <xf numFmtId="0" fontId="0" fillId="0" borderId="43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" fontId="0" fillId="0" borderId="44" xfId="0" applyNumberFormat="1" applyFont="1" applyBorder="1" applyAlignment="1">
      <alignment vertical="center"/>
    </xf>
    <xf numFmtId="3" fontId="0" fillId="0" borderId="43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3" fillId="0" borderId="18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47" xfId="0" applyFont="1" applyFill="1" applyBorder="1" applyAlignment="1">
      <alignment/>
    </xf>
    <xf numFmtId="3" fontId="0" fillId="0" borderId="35" xfId="0" applyNumberFormat="1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vertical="center" wrapText="1"/>
    </xf>
    <xf numFmtId="0" fontId="0" fillId="0" borderId="35" xfId="0" applyFont="1" applyFill="1" applyBorder="1" applyAlignment="1">
      <alignment horizontal="center"/>
    </xf>
    <xf numFmtId="0" fontId="0" fillId="0" borderId="47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174" fontId="14" fillId="0" borderId="48" xfId="0" applyNumberFormat="1" applyFont="1" applyFill="1" applyBorder="1" applyAlignment="1" quotePrefix="1">
      <alignment vertical="center"/>
    </xf>
    <xf numFmtId="174" fontId="15" fillId="0" borderId="48" xfId="0" applyNumberFormat="1" applyFont="1" applyFill="1" applyBorder="1" applyAlignment="1" quotePrefix="1">
      <alignment vertical="center"/>
    </xf>
    <xf numFmtId="0" fontId="14" fillId="0" borderId="48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3" fontId="14" fillId="0" borderId="48" xfId="0" applyNumberFormat="1" applyFont="1" applyFill="1" applyBorder="1" applyAlignment="1">
      <alignment vertical="center"/>
    </xf>
    <xf numFmtId="0" fontId="14" fillId="0" borderId="48" xfId="0" applyNumberFormat="1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15" fillId="0" borderId="48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8" xfId="0" applyFont="1" applyFill="1" applyBorder="1" applyAlignment="1">
      <alignment vertical="center"/>
    </xf>
    <xf numFmtId="0" fontId="14" fillId="33" borderId="48" xfId="0" applyFont="1" applyFill="1" applyBorder="1" applyAlignment="1">
      <alignment vertical="center" wrapText="1"/>
    </xf>
    <xf numFmtId="0" fontId="0" fillId="33" borderId="48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176" fontId="14" fillId="0" borderId="48" xfId="0" applyNumberFormat="1" applyFont="1" applyFill="1" applyBorder="1" applyAlignment="1">
      <alignment vertical="center"/>
    </xf>
    <xf numFmtId="0" fontId="15" fillId="0" borderId="48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vertical="center"/>
    </xf>
    <xf numFmtId="0" fontId="14" fillId="0" borderId="48" xfId="0" applyFont="1" applyFill="1" applyBorder="1" applyAlignment="1" quotePrefix="1">
      <alignment vertical="center"/>
    </xf>
    <xf numFmtId="0" fontId="14" fillId="0" borderId="48" xfId="0" applyFont="1" applyFill="1" applyBorder="1" applyAlignment="1" quotePrefix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3" fontId="15" fillId="0" borderId="48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20" fillId="0" borderId="48" xfId="0" applyFont="1" applyFill="1" applyBorder="1" applyAlignment="1">
      <alignment vertical="center" wrapText="1"/>
    </xf>
    <xf numFmtId="174" fontId="20" fillId="0" borderId="48" xfId="0" applyNumberFormat="1" applyFont="1" applyFill="1" applyBorder="1" applyAlignment="1" quotePrefix="1">
      <alignment vertical="center"/>
    </xf>
    <xf numFmtId="0" fontId="20" fillId="0" borderId="4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33" borderId="48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 vertical="center" wrapText="1"/>
    </xf>
    <xf numFmtId="0" fontId="20" fillId="0" borderId="48" xfId="0" applyFont="1" applyFill="1" applyBorder="1" applyAlignment="1" quotePrefix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3" fontId="20" fillId="0" borderId="48" xfId="0" applyNumberFormat="1" applyFont="1" applyFill="1" applyBorder="1" applyAlignment="1">
      <alignment vertical="center"/>
    </xf>
    <xf numFmtId="0" fontId="15" fillId="0" borderId="48" xfId="0" applyFont="1" applyFill="1" applyBorder="1" applyAlignment="1" quotePrefix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48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3" fontId="9" fillId="0" borderId="49" xfId="0" applyNumberFormat="1" applyFont="1" applyBorder="1" applyAlignment="1">
      <alignment vertical="center"/>
    </xf>
    <xf numFmtId="3" fontId="12" fillId="0" borderId="50" xfId="0" applyNumberFormat="1" applyFont="1" applyFill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15" fillId="0" borderId="48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0" xfId="0" applyBorder="1" applyAlignment="1">
      <alignment horizontal="left"/>
    </xf>
    <xf numFmtId="3" fontId="0" fillId="0" borderId="1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34" borderId="10" xfId="0" applyFill="1" applyBorder="1" applyAlignment="1">
      <alignment wrapText="1"/>
    </xf>
    <xf numFmtId="3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3" fontId="0" fillId="35" borderId="10" xfId="0" applyNumberFormat="1" applyFill="1" applyBorder="1" applyAlignment="1">
      <alignment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left" vertical="center"/>
    </xf>
    <xf numFmtId="3" fontId="0" fillId="0" borderId="34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3" fontId="14" fillId="0" borderId="11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vertical="center"/>
    </xf>
    <xf numFmtId="3" fontId="20" fillId="0" borderId="11" xfId="0" applyNumberFormat="1" applyFont="1" applyFill="1" applyBorder="1" applyAlignment="1">
      <alignment vertical="center"/>
    </xf>
    <xf numFmtId="0" fontId="0" fillId="0" borderId="47" xfId="0" applyFont="1" applyBorder="1" applyAlignment="1">
      <alignment/>
    </xf>
    <xf numFmtId="0" fontId="0" fillId="0" borderId="34" xfId="0" applyFont="1" applyBorder="1" applyAlignment="1">
      <alignment/>
    </xf>
    <xf numFmtId="3" fontId="0" fillId="0" borderId="25" xfId="0" applyNumberFormat="1" applyFont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3" fontId="0" fillId="0" borderId="56" xfId="0" applyNumberFormat="1" applyFont="1" applyBorder="1" applyAlignment="1">
      <alignment vertical="center"/>
    </xf>
    <xf numFmtId="0" fontId="0" fillId="0" borderId="50" xfId="0" applyFont="1" applyBorder="1" applyAlignment="1">
      <alignment horizontal="right"/>
    </xf>
    <xf numFmtId="3" fontId="3" fillId="0" borderId="37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31"/>
  <sheetViews>
    <sheetView zoomScalePageLayoutView="0" workbookViewId="0" topLeftCell="A1">
      <selection activeCell="E1" sqref="E1:H1"/>
    </sheetView>
  </sheetViews>
  <sheetFormatPr defaultColWidth="9.140625" defaultRowHeight="12.75"/>
  <cols>
    <col min="1" max="1" width="42.421875" style="11" customWidth="1"/>
    <col min="2" max="2" width="5.421875" style="11" customWidth="1"/>
    <col min="3" max="3" width="12.421875" style="11" bestFit="1" customWidth="1"/>
    <col min="4" max="4" width="12.57421875" style="11" customWidth="1"/>
    <col min="5" max="5" width="45.140625" style="11" customWidth="1"/>
    <col min="6" max="6" width="5.140625" style="11" customWidth="1"/>
    <col min="7" max="7" width="13.28125" style="11" customWidth="1"/>
    <col min="8" max="8" width="12.7109375" style="25" customWidth="1"/>
  </cols>
  <sheetData>
    <row r="1" spans="5:8" ht="12.75">
      <c r="E1" s="239" t="s">
        <v>732</v>
      </c>
      <c r="F1" s="239"/>
      <c r="G1" s="239"/>
      <c r="H1" s="239"/>
    </row>
    <row r="2" spans="1:8" ht="23.25" customHeight="1">
      <c r="A2" s="240" t="s">
        <v>689</v>
      </c>
      <c r="B2" s="240"/>
      <c r="C2" s="241"/>
      <c r="D2" s="241"/>
      <c r="E2" s="241"/>
      <c r="F2" s="241"/>
      <c r="G2" s="241"/>
      <c r="H2" s="241"/>
    </row>
    <row r="3" spans="1:8" ht="15">
      <c r="A3" s="241" t="s">
        <v>711</v>
      </c>
      <c r="B3" s="241"/>
      <c r="C3" s="241"/>
      <c r="D3" s="241"/>
      <c r="E3" s="241"/>
      <c r="F3" s="241"/>
      <c r="G3" s="241"/>
      <c r="H3" s="241"/>
    </row>
    <row r="4" spans="5:8" ht="13.5" thickBot="1">
      <c r="E4" s="242" t="s">
        <v>693</v>
      </c>
      <c r="F4" s="242"/>
      <c r="G4" s="242"/>
      <c r="H4" s="242"/>
    </row>
    <row r="5" spans="1:8" s="12" customFormat="1" ht="15">
      <c r="A5" s="237" t="s">
        <v>2</v>
      </c>
      <c r="B5" s="238"/>
      <c r="C5" s="238"/>
      <c r="D5" s="201"/>
      <c r="E5" s="223" t="s">
        <v>3</v>
      </c>
      <c r="F5" s="224"/>
      <c r="G5" s="225"/>
      <c r="H5" s="226"/>
    </row>
    <row r="6" spans="1:8" ht="34.5" thickBot="1">
      <c r="A6" s="106" t="s">
        <v>4</v>
      </c>
      <c r="B6" s="107" t="s">
        <v>123</v>
      </c>
      <c r="C6" s="123" t="s">
        <v>712</v>
      </c>
      <c r="D6" s="123" t="s">
        <v>713</v>
      </c>
      <c r="E6" s="106" t="s">
        <v>4</v>
      </c>
      <c r="F6" s="107" t="s">
        <v>123</v>
      </c>
      <c r="G6" s="108" t="s">
        <v>712</v>
      </c>
      <c r="H6" s="108" t="s">
        <v>713</v>
      </c>
    </row>
    <row r="7" spans="1:8" s="12" customFormat="1" ht="18" customHeight="1" thickBot="1">
      <c r="A7" s="227" t="s">
        <v>5</v>
      </c>
      <c r="B7" s="228"/>
      <c r="C7" s="229"/>
      <c r="D7" s="229"/>
      <c r="E7" s="229"/>
      <c r="F7" s="229"/>
      <c r="G7" s="230"/>
      <c r="H7" s="231"/>
    </row>
    <row r="8" spans="1:8" ht="12.75">
      <c r="A8" s="111" t="s">
        <v>705</v>
      </c>
      <c r="B8" s="126" t="s">
        <v>138</v>
      </c>
      <c r="C8" s="124">
        <v>15587197</v>
      </c>
      <c r="D8" s="124">
        <v>30028886</v>
      </c>
      <c r="E8" s="111" t="s">
        <v>119</v>
      </c>
      <c r="F8" s="112" t="s">
        <v>121</v>
      </c>
      <c r="G8" s="13">
        <v>21764480</v>
      </c>
      <c r="H8" s="13">
        <v>22064795</v>
      </c>
    </row>
    <row r="9" spans="1:8" ht="12.75">
      <c r="A9" s="113" t="s">
        <v>88</v>
      </c>
      <c r="B9" s="127" t="s">
        <v>140</v>
      </c>
      <c r="C9" s="125">
        <v>1800000</v>
      </c>
      <c r="D9" s="125">
        <v>3185026</v>
      </c>
      <c r="E9" s="113" t="s">
        <v>700</v>
      </c>
      <c r="F9" s="94" t="s">
        <v>122</v>
      </c>
      <c r="G9" s="14">
        <v>3094750</v>
      </c>
      <c r="H9" s="14">
        <v>3959000</v>
      </c>
    </row>
    <row r="10" spans="1:8" ht="12.75">
      <c r="A10" s="113" t="s">
        <v>136</v>
      </c>
      <c r="B10" s="127" t="s">
        <v>141</v>
      </c>
      <c r="C10" s="125">
        <v>2960100</v>
      </c>
      <c r="D10" s="125">
        <v>15473037</v>
      </c>
      <c r="E10" s="20" t="s">
        <v>6</v>
      </c>
      <c r="F10" s="94" t="s">
        <v>124</v>
      </c>
      <c r="G10" s="14">
        <v>14470100</v>
      </c>
      <c r="H10" s="14">
        <v>20082630</v>
      </c>
    </row>
    <row r="11" spans="1:8" ht="12.75">
      <c r="A11" s="114" t="s">
        <v>7</v>
      </c>
      <c r="B11" s="127" t="s">
        <v>143</v>
      </c>
      <c r="C11" s="125">
        <v>0</v>
      </c>
      <c r="D11" s="125">
        <v>298378</v>
      </c>
      <c r="E11" s="113" t="s">
        <v>120</v>
      </c>
      <c r="F11" s="94" t="s">
        <v>125</v>
      </c>
      <c r="G11" s="14">
        <v>7430000</v>
      </c>
      <c r="H11" s="14">
        <v>9535130</v>
      </c>
    </row>
    <row r="12" spans="1:8" ht="13.5" thickBot="1">
      <c r="A12" s="119" t="s">
        <v>469</v>
      </c>
      <c r="B12" s="109" t="s">
        <v>146</v>
      </c>
      <c r="C12" s="183">
        <v>21922675</v>
      </c>
      <c r="D12" s="183">
        <v>24101575</v>
      </c>
      <c r="E12" s="114" t="s">
        <v>126</v>
      </c>
      <c r="F12" s="105" t="s">
        <v>127</v>
      </c>
      <c r="G12" s="15">
        <v>1650000</v>
      </c>
      <c r="H12" s="15">
        <v>1650000</v>
      </c>
    </row>
    <row r="13" spans="1:8" s="18" customFormat="1" ht="12.75" customHeight="1" thickBot="1">
      <c r="A13" s="16" t="s">
        <v>697</v>
      </c>
      <c r="B13" s="27"/>
      <c r="C13" s="110">
        <v>42269972</v>
      </c>
      <c r="D13" s="27">
        <v>73086902</v>
      </c>
      <c r="E13" s="16" t="s">
        <v>701</v>
      </c>
      <c r="F13" s="110"/>
      <c r="G13" s="17">
        <f>SUM(G8:G12)</f>
        <v>48409330</v>
      </c>
      <c r="H13" s="17">
        <v>57291555</v>
      </c>
    </row>
    <row r="14" spans="1:8" s="12" customFormat="1" ht="18" customHeight="1" thickBot="1">
      <c r="A14" s="232" t="s">
        <v>10</v>
      </c>
      <c r="B14" s="233"/>
      <c r="C14" s="234"/>
      <c r="D14" s="234"/>
      <c r="E14" s="234"/>
      <c r="F14" s="234"/>
      <c r="G14" s="235"/>
      <c r="H14" s="236"/>
    </row>
    <row r="15" spans="1:8" ht="12.75">
      <c r="A15" s="111" t="s">
        <v>704</v>
      </c>
      <c r="B15" s="126" t="s">
        <v>139</v>
      </c>
      <c r="C15" s="124">
        <v>87441000</v>
      </c>
      <c r="D15" s="124">
        <v>87441000</v>
      </c>
      <c r="E15" s="116" t="s">
        <v>13</v>
      </c>
      <c r="F15" s="117" t="s">
        <v>128</v>
      </c>
      <c r="G15" s="19">
        <v>71381000</v>
      </c>
      <c r="H15" s="19">
        <v>73626742</v>
      </c>
    </row>
    <row r="16" spans="1:8" ht="12.75">
      <c r="A16" s="121" t="s">
        <v>89</v>
      </c>
      <c r="B16" s="127" t="s">
        <v>142</v>
      </c>
      <c r="C16" s="125">
        <v>0</v>
      </c>
      <c r="D16" s="125"/>
      <c r="E16" s="118" t="s">
        <v>12</v>
      </c>
      <c r="F16" s="103" t="s">
        <v>129</v>
      </c>
      <c r="G16" s="15">
        <v>22126173</v>
      </c>
      <c r="H16" s="15">
        <v>33893329</v>
      </c>
    </row>
    <row r="17" spans="1:8" ht="15" customHeight="1" thickBot="1">
      <c r="A17" s="128" t="s">
        <v>137</v>
      </c>
      <c r="B17" s="129" t="s">
        <v>144</v>
      </c>
      <c r="C17" s="130">
        <f>Bevétel!D71</f>
        <v>0</v>
      </c>
      <c r="D17" s="130"/>
      <c r="E17" s="128" t="s">
        <v>130</v>
      </c>
      <c r="F17" s="131" t="s">
        <v>131</v>
      </c>
      <c r="G17" s="115">
        <v>300000</v>
      </c>
      <c r="H17" s="115">
        <v>300000</v>
      </c>
    </row>
    <row r="18" spans="1:10" ht="12.75" customHeight="1" thickBot="1">
      <c r="A18" s="16" t="s">
        <v>699</v>
      </c>
      <c r="B18" s="27"/>
      <c r="C18" s="110">
        <f>SUM(C15:C17)</f>
        <v>87441000</v>
      </c>
      <c r="D18" s="27">
        <v>87441000</v>
      </c>
      <c r="E18" s="16" t="s">
        <v>702</v>
      </c>
      <c r="F18" s="110"/>
      <c r="G18" s="17">
        <f>SUM(G15:G17)</f>
        <v>93807173</v>
      </c>
      <c r="H18" s="17">
        <v>107820071</v>
      </c>
      <c r="J18" s="10"/>
    </row>
    <row r="19" spans="1:10" ht="18" customHeight="1" thickBot="1">
      <c r="A19" s="220" t="s">
        <v>596</v>
      </c>
      <c r="B19" s="221"/>
      <c r="C19" s="221"/>
      <c r="D19" s="221"/>
      <c r="E19" s="221"/>
      <c r="F19" s="221"/>
      <c r="G19" s="221"/>
      <c r="H19" s="222"/>
      <c r="J19" s="10"/>
    </row>
    <row r="20" spans="1:8" ht="12.75">
      <c r="A20" s="113" t="s">
        <v>8</v>
      </c>
      <c r="B20" s="102" t="s">
        <v>518</v>
      </c>
      <c r="C20" s="104">
        <v>12505531</v>
      </c>
      <c r="D20" s="204"/>
      <c r="E20" s="119" t="s">
        <v>133</v>
      </c>
      <c r="F20" s="109" t="s">
        <v>132</v>
      </c>
      <c r="G20" s="207"/>
      <c r="H20" s="120">
        <v>876908</v>
      </c>
    </row>
    <row r="21" spans="1:8" ht="12.75">
      <c r="A21" s="213" t="s">
        <v>714</v>
      </c>
      <c r="B21" s="214"/>
      <c r="C21" s="130"/>
      <c r="D21" s="215">
        <v>960632</v>
      </c>
      <c r="E21" s="216" t="s">
        <v>715</v>
      </c>
      <c r="F21" s="217"/>
      <c r="G21" s="219">
        <v>32000000</v>
      </c>
      <c r="H21" s="218">
        <v>32000000</v>
      </c>
    </row>
    <row r="22" spans="1:8" ht="13.5" thickBot="1">
      <c r="A22" s="132" t="s">
        <v>134</v>
      </c>
      <c r="B22" s="133" t="s">
        <v>145</v>
      </c>
      <c r="C22" s="203">
        <v>32000000</v>
      </c>
      <c r="D22" s="203">
        <v>36500000</v>
      </c>
      <c r="E22" s="132"/>
      <c r="F22" s="134"/>
      <c r="G22" s="208"/>
      <c r="H22" s="115"/>
    </row>
    <row r="23" spans="1:9" ht="13.5" thickBot="1">
      <c r="A23" s="135" t="s">
        <v>597</v>
      </c>
      <c r="B23" s="136"/>
      <c r="C23" s="137">
        <f>SUM(C20:C22)</f>
        <v>44505531</v>
      </c>
      <c r="D23" s="205">
        <v>37460632</v>
      </c>
      <c r="E23" s="135" t="s">
        <v>598</v>
      </c>
      <c r="F23" s="138"/>
      <c r="G23" s="209">
        <v>32000000</v>
      </c>
      <c r="H23" s="139">
        <f>SUM(H20:H22)</f>
        <v>32876908</v>
      </c>
      <c r="I23" s="10"/>
    </row>
    <row r="24" spans="1:11" s="12" customFormat="1" ht="18" customHeight="1" thickBot="1">
      <c r="A24" s="202" t="s">
        <v>698</v>
      </c>
      <c r="B24" s="122"/>
      <c r="C24" s="21">
        <v>174216503</v>
      </c>
      <c r="D24" s="206">
        <v>197988534</v>
      </c>
      <c r="E24" s="202" t="s">
        <v>703</v>
      </c>
      <c r="F24" s="22"/>
      <c r="G24" s="23">
        <f>G13+G18+G23</f>
        <v>174216503</v>
      </c>
      <c r="H24" s="23">
        <f>H13+H18+H23</f>
        <v>197988534</v>
      </c>
      <c r="K24" s="24"/>
    </row>
    <row r="25" spans="3:4" ht="12.75">
      <c r="C25" s="25"/>
      <c r="D25" s="25"/>
    </row>
    <row r="28" ht="12.75">
      <c r="H28" s="26"/>
    </row>
    <row r="31" ht="12.75">
      <c r="J31" s="10"/>
    </row>
  </sheetData>
  <sheetProtection/>
  <mergeCells count="9">
    <mergeCell ref="A19:H19"/>
    <mergeCell ref="E5:H5"/>
    <mergeCell ref="A7:H7"/>
    <mergeCell ref="A14:H14"/>
    <mergeCell ref="A5:C5"/>
    <mergeCell ref="E1:H1"/>
    <mergeCell ref="A2:H2"/>
    <mergeCell ref="A3:H3"/>
    <mergeCell ref="E4:H4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62.8515625" style="0" customWidth="1"/>
    <col min="2" max="3" width="16.140625" style="0" customWidth="1"/>
    <col min="4" max="4" width="13.57421875" style="0" customWidth="1"/>
  </cols>
  <sheetData>
    <row r="1" spans="1:4" ht="24" customHeight="1">
      <c r="A1" s="279" t="s">
        <v>739</v>
      </c>
      <c r="B1" s="280"/>
      <c r="C1" s="280"/>
      <c r="D1" s="281"/>
    </row>
    <row r="2" spans="1:4" ht="25.5" customHeight="1">
      <c r="A2" s="45" t="s">
        <v>660</v>
      </c>
      <c r="B2" s="45" t="s">
        <v>725</v>
      </c>
      <c r="C2" s="45" t="s">
        <v>726</v>
      </c>
      <c r="D2" s="45" t="s">
        <v>727</v>
      </c>
    </row>
    <row r="3" spans="1:4" s="192" customFormat="1" ht="12.75">
      <c r="A3" s="197" t="s">
        <v>661</v>
      </c>
      <c r="B3" s="197"/>
      <c r="C3" s="197"/>
      <c r="D3" s="197"/>
    </row>
    <row r="4" spans="1:4" s="192" customFormat="1" ht="12.75">
      <c r="A4" s="195" t="s">
        <v>662</v>
      </c>
      <c r="B4" s="195"/>
      <c r="C4" s="196"/>
      <c r="D4" s="196"/>
    </row>
    <row r="5" spans="1:4" s="192" customFormat="1" ht="12.75">
      <c r="A5" s="193" t="s">
        <v>663</v>
      </c>
      <c r="B5" s="193"/>
      <c r="C5" s="193"/>
      <c r="D5" s="193"/>
    </row>
    <row r="6" spans="1:4" s="192" customFormat="1" ht="12.75">
      <c r="A6" s="193" t="s">
        <v>664</v>
      </c>
      <c r="B6" s="193"/>
      <c r="C6" s="193"/>
      <c r="D6" s="193"/>
    </row>
    <row r="7" spans="1:4" s="192" customFormat="1" ht="25.5">
      <c r="A7" s="193" t="s">
        <v>665</v>
      </c>
      <c r="B7" s="193"/>
      <c r="C7" s="194"/>
      <c r="D7" s="194"/>
    </row>
    <row r="8" spans="1:4" s="192" customFormat="1" ht="12.75">
      <c r="A8" s="195" t="s">
        <v>666</v>
      </c>
      <c r="B8" s="195"/>
      <c r="C8" s="195"/>
      <c r="D8" s="195"/>
    </row>
    <row r="9" spans="1:4" s="192" customFormat="1" ht="12.75">
      <c r="A9" s="195" t="s">
        <v>667</v>
      </c>
      <c r="B9" s="195"/>
      <c r="C9" s="195"/>
      <c r="D9" s="195"/>
    </row>
    <row r="10" spans="1:4" s="192" customFormat="1" ht="12.75">
      <c r="A10" s="193" t="s">
        <v>668</v>
      </c>
      <c r="B10" s="193"/>
      <c r="C10" s="193"/>
      <c r="D10" s="193"/>
    </row>
    <row r="11" spans="1:4" s="192" customFormat="1" ht="12.75">
      <c r="A11" s="193" t="s">
        <v>669</v>
      </c>
      <c r="B11" s="193"/>
      <c r="C11" s="193"/>
      <c r="D11" s="193"/>
    </row>
    <row r="12" spans="1:4" s="192" customFormat="1" ht="12.75">
      <c r="A12" s="195" t="s">
        <v>670</v>
      </c>
      <c r="B12" s="195"/>
      <c r="C12" s="196"/>
      <c r="D12" s="196"/>
    </row>
    <row r="13" spans="1:4" s="192" customFormat="1" ht="18" customHeight="1">
      <c r="A13" s="193" t="s">
        <v>671</v>
      </c>
      <c r="B13" s="193"/>
      <c r="C13" s="194"/>
      <c r="D13" s="194"/>
    </row>
    <row r="14" spans="1:4" s="192" customFormat="1" ht="12.75">
      <c r="A14" s="195" t="s">
        <v>672</v>
      </c>
      <c r="B14" s="195">
        <v>1046</v>
      </c>
      <c r="C14" s="195">
        <v>1500</v>
      </c>
      <c r="D14" s="195">
        <v>1500</v>
      </c>
    </row>
    <row r="15" spans="1:4" s="192" customFormat="1" ht="25.5">
      <c r="A15" s="193" t="s">
        <v>673</v>
      </c>
      <c r="B15" s="193">
        <v>1046</v>
      </c>
      <c r="C15" s="193">
        <v>1500</v>
      </c>
      <c r="D15" s="193">
        <v>1500</v>
      </c>
    </row>
    <row r="16" spans="1:4" s="192" customFormat="1" ht="25.5">
      <c r="A16" s="193" t="s">
        <v>674</v>
      </c>
      <c r="B16" s="193"/>
      <c r="C16" s="193"/>
      <c r="D16" s="193"/>
    </row>
    <row r="17" spans="1:4" s="192" customFormat="1" ht="12.75">
      <c r="A17" s="195" t="s">
        <v>675</v>
      </c>
      <c r="B17" s="195">
        <v>1628</v>
      </c>
      <c r="C17" s="195">
        <v>1850</v>
      </c>
      <c r="D17" s="195">
        <v>2255</v>
      </c>
    </row>
    <row r="18" spans="1:4" s="192" customFormat="1" ht="12.75">
      <c r="A18" s="195" t="s">
        <v>676</v>
      </c>
      <c r="B18" s="195">
        <v>3281</v>
      </c>
      <c r="C18" s="196">
        <v>4080</v>
      </c>
      <c r="D18" s="196">
        <v>5780</v>
      </c>
    </row>
    <row r="19" spans="1:4" s="192" customFormat="1" ht="12.75">
      <c r="A19" s="193" t="s">
        <v>677</v>
      </c>
      <c r="B19" s="193"/>
      <c r="C19" s="193"/>
      <c r="D19" s="193"/>
    </row>
    <row r="20" spans="1:4" s="192" customFormat="1" ht="12.75">
      <c r="A20" s="193" t="s">
        <v>695</v>
      </c>
      <c r="B20" s="193">
        <v>664</v>
      </c>
      <c r="C20" s="193">
        <v>700</v>
      </c>
      <c r="D20" s="193">
        <v>800</v>
      </c>
    </row>
    <row r="21" spans="1:4" s="192" customFormat="1" ht="12.75">
      <c r="A21" s="193" t="s">
        <v>678</v>
      </c>
      <c r="B21" s="193">
        <v>1575</v>
      </c>
      <c r="C21" s="193">
        <v>1630</v>
      </c>
      <c r="D21" s="193">
        <v>3030</v>
      </c>
    </row>
    <row r="22" spans="1:4" s="192" customFormat="1" ht="12.75">
      <c r="A22" s="193" t="s">
        <v>679</v>
      </c>
      <c r="B22" s="193">
        <v>742</v>
      </c>
      <c r="C22" s="194">
        <v>1000</v>
      </c>
      <c r="D22" s="194">
        <v>1200</v>
      </c>
    </row>
    <row r="23" spans="1:4" s="192" customFormat="1" ht="25.5">
      <c r="A23" s="193" t="s">
        <v>680</v>
      </c>
      <c r="B23" s="193"/>
      <c r="C23" s="193"/>
      <c r="D23" s="193"/>
    </row>
    <row r="24" spans="1:4" s="192" customFormat="1" ht="12.75">
      <c r="A24" s="193" t="s">
        <v>681</v>
      </c>
      <c r="B24" s="193"/>
      <c r="C24" s="193"/>
      <c r="D24" s="193"/>
    </row>
    <row r="25" spans="1:4" s="192" customFormat="1" ht="12.75">
      <c r="A25" s="193" t="s">
        <v>682</v>
      </c>
      <c r="B25" s="193"/>
      <c r="C25" s="193">
        <v>150</v>
      </c>
      <c r="D25" s="193">
        <v>150</v>
      </c>
    </row>
    <row r="26" spans="1:4" s="192" customFormat="1" ht="25.5">
      <c r="A26" s="193" t="s">
        <v>683</v>
      </c>
      <c r="B26" s="193">
        <v>262</v>
      </c>
      <c r="C26" s="193">
        <v>300</v>
      </c>
      <c r="D26" s="193">
        <v>300</v>
      </c>
    </row>
    <row r="27" spans="1:4" s="192" customFormat="1" ht="25.5">
      <c r="A27" s="193" t="s">
        <v>684</v>
      </c>
      <c r="B27" s="193">
        <v>38</v>
      </c>
      <c r="C27" s="193">
        <v>300</v>
      </c>
      <c r="D27" s="193">
        <v>300</v>
      </c>
    </row>
    <row r="28" spans="1:4" s="192" customFormat="1" ht="25.5">
      <c r="A28" s="193" t="s">
        <v>685</v>
      </c>
      <c r="B28" s="193"/>
      <c r="C28" s="193"/>
      <c r="D28" s="193"/>
    </row>
    <row r="29" spans="1:4" s="192" customFormat="1" ht="12.75">
      <c r="A29" s="197" t="s">
        <v>686</v>
      </c>
      <c r="B29" s="197">
        <v>5955</v>
      </c>
      <c r="C29" s="198">
        <v>7430</v>
      </c>
      <c r="D29" s="198">
        <v>9535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72"/>
  <sheetViews>
    <sheetView zoomScalePageLayoutView="0" workbookViewId="0" topLeftCell="A1">
      <pane xSplit="4" ySplit="5" topLeftCell="E5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3" sqref="C3:K3"/>
    </sheetView>
  </sheetViews>
  <sheetFormatPr defaultColWidth="9.140625" defaultRowHeight="12.75"/>
  <cols>
    <col min="1" max="1" width="4.28125" style="42" customWidth="1"/>
    <col min="2" max="2" width="85.7109375" style="0" customWidth="1"/>
    <col min="3" max="3" width="5.00390625" style="42" customWidth="1"/>
    <col min="4" max="5" width="11.421875" style="0" customWidth="1"/>
    <col min="6" max="6" width="11.140625" style="0" customWidth="1"/>
    <col min="9" max="9" width="11.00390625" style="0" customWidth="1"/>
  </cols>
  <sheetData>
    <row r="1" spans="1:11" ht="23.25" customHeight="1">
      <c r="A1" s="244" t="s">
        <v>716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3" ht="6" customHeight="1">
      <c r="A2" s="44"/>
      <c r="B2" s="44"/>
      <c r="C2" s="44"/>
    </row>
    <row r="3" spans="1:11" ht="12.75">
      <c r="A3" s="2"/>
      <c r="C3" s="243" t="s">
        <v>733</v>
      </c>
      <c r="D3" s="243"/>
      <c r="E3" s="243"/>
      <c r="F3" s="243"/>
      <c r="G3" s="243"/>
      <c r="H3" s="243"/>
      <c r="I3" s="243"/>
      <c r="J3" s="243"/>
      <c r="K3" s="243"/>
    </row>
    <row r="4" spans="1:11" s="156" customFormat="1" ht="51">
      <c r="A4" s="158" t="s">
        <v>357</v>
      </c>
      <c r="B4" s="158" t="s">
        <v>1</v>
      </c>
      <c r="C4" s="158" t="s">
        <v>356</v>
      </c>
      <c r="D4" s="158" t="s">
        <v>86</v>
      </c>
      <c r="E4" s="158" t="s">
        <v>706</v>
      </c>
      <c r="F4" s="158" t="s">
        <v>640</v>
      </c>
      <c r="G4" s="158" t="s">
        <v>641</v>
      </c>
      <c r="H4" s="158" t="s">
        <v>642</v>
      </c>
      <c r="I4" s="158" t="s">
        <v>643</v>
      </c>
      <c r="J4" s="158" t="s">
        <v>644</v>
      </c>
      <c r="K4" s="158" t="s">
        <v>645</v>
      </c>
    </row>
    <row r="5" ht="4.5" customHeight="1"/>
    <row r="6" spans="1:11" ht="12.75" customHeight="1">
      <c r="A6" s="161" t="s">
        <v>147</v>
      </c>
      <c r="B6" s="142" t="s">
        <v>359</v>
      </c>
      <c r="C6" s="162" t="s">
        <v>360</v>
      </c>
      <c r="D6" s="144">
        <v>12202095</v>
      </c>
      <c r="E6" s="144">
        <v>12202095</v>
      </c>
      <c r="F6" s="3">
        <v>12202095</v>
      </c>
      <c r="G6" s="3"/>
      <c r="H6" s="3"/>
      <c r="I6" s="3"/>
      <c r="J6" s="3"/>
      <c r="K6" s="3"/>
    </row>
    <row r="7" spans="1:11" ht="12.75" customHeight="1">
      <c r="A7" s="161" t="s">
        <v>149</v>
      </c>
      <c r="B7" s="142" t="s">
        <v>361</v>
      </c>
      <c r="C7" s="162" t="s">
        <v>362</v>
      </c>
      <c r="D7" s="144">
        <f>SUM(F7:K7)</f>
        <v>0</v>
      </c>
      <c r="E7" s="144"/>
      <c r="F7" s="3"/>
      <c r="G7" s="3"/>
      <c r="H7" s="3"/>
      <c r="I7" s="3"/>
      <c r="J7" s="3"/>
      <c r="K7" s="3"/>
    </row>
    <row r="8" spans="1:11" ht="12.75" customHeight="1">
      <c r="A8" s="161" t="s">
        <v>152</v>
      </c>
      <c r="B8" s="142" t="s">
        <v>363</v>
      </c>
      <c r="C8" s="162" t="s">
        <v>364</v>
      </c>
      <c r="D8" s="144">
        <v>7920580</v>
      </c>
      <c r="E8" s="144">
        <v>9165980</v>
      </c>
      <c r="F8" s="3">
        <v>9165980</v>
      </c>
      <c r="G8" s="3"/>
      <c r="H8" s="3"/>
      <c r="I8" s="3"/>
      <c r="J8" s="3"/>
      <c r="K8" s="3"/>
    </row>
    <row r="9" spans="1:11" ht="12.75" customHeight="1">
      <c r="A9" s="161" t="s">
        <v>155</v>
      </c>
      <c r="B9" s="142" t="s">
        <v>365</v>
      </c>
      <c r="C9" s="162" t="s">
        <v>366</v>
      </c>
      <c r="D9" s="144">
        <v>1800000</v>
      </c>
      <c r="E9" s="144">
        <v>1800000</v>
      </c>
      <c r="F9" s="3">
        <v>1800000</v>
      </c>
      <c r="G9" s="3"/>
      <c r="H9" s="3"/>
      <c r="I9" s="3"/>
      <c r="J9" s="3"/>
      <c r="K9" s="3"/>
    </row>
    <row r="10" spans="1:11" ht="12.75" customHeight="1">
      <c r="A10" s="161" t="s">
        <v>158</v>
      </c>
      <c r="B10" s="142" t="s">
        <v>367</v>
      </c>
      <c r="C10" s="162" t="s">
        <v>368</v>
      </c>
      <c r="D10" s="144"/>
      <c r="E10" s="144">
        <v>928370</v>
      </c>
      <c r="F10" s="3">
        <v>928370</v>
      </c>
      <c r="G10" s="3"/>
      <c r="H10" s="3"/>
      <c r="I10" s="3"/>
      <c r="J10" s="3"/>
      <c r="K10" s="3"/>
    </row>
    <row r="11" spans="1:11" ht="12.75" customHeight="1">
      <c r="A11" s="161" t="s">
        <v>161</v>
      </c>
      <c r="B11" s="142" t="s">
        <v>717</v>
      </c>
      <c r="C11" s="162" t="s">
        <v>369</v>
      </c>
      <c r="D11" s="144">
        <v>0</v>
      </c>
      <c r="E11" s="144">
        <v>5130</v>
      </c>
      <c r="F11" s="3">
        <v>5130</v>
      </c>
      <c r="G11" s="3"/>
      <c r="H11" s="3"/>
      <c r="I11" s="3"/>
      <c r="J11" s="3"/>
      <c r="K11" s="3"/>
    </row>
    <row r="12" spans="1:11" ht="12.75" customHeight="1">
      <c r="A12" s="161" t="s">
        <v>164</v>
      </c>
      <c r="B12" s="147" t="s">
        <v>370</v>
      </c>
      <c r="C12" s="163" t="s">
        <v>371</v>
      </c>
      <c r="D12" s="164">
        <v>21922675</v>
      </c>
      <c r="E12" s="164">
        <v>24101575</v>
      </c>
      <c r="F12" s="5">
        <f aca="true" t="shared" si="0" ref="F12:K12">SUM(F6:F11)</f>
        <v>24101575</v>
      </c>
      <c r="G12" s="5">
        <f t="shared" si="0"/>
        <v>0</v>
      </c>
      <c r="H12" s="5">
        <f t="shared" si="0"/>
        <v>0</v>
      </c>
      <c r="I12" s="5">
        <f t="shared" si="0"/>
        <v>0</v>
      </c>
      <c r="J12" s="5">
        <f t="shared" si="0"/>
        <v>0</v>
      </c>
      <c r="K12" s="5">
        <f t="shared" si="0"/>
        <v>0</v>
      </c>
    </row>
    <row r="13" spans="1:11" ht="12.75" customHeight="1">
      <c r="A13" s="161" t="s">
        <v>167</v>
      </c>
      <c r="B13" s="142" t="s">
        <v>372</v>
      </c>
      <c r="C13" s="162" t="s">
        <v>373</v>
      </c>
      <c r="D13" s="144">
        <f>SUM(F13:K13)</f>
        <v>0</v>
      </c>
      <c r="E13" s="144"/>
      <c r="F13" s="3"/>
      <c r="G13" s="3"/>
      <c r="H13" s="3"/>
      <c r="I13" s="3"/>
      <c r="J13" s="3"/>
      <c r="K13" s="3"/>
    </row>
    <row r="14" spans="1:11" ht="12.75" customHeight="1">
      <c r="A14" s="161" t="s">
        <v>170</v>
      </c>
      <c r="B14" s="142" t="s">
        <v>374</v>
      </c>
      <c r="C14" s="162" t="s">
        <v>375</v>
      </c>
      <c r="D14" s="144">
        <f>SUM(F14:K14)</f>
        <v>0</v>
      </c>
      <c r="E14" s="144"/>
      <c r="F14" s="3"/>
      <c r="G14" s="3"/>
      <c r="H14" s="3"/>
      <c r="I14" s="3"/>
      <c r="J14" s="3"/>
      <c r="K14" s="3"/>
    </row>
    <row r="15" spans="1:11" ht="12.75" customHeight="1">
      <c r="A15" s="161" t="s">
        <v>173</v>
      </c>
      <c r="B15" s="142" t="s">
        <v>376</v>
      </c>
      <c r="C15" s="162" t="s">
        <v>377</v>
      </c>
      <c r="D15" s="144">
        <f>SUM(F15:K15)</f>
        <v>0</v>
      </c>
      <c r="E15" s="144"/>
      <c r="F15" s="3"/>
      <c r="G15" s="3"/>
      <c r="H15" s="3"/>
      <c r="I15" s="3"/>
      <c r="J15" s="3"/>
      <c r="K15" s="3"/>
    </row>
    <row r="16" spans="1:11" ht="12.75" customHeight="1">
      <c r="A16" s="161" t="s">
        <v>176</v>
      </c>
      <c r="B16" s="142" t="s">
        <v>378</v>
      </c>
      <c r="C16" s="162" t="s">
        <v>379</v>
      </c>
      <c r="D16" s="144">
        <f>SUM(F16:K16)</f>
        <v>0</v>
      </c>
      <c r="E16" s="144"/>
      <c r="F16" s="3"/>
      <c r="G16" s="3"/>
      <c r="H16" s="3"/>
      <c r="I16" s="3"/>
      <c r="J16" s="3"/>
      <c r="K16" s="3"/>
    </row>
    <row r="17" spans="1:11" ht="12.75" customHeight="1">
      <c r="A17" s="161" t="s">
        <v>179</v>
      </c>
      <c r="B17" s="142" t="s">
        <v>380</v>
      </c>
      <c r="C17" s="162" t="s">
        <v>381</v>
      </c>
      <c r="D17" s="144">
        <v>15587197</v>
      </c>
      <c r="E17" s="144">
        <v>30028886</v>
      </c>
      <c r="F17" s="3"/>
      <c r="G17" s="3">
        <v>29528886</v>
      </c>
      <c r="H17" s="3"/>
      <c r="I17" s="3">
        <v>500000</v>
      </c>
      <c r="J17" s="3"/>
      <c r="K17" s="3"/>
    </row>
    <row r="18" spans="1:11" s="171" customFormat="1" ht="12.75" customHeight="1">
      <c r="A18" s="174"/>
      <c r="B18" s="167" t="s">
        <v>492</v>
      </c>
      <c r="C18" s="175"/>
      <c r="D18" s="176"/>
      <c r="E18" s="176"/>
      <c r="F18" s="9"/>
      <c r="G18" s="9"/>
      <c r="H18" s="9"/>
      <c r="I18" s="9"/>
      <c r="J18" s="9"/>
      <c r="K18" s="9"/>
    </row>
    <row r="19" spans="1:11" s="171" customFormat="1" ht="12.75" customHeight="1">
      <c r="A19" s="174"/>
      <c r="B19" s="167" t="s">
        <v>493</v>
      </c>
      <c r="C19" s="175"/>
      <c r="D19" s="176"/>
      <c r="E19" s="176"/>
      <c r="F19" s="9"/>
      <c r="G19" s="9"/>
      <c r="H19" s="9"/>
      <c r="I19" s="9"/>
      <c r="J19" s="9"/>
      <c r="K19" s="9"/>
    </row>
    <row r="20" spans="1:11" s="171" customFormat="1" ht="12.75" customHeight="1">
      <c r="A20" s="174"/>
      <c r="B20" s="167" t="s">
        <v>494</v>
      </c>
      <c r="C20" s="175"/>
      <c r="D20" s="176"/>
      <c r="E20" s="176"/>
      <c r="F20" s="9"/>
      <c r="G20" s="9"/>
      <c r="H20" s="9"/>
      <c r="I20" s="9"/>
      <c r="J20" s="9"/>
      <c r="K20" s="9"/>
    </row>
    <row r="21" spans="1:11" ht="12.75" customHeight="1">
      <c r="A21" s="161" t="s">
        <v>182</v>
      </c>
      <c r="B21" s="147" t="s">
        <v>382</v>
      </c>
      <c r="C21" s="163" t="s">
        <v>138</v>
      </c>
      <c r="D21" s="164">
        <v>37509872</v>
      </c>
      <c r="E21" s="164">
        <v>54130461</v>
      </c>
      <c r="F21" s="5">
        <v>24101575</v>
      </c>
      <c r="G21" s="5">
        <v>29528886</v>
      </c>
      <c r="H21" s="5">
        <f>SUM(H12:H17)</f>
        <v>0</v>
      </c>
      <c r="I21" s="5">
        <v>500000</v>
      </c>
      <c r="J21" s="5">
        <f>SUM(J12:J17)</f>
        <v>0</v>
      </c>
      <c r="K21" s="5">
        <f>SUM(K12:K17)</f>
        <v>0</v>
      </c>
    </row>
    <row r="22" spans="1:11" ht="12.75" customHeight="1">
      <c r="A22" s="161" t="s">
        <v>185</v>
      </c>
      <c r="B22" s="142" t="s">
        <v>383</v>
      </c>
      <c r="C22" s="162" t="s">
        <v>384</v>
      </c>
      <c r="D22" s="144">
        <v>87441000</v>
      </c>
      <c r="E22" s="144">
        <v>87441000</v>
      </c>
      <c r="F22" s="3">
        <v>87441000</v>
      </c>
      <c r="G22" s="3"/>
      <c r="H22" s="3"/>
      <c r="I22" s="3"/>
      <c r="J22" s="3"/>
      <c r="K22" s="3"/>
    </row>
    <row r="23" spans="1:11" ht="12.75" customHeight="1">
      <c r="A23" s="161" t="s">
        <v>187</v>
      </c>
      <c r="B23" s="142" t="s">
        <v>385</v>
      </c>
      <c r="C23" s="162" t="s">
        <v>386</v>
      </c>
      <c r="D23" s="144">
        <f>SUM(F23:K23)</f>
        <v>0</v>
      </c>
      <c r="E23" s="144"/>
      <c r="F23" s="3"/>
      <c r="G23" s="3"/>
      <c r="H23" s="3"/>
      <c r="I23" s="3"/>
      <c r="J23" s="3"/>
      <c r="K23" s="3"/>
    </row>
    <row r="24" spans="1:11" ht="12.75" customHeight="1">
      <c r="A24" s="161" t="s">
        <v>189</v>
      </c>
      <c r="B24" s="142" t="s">
        <v>387</v>
      </c>
      <c r="C24" s="162" t="s">
        <v>388</v>
      </c>
      <c r="D24" s="144">
        <f>SUM(F24:K24)</f>
        <v>0</v>
      </c>
      <c r="E24" s="144"/>
      <c r="F24" s="3"/>
      <c r="G24" s="3"/>
      <c r="H24" s="3"/>
      <c r="I24" s="3"/>
      <c r="J24" s="3"/>
      <c r="K24" s="3"/>
    </row>
    <row r="25" spans="1:11" ht="12.75" customHeight="1">
      <c r="A25" s="161" t="s">
        <v>191</v>
      </c>
      <c r="B25" s="142" t="s">
        <v>389</v>
      </c>
      <c r="C25" s="162" t="s">
        <v>390</v>
      </c>
      <c r="D25" s="144">
        <f>SUM(F25:K25)</f>
        <v>0</v>
      </c>
      <c r="E25" s="144"/>
      <c r="F25" s="3"/>
      <c r="G25" s="3"/>
      <c r="H25" s="3"/>
      <c r="I25" s="3"/>
      <c r="J25" s="3"/>
      <c r="K25" s="3"/>
    </row>
    <row r="26" spans="1:11" ht="12.75" customHeight="1">
      <c r="A26" s="161" t="s">
        <v>192</v>
      </c>
      <c r="B26" s="142" t="s">
        <v>391</v>
      </c>
      <c r="C26" s="162" t="s">
        <v>392</v>
      </c>
      <c r="D26" s="144">
        <f>SUM(F26:K26)</f>
        <v>0</v>
      </c>
      <c r="E26" s="144"/>
      <c r="F26" s="3"/>
      <c r="G26" s="3"/>
      <c r="H26" s="3"/>
      <c r="I26" s="3"/>
      <c r="J26" s="3"/>
      <c r="K26" s="3"/>
    </row>
    <row r="27" spans="1:11" ht="12.75" customHeight="1">
      <c r="A27" s="161" t="s">
        <v>194</v>
      </c>
      <c r="B27" s="147" t="s">
        <v>393</v>
      </c>
      <c r="C27" s="163" t="s">
        <v>139</v>
      </c>
      <c r="D27" s="164">
        <v>87441000</v>
      </c>
      <c r="E27" s="164">
        <v>87441000</v>
      </c>
      <c r="F27" s="5">
        <f aca="true" t="shared" si="1" ref="F27:K27">SUM(F22:F26)</f>
        <v>87441000</v>
      </c>
      <c r="G27" s="5">
        <f t="shared" si="1"/>
        <v>0</v>
      </c>
      <c r="H27" s="5">
        <f t="shared" si="1"/>
        <v>0</v>
      </c>
      <c r="I27" s="5">
        <f t="shared" si="1"/>
        <v>0</v>
      </c>
      <c r="J27" s="5">
        <f t="shared" si="1"/>
        <v>0</v>
      </c>
      <c r="K27" s="5">
        <f t="shared" si="1"/>
        <v>0</v>
      </c>
    </row>
    <row r="28" spans="1:11" ht="12.75" customHeight="1">
      <c r="A28" s="161" t="s">
        <v>196</v>
      </c>
      <c r="B28" s="142" t="s">
        <v>394</v>
      </c>
      <c r="C28" s="162" t="s">
        <v>395</v>
      </c>
      <c r="D28" s="144">
        <f>SUM(F28:K28)</f>
        <v>288000</v>
      </c>
      <c r="E28" s="144">
        <v>288000</v>
      </c>
      <c r="F28" s="3"/>
      <c r="G28" s="3"/>
      <c r="H28" s="3">
        <v>288000</v>
      </c>
      <c r="I28" s="3"/>
      <c r="J28" s="3"/>
      <c r="K28" s="3"/>
    </row>
    <row r="29" spans="1:11" ht="12.75" customHeight="1">
      <c r="A29" s="161" t="s">
        <v>198</v>
      </c>
      <c r="B29" s="142" t="s">
        <v>396</v>
      </c>
      <c r="C29" s="162" t="s">
        <v>397</v>
      </c>
      <c r="D29" s="144">
        <f>SUM(F29:K29)</f>
        <v>0</v>
      </c>
      <c r="E29" s="144"/>
      <c r="F29" s="3"/>
      <c r="G29" s="3"/>
      <c r="H29" s="3"/>
      <c r="I29" s="3"/>
      <c r="J29" s="3"/>
      <c r="K29" s="3"/>
    </row>
    <row r="30" spans="1:11" ht="12.75" customHeight="1">
      <c r="A30" s="161" t="s">
        <v>199</v>
      </c>
      <c r="B30" s="147" t="s">
        <v>398</v>
      </c>
      <c r="C30" s="163" t="s">
        <v>399</v>
      </c>
      <c r="D30" s="164">
        <f>SUM(F30:K30)</f>
        <v>288000</v>
      </c>
      <c r="E30" s="164">
        <v>288000</v>
      </c>
      <c r="F30" s="5">
        <f aca="true" t="shared" si="2" ref="F30:K30">SUM(F28:F29)</f>
        <v>0</v>
      </c>
      <c r="G30" s="5">
        <f t="shared" si="2"/>
        <v>0</v>
      </c>
      <c r="H30" s="5">
        <f t="shared" si="2"/>
        <v>288000</v>
      </c>
      <c r="I30" s="5">
        <f t="shared" si="2"/>
        <v>0</v>
      </c>
      <c r="J30" s="5">
        <f t="shared" si="2"/>
        <v>0</v>
      </c>
      <c r="K30" s="5">
        <f t="shared" si="2"/>
        <v>0</v>
      </c>
    </row>
    <row r="31" spans="1:11" ht="12.75" customHeight="1">
      <c r="A31" s="161" t="s">
        <v>201</v>
      </c>
      <c r="B31" s="142" t="s">
        <v>400</v>
      </c>
      <c r="C31" s="162" t="s">
        <v>401</v>
      </c>
      <c r="D31" s="144">
        <f>SUM(F31:K31)</f>
        <v>0</v>
      </c>
      <c r="E31" s="144"/>
      <c r="F31" s="3"/>
      <c r="G31" s="3"/>
      <c r="H31" s="3"/>
      <c r="I31" s="3"/>
      <c r="J31" s="3"/>
      <c r="K31" s="3"/>
    </row>
    <row r="32" spans="1:11" ht="12.75" customHeight="1">
      <c r="A32" s="161" t="s">
        <v>203</v>
      </c>
      <c r="B32" s="142" t="s">
        <v>402</v>
      </c>
      <c r="C32" s="162" t="s">
        <v>403</v>
      </c>
      <c r="D32" s="144">
        <f>SUM(F32:K32)</f>
        <v>0</v>
      </c>
      <c r="E32" s="144"/>
      <c r="F32" s="3"/>
      <c r="G32" s="3"/>
      <c r="H32" s="3"/>
      <c r="I32" s="3"/>
      <c r="J32" s="3"/>
      <c r="K32" s="3"/>
    </row>
    <row r="33" spans="1:11" ht="12.75" customHeight="1">
      <c r="A33" s="161" t="s">
        <v>205</v>
      </c>
      <c r="B33" s="142" t="s">
        <v>404</v>
      </c>
      <c r="C33" s="162" t="s">
        <v>405</v>
      </c>
      <c r="D33" s="144">
        <v>350000</v>
      </c>
      <c r="E33" s="144">
        <v>350000</v>
      </c>
      <c r="F33" s="3"/>
      <c r="G33" s="3"/>
      <c r="H33" s="3">
        <v>350000</v>
      </c>
      <c r="I33" s="3"/>
      <c r="J33" s="3"/>
      <c r="K33" s="3"/>
    </row>
    <row r="34" spans="1:11" ht="12.75" customHeight="1">
      <c r="A34" s="161" t="s">
        <v>207</v>
      </c>
      <c r="B34" s="142" t="s">
        <v>406</v>
      </c>
      <c r="C34" s="162" t="s">
        <v>407</v>
      </c>
      <c r="D34" s="144">
        <v>1000000</v>
      </c>
      <c r="E34" s="144">
        <v>2080722</v>
      </c>
      <c r="F34" s="3"/>
      <c r="G34" s="3"/>
      <c r="H34" s="3">
        <v>2080722</v>
      </c>
      <c r="I34" s="3"/>
      <c r="J34" s="3"/>
      <c r="K34" s="3"/>
    </row>
    <row r="35" spans="1:11" ht="12.75" customHeight="1">
      <c r="A35" s="161" t="s">
        <v>208</v>
      </c>
      <c r="B35" s="142" t="s">
        <v>408</v>
      </c>
      <c r="C35" s="162" t="s">
        <v>409</v>
      </c>
      <c r="D35" s="144">
        <f>SUM(F35:K35)</f>
        <v>0</v>
      </c>
      <c r="E35" s="144"/>
      <c r="F35" s="3"/>
      <c r="G35" s="3"/>
      <c r="H35" s="3"/>
      <c r="I35" s="3"/>
      <c r="J35" s="3"/>
      <c r="K35" s="3"/>
    </row>
    <row r="36" spans="1:11" ht="12.75" customHeight="1">
      <c r="A36" s="161" t="s">
        <v>210</v>
      </c>
      <c r="B36" s="142" t="s">
        <v>410</v>
      </c>
      <c r="C36" s="162" t="s">
        <v>411</v>
      </c>
      <c r="D36" s="144">
        <f>SUM(F36:K36)</f>
        <v>0</v>
      </c>
      <c r="E36" s="144"/>
      <c r="F36" s="3"/>
      <c r="G36" s="3"/>
      <c r="H36" s="3"/>
      <c r="I36" s="3"/>
      <c r="J36" s="3"/>
      <c r="K36" s="3"/>
    </row>
    <row r="37" spans="1:11" ht="12.75" customHeight="1">
      <c r="A37" s="161" t="s">
        <v>212</v>
      </c>
      <c r="B37" s="142" t="s">
        <v>412</v>
      </c>
      <c r="C37" s="162" t="s">
        <v>413</v>
      </c>
      <c r="D37" s="144">
        <v>400000</v>
      </c>
      <c r="E37" s="144">
        <v>416304</v>
      </c>
      <c r="F37" s="3"/>
      <c r="G37" s="3"/>
      <c r="H37" s="3">
        <v>416304</v>
      </c>
      <c r="I37" s="3"/>
      <c r="J37" s="3"/>
      <c r="K37" s="3"/>
    </row>
    <row r="38" spans="1:11" ht="12.75" customHeight="1">
      <c r="A38" s="161" t="s">
        <v>213</v>
      </c>
      <c r="B38" s="142" t="s">
        <v>414</v>
      </c>
      <c r="C38" s="162" t="s">
        <v>415</v>
      </c>
      <c r="D38" s="144"/>
      <c r="E38" s="144"/>
      <c r="F38" s="3"/>
      <c r="G38" s="3"/>
      <c r="H38" s="3"/>
      <c r="I38" s="3"/>
      <c r="J38" s="3"/>
      <c r="K38" s="3"/>
    </row>
    <row r="39" spans="1:11" ht="12.75" customHeight="1">
      <c r="A39" s="161" t="s">
        <v>214</v>
      </c>
      <c r="B39" s="147" t="s">
        <v>416</v>
      </c>
      <c r="C39" s="163" t="s">
        <v>417</v>
      </c>
      <c r="D39" s="164">
        <v>1400000</v>
      </c>
      <c r="E39" s="164">
        <v>2497026</v>
      </c>
      <c r="F39" s="5">
        <f aca="true" t="shared" si="3" ref="F39:K39">SUM(F34:F38)</f>
        <v>0</v>
      </c>
      <c r="G39" s="5">
        <f t="shared" si="3"/>
        <v>0</v>
      </c>
      <c r="H39" s="5">
        <v>2497026</v>
      </c>
      <c r="I39" s="5">
        <f t="shared" si="3"/>
        <v>0</v>
      </c>
      <c r="J39" s="5">
        <f t="shared" si="3"/>
        <v>0</v>
      </c>
      <c r="K39" s="5">
        <f t="shared" si="3"/>
        <v>0</v>
      </c>
    </row>
    <row r="40" spans="1:11" ht="12.75" customHeight="1">
      <c r="A40" s="161" t="s">
        <v>215</v>
      </c>
      <c r="B40" s="142" t="s">
        <v>418</v>
      </c>
      <c r="C40" s="162" t="s">
        <v>419</v>
      </c>
      <c r="D40" s="144">
        <v>50000</v>
      </c>
      <c r="E40" s="144">
        <v>50000</v>
      </c>
      <c r="F40" s="3"/>
      <c r="G40" s="3"/>
      <c r="H40" s="3">
        <v>50000</v>
      </c>
      <c r="I40" s="3"/>
      <c r="J40" s="3"/>
      <c r="K40" s="3"/>
    </row>
    <row r="41" spans="1:11" s="171" customFormat="1" ht="12.75" customHeight="1">
      <c r="A41" s="174"/>
      <c r="B41" s="167" t="s">
        <v>653</v>
      </c>
      <c r="C41" s="175"/>
      <c r="D41" s="176"/>
      <c r="E41" s="176"/>
      <c r="F41" s="9"/>
      <c r="G41" s="9"/>
      <c r="H41" s="9"/>
      <c r="I41" s="9"/>
      <c r="J41" s="9"/>
      <c r="K41" s="9"/>
    </row>
    <row r="42" spans="1:11" s="171" customFormat="1" ht="12.75" customHeight="1">
      <c r="A42" s="174"/>
      <c r="B42" s="167" t="s">
        <v>489</v>
      </c>
      <c r="C42" s="175"/>
      <c r="D42" s="176">
        <v>50000</v>
      </c>
      <c r="E42" s="176">
        <v>50000</v>
      </c>
      <c r="F42" s="9"/>
      <c r="G42" s="9"/>
      <c r="H42" s="9">
        <v>50000</v>
      </c>
      <c r="I42" s="9"/>
      <c r="J42" s="9"/>
      <c r="K42" s="9"/>
    </row>
    <row r="43" spans="1:11" ht="12.75" customHeight="1">
      <c r="A43" s="161" t="s">
        <v>217</v>
      </c>
      <c r="B43" s="147" t="s">
        <v>420</v>
      </c>
      <c r="C43" s="163" t="s">
        <v>140</v>
      </c>
      <c r="D43" s="164">
        <v>1800000</v>
      </c>
      <c r="E43" s="164">
        <v>3185026</v>
      </c>
      <c r="F43" s="5">
        <f aca="true" t="shared" si="4" ref="F43:K43">F31+F32+F33+F34+F40+F39</f>
        <v>0</v>
      </c>
      <c r="G43" s="5">
        <f t="shared" si="4"/>
        <v>0</v>
      </c>
      <c r="H43" s="5">
        <v>3185026</v>
      </c>
      <c r="I43" s="5">
        <f t="shared" si="4"/>
        <v>0</v>
      </c>
      <c r="J43" s="5">
        <f t="shared" si="4"/>
        <v>0</v>
      </c>
      <c r="K43" s="5">
        <f t="shared" si="4"/>
        <v>0</v>
      </c>
    </row>
    <row r="44" spans="1:11" ht="12.75" customHeight="1">
      <c r="A44" s="161" t="s">
        <v>219</v>
      </c>
      <c r="B44" s="148" t="s">
        <v>421</v>
      </c>
      <c r="C44" s="162" t="s">
        <v>422</v>
      </c>
      <c r="D44" s="144">
        <v>200000</v>
      </c>
      <c r="E44" s="144">
        <v>302780</v>
      </c>
      <c r="F44" s="3"/>
      <c r="G44" s="3">
        <v>302780</v>
      </c>
      <c r="H44" s="3"/>
      <c r="I44" s="3"/>
      <c r="J44" s="3"/>
      <c r="K44" s="3"/>
    </row>
    <row r="45" spans="1:11" ht="12.75" customHeight="1">
      <c r="A45" s="161" t="s">
        <v>220</v>
      </c>
      <c r="B45" s="148" t="s">
        <v>423</v>
      </c>
      <c r="C45" s="162" t="s">
        <v>424</v>
      </c>
      <c r="D45" s="144">
        <v>950000</v>
      </c>
      <c r="E45" s="144">
        <v>950000</v>
      </c>
      <c r="F45" s="3"/>
      <c r="G45" s="3"/>
      <c r="H45" s="3"/>
      <c r="I45" s="3">
        <v>950000</v>
      </c>
      <c r="J45" s="3"/>
      <c r="K45" s="3"/>
    </row>
    <row r="46" spans="1:11" ht="12.75" customHeight="1">
      <c r="A46" s="161" t="s">
        <v>222</v>
      </c>
      <c r="B46" s="148" t="s">
        <v>425</v>
      </c>
      <c r="C46" s="162" t="s">
        <v>426</v>
      </c>
      <c r="D46" s="144"/>
      <c r="E46" s="144"/>
      <c r="F46" s="3"/>
      <c r="G46" s="3"/>
      <c r="H46" s="3"/>
      <c r="I46" s="3"/>
      <c r="J46" s="3"/>
      <c r="K46" s="3"/>
    </row>
    <row r="47" spans="1:11" ht="12.75" customHeight="1">
      <c r="A47" s="161" t="s">
        <v>224</v>
      </c>
      <c r="B47" s="148" t="s">
        <v>427</v>
      </c>
      <c r="C47" s="162" t="s">
        <v>428</v>
      </c>
      <c r="D47" s="144"/>
      <c r="E47" s="144">
        <v>196993</v>
      </c>
      <c r="F47" s="3"/>
      <c r="G47" s="3"/>
      <c r="H47" s="3"/>
      <c r="I47" s="3">
        <v>196993</v>
      </c>
      <c r="J47" s="3"/>
      <c r="K47" s="3"/>
    </row>
    <row r="48" spans="1:11" ht="12.75" customHeight="1">
      <c r="A48" s="161" t="s">
        <v>226</v>
      </c>
      <c r="B48" s="148" t="s">
        <v>429</v>
      </c>
      <c r="C48" s="162" t="s">
        <v>430</v>
      </c>
      <c r="D48" s="144">
        <v>1500000</v>
      </c>
      <c r="E48" s="144">
        <v>1500000</v>
      </c>
      <c r="F48" s="3"/>
      <c r="G48" s="3"/>
      <c r="H48" s="3"/>
      <c r="I48" s="3"/>
      <c r="J48" s="3"/>
      <c r="K48" s="3">
        <v>1500000</v>
      </c>
    </row>
    <row r="49" spans="1:11" ht="12.75" customHeight="1">
      <c r="A49" s="161" t="s">
        <v>228</v>
      </c>
      <c r="B49" s="148" t="s">
        <v>431</v>
      </c>
      <c r="C49" s="162" t="s">
        <v>432</v>
      </c>
      <c r="D49" s="144"/>
      <c r="E49" s="144">
        <v>278167</v>
      </c>
      <c r="F49" s="3"/>
      <c r="G49" s="3"/>
      <c r="H49" s="3"/>
      <c r="I49" s="3">
        <v>278167</v>
      </c>
      <c r="J49" s="3"/>
      <c r="K49" s="3"/>
    </row>
    <row r="50" spans="1:11" ht="12.75" customHeight="1">
      <c r="A50" s="161" t="s">
        <v>230</v>
      </c>
      <c r="B50" s="148" t="s">
        <v>433</v>
      </c>
      <c r="C50" s="162" t="s">
        <v>434</v>
      </c>
      <c r="D50" s="144"/>
      <c r="E50" s="144">
        <v>11337000</v>
      </c>
      <c r="F50" s="3"/>
      <c r="G50" s="3"/>
      <c r="H50" s="3"/>
      <c r="I50" s="3">
        <v>11337000</v>
      </c>
      <c r="J50" s="3"/>
      <c r="K50" s="3"/>
    </row>
    <row r="51" spans="1:11" ht="12.75" customHeight="1">
      <c r="A51" s="161">
        <v>41</v>
      </c>
      <c r="B51" s="148" t="s">
        <v>718</v>
      </c>
      <c r="C51" s="162" t="s">
        <v>436</v>
      </c>
      <c r="D51" s="144"/>
      <c r="E51" s="144">
        <v>440536</v>
      </c>
      <c r="F51" s="3">
        <v>440536</v>
      </c>
      <c r="G51" s="3"/>
      <c r="H51" s="3"/>
      <c r="I51" s="3"/>
      <c r="J51" s="3"/>
      <c r="K51" s="3"/>
    </row>
    <row r="52" spans="1:11" ht="12.75" customHeight="1">
      <c r="A52" s="161">
        <v>42</v>
      </c>
      <c r="B52" s="148" t="s">
        <v>435</v>
      </c>
      <c r="C52" s="162" t="s">
        <v>436</v>
      </c>
      <c r="D52" s="144">
        <v>10000</v>
      </c>
      <c r="E52" s="144">
        <v>10000</v>
      </c>
      <c r="F52" s="3">
        <v>10000</v>
      </c>
      <c r="G52" s="3"/>
      <c r="H52" s="3"/>
      <c r="I52" s="3"/>
      <c r="J52" s="3"/>
      <c r="K52" s="3"/>
    </row>
    <row r="53" spans="1:11" ht="12.75" customHeight="1">
      <c r="A53" s="161">
        <v>43</v>
      </c>
      <c r="B53" s="148" t="s">
        <v>437</v>
      </c>
      <c r="C53" s="162" t="s">
        <v>438</v>
      </c>
      <c r="D53" s="144">
        <f>SUM(F53:K53)</f>
        <v>100</v>
      </c>
      <c r="E53" s="144">
        <v>100</v>
      </c>
      <c r="F53" s="3">
        <v>100</v>
      </c>
      <c r="G53" s="3"/>
      <c r="H53" s="3"/>
      <c r="I53" s="3"/>
      <c r="J53" s="3"/>
      <c r="K53" s="3"/>
    </row>
    <row r="54" spans="1:11" ht="12.75" customHeight="1">
      <c r="A54" s="161">
        <v>44</v>
      </c>
      <c r="B54" s="148" t="s">
        <v>439</v>
      </c>
      <c r="C54" s="162" t="s">
        <v>440</v>
      </c>
      <c r="D54" s="144">
        <v>300000</v>
      </c>
      <c r="E54" s="144">
        <v>457461</v>
      </c>
      <c r="F54" s="3"/>
      <c r="G54" s="3"/>
      <c r="H54" s="3"/>
      <c r="I54" s="3">
        <v>457461</v>
      </c>
      <c r="J54" s="3"/>
      <c r="K54" s="3"/>
    </row>
    <row r="55" spans="1:11" s="171" customFormat="1" ht="12.75" customHeight="1">
      <c r="A55" s="174"/>
      <c r="B55" s="173" t="s">
        <v>490</v>
      </c>
      <c r="C55" s="175"/>
      <c r="D55" s="176"/>
      <c r="E55" s="176"/>
      <c r="F55" s="9"/>
      <c r="G55" s="9"/>
      <c r="H55" s="9"/>
      <c r="I55" s="9"/>
      <c r="J55" s="9"/>
      <c r="K55" s="9"/>
    </row>
    <row r="56" spans="1:11" s="171" customFormat="1" ht="54.75" customHeight="1">
      <c r="A56" s="174"/>
      <c r="B56" s="173" t="s">
        <v>491</v>
      </c>
      <c r="C56" s="175"/>
      <c r="D56" s="176"/>
      <c r="E56" s="176"/>
      <c r="F56" s="9"/>
      <c r="G56" s="9"/>
      <c r="H56" s="9"/>
      <c r="I56" s="9"/>
      <c r="J56" s="9"/>
      <c r="K56" s="9"/>
    </row>
    <row r="57" spans="1:11" ht="12.75" customHeight="1">
      <c r="A57" s="161">
        <v>45</v>
      </c>
      <c r="B57" s="152" t="s">
        <v>441</v>
      </c>
      <c r="C57" s="163" t="s">
        <v>141</v>
      </c>
      <c r="D57" s="164">
        <v>2960100</v>
      </c>
      <c r="E57" s="164">
        <v>15473037</v>
      </c>
      <c r="F57" s="5">
        <f aca="true" t="shared" si="5" ref="F57:K57">SUM(F44:F54)</f>
        <v>450636</v>
      </c>
      <c r="G57" s="5">
        <f t="shared" si="5"/>
        <v>302780</v>
      </c>
      <c r="H57" s="5">
        <f t="shared" si="5"/>
        <v>0</v>
      </c>
      <c r="I57" s="5">
        <f t="shared" si="5"/>
        <v>13219621</v>
      </c>
      <c r="J57" s="5">
        <f t="shared" si="5"/>
        <v>0</v>
      </c>
      <c r="K57" s="5">
        <f t="shared" si="5"/>
        <v>1500000</v>
      </c>
    </row>
    <row r="58" spans="1:11" ht="12.75" customHeight="1">
      <c r="A58" s="161">
        <v>46</v>
      </c>
      <c r="B58" s="148" t="s">
        <v>442</v>
      </c>
      <c r="C58" s="162" t="s">
        <v>443</v>
      </c>
      <c r="D58" s="144">
        <f>SUM(F58:K58)</f>
        <v>0</v>
      </c>
      <c r="E58" s="144"/>
      <c r="F58" s="3"/>
      <c r="G58" s="3"/>
      <c r="H58" s="3"/>
      <c r="I58" s="3"/>
      <c r="J58" s="3"/>
      <c r="K58" s="3"/>
    </row>
    <row r="59" spans="1:11" ht="12.75" customHeight="1">
      <c r="A59" s="161">
        <v>47</v>
      </c>
      <c r="B59" s="148" t="s">
        <v>444</v>
      </c>
      <c r="C59" s="162" t="s">
        <v>445</v>
      </c>
      <c r="D59" s="144">
        <v>0</v>
      </c>
      <c r="E59" s="144"/>
      <c r="F59" s="3"/>
      <c r="G59" s="3"/>
      <c r="H59" s="3"/>
      <c r="I59" s="3"/>
      <c r="J59" s="3"/>
      <c r="K59" s="3"/>
    </row>
    <row r="60" spans="1:11" ht="12.75" customHeight="1">
      <c r="A60" s="161">
        <v>48</v>
      </c>
      <c r="B60" s="148" t="s">
        <v>446</v>
      </c>
      <c r="C60" s="162" t="s">
        <v>447</v>
      </c>
      <c r="D60" s="144">
        <f>SUM(F60:K60)</f>
        <v>0</v>
      </c>
      <c r="E60" s="144"/>
      <c r="F60" s="3"/>
      <c r="G60" s="3"/>
      <c r="H60" s="3"/>
      <c r="I60" s="3"/>
      <c r="J60" s="3"/>
      <c r="K60" s="3"/>
    </row>
    <row r="61" spans="1:11" ht="12.75" customHeight="1">
      <c r="A61" s="161">
        <v>49</v>
      </c>
      <c r="B61" s="148" t="s">
        <v>448</v>
      </c>
      <c r="C61" s="162" t="s">
        <v>449</v>
      </c>
      <c r="D61" s="144">
        <f>SUM(F61:K61)</f>
        <v>0</v>
      </c>
      <c r="E61" s="144"/>
      <c r="F61" s="3"/>
      <c r="G61" s="3"/>
      <c r="H61" s="3"/>
      <c r="I61" s="3"/>
      <c r="J61" s="3"/>
      <c r="K61" s="3"/>
    </row>
    <row r="62" spans="1:11" ht="12.75" customHeight="1">
      <c r="A62" s="161">
        <v>50</v>
      </c>
      <c r="B62" s="148" t="s">
        <v>450</v>
      </c>
      <c r="C62" s="162" t="s">
        <v>451</v>
      </c>
      <c r="D62" s="144">
        <f>SUM(F62:K62)</f>
        <v>0</v>
      </c>
      <c r="E62" s="144"/>
      <c r="F62" s="3"/>
      <c r="G62" s="3"/>
      <c r="H62" s="3"/>
      <c r="I62" s="3"/>
      <c r="J62" s="3"/>
      <c r="K62" s="3"/>
    </row>
    <row r="63" spans="1:11" ht="12.75" customHeight="1">
      <c r="A63" s="161">
        <v>51</v>
      </c>
      <c r="B63" s="147" t="s">
        <v>452</v>
      </c>
      <c r="C63" s="163" t="s">
        <v>142</v>
      </c>
      <c r="D63" s="164">
        <v>0</v>
      </c>
      <c r="E63" s="164"/>
      <c r="F63" s="5">
        <f aca="true" t="shared" si="6" ref="F63:K63">SUM(F58:F62)</f>
        <v>0</v>
      </c>
      <c r="G63" s="5">
        <f t="shared" si="6"/>
        <v>0</v>
      </c>
      <c r="H63" s="5">
        <f t="shared" si="6"/>
        <v>0</v>
      </c>
      <c r="I63" s="5">
        <f t="shared" si="6"/>
        <v>0</v>
      </c>
      <c r="J63" s="5">
        <f t="shared" si="6"/>
        <v>0</v>
      </c>
      <c r="K63" s="5">
        <f t="shared" si="6"/>
        <v>0</v>
      </c>
    </row>
    <row r="64" spans="1:11" ht="12.75" customHeight="1">
      <c r="A64" s="161">
        <v>52</v>
      </c>
      <c r="B64" s="148" t="s">
        <v>453</v>
      </c>
      <c r="C64" s="162" t="s">
        <v>454</v>
      </c>
      <c r="D64" s="144">
        <f>SUM(F64:K64)</f>
        <v>0</v>
      </c>
      <c r="E64" s="144"/>
      <c r="F64" s="3"/>
      <c r="G64" s="3"/>
      <c r="H64" s="3"/>
      <c r="I64" s="3"/>
      <c r="J64" s="3"/>
      <c r="K64" s="3"/>
    </row>
    <row r="65" spans="1:11" ht="12.75" customHeight="1">
      <c r="A65" s="161">
        <v>53</v>
      </c>
      <c r="B65" s="142" t="s">
        <v>455</v>
      </c>
      <c r="C65" s="162" t="s">
        <v>456</v>
      </c>
      <c r="D65" s="144">
        <f>SUM(F65:K65)</f>
        <v>0</v>
      </c>
      <c r="E65" s="144"/>
      <c r="F65" s="3"/>
      <c r="G65" s="3"/>
      <c r="H65" s="3"/>
      <c r="I65" s="3"/>
      <c r="J65" s="3"/>
      <c r="K65" s="3"/>
    </row>
    <row r="66" spans="1:11" ht="12.75" customHeight="1">
      <c r="A66" s="161">
        <v>54</v>
      </c>
      <c r="B66" s="148" t="s">
        <v>457</v>
      </c>
      <c r="C66" s="162" t="s">
        <v>458</v>
      </c>
      <c r="D66" s="144"/>
      <c r="E66" s="144">
        <v>298378</v>
      </c>
      <c r="F66" s="3"/>
      <c r="G66" s="3"/>
      <c r="H66" s="3"/>
      <c r="I66" s="3">
        <v>298378</v>
      </c>
      <c r="J66" s="3"/>
      <c r="K66" s="3"/>
    </row>
    <row r="67" spans="1:11" ht="12.75" customHeight="1">
      <c r="A67" s="161">
        <v>55</v>
      </c>
      <c r="B67" s="147" t="s">
        <v>459</v>
      </c>
      <c r="C67" s="163" t="s">
        <v>143</v>
      </c>
      <c r="D67" s="164"/>
      <c r="E67" s="164">
        <v>298378</v>
      </c>
      <c r="F67" s="5">
        <f aca="true" t="shared" si="7" ref="F67:K67">SUM(F64:F66)</f>
        <v>0</v>
      </c>
      <c r="G67" s="5">
        <f t="shared" si="7"/>
        <v>0</v>
      </c>
      <c r="H67" s="5">
        <f t="shared" si="7"/>
        <v>0</v>
      </c>
      <c r="I67" s="5">
        <f t="shared" si="7"/>
        <v>298378</v>
      </c>
      <c r="J67" s="5">
        <f t="shared" si="7"/>
        <v>0</v>
      </c>
      <c r="K67" s="5">
        <f t="shared" si="7"/>
        <v>0</v>
      </c>
    </row>
    <row r="68" spans="1:11" ht="12.75" customHeight="1">
      <c r="A68" s="161">
        <v>56</v>
      </c>
      <c r="B68" s="148" t="s">
        <v>460</v>
      </c>
      <c r="C68" s="162" t="s">
        <v>461</v>
      </c>
      <c r="D68" s="144">
        <f>SUM(F68:K68)</f>
        <v>0</v>
      </c>
      <c r="E68" s="144"/>
      <c r="F68" s="3"/>
      <c r="G68" s="3"/>
      <c r="H68" s="3"/>
      <c r="I68" s="3"/>
      <c r="J68" s="3"/>
      <c r="K68" s="3"/>
    </row>
    <row r="69" spans="1:11" ht="12.75" customHeight="1">
      <c r="A69" s="161">
        <v>57</v>
      </c>
      <c r="B69" s="142" t="s">
        <v>462</v>
      </c>
      <c r="C69" s="162" t="s">
        <v>463</v>
      </c>
      <c r="D69" s="144">
        <f>SUM(F69:K69)</f>
        <v>0</v>
      </c>
      <c r="E69" s="144"/>
      <c r="F69" s="3"/>
      <c r="G69" s="3"/>
      <c r="H69" s="3"/>
      <c r="I69" s="3"/>
      <c r="J69" s="3"/>
      <c r="K69" s="3"/>
    </row>
    <row r="70" spans="1:11" ht="12.75" customHeight="1">
      <c r="A70" s="161">
        <v>58</v>
      </c>
      <c r="B70" s="148" t="s">
        <v>464</v>
      </c>
      <c r="C70" s="162" t="s">
        <v>465</v>
      </c>
      <c r="D70" s="144">
        <f>SUM(F70:K70)</f>
        <v>0</v>
      </c>
      <c r="E70" s="144"/>
      <c r="F70" s="3"/>
      <c r="G70" s="3"/>
      <c r="H70" s="3"/>
      <c r="I70" s="3"/>
      <c r="J70" s="3"/>
      <c r="K70" s="3"/>
    </row>
    <row r="71" spans="1:11" ht="12.75" customHeight="1">
      <c r="A71" s="161">
        <v>59</v>
      </c>
      <c r="B71" s="147" t="s">
        <v>466</v>
      </c>
      <c r="C71" s="163" t="s">
        <v>144</v>
      </c>
      <c r="D71" s="164">
        <f>SUM(F71:K71)</f>
        <v>0</v>
      </c>
      <c r="E71" s="164"/>
      <c r="F71" s="5">
        <f aca="true" t="shared" si="8" ref="F71:K71">SUM(F68:F70)</f>
        <v>0</v>
      </c>
      <c r="G71" s="5">
        <f t="shared" si="8"/>
        <v>0</v>
      </c>
      <c r="H71" s="5">
        <f t="shared" si="8"/>
        <v>0</v>
      </c>
      <c r="I71" s="5">
        <f t="shared" si="8"/>
        <v>0</v>
      </c>
      <c r="J71" s="5">
        <f t="shared" si="8"/>
        <v>0</v>
      </c>
      <c r="K71" s="5">
        <f t="shared" si="8"/>
        <v>0</v>
      </c>
    </row>
    <row r="72" spans="1:11" ht="12.75" customHeight="1">
      <c r="A72" s="161">
        <v>60</v>
      </c>
      <c r="B72" s="152" t="s">
        <v>467</v>
      </c>
      <c r="C72" s="163" t="s">
        <v>468</v>
      </c>
      <c r="D72" s="164">
        <v>129710972</v>
      </c>
      <c r="E72" s="164">
        <v>160527902</v>
      </c>
      <c r="F72" s="5">
        <f aca="true" t="shared" si="9" ref="F72:K72">F21+F43+F67+F71+F27+F57+F63</f>
        <v>111993211</v>
      </c>
      <c r="G72" s="5">
        <v>29831666</v>
      </c>
      <c r="H72" s="5">
        <f t="shared" si="9"/>
        <v>3185026</v>
      </c>
      <c r="I72" s="5">
        <f t="shared" si="9"/>
        <v>14017999</v>
      </c>
      <c r="J72" s="5">
        <f t="shared" si="9"/>
        <v>0</v>
      </c>
      <c r="K72" s="5">
        <f t="shared" si="9"/>
        <v>1500000</v>
      </c>
    </row>
  </sheetData>
  <sheetProtection/>
  <mergeCells count="2">
    <mergeCell ref="C3:K3"/>
    <mergeCell ref="A1:K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C119"/>
  <sheetViews>
    <sheetView workbookViewId="0" topLeftCell="A1">
      <pane xSplit="4" ySplit="7" topLeftCell="E5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4" sqref="C4:M4"/>
    </sheetView>
  </sheetViews>
  <sheetFormatPr defaultColWidth="9.140625" defaultRowHeight="12.75"/>
  <cols>
    <col min="1" max="1" width="4.28125" style="0" customWidth="1"/>
    <col min="2" max="2" width="73.8515625" style="0" customWidth="1"/>
    <col min="3" max="3" width="7.00390625" style="143" customWidth="1"/>
    <col min="4" max="5" width="13.421875" style="0" customWidth="1"/>
    <col min="6" max="7" width="12.421875" style="0" customWidth="1"/>
    <col min="8" max="8" width="12.57421875" style="0" customWidth="1"/>
    <col min="9" max="9" width="10.140625" style="0" customWidth="1"/>
    <col min="10" max="10" width="13.00390625" style="0" customWidth="1"/>
    <col min="11" max="11" width="11.28125" style="0" customWidth="1"/>
    <col min="12" max="12" width="11.57421875" style="0" customWidth="1"/>
    <col min="13" max="13" width="9.7109375" style="0" customWidth="1"/>
  </cols>
  <sheetData>
    <row r="2" spans="1:13" s="77" customFormat="1" ht="23.25" customHeight="1">
      <c r="A2" s="246" t="s">
        <v>716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5" s="77" customFormat="1" ht="6" customHeight="1">
      <c r="A3" s="95"/>
      <c r="B3" s="95"/>
      <c r="C3" s="95"/>
      <c r="D3" s="100"/>
      <c r="E3" s="100"/>
    </row>
    <row r="4" spans="1:13" s="77" customFormat="1" ht="12.75">
      <c r="A4" s="93"/>
      <c r="C4" s="245" t="s">
        <v>734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5" s="77" customFormat="1" ht="3" customHeight="1">
      <c r="A5" s="93"/>
      <c r="C5" s="155"/>
      <c r="D5" s="155"/>
      <c r="E5" s="155"/>
    </row>
    <row r="6" spans="1:15" s="157" customFormat="1" ht="25.5">
      <c r="A6" s="158" t="s">
        <v>357</v>
      </c>
      <c r="B6" s="158" t="s">
        <v>358</v>
      </c>
      <c r="C6" s="158" t="s">
        <v>356</v>
      </c>
      <c r="D6" s="158" t="s">
        <v>86</v>
      </c>
      <c r="E6" s="158" t="s">
        <v>706</v>
      </c>
      <c r="F6" s="158" t="s">
        <v>640</v>
      </c>
      <c r="G6" s="158" t="s">
        <v>651</v>
      </c>
      <c r="H6" s="158" t="s">
        <v>644</v>
      </c>
      <c r="I6" s="158" t="s">
        <v>646</v>
      </c>
      <c r="J6" s="158" t="s">
        <v>647</v>
      </c>
      <c r="K6" s="158" t="s">
        <v>690</v>
      </c>
      <c r="L6" s="158" t="s">
        <v>20</v>
      </c>
      <c r="M6" s="158" t="s">
        <v>648</v>
      </c>
      <c r="N6" s="156"/>
      <c r="O6" s="156"/>
    </row>
    <row r="7" spans="1:5" s="77" customFormat="1" ht="3.75" customHeight="1">
      <c r="A7" s="93"/>
      <c r="C7" s="155"/>
      <c r="D7" s="100"/>
      <c r="E7" s="100"/>
    </row>
    <row r="8" spans="1:13" ht="12.75">
      <c r="A8" s="140" t="s">
        <v>147</v>
      </c>
      <c r="B8" s="146" t="s">
        <v>650</v>
      </c>
      <c r="C8" s="145" t="s">
        <v>148</v>
      </c>
      <c r="D8" s="159">
        <v>16200000</v>
      </c>
      <c r="E8" s="210">
        <v>16200000</v>
      </c>
      <c r="F8" s="6"/>
      <c r="G8" s="3">
        <v>12378000</v>
      </c>
      <c r="H8" s="3"/>
      <c r="I8" s="3"/>
      <c r="J8" s="3"/>
      <c r="K8" s="3">
        <v>2166000</v>
      </c>
      <c r="L8" s="3">
        <v>1656000</v>
      </c>
      <c r="M8" s="3"/>
    </row>
    <row r="9" spans="1:13" ht="12.75">
      <c r="A9" s="140" t="s">
        <v>149</v>
      </c>
      <c r="B9" s="146" t="s">
        <v>150</v>
      </c>
      <c r="C9" s="145" t="s">
        <v>151</v>
      </c>
      <c r="D9" s="159">
        <f>SUM(F9:M9)</f>
        <v>0</v>
      </c>
      <c r="E9" s="210"/>
      <c r="F9" s="6"/>
      <c r="G9" s="3"/>
      <c r="H9" s="3"/>
      <c r="I9" s="3"/>
      <c r="J9" s="3"/>
      <c r="K9" s="3"/>
      <c r="L9" s="3"/>
      <c r="M9" s="3"/>
    </row>
    <row r="10" spans="1:13" ht="12.75">
      <c r="A10" s="140" t="s">
        <v>152</v>
      </c>
      <c r="B10" s="146" t="s">
        <v>153</v>
      </c>
      <c r="C10" s="145" t="s">
        <v>154</v>
      </c>
      <c r="D10" s="159">
        <f>SUM(F10:M10)</f>
        <v>0</v>
      </c>
      <c r="E10" s="210"/>
      <c r="F10" s="6"/>
      <c r="G10" s="3"/>
      <c r="H10" s="3"/>
      <c r="I10" s="3"/>
      <c r="J10" s="3"/>
      <c r="K10" s="3"/>
      <c r="L10" s="3"/>
      <c r="M10" s="3"/>
    </row>
    <row r="11" spans="1:13" ht="12.75" customHeight="1">
      <c r="A11" s="140" t="s">
        <v>155</v>
      </c>
      <c r="B11" s="142" t="s">
        <v>156</v>
      </c>
      <c r="C11" s="145" t="s">
        <v>157</v>
      </c>
      <c r="D11" s="159">
        <f>SUM(F11:M11)</f>
        <v>0</v>
      </c>
      <c r="E11" s="210"/>
      <c r="F11" s="6"/>
      <c r="G11" s="3"/>
      <c r="H11" s="3"/>
      <c r="I11" s="3"/>
      <c r="J11" s="3"/>
      <c r="K11" s="3"/>
      <c r="L11" s="3"/>
      <c r="M11" s="3"/>
    </row>
    <row r="12" spans="1:13" ht="12.75" customHeight="1">
      <c r="A12" s="140" t="s">
        <v>158</v>
      </c>
      <c r="B12" s="142" t="s">
        <v>159</v>
      </c>
      <c r="C12" s="145" t="s">
        <v>160</v>
      </c>
      <c r="D12" s="159">
        <f>SUM(F12:M12)</f>
        <v>0</v>
      </c>
      <c r="E12" s="210"/>
      <c r="F12" s="6"/>
      <c r="G12" s="3"/>
      <c r="H12" s="3"/>
      <c r="I12" s="3"/>
      <c r="J12" s="3"/>
      <c r="K12" s="3"/>
      <c r="L12" s="3"/>
      <c r="M12" s="3"/>
    </row>
    <row r="13" spans="1:13" ht="12.75" customHeight="1">
      <c r="A13" s="140" t="s">
        <v>161</v>
      </c>
      <c r="B13" s="142" t="s">
        <v>162</v>
      </c>
      <c r="C13" s="145" t="s">
        <v>163</v>
      </c>
      <c r="D13" s="159">
        <f>SUM(F13:M13)</f>
        <v>0</v>
      </c>
      <c r="E13" s="210"/>
      <c r="F13" s="6"/>
      <c r="G13" s="3"/>
      <c r="H13" s="3"/>
      <c r="I13" s="3"/>
      <c r="J13" s="3"/>
      <c r="K13" s="3"/>
      <c r="L13" s="3"/>
      <c r="M13" s="3"/>
    </row>
    <row r="14" spans="1:13" ht="12.75" customHeight="1">
      <c r="A14" s="140" t="s">
        <v>164</v>
      </c>
      <c r="B14" s="142" t="s">
        <v>165</v>
      </c>
      <c r="C14" s="145" t="s">
        <v>166</v>
      </c>
      <c r="D14" s="159"/>
      <c r="E14" s="210"/>
      <c r="F14" s="6"/>
      <c r="G14" s="3"/>
      <c r="H14" s="3"/>
      <c r="I14" s="3"/>
      <c r="J14" s="3"/>
      <c r="K14" s="3"/>
      <c r="L14" s="3"/>
      <c r="M14" s="3"/>
    </row>
    <row r="15" spans="1:13" ht="12.75" customHeight="1">
      <c r="A15" s="140" t="s">
        <v>167</v>
      </c>
      <c r="B15" s="142" t="s">
        <v>168</v>
      </c>
      <c r="C15" s="145" t="s">
        <v>169</v>
      </c>
      <c r="D15" s="159">
        <v>0</v>
      </c>
      <c r="E15" s="210"/>
      <c r="F15" s="6"/>
      <c r="G15" s="3"/>
      <c r="H15" s="3"/>
      <c r="I15" s="3"/>
      <c r="J15" s="3"/>
      <c r="K15" s="3"/>
      <c r="L15" s="3"/>
      <c r="M15" s="3"/>
    </row>
    <row r="16" spans="1:13" ht="12.75" customHeight="1">
      <c r="A16" s="140" t="s">
        <v>170</v>
      </c>
      <c r="B16" s="142" t="s">
        <v>171</v>
      </c>
      <c r="C16" s="145" t="s">
        <v>172</v>
      </c>
      <c r="D16" s="159">
        <v>0</v>
      </c>
      <c r="E16" s="210"/>
      <c r="F16" s="6"/>
      <c r="G16" s="3"/>
      <c r="H16" s="3"/>
      <c r="I16" s="3"/>
      <c r="J16" s="3"/>
      <c r="K16" s="3"/>
      <c r="L16" s="3"/>
      <c r="M16" s="3"/>
    </row>
    <row r="17" spans="1:13" ht="12.75" customHeight="1">
      <c r="A17" s="140" t="s">
        <v>173</v>
      </c>
      <c r="B17" s="142" t="s">
        <v>174</v>
      </c>
      <c r="C17" s="145" t="s">
        <v>175</v>
      </c>
      <c r="D17" s="159">
        <v>0</v>
      </c>
      <c r="E17" s="210"/>
      <c r="F17" s="6"/>
      <c r="G17" s="3"/>
      <c r="H17" s="3"/>
      <c r="I17" s="3"/>
      <c r="J17" s="3"/>
      <c r="K17" s="3"/>
      <c r="L17" s="3"/>
      <c r="M17" s="3"/>
    </row>
    <row r="18" spans="1:13" ht="12.75" customHeight="1">
      <c r="A18" s="140" t="s">
        <v>176</v>
      </c>
      <c r="B18" s="142" t="s">
        <v>177</v>
      </c>
      <c r="C18" s="145" t="s">
        <v>178</v>
      </c>
      <c r="D18" s="159">
        <f>SUM(F18:M18)</f>
        <v>0</v>
      </c>
      <c r="E18" s="210"/>
      <c r="F18" s="6"/>
      <c r="G18" s="3"/>
      <c r="H18" s="3"/>
      <c r="I18" s="3"/>
      <c r="J18" s="3"/>
      <c r="K18" s="3"/>
      <c r="L18" s="3"/>
      <c r="M18" s="3"/>
    </row>
    <row r="19" spans="1:13" ht="12.75" customHeight="1">
      <c r="A19" s="140" t="s">
        <v>179</v>
      </c>
      <c r="B19" s="142" t="s">
        <v>180</v>
      </c>
      <c r="C19" s="145" t="s">
        <v>181</v>
      </c>
      <c r="D19" s="159">
        <f>SUM(F19:M19)</f>
        <v>0</v>
      </c>
      <c r="E19" s="210"/>
      <c r="F19" s="6"/>
      <c r="G19" s="3"/>
      <c r="H19" s="3"/>
      <c r="I19" s="3"/>
      <c r="J19" s="3"/>
      <c r="K19" s="3"/>
      <c r="L19" s="3"/>
      <c r="M19" s="3"/>
    </row>
    <row r="20" spans="1:13" ht="12.75" customHeight="1">
      <c r="A20" s="140" t="s">
        <v>182</v>
      </c>
      <c r="B20" s="142" t="s">
        <v>183</v>
      </c>
      <c r="C20" s="145" t="s">
        <v>184</v>
      </c>
      <c r="D20" s="159">
        <v>300000</v>
      </c>
      <c r="E20" s="210">
        <v>300000</v>
      </c>
      <c r="F20" s="6"/>
      <c r="G20" s="3">
        <v>300000</v>
      </c>
      <c r="H20" s="3"/>
      <c r="I20" s="3"/>
      <c r="J20" s="3"/>
      <c r="K20" s="3"/>
      <c r="L20" s="3"/>
      <c r="M20" s="3"/>
    </row>
    <row r="21" spans="1:13" ht="12.75" customHeight="1">
      <c r="A21" s="141" t="s">
        <v>185</v>
      </c>
      <c r="B21" s="147" t="s">
        <v>186</v>
      </c>
      <c r="C21" s="184" t="s">
        <v>602</v>
      </c>
      <c r="D21" s="166">
        <v>16500000</v>
      </c>
      <c r="E21" s="211">
        <v>165000000</v>
      </c>
      <c r="F21" s="7">
        <f>SUM(F8:F20)</f>
        <v>0</v>
      </c>
      <c r="G21" s="7">
        <f aca="true" t="shared" si="0" ref="G21:M21">SUM(G8:G20)</f>
        <v>12678000</v>
      </c>
      <c r="H21" s="7">
        <f t="shared" si="0"/>
        <v>0</v>
      </c>
      <c r="I21" s="7">
        <f t="shared" si="0"/>
        <v>0</v>
      </c>
      <c r="J21" s="7">
        <f t="shared" si="0"/>
        <v>0</v>
      </c>
      <c r="K21" s="7">
        <f t="shared" si="0"/>
        <v>2166000</v>
      </c>
      <c r="L21" s="7">
        <f t="shared" si="0"/>
        <v>1656000</v>
      </c>
      <c r="M21" s="7">
        <f t="shared" si="0"/>
        <v>0</v>
      </c>
    </row>
    <row r="22" spans="1:13" ht="12.75" customHeight="1">
      <c r="A22" s="140" t="s">
        <v>187</v>
      </c>
      <c r="B22" s="142" t="s">
        <v>188</v>
      </c>
      <c r="C22" s="145" t="s">
        <v>603</v>
      </c>
      <c r="D22" s="159">
        <v>3264480</v>
      </c>
      <c r="E22" s="210">
        <v>3264480</v>
      </c>
      <c r="F22" s="6">
        <v>3264480</v>
      </c>
      <c r="G22" s="3"/>
      <c r="H22" s="3"/>
      <c r="I22" s="3"/>
      <c r="J22" s="3"/>
      <c r="K22" s="3"/>
      <c r="L22" s="3"/>
      <c r="M22" s="3"/>
    </row>
    <row r="23" spans="1:13" ht="12.75" customHeight="1">
      <c r="A23" s="140" t="s">
        <v>189</v>
      </c>
      <c r="B23" s="142" t="s">
        <v>190</v>
      </c>
      <c r="C23" s="145" t="s">
        <v>604</v>
      </c>
      <c r="D23" s="159">
        <v>2000000</v>
      </c>
      <c r="E23" s="210">
        <v>1500000</v>
      </c>
      <c r="F23" s="6">
        <v>0</v>
      </c>
      <c r="G23" s="3"/>
      <c r="H23" s="3"/>
      <c r="I23" s="3"/>
      <c r="J23" s="3">
        <v>1500000</v>
      </c>
      <c r="K23" s="3"/>
      <c r="L23" s="3"/>
      <c r="M23" s="3"/>
    </row>
    <row r="24" spans="1:13" ht="12.75">
      <c r="A24" s="140" t="s">
        <v>191</v>
      </c>
      <c r="B24" s="146" t="s">
        <v>652</v>
      </c>
      <c r="C24" s="145" t="s">
        <v>605</v>
      </c>
      <c r="D24" s="159"/>
      <c r="E24" s="210">
        <v>800315</v>
      </c>
      <c r="F24" s="6"/>
      <c r="G24" s="3">
        <v>0</v>
      </c>
      <c r="H24" s="3"/>
      <c r="I24" s="3"/>
      <c r="J24" s="3">
        <v>800315</v>
      </c>
      <c r="K24" s="3"/>
      <c r="L24" s="3"/>
      <c r="M24" s="3"/>
    </row>
    <row r="25" spans="1:13" ht="12.75" customHeight="1">
      <c r="A25" s="141" t="s">
        <v>192</v>
      </c>
      <c r="B25" s="147" t="s">
        <v>193</v>
      </c>
      <c r="C25" s="184" t="s">
        <v>606</v>
      </c>
      <c r="D25" s="166">
        <v>5264480</v>
      </c>
      <c r="E25" s="211">
        <v>5564795</v>
      </c>
      <c r="F25" s="7">
        <f>SUM(F22:F24)</f>
        <v>3264480</v>
      </c>
      <c r="G25" s="7">
        <f aca="true" t="shared" si="1" ref="G25:M25">SUM(G22:G24)</f>
        <v>0</v>
      </c>
      <c r="H25" s="7">
        <f t="shared" si="1"/>
        <v>0</v>
      </c>
      <c r="I25" s="7">
        <f t="shared" si="1"/>
        <v>0</v>
      </c>
      <c r="J25" s="7">
        <f t="shared" si="1"/>
        <v>2300315</v>
      </c>
      <c r="K25" s="7">
        <f t="shared" si="1"/>
        <v>0</v>
      </c>
      <c r="L25" s="7">
        <f t="shared" si="1"/>
        <v>0</v>
      </c>
      <c r="M25" s="7">
        <f t="shared" si="1"/>
        <v>0</v>
      </c>
    </row>
    <row r="26" spans="1:13" ht="12.75" customHeight="1">
      <c r="A26" s="141" t="s">
        <v>194</v>
      </c>
      <c r="B26" s="147" t="s">
        <v>195</v>
      </c>
      <c r="C26" s="184" t="s">
        <v>121</v>
      </c>
      <c r="D26" s="166">
        <v>21764480</v>
      </c>
      <c r="E26" s="211">
        <v>22064795</v>
      </c>
      <c r="F26" s="7">
        <f>F21+F25</f>
        <v>3264480</v>
      </c>
      <c r="G26" s="7">
        <f aca="true" t="shared" si="2" ref="G26:M26">G21+G25</f>
        <v>12678000</v>
      </c>
      <c r="H26" s="7">
        <f t="shared" si="2"/>
        <v>0</v>
      </c>
      <c r="I26" s="7">
        <f t="shared" si="2"/>
        <v>0</v>
      </c>
      <c r="J26" s="7">
        <f t="shared" si="2"/>
        <v>2300315</v>
      </c>
      <c r="K26" s="7">
        <f t="shared" si="2"/>
        <v>2166000</v>
      </c>
      <c r="L26" s="7">
        <f t="shared" si="2"/>
        <v>1656000</v>
      </c>
      <c r="M26" s="7">
        <f t="shared" si="2"/>
        <v>0</v>
      </c>
    </row>
    <row r="27" spans="1:13" ht="12.75" customHeight="1">
      <c r="A27" s="141" t="s">
        <v>196</v>
      </c>
      <c r="B27" s="147" t="s">
        <v>197</v>
      </c>
      <c r="C27" s="184" t="s">
        <v>122</v>
      </c>
      <c r="D27" s="166">
        <v>3094750</v>
      </c>
      <c r="E27" s="211">
        <v>3959000</v>
      </c>
      <c r="F27" s="7">
        <v>624000</v>
      </c>
      <c r="G27" s="5">
        <v>1109325</v>
      </c>
      <c r="H27" s="5"/>
      <c r="I27" s="5"/>
      <c r="J27" s="5">
        <v>1468685</v>
      </c>
      <c r="K27" s="5">
        <v>422370</v>
      </c>
      <c r="L27" s="5">
        <v>334620</v>
      </c>
      <c r="M27" s="5"/>
    </row>
    <row r="28" spans="1:13" ht="12.75" customHeight="1">
      <c r="A28" s="140" t="s">
        <v>198</v>
      </c>
      <c r="B28" s="142" t="s">
        <v>34</v>
      </c>
      <c r="C28" s="145" t="s">
        <v>607</v>
      </c>
      <c r="D28" s="159">
        <v>300000</v>
      </c>
      <c r="E28" s="210">
        <v>300000</v>
      </c>
      <c r="F28" s="6"/>
      <c r="G28" s="3">
        <v>300000</v>
      </c>
      <c r="H28" s="3"/>
      <c r="I28" s="3"/>
      <c r="J28" s="3"/>
      <c r="K28" s="3"/>
      <c r="L28" s="3"/>
      <c r="M28" s="3"/>
    </row>
    <row r="29" spans="1:13" ht="12.75" customHeight="1">
      <c r="A29" s="140" t="s">
        <v>199</v>
      </c>
      <c r="B29" s="142" t="s">
        <v>200</v>
      </c>
      <c r="C29" s="145" t="s">
        <v>608</v>
      </c>
      <c r="D29" s="159">
        <v>4100000</v>
      </c>
      <c r="E29" s="210">
        <v>6618273</v>
      </c>
      <c r="F29" s="6">
        <v>150000</v>
      </c>
      <c r="G29" s="3">
        <v>3704274</v>
      </c>
      <c r="H29" s="3"/>
      <c r="I29" s="3"/>
      <c r="J29" s="3">
        <v>1563999</v>
      </c>
      <c r="K29" s="3">
        <v>1200000</v>
      </c>
      <c r="L29" s="3"/>
      <c r="M29" s="3"/>
    </row>
    <row r="30" spans="1:13" s="171" customFormat="1" ht="12.75" customHeight="1">
      <c r="A30" s="168"/>
      <c r="B30" s="167" t="s">
        <v>475</v>
      </c>
      <c r="C30" s="169"/>
      <c r="D30" s="170"/>
      <c r="E30" s="212"/>
      <c r="F30" s="8"/>
      <c r="G30" s="9"/>
      <c r="H30" s="9"/>
      <c r="I30" s="9"/>
      <c r="J30" s="9"/>
      <c r="K30" s="9"/>
      <c r="L30" s="9"/>
      <c r="M30" s="9"/>
    </row>
    <row r="31" spans="1:13" s="171" customFormat="1" ht="12.75" customHeight="1">
      <c r="A31" s="168"/>
      <c r="B31" s="167" t="s">
        <v>476</v>
      </c>
      <c r="C31" s="169"/>
      <c r="D31" s="170"/>
      <c r="E31" s="212"/>
      <c r="F31" s="8"/>
      <c r="G31" s="9"/>
      <c r="H31" s="9"/>
      <c r="I31" s="9"/>
      <c r="J31" s="9"/>
      <c r="K31" s="9"/>
      <c r="L31" s="9"/>
      <c r="M31" s="9"/>
    </row>
    <row r="32" spans="1:13" s="171" customFormat="1" ht="12.75" customHeight="1">
      <c r="A32" s="168"/>
      <c r="B32" s="167" t="s">
        <v>477</v>
      </c>
      <c r="C32" s="169"/>
      <c r="D32" s="170"/>
      <c r="E32" s="212"/>
      <c r="F32" s="8"/>
      <c r="G32" s="9">
        <v>200000</v>
      </c>
      <c r="H32" s="9"/>
      <c r="I32" s="9"/>
      <c r="J32" s="9"/>
      <c r="K32" s="9"/>
      <c r="L32" s="9"/>
      <c r="M32" s="9"/>
    </row>
    <row r="33" spans="1:13" s="171" customFormat="1" ht="12.75" customHeight="1">
      <c r="A33" s="168"/>
      <c r="B33" s="167" t="s">
        <v>478</v>
      </c>
      <c r="C33" s="169"/>
      <c r="D33" s="170"/>
      <c r="E33" s="212"/>
      <c r="F33" s="8"/>
      <c r="G33" s="9"/>
      <c r="H33" s="9"/>
      <c r="I33" s="9"/>
      <c r="J33" s="9"/>
      <c r="K33" s="9"/>
      <c r="L33" s="9"/>
      <c r="M33" s="9"/>
    </row>
    <row r="34" spans="1:13" ht="12.75" customHeight="1">
      <c r="A34" s="140" t="s">
        <v>201</v>
      </c>
      <c r="B34" s="142" t="s">
        <v>202</v>
      </c>
      <c r="C34" s="145" t="s">
        <v>609</v>
      </c>
      <c r="D34" s="159">
        <f>SUM(F34:M34)</f>
        <v>0</v>
      </c>
      <c r="E34" s="210"/>
      <c r="F34" s="6"/>
      <c r="G34" s="3"/>
      <c r="H34" s="3"/>
      <c r="I34" s="3"/>
      <c r="J34" s="3"/>
      <c r="K34" s="3"/>
      <c r="L34" s="3"/>
      <c r="M34" s="3"/>
    </row>
    <row r="35" spans="1:13" ht="12.75" customHeight="1">
      <c r="A35" s="141" t="s">
        <v>203</v>
      </c>
      <c r="B35" s="147" t="s">
        <v>204</v>
      </c>
      <c r="C35" s="184" t="s">
        <v>610</v>
      </c>
      <c r="D35" s="166">
        <v>4400000</v>
      </c>
      <c r="E35" s="211">
        <v>6918273</v>
      </c>
      <c r="F35" s="7">
        <f>F28+F29</f>
        <v>150000</v>
      </c>
      <c r="G35" s="7">
        <v>4004274</v>
      </c>
      <c r="H35" s="7">
        <f aca="true" t="shared" si="3" ref="H35:M35">SUM(H28:H34)</f>
        <v>0</v>
      </c>
      <c r="I35" s="7">
        <f t="shared" si="3"/>
        <v>0</v>
      </c>
      <c r="J35" s="7">
        <v>1563999</v>
      </c>
      <c r="K35" s="7">
        <f>K29</f>
        <v>1200000</v>
      </c>
      <c r="L35" s="7">
        <f>L29</f>
        <v>0</v>
      </c>
      <c r="M35" s="7">
        <f t="shared" si="3"/>
        <v>0</v>
      </c>
    </row>
    <row r="36" spans="1:13" ht="12.75" customHeight="1">
      <c r="A36" s="140" t="s">
        <v>205</v>
      </c>
      <c r="B36" s="142" t="s">
        <v>206</v>
      </c>
      <c r="C36" s="145" t="s">
        <v>611</v>
      </c>
      <c r="D36" s="159">
        <v>150000</v>
      </c>
      <c r="E36" s="210">
        <v>150000</v>
      </c>
      <c r="F36" s="6">
        <v>150000</v>
      </c>
      <c r="G36" s="3"/>
      <c r="H36" s="3"/>
      <c r="I36" s="3"/>
      <c r="J36" s="3"/>
      <c r="K36" s="3"/>
      <c r="L36" s="3"/>
      <c r="M36" s="3"/>
    </row>
    <row r="37" spans="1:13" ht="12.75" customHeight="1">
      <c r="A37" s="140" t="s">
        <v>207</v>
      </c>
      <c r="B37" s="142" t="s">
        <v>41</v>
      </c>
      <c r="C37" s="145" t="s">
        <v>612</v>
      </c>
      <c r="D37" s="159">
        <v>150000</v>
      </c>
      <c r="E37" s="210">
        <v>150000</v>
      </c>
      <c r="F37" s="6">
        <v>150000</v>
      </c>
      <c r="G37" s="3"/>
      <c r="H37" s="3"/>
      <c r="I37" s="3"/>
      <c r="J37" s="3"/>
      <c r="K37" s="3"/>
      <c r="L37" s="3"/>
      <c r="M37" s="3"/>
    </row>
    <row r="38" spans="1:13" s="171" customFormat="1" ht="12.75" customHeight="1">
      <c r="A38" s="168"/>
      <c r="B38" s="167" t="s">
        <v>473</v>
      </c>
      <c r="C38" s="169"/>
      <c r="D38" s="170"/>
      <c r="E38" s="212"/>
      <c r="F38" s="8">
        <v>0</v>
      </c>
      <c r="G38" s="8"/>
      <c r="H38" s="8"/>
      <c r="I38" s="8"/>
      <c r="J38" s="8"/>
      <c r="K38" s="8"/>
      <c r="L38" s="8"/>
      <c r="M38" s="8"/>
    </row>
    <row r="39" spans="1:13" s="171" customFormat="1" ht="12.75" customHeight="1">
      <c r="A39" s="168"/>
      <c r="B39" s="167" t="s">
        <v>474</v>
      </c>
      <c r="C39" s="169"/>
      <c r="D39" s="170"/>
      <c r="E39" s="212"/>
      <c r="F39" s="8">
        <v>0</v>
      </c>
      <c r="G39" s="8"/>
      <c r="H39" s="8"/>
      <c r="I39" s="8"/>
      <c r="J39" s="8"/>
      <c r="K39" s="8"/>
      <c r="L39" s="8"/>
      <c r="M39" s="8"/>
    </row>
    <row r="40" spans="1:13" ht="12.75" customHeight="1">
      <c r="A40" s="141" t="s">
        <v>208</v>
      </c>
      <c r="B40" s="147" t="s">
        <v>209</v>
      </c>
      <c r="C40" s="184" t="s">
        <v>613</v>
      </c>
      <c r="D40" s="166">
        <f>SUM(F40:M40)</f>
        <v>300000</v>
      </c>
      <c r="E40" s="211">
        <v>300000</v>
      </c>
      <c r="F40" s="7">
        <f>SUM(F36:F37)</f>
        <v>300000</v>
      </c>
      <c r="G40" s="7">
        <f aca="true" t="shared" si="4" ref="G40:M40">SUM(G36:G37)</f>
        <v>0</v>
      </c>
      <c r="H40" s="7">
        <f t="shared" si="4"/>
        <v>0</v>
      </c>
      <c r="I40" s="7">
        <f t="shared" si="4"/>
        <v>0</v>
      </c>
      <c r="J40" s="7">
        <f t="shared" si="4"/>
        <v>0</v>
      </c>
      <c r="K40" s="7">
        <f t="shared" si="4"/>
        <v>0</v>
      </c>
      <c r="L40" s="7">
        <f t="shared" si="4"/>
        <v>0</v>
      </c>
      <c r="M40" s="7">
        <f t="shared" si="4"/>
        <v>0</v>
      </c>
    </row>
    <row r="41" spans="1:13" ht="12.75" customHeight="1">
      <c r="A41" s="140" t="s">
        <v>210</v>
      </c>
      <c r="B41" s="142" t="s">
        <v>211</v>
      </c>
      <c r="C41" s="145" t="s">
        <v>614</v>
      </c>
      <c r="D41" s="159">
        <v>1300000</v>
      </c>
      <c r="E41" s="210">
        <v>1761638</v>
      </c>
      <c r="F41" s="6">
        <v>300000</v>
      </c>
      <c r="G41" s="3"/>
      <c r="H41" s="3"/>
      <c r="I41" s="3">
        <v>370000</v>
      </c>
      <c r="J41" s="3">
        <v>891638</v>
      </c>
      <c r="K41" s="3"/>
      <c r="L41" s="3">
        <v>200000</v>
      </c>
      <c r="M41" s="3"/>
    </row>
    <row r="42" spans="1:13" ht="12.75" customHeight="1">
      <c r="A42" s="140"/>
      <c r="B42" s="167" t="s">
        <v>655</v>
      </c>
      <c r="C42" s="145"/>
      <c r="D42" s="159"/>
      <c r="E42" s="210"/>
      <c r="F42" s="6">
        <v>300000</v>
      </c>
      <c r="G42" s="3"/>
      <c r="H42" s="3"/>
      <c r="I42" s="3"/>
      <c r="J42" s="3">
        <v>100000</v>
      </c>
      <c r="K42" s="3"/>
      <c r="L42" s="3">
        <v>100000</v>
      </c>
      <c r="M42" s="3"/>
    </row>
    <row r="43" spans="1:13" s="171" customFormat="1" ht="12.75" customHeight="1">
      <c r="A43" s="168"/>
      <c r="B43" s="167" t="s">
        <v>471</v>
      </c>
      <c r="C43" s="169"/>
      <c r="D43" s="170"/>
      <c r="E43" s="212"/>
      <c r="F43" s="8">
        <v>0</v>
      </c>
      <c r="G43" s="9"/>
      <c r="H43" s="9"/>
      <c r="I43" s="9">
        <v>370000</v>
      </c>
      <c r="J43" s="9">
        <v>691638</v>
      </c>
      <c r="K43" s="9"/>
      <c r="L43" s="9">
        <v>100000</v>
      </c>
      <c r="M43" s="9"/>
    </row>
    <row r="44" spans="1:13" s="171" customFormat="1" ht="12.75" customHeight="1">
      <c r="A44" s="168"/>
      <c r="B44" s="167" t="s">
        <v>472</v>
      </c>
      <c r="C44" s="169"/>
      <c r="D44" s="170"/>
      <c r="E44" s="212"/>
      <c r="F44" s="8">
        <v>0</v>
      </c>
      <c r="G44" s="9"/>
      <c r="H44" s="9"/>
      <c r="I44" s="9"/>
      <c r="J44" s="9">
        <v>100000</v>
      </c>
      <c r="K44" s="9"/>
      <c r="L44" s="9"/>
      <c r="M44" s="9"/>
    </row>
    <row r="45" spans="1:13" ht="12.75" customHeight="1">
      <c r="A45" s="140" t="s">
        <v>212</v>
      </c>
      <c r="B45" s="142" t="s">
        <v>43</v>
      </c>
      <c r="C45" s="145" t="s">
        <v>615</v>
      </c>
      <c r="D45" s="159">
        <v>500000</v>
      </c>
      <c r="E45" s="210">
        <v>1074843</v>
      </c>
      <c r="F45" s="6"/>
      <c r="G45" s="3"/>
      <c r="H45" s="3"/>
      <c r="I45" s="3"/>
      <c r="J45" s="3"/>
      <c r="K45" s="3"/>
      <c r="L45" s="3"/>
      <c r="M45" s="3">
        <v>1074843</v>
      </c>
    </row>
    <row r="46" spans="1:13" ht="12.75" customHeight="1">
      <c r="A46" s="140" t="s">
        <v>213</v>
      </c>
      <c r="B46" s="142" t="s">
        <v>44</v>
      </c>
      <c r="C46" s="145" t="s">
        <v>616</v>
      </c>
      <c r="D46" s="159">
        <f>SUM(F46:M46)</f>
        <v>20000</v>
      </c>
      <c r="E46" s="210">
        <v>20000</v>
      </c>
      <c r="F46" s="6">
        <v>20000</v>
      </c>
      <c r="G46" s="3"/>
      <c r="H46" s="3"/>
      <c r="I46" s="3"/>
      <c r="J46" s="3"/>
      <c r="K46" s="3"/>
      <c r="L46" s="3"/>
      <c r="M46" s="3"/>
    </row>
    <row r="47" spans="1:13" ht="12.75" customHeight="1">
      <c r="A47" s="140" t="s">
        <v>214</v>
      </c>
      <c r="B47" s="142" t="s">
        <v>479</v>
      </c>
      <c r="C47" s="145" t="s">
        <v>617</v>
      </c>
      <c r="D47" s="159">
        <v>300000</v>
      </c>
      <c r="E47" s="210">
        <v>688000</v>
      </c>
      <c r="F47" s="6"/>
      <c r="G47" s="3">
        <v>200000</v>
      </c>
      <c r="H47" s="3"/>
      <c r="I47" s="3"/>
      <c r="J47" s="3">
        <v>288000</v>
      </c>
      <c r="K47" s="3">
        <v>200000</v>
      </c>
      <c r="L47" s="3"/>
      <c r="M47" s="3"/>
    </row>
    <row r="48" spans="1:13" ht="12.75" customHeight="1">
      <c r="A48" s="140" t="s">
        <v>215</v>
      </c>
      <c r="B48" s="150" t="s">
        <v>216</v>
      </c>
      <c r="C48" s="145" t="s">
        <v>618</v>
      </c>
      <c r="D48" s="159">
        <f>SUM(F48:M48)</f>
        <v>0</v>
      </c>
      <c r="E48" s="210"/>
      <c r="F48" s="6"/>
      <c r="G48" s="3"/>
      <c r="H48" s="3"/>
      <c r="I48" s="3"/>
      <c r="J48" s="3"/>
      <c r="K48" s="3"/>
      <c r="L48" s="3"/>
      <c r="M48" s="3"/>
    </row>
    <row r="49" spans="1:13" ht="12.75">
      <c r="A49" s="140" t="s">
        <v>217</v>
      </c>
      <c r="B49" s="146" t="s">
        <v>218</v>
      </c>
      <c r="C49" s="145" t="s">
        <v>619</v>
      </c>
      <c r="D49" s="159">
        <v>1400000</v>
      </c>
      <c r="E49" s="210">
        <v>1820927</v>
      </c>
      <c r="F49" s="6">
        <v>120927</v>
      </c>
      <c r="G49" s="3">
        <v>100000</v>
      </c>
      <c r="H49" s="3"/>
      <c r="I49" s="3"/>
      <c r="J49" s="3">
        <v>1400000</v>
      </c>
      <c r="K49" s="3"/>
      <c r="L49" s="3">
        <v>200000</v>
      </c>
      <c r="M49" s="3"/>
    </row>
    <row r="50" spans="1:13" ht="12.75" customHeight="1">
      <c r="A50" s="140" t="s">
        <v>219</v>
      </c>
      <c r="B50" s="142" t="s">
        <v>480</v>
      </c>
      <c r="C50" s="145" t="s">
        <v>620</v>
      </c>
      <c r="D50" s="159">
        <v>1560000</v>
      </c>
      <c r="E50" s="210">
        <v>2282849</v>
      </c>
      <c r="F50" s="6">
        <v>500000</v>
      </c>
      <c r="G50" s="3">
        <v>692391</v>
      </c>
      <c r="H50" s="3"/>
      <c r="I50" s="3"/>
      <c r="J50" s="3">
        <v>990458</v>
      </c>
      <c r="K50" s="3">
        <v>100000</v>
      </c>
      <c r="L50" s="3"/>
      <c r="M50" s="3"/>
    </row>
    <row r="51" spans="1:13" ht="12.75" customHeight="1">
      <c r="A51" s="141" t="s">
        <v>220</v>
      </c>
      <c r="B51" s="147" t="s">
        <v>221</v>
      </c>
      <c r="C51" s="184" t="s">
        <v>621</v>
      </c>
      <c r="D51" s="166">
        <v>5070000</v>
      </c>
      <c r="E51" s="211">
        <v>7648257</v>
      </c>
      <c r="F51" s="7">
        <v>810000</v>
      </c>
      <c r="G51" s="7">
        <f aca="true" t="shared" si="5" ref="G51:M51">SUM(G41:G50)</f>
        <v>992391</v>
      </c>
      <c r="H51" s="7">
        <f t="shared" si="5"/>
        <v>0</v>
      </c>
      <c r="I51" s="7">
        <f>SUM(I43:I50)</f>
        <v>370000</v>
      </c>
      <c r="J51" s="7">
        <v>2180000</v>
      </c>
      <c r="K51" s="7">
        <f>SUM(K43:K50)</f>
        <v>300000</v>
      </c>
      <c r="L51" s="7">
        <v>400000</v>
      </c>
      <c r="M51" s="7">
        <f t="shared" si="5"/>
        <v>1074843</v>
      </c>
    </row>
    <row r="52" spans="1:13" ht="12.75" customHeight="1">
      <c r="A52" s="140" t="s">
        <v>222</v>
      </c>
      <c r="B52" s="142" t="s">
        <v>223</v>
      </c>
      <c r="C52" s="145" t="s">
        <v>622</v>
      </c>
      <c r="D52" s="159">
        <v>600000</v>
      </c>
      <c r="E52" s="210">
        <v>795000</v>
      </c>
      <c r="F52" s="6">
        <v>795000</v>
      </c>
      <c r="G52" s="3"/>
      <c r="H52" s="3"/>
      <c r="I52" s="3"/>
      <c r="J52" s="3"/>
      <c r="K52" s="3"/>
      <c r="L52" s="3"/>
      <c r="M52" s="3"/>
    </row>
    <row r="53" spans="1:13" ht="12.75" customHeight="1">
      <c r="A53" s="140" t="s">
        <v>224</v>
      </c>
      <c r="B53" s="142" t="s">
        <v>225</v>
      </c>
      <c r="C53" s="145" t="s">
        <v>623</v>
      </c>
      <c r="D53" s="159">
        <f>SUM(F53:M53)</f>
        <v>0</v>
      </c>
      <c r="E53" s="210">
        <v>100000</v>
      </c>
      <c r="F53" s="6"/>
      <c r="G53" s="3"/>
      <c r="H53" s="3"/>
      <c r="I53" s="3"/>
      <c r="J53" s="3"/>
      <c r="K53" s="3"/>
      <c r="L53" s="3"/>
      <c r="M53" s="3"/>
    </row>
    <row r="54" spans="1:13" ht="12.75" customHeight="1">
      <c r="A54" s="141" t="s">
        <v>226</v>
      </c>
      <c r="B54" s="147" t="s">
        <v>227</v>
      </c>
      <c r="C54" s="184" t="s">
        <v>624</v>
      </c>
      <c r="D54" s="166">
        <v>600000</v>
      </c>
      <c r="E54" s="211">
        <v>895000</v>
      </c>
      <c r="F54" s="7">
        <f>SUM(F52:F53)</f>
        <v>795000</v>
      </c>
      <c r="G54" s="7">
        <f aca="true" t="shared" si="6" ref="G54:M54">SUM(G52:G53)</f>
        <v>0</v>
      </c>
      <c r="H54" s="7">
        <f t="shared" si="6"/>
        <v>0</v>
      </c>
      <c r="I54" s="7">
        <f t="shared" si="6"/>
        <v>0</v>
      </c>
      <c r="J54" s="7">
        <f t="shared" si="6"/>
        <v>0</v>
      </c>
      <c r="K54" s="7">
        <f t="shared" si="6"/>
        <v>0</v>
      </c>
      <c r="L54" s="7">
        <f t="shared" si="6"/>
        <v>0</v>
      </c>
      <c r="M54" s="7">
        <f t="shared" si="6"/>
        <v>0</v>
      </c>
    </row>
    <row r="55" spans="1:13" ht="12.75" customHeight="1">
      <c r="A55" s="140" t="s">
        <v>228</v>
      </c>
      <c r="B55" s="142" t="s">
        <v>229</v>
      </c>
      <c r="C55" s="145" t="s">
        <v>625</v>
      </c>
      <c r="D55" s="159">
        <v>2500000</v>
      </c>
      <c r="E55" s="210">
        <v>2550000</v>
      </c>
      <c r="F55" s="6">
        <v>150000</v>
      </c>
      <c r="G55" s="3">
        <v>655000</v>
      </c>
      <c r="H55" s="3"/>
      <c r="I55" s="3">
        <v>100000</v>
      </c>
      <c r="J55" s="3">
        <v>1537000</v>
      </c>
      <c r="K55" s="3"/>
      <c r="L55" s="3">
        <v>108000</v>
      </c>
      <c r="M55" s="3"/>
    </row>
    <row r="56" spans="1:13" ht="12.75" customHeight="1">
      <c r="A56" s="140" t="s">
        <v>230</v>
      </c>
      <c r="B56" s="142" t="s">
        <v>231</v>
      </c>
      <c r="C56" s="145" t="s">
        <v>626</v>
      </c>
      <c r="D56" s="159"/>
      <c r="E56" s="210">
        <v>171000</v>
      </c>
      <c r="F56" s="6"/>
      <c r="G56" s="3"/>
      <c r="H56" s="3"/>
      <c r="I56" s="3"/>
      <c r="J56" s="3">
        <v>171000</v>
      </c>
      <c r="K56" s="3"/>
      <c r="L56" s="3"/>
      <c r="M56" s="3"/>
    </row>
    <row r="57" spans="1:13" ht="12.75" customHeight="1">
      <c r="A57" s="140" t="s">
        <v>232</v>
      </c>
      <c r="B57" s="142" t="s">
        <v>233</v>
      </c>
      <c r="C57" s="145" t="s">
        <v>627</v>
      </c>
      <c r="D57" s="159">
        <f>SUM(F57:M57)</f>
        <v>0</v>
      </c>
      <c r="E57" s="210"/>
      <c r="F57" s="6"/>
      <c r="G57" s="3"/>
      <c r="H57" s="3"/>
      <c r="I57" s="3"/>
      <c r="J57" s="3"/>
      <c r="K57" s="3"/>
      <c r="L57" s="3"/>
      <c r="M57" s="3"/>
    </row>
    <row r="58" spans="1:13" ht="12.75" customHeight="1">
      <c r="A58" s="140" t="s">
        <v>234</v>
      </c>
      <c r="B58" s="142" t="s">
        <v>235</v>
      </c>
      <c r="C58" s="145" t="s">
        <v>628</v>
      </c>
      <c r="D58" s="159">
        <f>SUM(F58:M58)</f>
        <v>100</v>
      </c>
      <c r="E58" s="210">
        <v>100</v>
      </c>
      <c r="F58" s="6">
        <v>100</v>
      </c>
      <c r="G58" s="3"/>
      <c r="H58" s="3"/>
      <c r="I58" s="3"/>
      <c r="J58" s="3"/>
      <c r="K58" s="3"/>
      <c r="L58" s="3"/>
      <c r="M58" s="3"/>
    </row>
    <row r="59" spans="1:13" ht="12.75" customHeight="1">
      <c r="A59" s="140" t="s">
        <v>236</v>
      </c>
      <c r="B59" s="142" t="s">
        <v>66</v>
      </c>
      <c r="C59" s="145" t="s">
        <v>629</v>
      </c>
      <c r="D59" s="159">
        <v>1600000</v>
      </c>
      <c r="E59" s="210">
        <v>1600000</v>
      </c>
      <c r="F59" s="6">
        <v>200000</v>
      </c>
      <c r="G59" s="3"/>
      <c r="H59" s="3"/>
      <c r="I59" s="3"/>
      <c r="J59" s="3">
        <v>1400000</v>
      </c>
      <c r="K59" s="3"/>
      <c r="L59" s="3"/>
      <c r="M59" s="3"/>
    </row>
    <row r="60" spans="1:13" ht="12.75" customHeight="1">
      <c r="A60" s="140"/>
      <c r="B60" s="167" t="s">
        <v>657</v>
      </c>
      <c r="C60" s="145"/>
      <c r="D60" s="159"/>
      <c r="E60" s="210"/>
      <c r="F60" s="8"/>
      <c r="G60" s="6"/>
      <c r="H60" s="6"/>
      <c r="I60" s="6"/>
      <c r="J60" s="8"/>
      <c r="K60" s="8"/>
      <c r="L60" s="8"/>
      <c r="M60" s="6"/>
    </row>
    <row r="61" spans="1:13" ht="12.75" customHeight="1">
      <c r="A61" s="140"/>
      <c r="B61" s="167" t="s">
        <v>470</v>
      </c>
      <c r="C61" s="145"/>
      <c r="D61" s="159"/>
      <c r="E61" s="210"/>
      <c r="F61" s="8"/>
      <c r="G61" s="6"/>
      <c r="H61" s="6"/>
      <c r="I61" s="6"/>
      <c r="J61" s="8"/>
      <c r="K61" s="8"/>
      <c r="L61" s="8"/>
      <c r="M61" s="6"/>
    </row>
    <row r="62" spans="1:13" ht="12.75" customHeight="1">
      <c r="A62" s="141" t="s">
        <v>237</v>
      </c>
      <c r="B62" s="147" t="s">
        <v>238</v>
      </c>
      <c r="C62" s="184" t="s">
        <v>630</v>
      </c>
      <c r="D62" s="166">
        <v>4100100</v>
      </c>
      <c r="E62" s="211">
        <v>4321100</v>
      </c>
      <c r="F62" s="7">
        <f>SUM(F55:F59)</f>
        <v>350100</v>
      </c>
      <c r="G62" s="7">
        <f aca="true" t="shared" si="7" ref="G62:M62">SUM(G55:G59)</f>
        <v>655000</v>
      </c>
      <c r="H62" s="7">
        <f t="shared" si="7"/>
        <v>0</v>
      </c>
      <c r="I62" s="7">
        <f t="shared" si="7"/>
        <v>100000</v>
      </c>
      <c r="J62" s="7">
        <f>SUM(J55:J59)</f>
        <v>3108000</v>
      </c>
      <c r="K62" s="7">
        <f>SUM(K55:K59)</f>
        <v>0</v>
      </c>
      <c r="L62" s="7">
        <f>SUM(L55:L59)</f>
        <v>108000</v>
      </c>
      <c r="M62" s="7">
        <f t="shared" si="7"/>
        <v>0</v>
      </c>
    </row>
    <row r="63" spans="1:13" ht="12.75" customHeight="1">
      <c r="A63" s="141" t="s">
        <v>239</v>
      </c>
      <c r="B63" s="147" t="s">
        <v>240</v>
      </c>
      <c r="C63" s="184" t="s">
        <v>124</v>
      </c>
      <c r="D63" s="166">
        <v>14470100</v>
      </c>
      <c r="E63" s="211">
        <v>20082630</v>
      </c>
      <c r="F63" s="7">
        <f aca="true" t="shared" si="8" ref="F63:M63">F35+F40+F51+F54+F62</f>
        <v>2405100</v>
      </c>
      <c r="G63" s="7">
        <f t="shared" si="8"/>
        <v>5651665</v>
      </c>
      <c r="H63" s="7">
        <f t="shared" si="8"/>
        <v>0</v>
      </c>
      <c r="I63" s="7">
        <f t="shared" si="8"/>
        <v>470000</v>
      </c>
      <c r="J63" s="7">
        <f t="shared" si="8"/>
        <v>6851999</v>
      </c>
      <c r="K63" s="7">
        <f t="shared" si="8"/>
        <v>1500000</v>
      </c>
      <c r="L63" s="7">
        <v>508000</v>
      </c>
      <c r="M63" s="7">
        <f t="shared" si="8"/>
        <v>1074843</v>
      </c>
    </row>
    <row r="64" spans="1:13" ht="12.75" customHeight="1">
      <c r="A64" s="140" t="s">
        <v>241</v>
      </c>
      <c r="B64" s="148" t="s">
        <v>242</v>
      </c>
      <c r="C64" s="145" t="s">
        <v>631</v>
      </c>
      <c r="D64" s="159">
        <f>SUM(F64:M64)</f>
        <v>0</v>
      </c>
      <c r="E64" s="210"/>
      <c r="F64" s="6"/>
      <c r="G64" s="3"/>
      <c r="H64" s="3"/>
      <c r="I64" s="3"/>
      <c r="J64" s="3"/>
      <c r="K64" s="3"/>
      <c r="L64" s="3"/>
      <c r="M64" s="3"/>
    </row>
    <row r="65" spans="1:13" ht="12.75" customHeight="1">
      <c r="A65" s="140" t="s">
        <v>243</v>
      </c>
      <c r="B65" s="148" t="s">
        <v>244</v>
      </c>
      <c r="C65" s="145" t="s">
        <v>632</v>
      </c>
      <c r="D65" s="159">
        <f>SUM(F65:M65)</f>
        <v>0</v>
      </c>
      <c r="E65" s="210"/>
      <c r="F65" s="6"/>
      <c r="G65" s="3"/>
      <c r="H65" s="3"/>
      <c r="I65" s="3"/>
      <c r="J65" s="3"/>
      <c r="K65" s="3"/>
      <c r="L65" s="3"/>
      <c r="M65" s="3"/>
    </row>
    <row r="66" spans="1:13" ht="12.75" customHeight="1">
      <c r="A66" s="140" t="s">
        <v>245</v>
      </c>
      <c r="B66" s="151" t="s">
        <v>246</v>
      </c>
      <c r="C66" s="145" t="s">
        <v>633</v>
      </c>
      <c r="D66" s="159">
        <f>SUM(F66:M66)</f>
        <v>0</v>
      </c>
      <c r="E66" s="210"/>
      <c r="F66" s="6"/>
      <c r="G66" s="3"/>
      <c r="H66" s="3"/>
      <c r="I66" s="3"/>
      <c r="J66" s="3"/>
      <c r="K66" s="3"/>
      <c r="L66" s="3"/>
      <c r="M66" s="3"/>
    </row>
    <row r="67" spans="1:13" ht="12.75" customHeight="1">
      <c r="A67" s="140" t="s">
        <v>247</v>
      </c>
      <c r="B67" s="151" t="s">
        <v>481</v>
      </c>
      <c r="C67" s="145" t="s">
        <v>634</v>
      </c>
      <c r="D67" s="159">
        <f>SUM(F67:M67)</f>
        <v>0</v>
      </c>
      <c r="E67" s="210"/>
      <c r="F67" s="6"/>
      <c r="G67" s="3"/>
      <c r="H67" s="3"/>
      <c r="I67" s="3"/>
      <c r="J67" s="3"/>
      <c r="K67" s="3"/>
      <c r="L67" s="3"/>
      <c r="M67" s="3"/>
    </row>
    <row r="68" spans="1:13" ht="12.75" customHeight="1">
      <c r="A68" s="140" t="s">
        <v>248</v>
      </c>
      <c r="B68" s="151" t="s">
        <v>249</v>
      </c>
      <c r="C68" s="145" t="s">
        <v>635</v>
      </c>
      <c r="D68" s="159">
        <f>SUM(F68:M68)</f>
        <v>0</v>
      </c>
      <c r="E68" s="210"/>
      <c r="F68" s="6"/>
      <c r="G68" s="3"/>
      <c r="H68" s="3"/>
      <c r="I68" s="3"/>
      <c r="J68" s="3"/>
      <c r="K68" s="3"/>
      <c r="L68" s="3"/>
      <c r="M68" s="3"/>
    </row>
    <row r="69" spans="1:13" s="171" customFormat="1" ht="12.75" customHeight="1">
      <c r="A69" s="168"/>
      <c r="B69" s="172" t="s">
        <v>482</v>
      </c>
      <c r="C69" s="169"/>
      <c r="D69" s="170"/>
      <c r="E69" s="212"/>
      <c r="F69" s="8"/>
      <c r="G69" s="9"/>
      <c r="H69" s="9"/>
      <c r="I69" s="9"/>
      <c r="J69" s="9"/>
      <c r="K69" s="9"/>
      <c r="L69" s="9"/>
      <c r="M69" s="9"/>
    </row>
    <row r="70" spans="1:13" s="171" customFormat="1" ht="12.75" customHeight="1">
      <c r="A70" s="168"/>
      <c r="B70" s="172" t="s">
        <v>483</v>
      </c>
      <c r="C70" s="169"/>
      <c r="D70" s="170"/>
      <c r="E70" s="212"/>
      <c r="F70" s="8"/>
      <c r="G70" s="9"/>
      <c r="H70" s="9"/>
      <c r="I70" s="9"/>
      <c r="J70" s="9"/>
      <c r="K70" s="9"/>
      <c r="L70" s="9"/>
      <c r="M70" s="9"/>
    </row>
    <row r="71" spans="1:13" ht="12.75" customHeight="1">
      <c r="A71" s="140" t="s">
        <v>250</v>
      </c>
      <c r="B71" s="148" t="s">
        <v>484</v>
      </c>
      <c r="C71" s="145" t="s">
        <v>636</v>
      </c>
      <c r="D71" s="159">
        <v>1500000</v>
      </c>
      <c r="E71" s="210">
        <v>1500000</v>
      </c>
      <c r="F71" s="6"/>
      <c r="G71" s="3"/>
      <c r="H71" s="3"/>
      <c r="I71" s="3"/>
      <c r="J71" s="3"/>
      <c r="K71" s="3"/>
      <c r="L71" s="3"/>
      <c r="M71" s="3">
        <v>1500000</v>
      </c>
    </row>
    <row r="72" spans="1:13" ht="12.75" customHeight="1">
      <c r="A72" s="140" t="s">
        <v>251</v>
      </c>
      <c r="B72" s="148" t="s">
        <v>252</v>
      </c>
      <c r="C72" s="145" t="s">
        <v>637</v>
      </c>
      <c r="D72" s="159">
        <v>150000</v>
      </c>
      <c r="E72" s="210">
        <v>2255130</v>
      </c>
      <c r="F72" s="6"/>
      <c r="G72" s="3"/>
      <c r="H72" s="3"/>
      <c r="I72" s="3"/>
      <c r="J72" s="3"/>
      <c r="K72" s="3"/>
      <c r="L72" s="3"/>
      <c r="M72" s="3">
        <v>2255130</v>
      </c>
    </row>
    <row r="73" spans="1:13" ht="12.75" customHeight="1">
      <c r="A73" s="140" t="s">
        <v>253</v>
      </c>
      <c r="B73" s="148" t="s">
        <v>599</v>
      </c>
      <c r="C73" s="145" t="s">
        <v>638</v>
      </c>
      <c r="D73" s="159">
        <v>5780000</v>
      </c>
      <c r="E73" s="210">
        <v>5780000</v>
      </c>
      <c r="F73" s="6"/>
      <c r="G73" s="3"/>
      <c r="H73" s="3"/>
      <c r="I73" s="3"/>
      <c r="J73" s="3"/>
      <c r="K73" s="3"/>
      <c r="L73" s="3"/>
      <c r="M73" s="3">
        <v>5780000</v>
      </c>
    </row>
    <row r="74" spans="1:13" s="171" customFormat="1" ht="12.75" customHeight="1">
      <c r="A74" s="168"/>
      <c r="B74" s="173" t="s">
        <v>485</v>
      </c>
      <c r="C74" s="169"/>
      <c r="D74" s="170"/>
      <c r="E74" s="212"/>
      <c r="F74" s="8"/>
      <c r="G74" s="8"/>
      <c r="H74" s="8"/>
      <c r="I74" s="8"/>
      <c r="J74" s="8"/>
      <c r="K74" s="8"/>
      <c r="L74" s="8"/>
      <c r="M74" s="8">
        <v>1630000</v>
      </c>
    </row>
    <row r="75" spans="1:13" s="171" customFormat="1" ht="12.75" customHeight="1">
      <c r="A75" s="168"/>
      <c r="B75" s="173" t="s">
        <v>658</v>
      </c>
      <c r="C75" s="169"/>
      <c r="D75" s="170"/>
      <c r="E75" s="212"/>
      <c r="F75" s="8"/>
      <c r="G75" s="8"/>
      <c r="H75" s="8"/>
      <c r="I75" s="8"/>
      <c r="J75" s="8"/>
      <c r="K75" s="8"/>
      <c r="L75" s="8"/>
      <c r="M75" s="8">
        <v>150000</v>
      </c>
    </row>
    <row r="76" spans="1:13" s="171" customFormat="1" ht="12.75" customHeight="1">
      <c r="A76" s="168"/>
      <c r="B76" s="173" t="s">
        <v>486</v>
      </c>
      <c r="C76" s="169"/>
      <c r="D76" s="170"/>
      <c r="E76" s="212"/>
      <c r="F76" s="8"/>
      <c r="G76" s="8"/>
      <c r="H76" s="8"/>
      <c r="I76" s="8"/>
      <c r="J76" s="8"/>
      <c r="K76" s="8"/>
      <c r="L76" s="8"/>
      <c r="M76" s="8">
        <v>30000</v>
      </c>
    </row>
    <row r="77" spans="1:13" ht="12.75" customHeight="1">
      <c r="A77" s="141" t="s">
        <v>254</v>
      </c>
      <c r="B77" s="152" t="s">
        <v>255</v>
      </c>
      <c r="C77" s="184" t="s">
        <v>125</v>
      </c>
      <c r="D77" s="166">
        <v>7430000</v>
      </c>
      <c r="E77" s="211">
        <v>9535130</v>
      </c>
      <c r="F77" s="7">
        <f>SUM(F64:F73)</f>
        <v>0</v>
      </c>
      <c r="G77" s="7">
        <f aca="true" t="shared" si="9" ref="G77:L77">SUM(G64:G73)</f>
        <v>0</v>
      </c>
      <c r="H77" s="7">
        <f t="shared" si="9"/>
        <v>0</v>
      </c>
      <c r="I77" s="7">
        <f t="shared" si="9"/>
        <v>0</v>
      </c>
      <c r="J77" s="7">
        <f t="shared" si="9"/>
        <v>0</v>
      </c>
      <c r="K77" s="7">
        <f t="shared" si="9"/>
        <v>0</v>
      </c>
      <c r="L77" s="7">
        <f t="shared" si="9"/>
        <v>0</v>
      </c>
      <c r="M77" s="7">
        <v>9535130</v>
      </c>
    </row>
    <row r="78" spans="1:13" ht="12.75" customHeight="1" hidden="1">
      <c r="A78" s="140" t="s">
        <v>256</v>
      </c>
      <c r="B78" s="148" t="s">
        <v>257</v>
      </c>
      <c r="C78" s="145" t="s">
        <v>326</v>
      </c>
      <c r="D78" s="159">
        <f>SUM(F78:M78)</f>
        <v>0</v>
      </c>
      <c r="E78" s="210"/>
      <c r="F78" s="6"/>
      <c r="G78" s="3"/>
      <c r="H78" s="3"/>
      <c r="I78" s="3"/>
      <c r="J78" s="3"/>
      <c r="K78" s="3"/>
      <c r="L78" s="3"/>
      <c r="M78" s="3"/>
    </row>
    <row r="79" spans="1:13" ht="12.75" customHeight="1" hidden="1">
      <c r="A79" s="140" t="s">
        <v>258</v>
      </c>
      <c r="B79" s="148" t="s">
        <v>259</v>
      </c>
      <c r="C79" s="145" t="s">
        <v>327</v>
      </c>
      <c r="D79" s="159">
        <f>SUM(F79:M79)</f>
        <v>0</v>
      </c>
      <c r="E79" s="210"/>
      <c r="F79" s="6"/>
      <c r="G79" s="3"/>
      <c r="H79" s="3"/>
      <c r="I79" s="3"/>
      <c r="J79" s="3"/>
      <c r="K79" s="3"/>
      <c r="L79" s="3"/>
      <c r="M79" s="3"/>
    </row>
    <row r="80" spans="1:13" ht="12.75" customHeight="1" hidden="1">
      <c r="A80" s="140" t="s">
        <v>260</v>
      </c>
      <c r="B80" s="148" t="s">
        <v>261</v>
      </c>
      <c r="C80" s="145" t="s">
        <v>328</v>
      </c>
      <c r="D80" s="159">
        <f>SUM(F80:M80)</f>
        <v>0</v>
      </c>
      <c r="E80" s="210"/>
      <c r="F80" s="6"/>
      <c r="G80" s="3"/>
      <c r="H80" s="3"/>
      <c r="I80" s="3"/>
      <c r="J80" s="3"/>
      <c r="K80" s="3"/>
      <c r="L80" s="3"/>
      <c r="M80" s="3"/>
    </row>
    <row r="81" spans="1:13" ht="12.75" customHeight="1" hidden="1">
      <c r="A81" s="140" t="s">
        <v>262</v>
      </c>
      <c r="B81" s="148" t="s">
        <v>263</v>
      </c>
      <c r="C81" s="145" t="s">
        <v>329</v>
      </c>
      <c r="D81" s="159">
        <f>SUM(F81:M81)</f>
        <v>0</v>
      </c>
      <c r="E81" s="210"/>
      <c r="F81" s="6"/>
      <c r="G81" s="3"/>
      <c r="H81" s="3"/>
      <c r="I81" s="3"/>
      <c r="J81" s="3"/>
      <c r="K81" s="3"/>
      <c r="L81" s="3"/>
      <c r="M81" s="3"/>
    </row>
    <row r="82" spans="1:13" ht="12.75" customHeight="1" hidden="1">
      <c r="A82" s="140" t="s">
        <v>264</v>
      </c>
      <c r="B82" s="148" t="s">
        <v>265</v>
      </c>
      <c r="C82" s="145" t="s">
        <v>330</v>
      </c>
      <c r="D82" s="159">
        <f>SUM(F82:M82)</f>
        <v>0</v>
      </c>
      <c r="E82" s="210"/>
      <c r="F82" s="6"/>
      <c r="G82" s="3"/>
      <c r="H82" s="3"/>
      <c r="I82" s="3"/>
      <c r="J82" s="3"/>
      <c r="K82" s="3"/>
      <c r="L82" s="3"/>
      <c r="M82" s="3"/>
    </row>
    <row r="83" spans="1:29" ht="12.75" customHeight="1">
      <c r="A83" s="140" t="s">
        <v>266</v>
      </c>
      <c r="B83" s="148" t="s">
        <v>487</v>
      </c>
      <c r="C83" s="145" t="s">
        <v>127</v>
      </c>
      <c r="D83" s="159">
        <v>1600000</v>
      </c>
      <c r="E83" s="210">
        <v>1600000</v>
      </c>
      <c r="F83" s="6"/>
      <c r="G83" s="3"/>
      <c r="H83" s="3">
        <v>1600000</v>
      </c>
      <c r="I83" s="3"/>
      <c r="J83" s="3"/>
      <c r="K83" s="3"/>
      <c r="L83" s="3"/>
      <c r="M83" s="3"/>
      <c r="AC83">
        <v>0</v>
      </c>
    </row>
    <row r="84" spans="1:13" s="171" customFormat="1" ht="12.75" customHeight="1">
      <c r="A84" s="168"/>
      <c r="B84" s="173" t="s">
        <v>659</v>
      </c>
      <c r="C84" s="169"/>
      <c r="D84" s="170"/>
      <c r="E84" s="212"/>
      <c r="F84" s="8"/>
      <c r="G84" s="9"/>
      <c r="H84" s="9"/>
      <c r="I84" s="9"/>
      <c r="J84" s="9"/>
      <c r="K84" s="9"/>
      <c r="L84" s="9"/>
      <c r="M84" s="9"/>
    </row>
    <row r="85" spans="1:13" s="171" customFormat="1" ht="12.75" customHeight="1">
      <c r="A85" s="168"/>
      <c r="B85" s="173" t="s">
        <v>488</v>
      </c>
      <c r="C85" s="169"/>
      <c r="D85" s="170"/>
      <c r="E85" s="212"/>
      <c r="F85" s="8"/>
      <c r="G85" s="9"/>
      <c r="H85" s="9"/>
      <c r="I85" s="9"/>
      <c r="J85" s="9"/>
      <c r="K85" s="9"/>
      <c r="L85" s="9"/>
      <c r="M85" s="9"/>
    </row>
    <row r="86" spans="1:13" s="171" customFormat="1" ht="12.75" customHeight="1">
      <c r="A86" s="168">
        <v>66</v>
      </c>
      <c r="B86" s="173" t="s">
        <v>654</v>
      </c>
      <c r="C86" s="169"/>
      <c r="D86" s="170">
        <v>50000</v>
      </c>
      <c r="E86" s="212">
        <v>50000</v>
      </c>
      <c r="F86" s="8"/>
      <c r="G86" s="9"/>
      <c r="H86" s="9"/>
      <c r="I86" s="9"/>
      <c r="J86" s="9">
        <v>50000</v>
      </c>
      <c r="K86" s="9"/>
      <c r="L86" s="9"/>
      <c r="M86" s="9"/>
    </row>
    <row r="87" spans="1:13" ht="12.75" customHeight="1" hidden="1">
      <c r="A87" s="140" t="s">
        <v>267</v>
      </c>
      <c r="B87" s="148" t="s">
        <v>268</v>
      </c>
      <c r="C87" s="145" t="s">
        <v>331</v>
      </c>
      <c r="D87" s="159">
        <f>SUM(F87:M87)</f>
        <v>0</v>
      </c>
      <c r="E87" s="210"/>
      <c r="F87" s="6"/>
      <c r="G87" s="3"/>
      <c r="H87" s="3"/>
      <c r="I87" s="3"/>
      <c r="J87" s="3"/>
      <c r="K87" s="3"/>
      <c r="L87" s="3"/>
      <c r="M87" s="3"/>
    </row>
    <row r="88" spans="1:13" ht="12.75" customHeight="1" hidden="1">
      <c r="A88" s="140" t="s">
        <v>269</v>
      </c>
      <c r="B88" s="148" t="s">
        <v>270</v>
      </c>
      <c r="C88" s="145" t="s">
        <v>332</v>
      </c>
      <c r="D88" s="159">
        <f>SUM(F88:M88)</f>
        <v>0</v>
      </c>
      <c r="E88" s="210"/>
      <c r="F88" s="6"/>
      <c r="G88" s="3"/>
      <c r="H88" s="3"/>
      <c r="I88" s="3"/>
      <c r="J88" s="3"/>
      <c r="K88" s="3"/>
      <c r="L88" s="3"/>
      <c r="M88" s="3"/>
    </row>
    <row r="89" spans="1:13" ht="12.75" customHeight="1" hidden="1">
      <c r="A89" s="140" t="s">
        <v>271</v>
      </c>
      <c r="B89" s="148" t="s">
        <v>272</v>
      </c>
      <c r="C89" s="145" t="s">
        <v>333</v>
      </c>
      <c r="D89" s="159">
        <f>SUM(F89:M89)</f>
        <v>0</v>
      </c>
      <c r="E89" s="210"/>
      <c r="F89" s="6"/>
      <c r="G89" s="3"/>
      <c r="H89" s="3"/>
      <c r="I89" s="3"/>
      <c r="J89" s="3"/>
      <c r="K89" s="3"/>
      <c r="L89" s="3"/>
      <c r="M89" s="3"/>
    </row>
    <row r="90" spans="1:13" ht="12.75" hidden="1">
      <c r="A90" s="140" t="s">
        <v>273</v>
      </c>
      <c r="B90" s="149" t="s">
        <v>274</v>
      </c>
      <c r="C90" s="145" t="s">
        <v>334</v>
      </c>
      <c r="D90" s="159">
        <f>SUM(F90:M90)</f>
        <v>0</v>
      </c>
      <c r="E90" s="210"/>
      <c r="F90" s="6"/>
      <c r="G90" s="3"/>
      <c r="H90" s="3"/>
      <c r="I90" s="3"/>
      <c r="J90" s="3"/>
      <c r="K90" s="3"/>
      <c r="L90" s="3"/>
      <c r="M90" s="3"/>
    </row>
    <row r="91" spans="1:13" ht="12.75" customHeight="1" hidden="1">
      <c r="A91" s="140" t="s">
        <v>275</v>
      </c>
      <c r="B91" s="148" t="s">
        <v>276</v>
      </c>
      <c r="C91" s="145" t="s">
        <v>335</v>
      </c>
      <c r="D91" s="159">
        <f>SUM(F91:M91)</f>
        <v>0</v>
      </c>
      <c r="E91" s="210"/>
      <c r="F91" s="6"/>
      <c r="G91" s="3"/>
      <c r="H91" s="3"/>
      <c r="I91" s="3"/>
      <c r="J91" s="3"/>
      <c r="K91" s="3"/>
      <c r="L91" s="3"/>
      <c r="M91" s="3"/>
    </row>
    <row r="92" spans="1:13" ht="12.75" hidden="1">
      <c r="A92" s="140" t="s">
        <v>277</v>
      </c>
      <c r="B92" s="149" t="s">
        <v>9</v>
      </c>
      <c r="C92" s="145" t="s">
        <v>336</v>
      </c>
      <c r="D92" s="159">
        <f aca="true" t="shared" si="10" ref="D92:D114">SUM(F92:M92)</f>
        <v>0</v>
      </c>
      <c r="E92" s="210"/>
      <c r="F92" s="6"/>
      <c r="G92" s="3"/>
      <c r="H92" s="3"/>
      <c r="I92" s="3"/>
      <c r="J92" s="3"/>
      <c r="K92" s="3"/>
      <c r="L92" s="3"/>
      <c r="M92" s="3"/>
    </row>
    <row r="93" spans="1:13" ht="12.75" customHeight="1">
      <c r="A93" s="141" t="s">
        <v>278</v>
      </c>
      <c r="B93" s="152" t="s">
        <v>279</v>
      </c>
      <c r="C93" s="184" t="s">
        <v>127</v>
      </c>
      <c r="D93" s="166">
        <v>1650000</v>
      </c>
      <c r="E93" s="211">
        <v>1650000</v>
      </c>
      <c r="F93" s="7"/>
      <c r="G93" s="7">
        <f>SUM(G78:G92)</f>
        <v>0</v>
      </c>
      <c r="H93" s="7">
        <f>SUM(H78:H92)</f>
        <v>1600000</v>
      </c>
      <c r="I93" s="7">
        <f>SUM(I78:I92)</f>
        <v>0</v>
      </c>
      <c r="J93" s="7">
        <v>50000</v>
      </c>
      <c r="K93" s="7">
        <f>SUM(K84:K92)</f>
        <v>0</v>
      </c>
      <c r="L93" s="7">
        <f>SUM(L84:L92)</f>
        <v>0</v>
      </c>
      <c r="M93" s="7">
        <f>SUM(M78:M92)</f>
        <v>0</v>
      </c>
    </row>
    <row r="94" spans="1:13" ht="12.75" hidden="1">
      <c r="A94" s="140" t="s">
        <v>280</v>
      </c>
      <c r="B94" s="153" t="s">
        <v>281</v>
      </c>
      <c r="C94" s="145" t="s">
        <v>337</v>
      </c>
      <c r="D94" s="159">
        <f t="shared" si="10"/>
        <v>0</v>
      </c>
      <c r="E94" s="210"/>
      <c r="F94" s="6"/>
      <c r="G94" s="3"/>
      <c r="H94" s="3"/>
      <c r="I94" s="3"/>
      <c r="J94" s="3"/>
      <c r="K94" s="3"/>
      <c r="L94" s="3"/>
      <c r="M94" s="3"/>
    </row>
    <row r="95" spans="1:13" ht="12.75" hidden="1">
      <c r="A95" s="140" t="s">
        <v>282</v>
      </c>
      <c r="B95" s="153" t="s">
        <v>283</v>
      </c>
      <c r="C95" s="145" t="s">
        <v>338</v>
      </c>
      <c r="D95" s="159">
        <f t="shared" si="10"/>
        <v>0</v>
      </c>
      <c r="E95" s="210"/>
      <c r="F95" s="6"/>
      <c r="G95" s="3"/>
      <c r="H95" s="3"/>
      <c r="I95" s="3"/>
      <c r="J95" s="3"/>
      <c r="K95" s="3"/>
      <c r="L95" s="3"/>
      <c r="M95" s="3"/>
    </row>
    <row r="96" spans="1:13" ht="12.75" hidden="1">
      <c r="A96" s="140" t="s">
        <v>284</v>
      </c>
      <c r="B96" s="153" t="s">
        <v>285</v>
      </c>
      <c r="C96" s="145" t="s">
        <v>339</v>
      </c>
      <c r="D96" s="159">
        <f t="shared" si="10"/>
        <v>0</v>
      </c>
      <c r="E96" s="210"/>
      <c r="F96" s="6"/>
      <c r="G96" s="3"/>
      <c r="H96" s="3"/>
      <c r="I96" s="3"/>
      <c r="J96" s="3"/>
      <c r="K96" s="3"/>
      <c r="L96" s="3"/>
      <c r="M96" s="3"/>
    </row>
    <row r="97" spans="1:13" ht="12.75" hidden="1">
      <c r="A97" s="140" t="s">
        <v>286</v>
      </c>
      <c r="B97" s="153" t="s">
        <v>287</v>
      </c>
      <c r="C97" s="145" t="s">
        <v>340</v>
      </c>
      <c r="D97" s="159">
        <f t="shared" si="10"/>
        <v>0</v>
      </c>
      <c r="E97" s="210"/>
      <c r="F97" s="6"/>
      <c r="G97" s="3"/>
      <c r="H97" s="3"/>
      <c r="I97" s="3"/>
      <c r="J97" s="3"/>
      <c r="K97" s="3"/>
      <c r="L97" s="3"/>
      <c r="M97" s="3"/>
    </row>
    <row r="98" spans="1:13" ht="12.75" hidden="1">
      <c r="A98" s="140" t="s">
        <v>288</v>
      </c>
      <c r="B98" s="146" t="s">
        <v>289</v>
      </c>
      <c r="C98" s="145" t="s">
        <v>341</v>
      </c>
      <c r="D98" s="159">
        <f t="shared" si="10"/>
        <v>0</v>
      </c>
      <c r="E98" s="210"/>
      <c r="F98" s="6"/>
      <c r="G98" s="3"/>
      <c r="H98" s="3"/>
      <c r="I98" s="3"/>
      <c r="J98" s="3"/>
      <c r="K98" s="3"/>
      <c r="L98" s="3"/>
      <c r="M98" s="3"/>
    </row>
    <row r="99" spans="1:13" ht="12.75" hidden="1">
      <c r="A99" s="140" t="s">
        <v>290</v>
      </c>
      <c r="B99" s="146" t="s">
        <v>291</v>
      </c>
      <c r="C99" s="145" t="s">
        <v>342</v>
      </c>
      <c r="D99" s="159">
        <f t="shared" si="10"/>
        <v>0</v>
      </c>
      <c r="E99" s="210"/>
      <c r="F99" s="6"/>
      <c r="G99" s="3"/>
      <c r="H99" s="3"/>
      <c r="I99" s="3"/>
      <c r="J99" s="3"/>
      <c r="K99" s="3"/>
      <c r="L99" s="3"/>
      <c r="M99" s="3"/>
    </row>
    <row r="100" spans="1:13" ht="12.75" hidden="1">
      <c r="A100" s="140" t="s">
        <v>292</v>
      </c>
      <c r="B100" s="146" t="s">
        <v>293</v>
      </c>
      <c r="C100" s="145" t="s">
        <v>343</v>
      </c>
      <c r="D100" s="159">
        <f t="shared" si="10"/>
        <v>0</v>
      </c>
      <c r="E100" s="210"/>
      <c r="F100" s="6"/>
      <c r="G100" s="3"/>
      <c r="H100" s="3"/>
      <c r="I100" s="3"/>
      <c r="J100" s="3"/>
      <c r="K100" s="3"/>
      <c r="L100" s="3"/>
      <c r="M100" s="3"/>
    </row>
    <row r="101" spans="1:13" ht="12.75">
      <c r="A101" s="141" t="s">
        <v>294</v>
      </c>
      <c r="B101" s="154" t="s">
        <v>295</v>
      </c>
      <c r="C101" s="184" t="s">
        <v>128</v>
      </c>
      <c r="D101" s="166">
        <v>71381000</v>
      </c>
      <c r="E101" s="211">
        <v>73626742</v>
      </c>
      <c r="F101" s="7"/>
      <c r="G101" s="7"/>
      <c r="H101" s="7">
        <f aca="true" t="shared" si="11" ref="H101:M101">SUM(H94:H100)</f>
        <v>0</v>
      </c>
      <c r="I101" s="7">
        <f t="shared" si="11"/>
        <v>0</v>
      </c>
      <c r="J101" s="7">
        <v>73626742</v>
      </c>
      <c r="K101" s="7">
        <f t="shared" si="11"/>
        <v>0</v>
      </c>
      <c r="L101" s="7">
        <f t="shared" si="11"/>
        <v>0</v>
      </c>
      <c r="M101" s="7">
        <f t="shared" si="11"/>
        <v>0</v>
      </c>
    </row>
    <row r="102" spans="1:13" ht="12.75" customHeight="1" hidden="1">
      <c r="A102" s="140" t="s">
        <v>296</v>
      </c>
      <c r="B102" s="148" t="s">
        <v>297</v>
      </c>
      <c r="C102" s="184" t="s">
        <v>344</v>
      </c>
      <c r="D102" s="159">
        <f t="shared" si="10"/>
        <v>0</v>
      </c>
      <c r="E102" s="210"/>
      <c r="F102" s="6"/>
      <c r="G102" s="3"/>
      <c r="H102" s="3"/>
      <c r="I102" s="3"/>
      <c r="J102" s="3"/>
      <c r="K102" s="3"/>
      <c r="L102" s="3"/>
      <c r="M102" s="3"/>
    </row>
    <row r="103" spans="1:13" ht="12.75" customHeight="1" hidden="1">
      <c r="A103" s="140" t="s">
        <v>298</v>
      </c>
      <c r="B103" s="148" t="s">
        <v>299</v>
      </c>
      <c r="C103" s="184" t="s">
        <v>345</v>
      </c>
      <c r="D103" s="159">
        <f t="shared" si="10"/>
        <v>0</v>
      </c>
      <c r="E103" s="210"/>
      <c r="F103" s="6"/>
      <c r="G103" s="3"/>
      <c r="H103" s="3"/>
      <c r="I103" s="3"/>
      <c r="J103" s="3"/>
      <c r="K103" s="3"/>
      <c r="L103" s="3"/>
      <c r="M103" s="3"/>
    </row>
    <row r="104" spans="1:13" ht="12.75" customHeight="1" hidden="1">
      <c r="A104" s="140" t="s">
        <v>300</v>
      </c>
      <c r="B104" s="148" t="s">
        <v>301</v>
      </c>
      <c r="C104" s="184" t="s">
        <v>346</v>
      </c>
      <c r="D104" s="159">
        <f t="shared" si="10"/>
        <v>0</v>
      </c>
      <c r="E104" s="210"/>
      <c r="F104" s="6"/>
      <c r="G104" s="3"/>
      <c r="H104" s="3"/>
      <c r="I104" s="3"/>
      <c r="J104" s="3"/>
      <c r="K104" s="3"/>
      <c r="L104" s="3"/>
      <c r="M104" s="3"/>
    </row>
    <row r="105" spans="1:13" ht="12.75" customHeight="1" hidden="1">
      <c r="A105" s="140" t="s">
        <v>302</v>
      </c>
      <c r="B105" s="148" t="s">
        <v>303</v>
      </c>
      <c r="C105" s="184" t="s">
        <v>347</v>
      </c>
      <c r="D105" s="159">
        <f t="shared" si="10"/>
        <v>0</v>
      </c>
      <c r="E105" s="210"/>
      <c r="F105" s="6"/>
      <c r="G105" s="3"/>
      <c r="H105" s="3"/>
      <c r="I105" s="3"/>
      <c r="J105" s="3"/>
      <c r="K105" s="3"/>
      <c r="L105" s="3"/>
      <c r="M105" s="3"/>
    </row>
    <row r="106" spans="1:13" ht="12.75" customHeight="1">
      <c r="A106" s="141" t="s">
        <v>304</v>
      </c>
      <c r="B106" s="152" t="s">
        <v>305</v>
      </c>
      <c r="C106" s="184" t="s">
        <v>129</v>
      </c>
      <c r="D106" s="166">
        <v>22126173</v>
      </c>
      <c r="E106" s="211">
        <v>33893329</v>
      </c>
      <c r="F106" s="7">
        <f>SUM(F102:F105)</f>
        <v>0</v>
      </c>
      <c r="G106" s="7">
        <f aca="true" t="shared" si="12" ref="G106:M106">SUM(G102:G105)</f>
        <v>0</v>
      </c>
      <c r="H106" s="7">
        <f t="shared" si="12"/>
        <v>0</v>
      </c>
      <c r="I106" s="7">
        <f t="shared" si="12"/>
        <v>0</v>
      </c>
      <c r="J106" s="7">
        <v>33893329</v>
      </c>
      <c r="K106" s="7">
        <f t="shared" si="12"/>
        <v>0</v>
      </c>
      <c r="L106" s="7">
        <f t="shared" si="12"/>
        <v>0</v>
      </c>
      <c r="M106" s="7">
        <f t="shared" si="12"/>
        <v>0</v>
      </c>
    </row>
    <row r="107" spans="1:13" ht="12.75" customHeight="1" hidden="1">
      <c r="A107" s="140" t="s">
        <v>306</v>
      </c>
      <c r="B107" s="148" t="s">
        <v>307</v>
      </c>
      <c r="C107" s="145" t="s">
        <v>348</v>
      </c>
      <c r="D107" s="159">
        <f t="shared" si="10"/>
        <v>0</v>
      </c>
      <c r="E107" s="210"/>
      <c r="F107" s="6"/>
      <c r="G107" s="3"/>
      <c r="H107" s="3"/>
      <c r="I107" s="3"/>
      <c r="J107" s="3"/>
      <c r="K107" s="3"/>
      <c r="L107" s="3"/>
      <c r="M107" s="3"/>
    </row>
    <row r="108" spans="1:13" ht="12.75" customHeight="1" hidden="1">
      <c r="A108" s="140" t="s">
        <v>308</v>
      </c>
      <c r="B108" s="148" t="s">
        <v>309</v>
      </c>
      <c r="C108" s="145" t="s">
        <v>349</v>
      </c>
      <c r="D108" s="159">
        <f t="shared" si="10"/>
        <v>0</v>
      </c>
      <c r="E108" s="210"/>
      <c r="F108" s="6"/>
      <c r="G108" s="3"/>
      <c r="H108" s="3"/>
      <c r="I108" s="3"/>
      <c r="J108" s="3"/>
      <c r="K108" s="3"/>
      <c r="L108" s="3"/>
      <c r="M108" s="3"/>
    </row>
    <row r="109" spans="1:13" ht="12.75" customHeight="1" hidden="1">
      <c r="A109" s="140" t="s">
        <v>310</v>
      </c>
      <c r="B109" s="148" t="s">
        <v>311</v>
      </c>
      <c r="C109" s="145" t="s">
        <v>350</v>
      </c>
      <c r="D109" s="159">
        <f t="shared" si="10"/>
        <v>0</v>
      </c>
      <c r="E109" s="210"/>
      <c r="F109" s="6"/>
      <c r="G109" s="3"/>
      <c r="H109" s="3"/>
      <c r="I109" s="3"/>
      <c r="J109" s="3"/>
      <c r="K109" s="3"/>
      <c r="L109" s="3"/>
      <c r="M109" s="3"/>
    </row>
    <row r="110" spans="1:13" ht="12.75" customHeight="1" hidden="1">
      <c r="A110" s="140" t="s">
        <v>312</v>
      </c>
      <c r="B110" s="148" t="s">
        <v>313</v>
      </c>
      <c r="C110" s="145" t="s">
        <v>351</v>
      </c>
      <c r="D110" s="159">
        <f t="shared" si="10"/>
        <v>0</v>
      </c>
      <c r="E110" s="210"/>
      <c r="F110" s="6"/>
      <c r="G110" s="3"/>
      <c r="H110" s="3"/>
      <c r="I110" s="3"/>
      <c r="J110" s="3"/>
      <c r="K110" s="3"/>
      <c r="L110" s="3"/>
      <c r="M110" s="3"/>
    </row>
    <row r="111" spans="1:13" ht="12.75" customHeight="1" hidden="1">
      <c r="A111" s="140" t="s">
        <v>314</v>
      </c>
      <c r="B111" s="148" t="s">
        <v>315</v>
      </c>
      <c r="C111" s="145" t="s">
        <v>352</v>
      </c>
      <c r="D111" s="159">
        <f t="shared" si="10"/>
        <v>0</v>
      </c>
      <c r="E111" s="210"/>
      <c r="F111" s="6"/>
      <c r="G111" s="3"/>
      <c r="H111" s="3"/>
      <c r="I111" s="3"/>
      <c r="J111" s="3"/>
      <c r="K111" s="3"/>
      <c r="L111" s="3"/>
      <c r="M111" s="3"/>
    </row>
    <row r="112" spans="1:13" ht="12.75" customHeight="1" hidden="1">
      <c r="A112" s="140" t="s">
        <v>316</v>
      </c>
      <c r="B112" s="148" t="s">
        <v>317</v>
      </c>
      <c r="C112" s="145" t="s">
        <v>353</v>
      </c>
      <c r="D112" s="159">
        <f t="shared" si="10"/>
        <v>0</v>
      </c>
      <c r="E112" s="210"/>
      <c r="F112" s="6"/>
      <c r="G112" s="3"/>
      <c r="H112" s="3"/>
      <c r="I112" s="3"/>
      <c r="J112" s="3"/>
      <c r="K112" s="3"/>
      <c r="L112" s="3"/>
      <c r="M112" s="3"/>
    </row>
    <row r="113" spans="1:13" ht="12.75" customHeight="1" hidden="1">
      <c r="A113" s="140" t="s">
        <v>318</v>
      </c>
      <c r="B113" s="148" t="s">
        <v>319</v>
      </c>
      <c r="C113" s="145" t="s">
        <v>354</v>
      </c>
      <c r="D113" s="159">
        <f t="shared" si="10"/>
        <v>0</v>
      </c>
      <c r="E113" s="210"/>
      <c r="F113" s="6"/>
      <c r="G113" s="3"/>
      <c r="H113" s="3"/>
      <c r="I113" s="3"/>
      <c r="J113" s="3"/>
      <c r="K113" s="3"/>
      <c r="L113" s="3"/>
      <c r="M113" s="3"/>
    </row>
    <row r="114" spans="1:13" ht="12.75" customHeight="1" hidden="1">
      <c r="A114" s="140" t="s">
        <v>320</v>
      </c>
      <c r="B114" s="148" t="s">
        <v>321</v>
      </c>
      <c r="C114" s="145" t="s">
        <v>355</v>
      </c>
      <c r="D114" s="159">
        <f t="shared" si="10"/>
        <v>0</v>
      </c>
      <c r="E114" s="210"/>
      <c r="F114" s="6"/>
      <c r="G114" s="3"/>
      <c r="H114" s="3"/>
      <c r="I114" s="3"/>
      <c r="J114" s="3"/>
      <c r="K114" s="3"/>
      <c r="L114" s="3"/>
      <c r="M114" s="3"/>
    </row>
    <row r="115" spans="1:13" ht="12.75" customHeight="1">
      <c r="A115" s="141" t="s">
        <v>322</v>
      </c>
      <c r="B115" s="152" t="s">
        <v>323</v>
      </c>
      <c r="C115" s="184" t="s">
        <v>131</v>
      </c>
      <c r="D115" s="166">
        <v>300000</v>
      </c>
      <c r="E115" s="211">
        <v>300000</v>
      </c>
      <c r="F115" s="7">
        <v>300000</v>
      </c>
      <c r="G115" s="7">
        <f aca="true" t="shared" si="13" ref="G115:M115">SUM(G107:G114)</f>
        <v>0</v>
      </c>
      <c r="H115" s="7">
        <f t="shared" si="13"/>
        <v>0</v>
      </c>
      <c r="I115" s="7">
        <f t="shared" si="13"/>
        <v>0</v>
      </c>
      <c r="J115" s="7">
        <f t="shared" si="13"/>
        <v>0</v>
      </c>
      <c r="K115" s="7">
        <f t="shared" si="13"/>
        <v>0</v>
      </c>
      <c r="L115" s="7">
        <f t="shared" si="13"/>
        <v>0</v>
      </c>
      <c r="M115" s="7">
        <f t="shared" si="13"/>
        <v>0</v>
      </c>
    </row>
    <row r="116" spans="1:13" ht="12.75">
      <c r="A116" s="141" t="s">
        <v>324</v>
      </c>
      <c r="B116" s="154" t="s">
        <v>325</v>
      </c>
      <c r="C116" s="184" t="s">
        <v>639</v>
      </c>
      <c r="D116" s="166">
        <v>142216503</v>
      </c>
      <c r="E116" s="211">
        <v>165111626</v>
      </c>
      <c r="F116" s="7">
        <v>8214603</v>
      </c>
      <c r="G116" s="7">
        <f aca="true" t="shared" si="14" ref="G116:M116">G26+G27+G63+G77+G93+G101+G106+G115</f>
        <v>19438990</v>
      </c>
      <c r="H116" s="7">
        <f t="shared" si="14"/>
        <v>1600000</v>
      </c>
      <c r="I116" s="7">
        <f t="shared" si="14"/>
        <v>470000</v>
      </c>
      <c r="J116" s="7">
        <f t="shared" si="14"/>
        <v>118191070</v>
      </c>
      <c r="K116" s="7">
        <f t="shared" si="14"/>
        <v>4088370</v>
      </c>
      <c r="L116" s="7">
        <v>2498620</v>
      </c>
      <c r="M116" s="7">
        <f t="shared" si="14"/>
        <v>10609973</v>
      </c>
    </row>
    <row r="119" spans="4:5" ht="12.75">
      <c r="D119" s="10"/>
      <c r="E119" s="10"/>
    </row>
  </sheetData>
  <sheetProtection/>
  <mergeCells count="2">
    <mergeCell ref="C4:M4"/>
    <mergeCell ref="A2:M2"/>
  </mergeCells>
  <printOptions/>
  <pageMargins left="0.7480314960629921" right="0.7480314960629921" top="0.5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I29"/>
  <sheetViews>
    <sheetView zoomScalePageLayoutView="0" workbookViewId="0" topLeftCell="A1">
      <selection activeCell="B4" sqref="B4:I4"/>
    </sheetView>
  </sheetViews>
  <sheetFormatPr defaultColWidth="9.140625" defaultRowHeight="12.75"/>
  <cols>
    <col min="1" max="1" width="4.421875" style="0" customWidth="1"/>
    <col min="2" max="2" width="58.8515625" style="0" customWidth="1"/>
    <col min="3" max="3" width="6.8515625" style="0" customWidth="1"/>
    <col min="4" max="5" width="11.7109375" style="0" customWidth="1"/>
    <col min="8" max="8" width="9.00390625" style="0" customWidth="1"/>
    <col min="9" max="9" width="9.140625" style="0" hidden="1" customWidth="1"/>
  </cols>
  <sheetData>
    <row r="2" spans="2:9" ht="12.75">
      <c r="B2" s="246" t="s">
        <v>716</v>
      </c>
      <c r="C2" s="246"/>
      <c r="D2" s="246"/>
      <c r="E2" s="246"/>
      <c r="F2" s="246"/>
      <c r="G2" s="246"/>
      <c r="H2" s="246"/>
      <c r="I2" s="165"/>
    </row>
    <row r="3" spans="2:9" ht="12.75">
      <c r="B3" s="246" t="s">
        <v>588</v>
      </c>
      <c r="C3" s="246"/>
      <c r="D3" s="246"/>
      <c r="E3" s="246"/>
      <c r="F3" s="246"/>
      <c r="G3" s="246"/>
      <c r="H3" s="246"/>
      <c r="I3" s="165"/>
    </row>
    <row r="4" spans="2:9" ht="12.75">
      <c r="B4" s="247" t="s">
        <v>735</v>
      </c>
      <c r="C4" s="247"/>
      <c r="D4" s="247"/>
      <c r="E4" s="247"/>
      <c r="F4" s="247"/>
      <c r="G4" s="247"/>
      <c r="H4" s="247"/>
      <c r="I4" s="247"/>
    </row>
    <row r="5" ht="5.25" customHeight="1"/>
    <row r="6" spans="1:8" ht="25.5">
      <c r="A6" s="5" t="s">
        <v>357</v>
      </c>
      <c r="B6" s="180" t="s">
        <v>118</v>
      </c>
      <c r="C6" s="158" t="s">
        <v>356</v>
      </c>
      <c r="D6" s="158" t="s">
        <v>86</v>
      </c>
      <c r="E6" s="158" t="s">
        <v>706</v>
      </c>
      <c r="F6" s="158">
        <v>841112</v>
      </c>
      <c r="G6" s="158">
        <v>841901</v>
      </c>
      <c r="H6" s="158">
        <v>841403</v>
      </c>
    </row>
    <row r="7" spans="1:8" ht="12.75" customHeight="1">
      <c r="A7" s="160" t="s">
        <v>147</v>
      </c>
      <c r="B7" s="148" t="s">
        <v>543</v>
      </c>
      <c r="C7" s="142" t="s">
        <v>544</v>
      </c>
      <c r="D7" s="154"/>
      <c r="E7" s="154"/>
      <c r="F7" s="3"/>
      <c r="G7" s="3"/>
      <c r="H7" s="3"/>
    </row>
    <row r="8" spans="1:8" ht="12.75" customHeight="1">
      <c r="A8" s="160" t="s">
        <v>149</v>
      </c>
      <c r="B8" s="148" t="s">
        <v>545</v>
      </c>
      <c r="C8" s="142" t="s">
        <v>546</v>
      </c>
      <c r="D8" s="154"/>
      <c r="E8" s="154"/>
      <c r="F8" s="3"/>
      <c r="G8" s="3"/>
      <c r="H8" s="3"/>
    </row>
    <row r="9" spans="1:8" ht="12.75" customHeight="1">
      <c r="A9" s="160" t="s">
        <v>152</v>
      </c>
      <c r="B9" s="148" t="s">
        <v>547</v>
      </c>
      <c r="C9" s="142" t="s">
        <v>548</v>
      </c>
      <c r="D9" s="154">
        <v>32000000</v>
      </c>
      <c r="E9" s="154">
        <v>32000000</v>
      </c>
      <c r="F9" s="3"/>
      <c r="G9" s="3"/>
      <c r="H9" s="3"/>
    </row>
    <row r="10" spans="1:8" ht="12.75" customHeight="1">
      <c r="A10" s="177" t="s">
        <v>155</v>
      </c>
      <c r="B10" s="152" t="s">
        <v>549</v>
      </c>
      <c r="C10" s="147" t="s">
        <v>550</v>
      </c>
      <c r="D10" s="154">
        <v>32000000</v>
      </c>
      <c r="E10" s="154">
        <v>32000000</v>
      </c>
      <c r="F10" s="3"/>
      <c r="G10" s="3"/>
      <c r="H10" s="3"/>
    </row>
    <row r="11" spans="1:8" ht="12.75">
      <c r="A11" s="160" t="s">
        <v>158</v>
      </c>
      <c r="B11" s="149" t="s">
        <v>551</v>
      </c>
      <c r="C11" s="142" t="s">
        <v>552</v>
      </c>
      <c r="D11" s="154"/>
      <c r="E11" s="154"/>
      <c r="F11" s="3"/>
      <c r="G11" s="3"/>
      <c r="H11" s="3"/>
    </row>
    <row r="12" spans="1:8" ht="12.75">
      <c r="A12" s="160" t="s">
        <v>161</v>
      </c>
      <c r="B12" s="149" t="s">
        <v>553</v>
      </c>
      <c r="C12" s="142" t="s">
        <v>554</v>
      </c>
      <c r="D12" s="154"/>
      <c r="E12" s="154"/>
      <c r="F12" s="3"/>
      <c r="G12" s="3"/>
      <c r="H12" s="3"/>
    </row>
    <row r="13" spans="1:8" ht="12.75" customHeight="1">
      <c r="A13" s="160" t="s">
        <v>164</v>
      </c>
      <c r="B13" s="148" t="s">
        <v>555</v>
      </c>
      <c r="C13" s="142" t="s">
        <v>556</v>
      </c>
      <c r="D13" s="154"/>
      <c r="E13" s="154"/>
      <c r="F13" s="3"/>
      <c r="G13" s="3"/>
      <c r="H13" s="3"/>
    </row>
    <row r="14" spans="1:8" ht="12.75" customHeight="1">
      <c r="A14" s="160" t="s">
        <v>167</v>
      </c>
      <c r="B14" s="148" t="s">
        <v>557</v>
      </c>
      <c r="C14" s="142" t="s">
        <v>558</v>
      </c>
      <c r="D14" s="154"/>
      <c r="E14" s="154"/>
      <c r="F14" s="3"/>
      <c r="G14" s="3"/>
      <c r="H14" s="3"/>
    </row>
    <row r="15" spans="1:8" ht="12.75">
      <c r="A15" s="177" t="s">
        <v>170</v>
      </c>
      <c r="B15" s="178" t="s">
        <v>559</v>
      </c>
      <c r="C15" s="147" t="s">
        <v>560</v>
      </c>
      <c r="D15" s="154"/>
      <c r="E15" s="154"/>
      <c r="F15" s="3"/>
      <c r="G15" s="3"/>
      <c r="H15" s="3"/>
    </row>
    <row r="16" spans="1:8" ht="12.75">
      <c r="A16" s="160" t="s">
        <v>173</v>
      </c>
      <c r="B16" s="149" t="s">
        <v>561</v>
      </c>
      <c r="C16" s="142" t="s">
        <v>562</v>
      </c>
      <c r="D16" s="154"/>
      <c r="E16" s="154"/>
      <c r="F16" s="3"/>
      <c r="G16" s="3"/>
      <c r="H16" s="3"/>
    </row>
    <row r="17" spans="1:8" ht="12.75">
      <c r="A17" s="160" t="s">
        <v>176</v>
      </c>
      <c r="B17" s="149" t="s">
        <v>563</v>
      </c>
      <c r="C17" s="142" t="s">
        <v>564</v>
      </c>
      <c r="D17" s="154"/>
      <c r="E17" s="154">
        <v>876908</v>
      </c>
      <c r="F17" s="3"/>
      <c r="G17" s="3">
        <v>876908</v>
      </c>
      <c r="H17" s="3"/>
    </row>
    <row r="18" spans="1:8" ht="12.75">
      <c r="A18" s="160" t="s">
        <v>179</v>
      </c>
      <c r="B18" s="149" t="s">
        <v>565</v>
      </c>
      <c r="C18" s="142" t="s">
        <v>566</v>
      </c>
      <c r="D18" s="154"/>
      <c r="E18" s="154"/>
      <c r="F18" s="3"/>
      <c r="G18" s="3"/>
      <c r="H18" s="3"/>
    </row>
    <row r="19" spans="1:8" ht="12.75">
      <c r="A19" s="160" t="s">
        <v>182</v>
      </c>
      <c r="B19" s="149" t="s">
        <v>567</v>
      </c>
      <c r="C19" s="142" t="s">
        <v>568</v>
      </c>
      <c r="D19" s="154"/>
      <c r="E19" s="154"/>
      <c r="F19" s="3"/>
      <c r="G19" s="3"/>
      <c r="H19" s="3"/>
    </row>
    <row r="20" spans="1:8" ht="12.75">
      <c r="A20" s="160" t="s">
        <v>185</v>
      </c>
      <c r="B20" s="149" t="s">
        <v>569</v>
      </c>
      <c r="C20" s="142" t="s">
        <v>570</v>
      </c>
      <c r="D20" s="154"/>
      <c r="E20" s="154"/>
      <c r="F20" s="3"/>
      <c r="G20" s="3"/>
      <c r="H20" s="3"/>
    </row>
    <row r="21" spans="1:8" ht="12.75">
      <c r="A21" s="160" t="s">
        <v>187</v>
      </c>
      <c r="B21" s="149" t="s">
        <v>571</v>
      </c>
      <c r="C21" s="142" t="s">
        <v>572</v>
      </c>
      <c r="D21" s="154"/>
      <c r="E21" s="154"/>
      <c r="F21" s="3"/>
      <c r="G21" s="3"/>
      <c r="H21" s="3"/>
    </row>
    <row r="22" spans="1:8" ht="12.75">
      <c r="A22" s="177" t="s">
        <v>189</v>
      </c>
      <c r="B22" s="178" t="s">
        <v>573</v>
      </c>
      <c r="C22" s="147" t="s">
        <v>574</v>
      </c>
      <c r="D22" s="154">
        <v>32000000</v>
      </c>
      <c r="E22" s="154">
        <v>32876908</v>
      </c>
      <c r="F22" s="3"/>
      <c r="G22" s="3">
        <v>876908</v>
      </c>
      <c r="H22" s="3"/>
    </row>
    <row r="23" spans="1:8" ht="12.75">
      <c r="A23" s="160" t="s">
        <v>191</v>
      </c>
      <c r="B23" s="149" t="s">
        <v>575</v>
      </c>
      <c r="C23" s="142" t="s">
        <v>576</v>
      </c>
      <c r="D23" s="154"/>
      <c r="E23" s="154"/>
      <c r="F23" s="3"/>
      <c r="G23" s="3"/>
      <c r="H23" s="3"/>
    </row>
    <row r="24" spans="1:8" ht="12.75" customHeight="1">
      <c r="A24" s="160" t="s">
        <v>192</v>
      </c>
      <c r="B24" s="148" t="s">
        <v>577</v>
      </c>
      <c r="C24" s="142" t="s">
        <v>578</v>
      </c>
      <c r="D24" s="154"/>
      <c r="E24" s="154"/>
      <c r="F24" s="3"/>
      <c r="G24" s="3"/>
      <c r="H24" s="3"/>
    </row>
    <row r="25" spans="1:8" ht="12.75">
      <c r="A25" s="160" t="s">
        <v>194</v>
      </c>
      <c r="B25" s="149" t="s">
        <v>579</v>
      </c>
      <c r="C25" s="142" t="s">
        <v>580</v>
      </c>
      <c r="D25" s="154"/>
      <c r="E25" s="154"/>
      <c r="F25" s="3"/>
      <c r="G25" s="3"/>
      <c r="H25" s="3"/>
    </row>
    <row r="26" spans="1:8" ht="12.75">
      <c r="A26" s="160" t="s">
        <v>196</v>
      </c>
      <c r="B26" s="149" t="s">
        <v>581</v>
      </c>
      <c r="C26" s="142" t="s">
        <v>582</v>
      </c>
      <c r="D26" s="154"/>
      <c r="E26" s="154"/>
      <c r="F26" s="3"/>
      <c r="G26" s="3"/>
      <c r="H26" s="3"/>
    </row>
    <row r="27" spans="1:8" ht="12.75">
      <c r="A27" s="177" t="s">
        <v>198</v>
      </c>
      <c r="B27" s="178" t="s">
        <v>583</v>
      </c>
      <c r="C27" s="147" t="s">
        <v>584</v>
      </c>
      <c r="D27" s="154"/>
      <c r="E27" s="154"/>
      <c r="F27" s="3"/>
      <c r="G27" s="3"/>
      <c r="H27" s="3"/>
    </row>
    <row r="28" spans="1:8" ht="12.75" customHeight="1">
      <c r="A28" s="160" t="s">
        <v>199</v>
      </c>
      <c r="B28" s="148" t="s">
        <v>585</v>
      </c>
      <c r="C28" s="142" t="s">
        <v>586</v>
      </c>
      <c r="D28" s="146"/>
      <c r="E28" s="146"/>
      <c r="F28" s="3"/>
      <c r="G28" s="3"/>
      <c r="H28" s="3"/>
    </row>
    <row r="29" spans="1:8" ht="12.75">
      <c r="A29" s="177" t="s">
        <v>201</v>
      </c>
      <c r="B29" s="179" t="s">
        <v>587</v>
      </c>
      <c r="C29" s="147" t="s">
        <v>132</v>
      </c>
      <c r="D29" s="154">
        <v>32000000</v>
      </c>
      <c r="E29" s="154">
        <v>32876908</v>
      </c>
      <c r="F29" s="3"/>
      <c r="G29" s="3">
        <v>876908</v>
      </c>
      <c r="H29" s="3"/>
    </row>
  </sheetData>
  <sheetProtection/>
  <mergeCells count="3">
    <mergeCell ref="B2:H2"/>
    <mergeCell ref="B3:H3"/>
    <mergeCell ref="B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I3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56.57421875" style="0" customWidth="1"/>
    <col min="4" max="5" width="11.8515625" style="0" customWidth="1"/>
    <col min="6" max="6" width="10.7109375" style="0" customWidth="1"/>
  </cols>
  <sheetData>
    <row r="2" spans="2:9" ht="12.75">
      <c r="B2" s="246" t="s">
        <v>716</v>
      </c>
      <c r="C2" s="246"/>
      <c r="D2" s="246"/>
      <c r="E2" s="246"/>
      <c r="F2" s="246"/>
      <c r="G2" s="246"/>
      <c r="H2" s="246"/>
      <c r="I2" s="165"/>
    </row>
    <row r="3" spans="2:9" ht="12.75">
      <c r="B3" s="246" t="s">
        <v>135</v>
      </c>
      <c r="C3" s="246"/>
      <c r="D3" s="246"/>
      <c r="E3" s="246"/>
      <c r="F3" s="246"/>
      <c r="G3" s="246"/>
      <c r="H3" s="246"/>
      <c r="I3" s="165"/>
    </row>
    <row r="4" spans="2:9" ht="12.75">
      <c r="B4" s="95"/>
      <c r="C4" s="186"/>
      <c r="D4" s="186"/>
      <c r="E4" s="186"/>
      <c r="F4" s="186"/>
      <c r="G4" s="187" t="s">
        <v>736</v>
      </c>
      <c r="H4" s="187"/>
      <c r="I4" s="165"/>
    </row>
    <row r="5" spans="1:8" ht="25.5">
      <c r="A5" s="5" t="s">
        <v>357</v>
      </c>
      <c r="B5" s="180" t="s">
        <v>118</v>
      </c>
      <c r="C5" s="158" t="s">
        <v>356</v>
      </c>
      <c r="D5" s="158" t="s">
        <v>86</v>
      </c>
      <c r="E5" s="158" t="s">
        <v>706</v>
      </c>
      <c r="F5" s="158" t="s">
        <v>640</v>
      </c>
      <c r="G5" s="158" t="s">
        <v>644</v>
      </c>
      <c r="H5" s="158" t="s">
        <v>649</v>
      </c>
    </row>
    <row r="6" spans="1:8" ht="12.75">
      <c r="A6" s="160" t="s">
        <v>147</v>
      </c>
      <c r="B6" s="149" t="s">
        <v>495</v>
      </c>
      <c r="C6" s="142" t="s">
        <v>496</v>
      </c>
      <c r="D6" s="146"/>
      <c r="E6" s="146"/>
      <c r="F6" s="3"/>
      <c r="G6" s="3"/>
      <c r="H6" s="3"/>
    </row>
    <row r="7" spans="1:8" ht="12.75" customHeight="1">
      <c r="A7" s="160" t="s">
        <v>149</v>
      </c>
      <c r="B7" s="148" t="s">
        <v>497</v>
      </c>
      <c r="C7" s="142" t="s">
        <v>498</v>
      </c>
      <c r="D7" s="146">
        <f aca="true" t="shared" si="0" ref="D7:D29">SUM(F7:H7)</f>
        <v>0</v>
      </c>
      <c r="E7" s="146"/>
      <c r="F7" s="3"/>
      <c r="G7" s="3"/>
      <c r="H7" s="3"/>
    </row>
    <row r="8" spans="1:8" ht="12.75">
      <c r="A8" s="160" t="s">
        <v>152</v>
      </c>
      <c r="B8" s="149" t="s">
        <v>499</v>
      </c>
      <c r="C8" s="142" t="s">
        <v>500</v>
      </c>
      <c r="D8" s="146">
        <v>32000000</v>
      </c>
      <c r="E8" s="146">
        <v>32000000</v>
      </c>
      <c r="F8" s="3"/>
      <c r="G8" s="3"/>
      <c r="H8" s="3">
        <v>32000000</v>
      </c>
    </row>
    <row r="9" spans="1:8" ht="12.75" customHeight="1">
      <c r="A9" s="177" t="s">
        <v>155</v>
      </c>
      <c r="B9" s="152" t="s">
        <v>501</v>
      </c>
      <c r="C9" s="147" t="s">
        <v>502</v>
      </c>
      <c r="D9" s="146">
        <f t="shared" si="0"/>
        <v>32000000</v>
      </c>
      <c r="E9" s="146">
        <v>32000000</v>
      </c>
      <c r="F9" s="3">
        <f>SUM(F6:F8)</f>
        <v>0</v>
      </c>
      <c r="G9" s="3">
        <f>SUM(G6:G8)</f>
        <v>0</v>
      </c>
      <c r="H9" s="3">
        <f>SUM(H6:H8)</f>
        <v>32000000</v>
      </c>
    </row>
    <row r="10" spans="1:8" ht="12.75" customHeight="1">
      <c r="A10" s="160" t="s">
        <v>158</v>
      </c>
      <c r="B10" s="148" t="s">
        <v>503</v>
      </c>
      <c r="C10" s="142" t="s">
        <v>504</v>
      </c>
      <c r="D10" s="146"/>
      <c r="E10" s="146">
        <v>4500000</v>
      </c>
      <c r="F10" s="3">
        <v>4500000</v>
      </c>
      <c r="G10" s="3"/>
      <c r="H10" s="3"/>
    </row>
    <row r="11" spans="1:8" ht="12.75">
      <c r="A11" s="160" t="s">
        <v>161</v>
      </c>
      <c r="B11" s="149" t="s">
        <v>505</v>
      </c>
      <c r="C11" s="142" t="s">
        <v>506</v>
      </c>
      <c r="D11" s="146">
        <f t="shared" si="0"/>
        <v>0</v>
      </c>
      <c r="E11" s="146"/>
      <c r="F11" s="3"/>
      <c r="G11" s="3"/>
      <c r="H11" s="3"/>
    </row>
    <row r="12" spans="1:8" ht="12.75" customHeight="1">
      <c r="A12" s="160" t="s">
        <v>164</v>
      </c>
      <c r="B12" s="148" t="s">
        <v>507</v>
      </c>
      <c r="C12" s="142" t="s">
        <v>508</v>
      </c>
      <c r="D12" s="146">
        <f t="shared" si="0"/>
        <v>0</v>
      </c>
      <c r="E12" s="146"/>
      <c r="F12" s="3"/>
      <c r="G12" s="3"/>
      <c r="H12" s="3"/>
    </row>
    <row r="13" spans="1:8" ht="12.75">
      <c r="A13" s="160" t="s">
        <v>167</v>
      </c>
      <c r="B13" s="149" t="s">
        <v>509</v>
      </c>
      <c r="C13" s="142" t="s">
        <v>510</v>
      </c>
      <c r="D13" s="146">
        <f t="shared" si="0"/>
        <v>0</v>
      </c>
      <c r="E13" s="146"/>
      <c r="F13" s="3"/>
      <c r="G13" s="3"/>
      <c r="H13" s="3"/>
    </row>
    <row r="14" spans="1:8" ht="12.75">
      <c r="A14" s="177" t="s">
        <v>170</v>
      </c>
      <c r="B14" s="178" t="s">
        <v>511</v>
      </c>
      <c r="C14" s="147" t="s">
        <v>512</v>
      </c>
      <c r="D14" s="146"/>
      <c r="E14" s="146">
        <v>4500000</v>
      </c>
      <c r="F14" s="3">
        <f>SUM(F10:F13)</f>
        <v>4500000</v>
      </c>
      <c r="G14" s="3">
        <f>SUM(G10:G13)</f>
        <v>0</v>
      </c>
      <c r="H14" s="3">
        <f>SUM(H10:H13)</f>
        <v>0</v>
      </c>
    </row>
    <row r="15" spans="1:8" ht="12.75" customHeight="1">
      <c r="A15" s="160" t="s">
        <v>173</v>
      </c>
      <c r="B15" s="142" t="s">
        <v>513</v>
      </c>
      <c r="C15" s="142" t="s">
        <v>514</v>
      </c>
      <c r="D15" s="146">
        <v>12505531</v>
      </c>
      <c r="E15" s="146"/>
      <c r="F15" s="3"/>
      <c r="G15" s="3"/>
      <c r="H15" s="3"/>
    </row>
    <row r="16" spans="1:8" ht="12.75" customHeight="1">
      <c r="A16" s="160" t="s">
        <v>176</v>
      </c>
      <c r="B16" s="142" t="s">
        <v>515</v>
      </c>
      <c r="C16" s="142" t="s">
        <v>516</v>
      </c>
      <c r="D16" s="146">
        <f t="shared" si="0"/>
        <v>0</v>
      </c>
      <c r="E16" s="146"/>
      <c r="F16" s="3"/>
      <c r="G16" s="3"/>
      <c r="H16" s="3"/>
    </row>
    <row r="17" spans="1:8" ht="12.75" customHeight="1">
      <c r="A17" s="177" t="s">
        <v>179</v>
      </c>
      <c r="B17" s="147" t="s">
        <v>517</v>
      </c>
      <c r="C17" s="147" t="s">
        <v>518</v>
      </c>
      <c r="D17" s="146">
        <v>12505531</v>
      </c>
      <c r="E17" s="146"/>
      <c r="F17" s="3">
        <f>SUM(F15:F16)</f>
        <v>0</v>
      </c>
      <c r="G17" s="3">
        <f>SUM(G15:G16)</f>
        <v>0</v>
      </c>
      <c r="H17" s="3">
        <f>SUM(H15:H16)</f>
        <v>0</v>
      </c>
    </row>
    <row r="18" spans="1:8" ht="12.75">
      <c r="A18" s="160" t="s">
        <v>182</v>
      </c>
      <c r="B18" s="149" t="s">
        <v>519</v>
      </c>
      <c r="C18" s="142" t="s">
        <v>520</v>
      </c>
      <c r="D18" s="146"/>
      <c r="E18" s="146">
        <v>960632</v>
      </c>
      <c r="F18" s="3"/>
      <c r="G18" s="3">
        <v>960632</v>
      </c>
      <c r="H18" s="3"/>
    </row>
    <row r="19" spans="1:8" ht="12.75">
      <c r="A19" s="160" t="s">
        <v>185</v>
      </c>
      <c r="B19" s="149" t="s">
        <v>521</v>
      </c>
      <c r="C19" s="142" t="s">
        <v>522</v>
      </c>
      <c r="D19" s="146">
        <f t="shared" si="0"/>
        <v>0</v>
      </c>
      <c r="E19" s="146"/>
      <c r="F19" s="3"/>
      <c r="G19" s="3"/>
      <c r="H19" s="3"/>
    </row>
    <row r="20" spans="1:8" ht="12.75">
      <c r="A20" s="160" t="s">
        <v>187</v>
      </c>
      <c r="B20" s="149" t="s">
        <v>523</v>
      </c>
      <c r="C20" s="142" t="s">
        <v>146</v>
      </c>
      <c r="D20" s="146">
        <f t="shared" si="0"/>
        <v>0</v>
      </c>
      <c r="E20" s="146"/>
      <c r="F20" s="3"/>
      <c r="G20" s="3"/>
      <c r="H20" s="3"/>
    </row>
    <row r="21" spans="1:8" ht="12.75">
      <c r="A21" s="160" t="s">
        <v>189</v>
      </c>
      <c r="B21" s="149" t="s">
        <v>524</v>
      </c>
      <c r="C21" s="142" t="s">
        <v>525</v>
      </c>
      <c r="D21" s="146">
        <f t="shared" si="0"/>
        <v>0</v>
      </c>
      <c r="E21" s="146"/>
      <c r="F21" s="3"/>
      <c r="G21" s="3"/>
      <c r="H21" s="3"/>
    </row>
    <row r="22" spans="1:8" ht="12.75" customHeight="1">
      <c r="A22" s="160" t="s">
        <v>191</v>
      </c>
      <c r="B22" s="148" t="s">
        <v>526</v>
      </c>
      <c r="C22" s="142" t="s">
        <v>527</v>
      </c>
      <c r="D22" s="146">
        <f t="shared" si="0"/>
        <v>0</v>
      </c>
      <c r="E22" s="146"/>
      <c r="F22" s="3"/>
      <c r="G22" s="3"/>
      <c r="H22" s="3"/>
    </row>
    <row r="23" spans="1:8" ht="12.75" customHeight="1">
      <c r="A23" s="177" t="s">
        <v>192</v>
      </c>
      <c r="B23" s="152" t="s">
        <v>528</v>
      </c>
      <c r="C23" s="147" t="s">
        <v>529</v>
      </c>
      <c r="D23" s="146">
        <v>44505531</v>
      </c>
      <c r="E23" s="146">
        <v>37460632</v>
      </c>
      <c r="F23" s="3">
        <v>4500000</v>
      </c>
      <c r="G23" s="3">
        <f>SUM(G18:G22)</f>
        <v>960632</v>
      </c>
      <c r="H23" s="3">
        <v>32000000</v>
      </c>
    </row>
    <row r="24" spans="1:8" ht="12.75" customHeight="1">
      <c r="A24" s="160" t="s">
        <v>194</v>
      </c>
      <c r="B24" s="148" t="s">
        <v>530</v>
      </c>
      <c r="C24" s="142" t="s">
        <v>531</v>
      </c>
      <c r="D24" s="146">
        <f t="shared" si="0"/>
        <v>0</v>
      </c>
      <c r="E24" s="146"/>
      <c r="F24" s="3"/>
      <c r="G24" s="3"/>
      <c r="H24" s="3"/>
    </row>
    <row r="25" spans="1:8" ht="12.75" customHeight="1">
      <c r="A25" s="160" t="s">
        <v>196</v>
      </c>
      <c r="B25" s="148" t="s">
        <v>532</v>
      </c>
      <c r="C25" s="142" t="s">
        <v>533</v>
      </c>
      <c r="D25" s="146">
        <f t="shared" si="0"/>
        <v>0</v>
      </c>
      <c r="E25" s="146"/>
      <c r="F25" s="3"/>
      <c r="G25" s="3"/>
      <c r="H25" s="3"/>
    </row>
    <row r="26" spans="1:8" ht="12.75">
      <c r="A26" s="160" t="s">
        <v>198</v>
      </c>
      <c r="B26" s="149" t="s">
        <v>534</v>
      </c>
      <c r="C26" s="142" t="s">
        <v>535</v>
      </c>
      <c r="D26" s="146">
        <f t="shared" si="0"/>
        <v>0</v>
      </c>
      <c r="E26" s="146"/>
      <c r="F26" s="3"/>
      <c r="G26" s="3"/>
      <c r="H26" s="3"/>
    </row>
    <row r="27" spans="1:8" ht="12.75">
      <c r="A27" s="160" t="s">
        <v>199</v>
      </c>
      <c r="B27" s="149" t="s">
        <v>536</v>
      </c>
      <c r="C27" s="142" t="s">
        <v>537</v>
      </c>
      <c r="D27" s="146">
        <f t="shared" si="0"/>
        <v>0</v>
      </c>
      <c r="E27" s="146"/>
      <c r="F27" s="3"/>
      <c r="G27" s="3"/>
      <c r="H27" s="3"/>
    </row>
    <row r="28" spans="1:8" ht="12.75">
      <c r="A28" s="177" t="s">
        <v>201</v>
      </c>
      <c r="B28" s="178" t="s">
        <v>538</v>
      </c>
      <c r="C28" s="147" t="s">
        <v>539</v>
      </c>
      <c r="D28" s="146">
        <f t="shared" si="0"/>
        <v>0</v>
      </c>
      <c r="E28" s="146"/>
      <c r="F28" s="3">
        <f>SUM(F24:F27)</f>
        <v>0</v>
      </c>
      <c r="G28" s="3">
        <f>SUM(G24:G27)</f>
        <v>0</v>
      </c>
      <c r="H28" s="3">
        <f>SUM(H24:H27)</f>
        <v>0</v>
      </c>
    </row>
    <row r="29" spans="1:8" ht="12.75" customHeight="1">
      <c r="A29" s="160" t="s">
        <v>203</v>
      </c>
      <c r="B29" s="148" t="s">
        <v>540</v>
      </c>
      <c r="C29" s="142" t="s">
        <v>541</v>
      </c>
      <c r="D29" s="146">
        <f t="shared" si="0"/>
        <v>0</v>
      </c>
      <c r="E29" s="146"/>
      <c r="F29" s="3"/>
      <c r="G29" s="3"/>
      <c r="H29" s="3"/>
    </row>
    <row r="30" spans="1:8" ht="12.75">
      <c r="A30" s="177" t="s">
        <v>205</v>
      </c>
      <c r="B30" s="178" t="s">
        <v>542</v>
      </c>
      <c r="C30" s="147" t="s">
        <v>145</v>
      </c>
      <c r="D30" s="146">
        <v>44505531</v>
      </c>
      <c r="E30" s="146">
        <v>37460632</v>
      </c>
      <c r="F30" s="3">
        <f>F23+F28+F29</f>
        <v>4500000</v>
      </c>
      <c r="G30" s="3">
        <f>G23+G28+G29</f>
        <v>960632</v>
      </c>
      <c r="H30" s="3">
        <v>32000000</v>
      </c>
    </row>
  </sheetData>
  <sheetProtection/>
  <mergeCells count="2">
    <mergeCell ref="B2:H2"/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60" sqref="G60"/>
    </sheetView>
  </sheetViews>
  <sheetFormatPr defaultColWidth="9.140625" defaultRowHeight="12" customHeight="1"/>
  <cols>
    <col min="1" max="1" width="45.7109375" style="36" customWidth="1"/>
    <col min="2" max="2" width="4.7109375" style="36" customWidth="1"/>
    <col min="3" max="3" width="9.57421875" style="36" customWidth="1"/>
    <col min="4" max="4" width="8.140625" style="36" customWidth="1"/>
    <col min="5" max="5" width="8.00390625" style="36" customWidth="1"/>
    <col min="6" max="6" width="8.8515625" style="36" customWidth="1"/>
    <col min="7" max="7" width="9.7109375" style="36" customWidth="1"/>
    <col min="8" max="8" width="8.421875" style="36" customWidth="1"/>
    <col min="9" max="9" width="7.140625" style="36" customWidth="1"/>
    <col min="10" max="10" width="7.7109375" style="36" customWidth="1"/>
    <col min="11" max="11" width="7.57421875" style="36" customWidth="1"/>
    <col min="12" max="12" width="10.8515625" style="36" customWidth="1"/>
    <col min="13" max="13" width="6.57421875" style="36" customWidth="1"/>
    <col min="14" max="14" width="8.421875" style="36" customWidth="1"/>
    <col min="15" max="16384" width="9.140625" style="36" customWidth="1"/>
  </cols>
  <sheetData>
    <row r="1" spans="12:14" ht="12" customHeight="1">
      <c r="L1" s="253" t="s">
        <v>117</v>
      </c>
      <c r="M1" s="253"/>
      <c r="N1" s="253"/>
    </row>
    <row r="2" spans="1:14" s="30" customFormat="1" ht="12" customHeight="1">
      <c r="A2" s="248" t="s">
        <v>4</v>
      </c>
      <c r="B2" s="248" t="s">
        <v>14</v>
      </c>
      <c r="C2" s="251" t="s">
        <v>0</v>
      </c>
      <c r="D2" s="28"/>
      <c r="E2" s="28" t="s">
        <v>15</v>
      </c>
      <c r="F2" s="28" t="s">
        <v>16</v>
      </c>
      <c r="G2" s="29" t="s">
        <v>17</v>
      </c>
      <c r="H2" s="29" t="s">
        <v>18</v>
      </c>
      <c r="I2" s="29" t="s">
        <v>19</v>
      </c>
      <c r="J2" s="29" t="s">
        <v>20</v>
      </c>
      <c r="K2" s="29" t="s">
        <v>21</v>
      </c>
      <c r="L2" s="29" t="s">
        <v>22</v>
      </c>
      <c r="M2" s="29" t="s">
        <v>23</v>
      </c>
      <c r="N2" s="29" t="s">
        <v>24</v>
      </c>
    </row>
    <row r="3" spans="1:14" s="32" customFormat="1" ht="22.5" customHeight="1">
      <c r="A3" s="249"/>
      <c r="B3" s="250"/>
      <c r="C3" s="252"/>
      <c r="D3" s="28"/>
      <c r="E3" s="28">
        <v>8411261</v>
      </c>
      <c r="F3" s="28">
        <v>8414021</v>
      </c>
      <c r="G3" s="28">
        <v>8414031</v>
      </c>
      <c r="H3" s="28">
        <v>889928</v>
      </c>
      <c r="I3" s="28">
        <v>890443</v>
      </c>
      <c r="J3" s="28">
        <v>9101231</v>
      </c>
      <c r="K3" s="28">
        <v>910422</v>
      </c>
      <c r="L3" s="28">
        <v>9105021</v>
      </c>
      <c r="M3" s="28">
        <v>931301</v>
      </c>
      <c r="N3" s="28">
        <v>960302</v>
      </c>
    </row>
    <row r="4" spans="1:14" s="30" customFormat="1" ht="12" customHeight="1">
      <c r="A4" s="33">
        <v>1</v>
      </c>
      <c r="B4" s="29">
        <v>2</v>
      </c>
      <c r="C4" s="29"/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29">
        <v>10</v>
      </c>
      <c r="L4" s="29">
        <v>11</v>
      </c>
      <c r="M4" s="29">
        <v>12</v>
      </c>
      <c r="N4" s="29">
        <v>13</v>
      </c>
    </row>
    <row r="5" spans="1:14" ht="12" customHeight="1" hidden="1">
      <c r="A5" s="31" t="s">
        <v>25</v>
      </c>
      <c r="B5" s="29">
        <v>1</v>
      </c>
      <c r="C5" s="29"/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2" customHeight="1" hidden="1">
      <c r="A6" s="31" t="s">
        <v>26</v>
      </c>
      <c r="B6" s="29">
        <v>2</v>
      </c>
      <c r="C6" s="29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2" customHeight="1">
      <c r="A7" s="31" t="s">
        <v>27</v>
      </c>
      <c r="B7" s="29">
        <v>3</v>
      </c>
      <c r="C7" s="29">
        <f>SUM(D7:N7)</f>
        <v>0</v>
      </c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2" customHeight="1">
      <c r="A8" s="31" t="s">
        <v>28</v>
      </c>
      <c r="B8" s="29">
        <v>4</v>
      </c>
      <c r="C8" s="29">
        <f aca="true" t="shared" si="0" ref="C8:C65">SUM(D8:N8)</f>
        <v>0</v>
      </c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2" customHeight="1">
      <c r="A9" s="31" t="s">
        <v>29</v>
      </c>
      <c r="B9" s="29">
        <v>5</v>
      </c>
      <c r="C9" s="29">
        <f t="shared" si="0"/>
        <v>0</v>
      </c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12" customHeight="1">
      <c r="A10" s="31" t="s">
        <v>30</v>
      </c>
      <c r="B10" s="29">
        <v>6</v>
      </c>
      <c r="C10" s="29">
        <f t="shared" si="0"/>
        <v>0</v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12" customHeight="1">
      <c r="A11" s="31" t="s">
        <v>31</v>
      </c>
      <c r="B11" s="29">
        <v>7</v>
      </c>
      <c r="C11" s="29">
        <f t="shared" si="0"/>
        <v>0</v>
      </c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2" customHeight="1">
      <c r="A12" s="31" t="s">
        <v>32</v>
      </c>
      <c r="B12" s="29">
        <v>8</v>
      </c>
      <c r="C12" s="29">
        <f t="shared" si="0"/>
        <v>0</v>
      </c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2" customHeight="1">
      <c r="A13" s="31" t="s">
        <v>33</v>
      </c>
      <c r="B13" s="29">
        <v>9</v>
      </c>
      <c r="C13" s="29">
        <f t="shared" si="0"/>
        <v>0</v>
      </c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2" customHeight="1">
      <c r="A14" s="31" t="s">
        <v>34</v>
      </c>
      <c r="B14" s="29">
        <v>10</v>
      </c>
      <c r="C14" s="29">
        <f t="shared" si="0"/>
        <v>0</v>
      </c>
      <c r="D14" s="34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12" customHeight="1">
      <c r="A15" s="31" t="s">
        <v>35</v>
      </c>
      <c r="B15" s="29">
        <v>11</v>
      </c>
      <c r="C15" s="29">
        <f t="shared" si="0"/>
        <v>0</v>
      </c>
      <c r="D15" s="34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12" customHeight="1">
      <c r="A16" s="31" t="s">
        <v>36</v>
      </c>
      <c r="B16" s="29">
        <v>12</v>
      </c>
      <c r="C16" s="29">
        <f t="shared" si="0"/>
        <v>0</v>
      </c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2" customHeight="1">
      <c r="A17" s="31" t="s">
        <v>37</v>
      </c>
      <c r="B17" s="29">
        <v>13</v>
      </c>
      <c r="C17" s="29">
        <f t="shared" si="0"/>
        <v>0</v>
      </c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12" customHeight="1">
      <c r="A18" s="37" t="s">
        <v>38</v>
      </c>
      <c r="B18" s="38">
        <v>14</v>
      </c>
      <c r="C18" s="29">
        <f t="shared" si="0"/>
        <v>0</v>
      </c>
      <c r="D18" s="39">
        <f>SUM(D5:D17)</f>
        <v>0</v>
      </c>
      <c r="E18" s="39">
        <f>SUM(E5:E17)</f>
        <v>0</v>
      </c>
      <c r="F18" s="39">
        <f>SUM(F5:F17)</f>
        <v>0</v>
      </c>
      <c r="G18" s="39">
        <f aca="true" t="shared" si="1" ref="G18:N18">SUM(G5:G17)</f>
        <v>0</v>
      </c>
      <c r="H18" s="39">
        <f t="shared" si="1"/>
        <v>0</v>
      </c>
      <c r="I18" s="39">
        <f t="shared" si="1"/>
        <v>0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  <c r="N18" s="39">
        <f t="shared" si="1"/>
        <v>0</v>
      </c>
    </row>
    <row r="19" spans="1:14" ht="12" customHeight="1">
      <c r="A19" s="31" t="s">
        <v>39</v>
      </c>
      <c r="B19" s="29">
        <v>15</v>
      </c>
      <c r="C19" s="29">
        <f t="shared" si="0"/>
        <v>0</v>
      </c>
      <c r="D19" s="34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2" customHeight="1">
      <c r="A20" s="31" t="s">
        <v>40</v>
      </c>
      <c r="B20" s="29">
        <v>16</v>
      </c>
      <c r="C20" s="29">
        <f t="shared" si="0"/>
        <v>0</v>
      </c>
      <c r="D20" s="34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1" spans="1:14" ht="12" customHeight="1">
      <c r="A21" s="31" t="s">
        <v>41</v>
      </c>
      <c r="B21" s="29">
        <v>17</v>
      </c>
      <c r="C21" s="29">
        <f t="shared" si="0"/>
        <v>0</v>
      </c>
      <c r="D21" s="34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2" customHeight="1">
      <c r="A22" s="37" t="s">
        <v>42</v>
      </c>
      <c r="B22" s="38">
        <v>18</v>
      </c>
      <c r="C22" s="29">
        <f t="shared" si="0"/>
        <v>0</v>
      </c>
      <c r="D22" s="39">
        <f>SUM(D19:D21)</f>
        <v>0</v>
      </c>
      <c r="E22" s="39">
        <f>SUM(E19:E21)</f>
        <v>0</v>
      </c>
      <c r="F22" s="39">
        <f>SUM(F19:F21)</f>
        <v>0</v>
      </c>
      <c r="G22" s="39">
        <f aca="true" t="shared" si="2" ref="G22:N22">SUM(G19:G21)</f>
        <v>0</v>
      </c>
      <c r="H22" s="39">
        <f t="shared" si="2"/>
        <v>0</v>
      </c>
      <c r="I22" s="39">
        <f t="shared" si="2"/>
        <v>0</v>
      </c>
      <c r="J22" s="39">
        <f t="shared" si="2"/>
        <v>0</v>
      </c>
      <c r="K22" s="39">
        <f t="shared" si="2"/>
        <v>0</v>
      </c>
      <c r="L22" s="39">
        <f t="shared" si="2"/>
        <v>0</v>
      </c>
      <c r="M22" s="39">
        <f t="shared" si="2"/>
        <v>0</v>
      </c>
      <c r="N22" s="39">
        <f t="shared" si="2"/>
        <v>0</v>
      </c>
    </row>
    <row r="23" spans="1:14" ht="12" customHeight="1">
      <c r="A23" s="31" t="s">
        <v>43</v>
      </c>
      <c r="B23" s="29">
        <v>19</v>
      </c>
      <c r="C23" s="29">
        <f t="shared" si="0"/>
        <v>0</v>
      </c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2" customHeight="1">
      <c r="A24" s="31" t="s">
        <v>44</v>
      </c>
      <c r="B24" s="29">
        <v>20</v>
      </c>
      <c r="C24" s="29">
        <f t="shared" si="0"/>
        <v>0</v>
      </c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12" customHeight="1">
      <c r="A25" s="31" t="s">
        <v>45</v>
      </c>
      <c r="B25" s="29">
        <v>21</v>
      </c>
      <c r="C25" s="29">
        <f t="shared" si="0"/>
        <v>0</v>
      </c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2" customHeight="1">
      <c r="A26" s="31" t="s">
        <v>46</v>
      </c>
      <c r="B26" s="29">
        <v>22</v>
      </c>
      <c r="C26" s="29">
        <f t="shared" si="0"/>
        <v>0</v>
      </c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4" ht="12" customHeight="1">
      <c r="A27" s="31" t="s">
        <v>47</v>
      </c>
      <c r="B27" s="29">
        <v>23</v>
      </c>
      <c r="C27" s="29">
        <f t="shared" si="0"/>
        <v>0</v>
      </c>
      <c r="D27" s="34"/>
      <c r="E27" s="35"/>
      <c r="F27" s="98"/>
      <c r="G27" s="35"/>
      <c r="H27" s="35"/>
      <c r="I27" s="35"/>
      <c r="J27" s="35"/>
      <c r="K27" s="35"/>
      <c r="L27" s="35"/>
      <c r="M27" s="35"/>
      <c r="N27" s="35"/>
    </row>
    <row r="28" spans="1:14" ht="12" customHeight="1">
      <c r="A28" s="31" t="s">
        <v>48</v>
      </c>
      <c r="B28" s="29">
        <v>24</v>
      </c>
      <c r="C28" s="29">
        <f t="shared" si="0"/>
        <v>0</v>
      </c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</row>
    <row r="29" spans="1:14" ht="12" customHeight="1">
      <c r="A29" s="31" t="s">
        <v>49</v>
      </c>
      <c r="B29" s="29">
        <v>25</v>
      </c>
      <c r="C29" s="29">
        <f t="shared" si="0"/>
        <v>0</v>
      </c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2" customHeight="1">
      <c r="A30" s="31" t="s">
        <v>50</v>
      </c>
      <c r="B30" s="29">
        <v>26</v>
      </c>
      <c r="C30" s="29">
        <f t="shared" si="0"/>
        <v>0</v>
      </c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2" customHeight="1">
      <c r="A31" s="31" t="s">
        <v>51</v>
      </c>
      <c r="B31" s="29">
        <v>27</v>
      </c>
      <c r="C31" s="29">
        <f t="shared" si="0"/>
        <v>0</v>
      </c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14" ht="22.5">
      <c r="A32" s="31" t="s">
        <v>52</v>
      </c>
      <c r="B32" s="29">
        <v>28</v>
      </c>
      <c r="C32" s="29">
        <f t="shared" si="0"/>
        <v>0</v>
      </c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ht="12" customHeight="1" hidden="1">
      <c r="A33" s="31" t="s">
        <v>53</v>
      </c>
      <c r="B33" s="29">
        <v>29</v>
      </c>
      <c r="C33" s="29">
        <f t="shared" si="0"/>
        <v>0</v>
      </c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</row>
    <row r="34" spans="1:14" ht="12" customHeight="1">
      <c r="A34" s="37" t="s">
        <v>54</v>
      </c>
      <c r="B34" s="38">
        <v>30</v>
      </c>
      <c r="C34" s="29">
        <f t="shared" si="0"/>
        <v>0</v>
      </c>
      <c r="D34" s="39">
        <f>SUM(D23:D33)</f>
        <v>0</v>
      </c>
      <c r="E34" s="39">
        <f>SUM(E23:E33)</f>
        <v>0</v>
      </c>
      <c r="F34" s="39">
        <f>SUM(F23:F33)</f>
        <v>0</v>
      </c>
      <c r="G34" s="39">
        <f>SUM(G23:G33)</f>
        <v>0</v>
      </c>
      <c r="H34" s="39">
        <f aca="true" t="shared" si="3" ref="H34:N34">SUM(H23:H33)</f>
        <v>0</v>
      </c>
      <c r="I34" s="39">
        <f t="shared" si="3"/>
        <v>0</v>
      </c>
      <c r="J34" s="39">
        <f t="shared" si="3"/>
        <v>0</v>
      </c>
      <c r="K34" s="39">
        <f t="shared" si="3"/>
        <v>0</v>
      </c>
      <c r="L34" s="39">
        <f t="shared" si="3"/>
        <v>0</v>
      </c>
      <c r="M34" s="39">
        <f t="shared" si="3"/>
        <v>0</v>
      </c>
      <c r="N34" s="39">
        <f t="shared" si="3"/>
        <v>0</v>
      </c>
    </row>
    <row r="35" spans="1:14" ht="12" customHeight="1">
      <c r="A35" s="31" t="s">
        <v>55</v>
      </c>
      <c r="B35" s="29">
        <v>31</v>
      </c>
      <c r="C35" s="29">
        <f t="shared" si="0"/>
        <v>0</v>
      </c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2" customHeight="1">
      <c r="A36" s="31" t="s">
        <v>56</v>
      </c>
      <c r="B36" s="29">
        <v>32</v>
      </c>
      <c r="C36" s="29">
        <f t="shared" si="0"/>
        <v>0</v>
      </c>
      <c r="D36" s="35"/>
      <c r="E36" s="35"/>
      <c r="F36" s="98"/>
      <c r="G36" s="35"/>
      <c r="H36" s="35"/>
      <c r="I36" s="35"/>
      <c r="J36" s="35"/>
      <c r="K36" s="35"/>
      <c r="L36" s="35"/>
      <c r="M36" s="35"/>
      <c r="N36" s="35"/>
    </row>
    <row r="37" spans="1:14" ht="22.5">
      <c r="A37" s="31" t="s">
        <v>57</v>
      </c>
      <c r="B37" s="29">
        <v>33</v>
      </c>
      <c r="C37" s="29">
        <f t="shared" si="0"/>
        <v>0</v>
      </c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14" ht="22.5">
      <c r="A38" s="31" t="s">
        <v>58</v>
      </c>
      <c r="B38" s="29">
        <v>34</v>
      </c>
      <c r="C38" s="29">
        <f t="shared" si="0"/>
        <v>0</v>
      </c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4" ht="12" customHeight="1">
      <c r="A39" s="37" t="s">
        <v>59</v>
      </c>
      <c r="B39" s="38">
        <v>35</v>
      </c>
      <c r="C39" s="29">
        <f t="shared" si="0"/>
        <v>0</v>
      </c>
      <c r="D39" s="39">
        <f>SUM(D35:D38)</f>
        <v>0</v>
      </c>
      <c r="E39" s="39">
        <f>SUM(E36:E38)</f>
        <v>0</v>
      </c>
      <c r="F39" s="39">
        <f>SUM(F36:F38)</f>
        <v>0</v>
      </c>
      <c r="G39" s="39">
        <f aca="true" t="shared" si="4" ref="G39:N39">SUM(G36:G38)</f>
        <v>0</v>
      </c>
      <c r="H39" s="39">
        <f t="shared" si="4"/>
        <v>0</v>
      </c>
      <c r="I39" s="39">
        <f t="shared" si="4"/>
        <v>0</v>
      </c>
      <c r="J39" s="39">
        <f t="shared" si="4"/>
        <v>0</v>
      </c>
      <c r="K39" s="39">
        <f t="shared" si="4"/>
        <v>0</v>
      </c>
      <c r="L39" s="39">
        <f t="shared" si="4"/>
        <v>0</v>
      </c>
      <c r="M39" s="39">
        <f t="shared" si="4"/>
        <v>0</v>
      </c>
      <c r="N39" s="39">
        <f t="shared" si="4"/>
        <v>0</v>
      </c>
    </row>
    <row r="40" spans="1:14" ht="12" customHeight="1">
      <c r="A40" s="31" t="s">
        <v>60</v>
      </c>
      <c r="B40" s="29">
        <v>36</v>
      </c>
      <c r="C40" s="29">
        <f t="shared" si="0"/>
        <v>0</v>
      </c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4" ht="12" customHeight="1" hidden="1">
      <c r="A41" s="31" t="s">
        <v>61</v>
      </c>
      <c r="B41" s="29">
        <v>37</v>
      </c>
      <c r="C41" s="29">
        <f t="shared" si="0"/>
        <v>0</v>
      </c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</row>
    <row r="42" spans="1:14" ht="12" customHeight="1" hidden="1">
      <c r="A42" s="31" t="s">
        <v>62</v>
      </c>
      <c r="B42" s="29">
        <v>38</v>
      </c>
      <c r="C42" s="29">
        <f t="shared" si="0"/>
        <v>0</v>
      </c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ht="12" customHeight="1" hidden="1">
      <c r="A43" s="31" t="s">
        <v>63</v>
      </c>
      <c r="B43" s="29">
        <v>39</v>
      </c>
      <c r="C43" s="29">
        <f t="shared" si="0"/>
        <v>0</v>
      </c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4" ht="12" customHeight="1">
      <c r="A44" s="37" t="s">
        <v>64</v>
      </c>
      <c r="B44" s="38">
        <v>40</v>
      </c>
      <c r="C44" s="29">
        <f t="shared" si="0"/>
        <v>0</v>
      </c>
      <c r="D44" s="39">
        <f>SUM(D40:D43)</f>
        <v>0</v>
      </c>
      <c r="E44" s="39">
        <f>SUM(E40:E43)</f>
        <v>0</v>
      </c>
      <c r="F44" s="39">
        <f>SUM(F40:F43)</f>
        <v>0</v>
      </c>
      <c r="G44" s="39">
        <f aca="true" t="shared" si="5" ref="G44:N44">SUM(G40:G43)</f>
        <v>0</v>
      </c>
      <c r="H44" s="39">
        <f t="shared" si="5"/>
        <v>0</v>
      </c>
      <c r="I44" s="39">
        <f t="shared" si="5"/>
        <v>0</v>
      </c>
      <c r="J44" s="39">
        <f t="shared" si="5"/>
        <v>0</v>
      </c>
      <c r="K44" s="39">
        <f t="shared" si="5"/>
        <v>0</v>
      </c>
      <c r="L44" s="39">
        <f t="shared" si="5"/>
        <v>0</v>
      </c>
      <c r="M44" s="39">
        <f t="shared" si="5"/>
        <v>0</v>
      </c>
      <c r="N44" s="39">
        <f t="shared" si="5"/>
        <v>0</v>
      </c>
    </row>
    <row r="45" spans="1:14" ht="12" customHeight="1">
      <c r="A45" s="31" t="s">
        <v>65</v>
      </c>
      <c r="B45" s="29">
        <v>41</v>
      </c>
      <c r="C45" s="29">
        <f t="shared" si="0"/>
        <v>0</v>
      </c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4" ht="12" customHeight="1">
      <c r="A46" s="31" t="s">
        <v>66</v>
      </c>
      <c r="B46" s="29">
        <v>42</v>
      </c>
      <c r="C46" s="29">
        <f t="shared" si="0"/>
        <v>0</v>
      </c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2" customHeight="1">
      <c r="A47" s="37" t="s">
        <v>67</v>
      </c>
      <c r="B47" s="38">
        <v>43</v>
      </c>
      <c r="C47" s="40">
        <f t="shared" si="0"/>
        <v>0</v>
      </c>
      <c r="D47" s="39">
        <f>SUM(D18+D22+D34+D35+D39+D44+D45+D46)</f>
        <v>0</v>
      </c>
      <c r="E47" s="39">
        <f>SUM(E18+E22+E34+E35+E39+E44+E45+E46)</f>
        <v>0</v>
      </c>
      <c r="F47" s="39">
        <f>SUM(F18+F22+F34+F35+F39+F44+F45+F46)</f>
        <v>0</v>
      </c>
      <c r="G47" s="39">
        <f>SUM(G18+G22+G34+G35+G39+G44+G45+G46)</f>
        <v>0</v>
      </c>
      <c r="H47" s="39">
        <f aca="true" t="shared" si="6" ref="H47:N47">SUM(H18+H22+H34+H35+H39+H44+H45+H46)</f>
        <v>0</v>
      </c>
      <c r="I47" s="39">
        <f t="shared" si="6"/>
        <v>0</v>
      </c>
      <c r="J47" s="39">
        <f t="shared" si="6"/>
        <v>0</v>
      </c>
      <c r="K47" s="39">
        <f t="shared" si="6"/>
        <v>0</v>
      </c>
      <c r="L47" s="39">
        <f t="shared" si="6"/>
        <v>0</v>
      </c>
      <c r="M47" s="39">
        <f t="shared" si="6"/>
        <v>0</v>
      </c>
      <c r="N47" s="39">
        <f t="shared" si="6"/>
        <v>0</v>
      </c>
    </row>
    <row r="48" spans="1:14" ht="12" customHeight="1" hidden="1">
      <c r="A48" s="31" t="s">
        <v>68</v>
      </c>
      <c r="B48" s="29">
        <v>44</v>
      </c>
      <c r="C48" s="29">
        <f t="shared" si="0"/>
        <v>0</v>
      </c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4" ht="12" customHeight="1" hidden="1">
      <c r="A49" s="31" t="s">
        <v>69</v>
      </c>
      <c r="B49" s="29">
        <v>45</v>
      </c>
      <c r="C49" s="29">
        <f t="shared" si="0"/>
        <v>0</v>
      </c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1:14" ht="12" customHeight="1" hidden="1">
      <c r="A50" s="31" t="s">
        <v>70</v>
      </c>
      <c r="B50" s="29">
        <v>46</v>
      </c>
      <c r="C50" s="29">
        <f t="shared" si="0"/>
        <v>0</v>
      </c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1:14" ht="12" customHeight="1" hidden="1">
      <c r="A51" s="31" t="s">
        <v>71</v>
      </c>
      <c r="B51" s="29">
        <v>47</v>
      </c>
      <c r="C51" s="29">
        <f t="shared" si="0"/>
        <v>0</v>
      </c>
      <c r="D51" s="34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1:14" ht="12" customHeight="1" hidden="1">
      <c r="A52" s="31" t="s">
        <v>72</v>
      </c>
      <c r="B52" s="29">
        <v>48</v>
      </c>
      <c r="C52" s="29">
        <f t="shared" si="0"/>
        <v>0</v>
      </c>
      <c r="D52" s="34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1:14" ht="12" customHeight="1" hidden="1">
      <c r="A53" s="31" t="s">
        <v>73</v>
      </c>
      <c r="B53" s="29">
        <v>49</v>
      </c>
      <c r="C53" s="29">
        <f t="shared" si="0"/>
        <v>0</v>
      </c>
      <c r="D53" s="34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1:14" ht="12" customHeight="1">
      <c r="A54" s="31" t="s">
        <v>74</v>
      </c>
      <c r="B54" s="29">
        <v>50</v>
      </c>
      <c r="C54" s="29">
        <f t="shared" si="0"/>
        <v>0</v>
      </c>
      <c r="D54" s="34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ht="12" customHeight="1">
      <c r="A55" s="37" t="s">
        <v>75</v>
      </c>
      <c r="B55" s="38">
        <v>51</v>
      </c>
      <c r="C55" s="40">
        <f t="shared" si="0"/>
        <v>0</v>
      </c>
      <c r="D55" s="39">
        <f>SUM(D48:D54)</f>
        <v>0</v>
      </c>
      <c r="E55" s="39">
        <f>SUM(E48:E54)</f>
        <v>0</v>
      </c>
      <c r="F55" s="39">
        <f>SUM(F48:F54)</f>
        <v>0</v>
      </c>
      <c r="G55" s="39">
        <f aca="true" t="shared" si="7" ref="G55:N55">SUM(G48:G54)</f>
        <v>0</v>
      </c>
      <c r="H55" s="39">
        <f t="shared" si="7"/>
        <v>0</v>
      </c>
      <c r="I55" s="39">
        <f t="shared" si="7"/>
        <v>0</v>
      </c>
      <c r="J55" s="39">
        <f t="shared" si="7"/>
        <v>0</v>
      </c>
      <c r="K55" s="39">
        <f t="shared" si="7"/>
        <v>0</v>
      </c>
      <c r="L55" s="39">
        <f t="shared" si="7"/>
        <v>0</v>
      </c>
      <c r="M55" s="39">
        <f t="shared" si="7"/>
        <v>0</v>
      </c>
      <c r="N55" s="39">
        <f t="shared" si="7"/>
        <v>0</v>
      </c>
    </row>
    <row r="56" spans="1:14" ht="12" customHeight="1">
      <c r="A56" s="31" t="s">
        <v>76</v>
      </c>
      <c r="B56" s="29">
        <v>52</v>
      </c>
      <c r="C56" s="29">
        <f t="shared" si="0"/>
        <v>0</v>
      </c>
      <c r="D56" s="34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ht="12" customHeight="1" hidden="1">
      <c r="A57" s="31" t="s">
        <v>77</v>
      </c>
      <c r="B57" s="29">
        <v>53</v>
      </c>
      <c r="C57" s="29">
        <f t="shared" si="0"/>
        <v>0</v>
      </c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2" customHeight="1">
      <c r="A58" s="31" t="s">
        <v>78</v>
      </c>
      <c r="B58" s="29">
        <v>54</v>
      </c>
      <c r="C58" s="29">
        <f t="shared" si="0"/>
        <v>0</v>
      </c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2" customHeight="1">
      <c r="A59" s="37" t="s">
        <v>79</v>
      </c>
      <c r="B59" s="38">
        <v>55</v>
      </c>
      <c r="C59" s="40">
        <f t="shared" si="0"/>
        <v>0</v>
      </c>
      <c r="D59" s="39">
        <f>SUM(D56:D58)</f>
        <v>0</v>
      </c>
      <c r="E59" s="39">
        <f>SUM(E56:E58)</f>
        <v>0</v>
      </c>
      <c r="F59" s="39">
        <f>SUM(F56:F58)</f>
        <v>0</v>
      </c>
      <c r="G59" s="39">
        <f aca="true" t="shared" si="8" ref="G59:N59">SUM(G56:G58)</f>
        <v>0</v>
      </c>
      <c r="H59" s="39">
        <f t="shared" si="8"/>
        <v>0</v>
      </c>
      <c r="I59" s="39">
        <f t="shared" si="8"/>
        <v>0</v>
      </c>
      <c r="J59" s="39">
        <f t="shared" si="8"/>
        <v>0</v>
      </c>
      <c r="K59" s="39">
        <f t="shared" si="8"/>
        <v>0</v>
      </c>
      <c r="L59" s="39">
        <f t="shared" si="8"/>
        <v>0</v>
      </c>
      <c r="M59" s="39">
        <f t="shared" si="8"/>
        <v>0</v>
      </c>
      <c r="N59" s="39">
        <f t="shared" si="8"/>
        <v>0</v>
      </c>
    </row>
    <row r="60" spans="1:14" ht="12" customHeight="1">
      <c r="A60" s="31" t="s">
        <v>80</v>
      </c>
      <c r="B60" s="29">
        <v>56</v>
      </c>
      <c r="C60" s="29">
        <f t="shared" si="0"/>
        <v>0</v>
      </c>
      <c r="D60" s="34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ht="12" customHeight="1" hidden="1">
      <c r="A61" s="31" t="s">
        <v>81</v>
      </c>
      <c r="B61" s="29">
        <v>57</v>
      </c>
      <c r="C61" s="29">
        <f t="shared" si="0"/>
        <v>0</v>
      </c>
      <c r="D61" s="34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ht="12" customHeight="1">
      <c r="A62" s="37" t="s">
        <v>82</v>
      </c>
      <c r="B62" s="38">
        <v>58</v>
      </c>
      <c r="C62" s="40">
        <f t="shared" si="0"/>
        <v>0</v>
      </c>
      <c r="D62" s="39">
        <f>SUM(D60:D61)</f>
        <v>0</v>
      </c>
      <c r="E62" s="39">
        <f>SUM(E60:E61)</f>
        <v>0</v>
      </c>
      <c r="F62" s="39">
        <f>SUM(F60:F61)</f>
        <v>0</v>
      </c>
      <c r="G62" s="39">
        <f aca="true" t="shared" si="9" ref="G62:N62">SUM(G60:G61)</f>
        <v>0</v>
      </c>
      <c r="H62" s="39">
        <f t="shared" si="9"/>
        <v>0</v>
      </c>
      <c r="I62" s="39">
        <f t="shared" si="9"/>
        <v>0</v>
      </c>
      <c r="J62" s="39">
        <f t="shared" si="9"/>
        <v>0</v>
      </c>
      <c r="K62" s="39">
        <f t="shared" si="9"/>
        <v>0</v>
      </c>
      <c r="L62" s="39">
        <f t="shared" si="9"/>
        <v>0</v>
      </c>
      <c r="M62" s="39">
        <f t="shared" si="9"/>
        <v>0</v>
      </c>
      <c r="N62" s="39">
        <f t="shared" si="9"/>
        <v>0</v>
      </c>
    </row>
    <row r="63" spans="1:14" ht="12" customHeight="1" hidden="1">
      <c r="A63" s="31" t="s">
        <v>83</v>
      </c>
      <c r="B63" s="29">
        <v>59</v>
      </c>
      <c r="C63" s="40">
        <f t="shared" si="0"/>
        <v>0</v>
      </c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ht="12" customHeight="1">
      <c r="A64" s="37" t="s">
        <v>84</v>
      </c>
      <c r="B64" s="38">
        <v>60</v>
      </c>
      <c r="C64" s="40">
        <f t="shared" si="0"/>
        <v>0</v>
      </c>
      <c r="D64" s="39">
        <f>SUM(D55+D59+D62+D63)</f>
        <v>0</v>
      </c>
      <c r="E64" s="39">
        <f>SUM(E55+E59+E62+E63)</f>
        <v>0</v>
      </c>
      <c r="F64" s="39">
        <f>SUM(F55+F59+F62+F63)</f>
        <v>0</v>
      </c>
      <c r="G64" s="39">
        <f aca="true" t="shared" si="10" ref="G64:N64">SUM(G55+G59+G62+G63)</f>
        <v>0</v>
      </c>
      <c r="H64" s="39">
        <f t="shared" si="10"/>
        <v>0</v>
      </c>
      <c r="I64" s="39">
        <f t="shared" si="10"/>
        <v>0</v>
      </c>
      <c r="J64" s="39">
        <f t="shared" si="10"/>
        <v>0</v>
      </c>
      <c r="K64" s="39">
        <f t="shared" si="10"/>
        <v>0</v>
      </c>
      <c r="L64" s="39">
        <f t="shared" si="10"/>
        <v>0</v>
      </c>
      <c r="M64" s="39">
        <f t="shared" si="10"/>
        <v>0</v>
      </c>
      <c r="N64" s="39">
        <f t="shared" si="10"/>
        <v>0</v>
      </c>
    </row>
    <row r="65" spans="1:14" ht="12" customHeight="1">
      <c r="A65" s="37" t="s">
        <v>85</v>
      </c>
      <c r="B65" s="38">
        <v>61</v>
      </c>
      <c r="C65" s="40">
        <f t="shared" si="0"/>
        <v>0</v>
      </c>
      <c r="D65" s="39">
        <f>SUM(D47+D64)</f>
        <v>0</v>
      </c>
      <c r="E65" s="39">
        <f>SUM(E47+E64)</f>
        <v>0</v>
      </c>
      <c r="F65" s="99">
        <f>SUM(F47+F64)</f>
        <v>0</v>
      </c>
      <c r="G65" s="39">
        <f>SUM(G47+G64)</f>
        <v>0</v>
      </c>
      <c r="H65" s="39">
        <f aca="true" t="shared" si="11" ref="H65:N65">SUM(H47+H64)</f>
        <v>0</v>
      </c>
      <c r="I65" s="39">
        <f t="shared" si="11"/>
        <v>0</v>
      </c>
      <c r="J65" s="39">
        <f t="shared" si="11"/>
        <v>0</v>
      </c>
      <c r="K65" s="39">
        <f t="shared" si="11"/>
        <v>0</v>
      </c>
      <c r="L65" s="99">
        <f t="shared" si="11"/>
        <v>0</v>
      </c>
      <c r="M65" s="39">
        <f t="shared" si="11"/>
        <v>0</v>
      </c>
      <c r="N65" s="99">
        <f t="shared" si="11"/>
        <v>0</v>
      </c>
    </row>
    <row r="67" ht="12" customHeight="1">
      <c r="C67" s="36">
        <f>F67-C65</f>
        <v>0</v>
      </c>
    </row>
    <row r="69" ht="12" customHeight="1">
      <c r="D69" s="36">
        <f>D68-F67</f>
        <v>0</v>
      </c>
    </row>
  </sheetData>
  <sheetProtection/>
  <mergeCells count="4">
    <mergeCell ref="A2:A3"/>
    <mergeCell ref="B2:B3"/>
    <mergeCell ref="C2:C3"/>
    <mergeCell ref="L1:N1"/>
  </mergeCells>
  <printOptions/>
  <pageMargins left="0.46" right="0.48" top="0.34" bottom="0.41" header="0.28" footer="0.33"/>
  <pageSetup horizontalDpi="600" verticalDpi="600" orientation="landscape" paperSize="9" scale="85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1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36.7109375" style="0" customWidth="1"/>
    <col min="2" max="4" width="13.7109375" style="0" customWidth="1"/>
  </cols>
  <sheetData>
    <row r="1" spans="1:4" ht="21" customHeight="1">
      <c r="A1" s="244" t="s">
        <v>719</v>
      </c>
      <c r="B1" s="244"/>
      <c r="C1" s="244"/>
      <c r="D1" s="244"/>
    </row>
    <row r="2" spans="1:4" ht="6" customHeight="1">
      <c r="A2" s="44"/>
      <c r="B2" s="44"/>
      <c r="C2" s="44"/>
      <c r="D2" s="44"/>
    </row>
    <row r="3" spans="1:4" ht="12.75">
      <c r="A3" s="255" t="s">
        <v>737</v>
      </c>
      <c r="B3" s="255"/>
      <c r="C3" s="255"/>
      <c r="D3" s="255"/>
    </row>
    <row r="4" ht="6" customHeight="1"/>
    <row r="5" spans="1:4" ht="15">
      <c r="A5" s="254" t="s">
        <v>91</v>
      </c>
      <c r="B5" s="254"/>
      <c r="C5" s="254"/>
      <c r="D5" s="254"/>
    </row>
    <row r="6" spans="1:4" ht="5.25" customHeight="1">
      <c r="A6" s="3"/>
      <c r="B6" s="3"/>
      <c r="C6" s="3"/>
      <c r="D6" s="3"/>
    </row>
    <row r="7" spans="1:4" s="42" customFormat="1" ht="12.75">
      <c r="A7" s="41"/>
      <c r="B7" s="41" t="s">
        <v>92</v>
      </c>
      <c r="C7" s="41" t="s">
        <v>93</v>
      </c>
      <c r="D7" s="41" t="s">
        <v>707</v>
      </c>
    </row>
    <row r="8" spans="1:4" ht="6" customHeight="1">
      <c r="A8" s="3"/>
      <c r="B8" s="3"/>
      <c r="C8" s="3"/>
      <c r="D8" s="3"/>
    </row>
    <row r="9" spans="1:4" ht="12.75">
      <c r="A9" s="3" t="s">
        <v>721</v>
      </c>
      <c r="B9" s="3"/>
      <c r="C9" s="4">
        <v>1799077</v>
      </c>
      <c r="D9" s="4">
        <v>1835400</v>
      </c>
    </row>
    <row r="10" spans="1:4" ht="12.75">
      <c r="A10" s="3" t="s">
        <v>720</v>
      </c>
      <c r="B10" s="3">
        <v>0</v>
      </c>
      <c r="C10" s="4">
        <v>68468257</v>
      </c>
      <c r="D10" s="4">
        <v>71000000</v>
      </c>
    </row>
    <row r="11" spans="1:4" ht="12.75">
      <c r="A11" s="3" t="s">
        <v>722</v>
      </c>
      <c r="B11" s="4"/>
      <c r="C11" s="4">
        <v>781535</v>
      </c>
      <c r="D11" s="4">
        <v>791342</v>
      </c>
    </row>
    <row r="12" spans="1:4" ht="13.5" thickBot="1">
      <c r="A12" s="85" t="s">
        <v>12</v>
      </c>
      <c r="B12" s="86"/>
      <c r="C12" s="86">
        <v>18678948</v>
      </c>
      <c r="D12" s="86">
        <v>33893329</v>
      </c>
    </row>
    <row r="13" spans="1:4" s="1" customFormat="1" ht="13.5" thickBot="1">
      <c r="A13" s="87" t="s">
        <v>0</v>
      </c>
      <c r="B13" s="89">
        <f>SUM(B9:B12)</f>
        <v>0</v>
      </c>
      <c r="C13" s="88">
        <f>SUM(C9:C12)</f>
        <v>89727817</v>
      </c>
      <c r="D13" s="88">
        <f>SUM(D9:D12)</f>
        <v>107520071</v>
      </c>
    </row>
  </sheetData>
  <sheetProtection/>
  <mergeCells count="3">
    <mergeCell ref="A1:D1"/>
    <mergeCell ref="A5:D5"/>
    <mergeCell ref="A3:D3"/>
  </mergeCells>
  <printOptions gridLines="1"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34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2.28125" style="47" customWidth="1"/>
    <col min="2" max="2" width="2.00390625" style="47" customWidth="1"/>
    <col min="3" max="3" width="27.421875" style="47" customWidth="1"/>
    <col min="4" max="4" width="7.00390625" style="47" customWidth="1"/>
    <col min="5" max="5" width="7.7109375" style="47" customWidth="1"/>
    <col min="6" max="6" width="7.28125" style="47" customWidth="1"/>
    <col min="7" max="8" width="7.140625" style="47" customWidth="1"/>
    <col min="9" max="9" width="7.421875" style="47" customWidth="1"/>
    <col min="10" max="10" width="6.57421875" style="47" customWidth="1"/>
    <col min="11" max="11" width="8.421875" style="47" customWidth="1"/>
    <col min="12" max="12" width="9.140625" style="47" customWidth="1"/>
    <col min="13" max="13" width="8.421875" style="47" customWidth="1"/>
    <col min="14" max="14" width="8.00390625" style="47" customWidth="1"/>
    <col min="15" max="15" width="8.00390625" style="47" bestFit="1" customWidth="1"/>
    <col min="16" max="16" width="11.421875" style="47" bestFit="1" customWidth="1"/>
  </cols>
  <sheetData>
    <row r="1" spans="9:16" ht="12.75">
      <c r="I1" s="256"/>
      <c r="J1" s="256"/>
      <c r="O1" s="189" t="s">
        <v>731</v>
      </c>
      <c r="P1" s="188"/>
    </row>
    <row r="2" spans="1:16" ht="15">
      <c r="A2" s="271" t="s">
        <v>691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</row>
    <row r="3" spans="9:17" ht="13.5" thickBot="1">
      <c r="I3" s="272"/>
      <c r="J3" s="272"/>
      <c r="O3" s="273" t="s">
        <v>94</v>
      </c>
      <c r="P3" s="273"/>
      <c r="Q3" s="10"/>
    </row>
    <row r="4" spans="1:16" ht="23.25" thickBot="1">
      <c r="A4" s="260" t="s">
        <v>4</v>
      </c>
      <c r="B4" s="261"/>
      <c r="C4" s="262"/>
      <c r="D4" s="48" t="s">
        <v>95</v>
      </c>
      <c r="E4" s="48" t="s">
        <v>96</v>
      </c>
      <c r="F4" s="48" t="s">
        <v>97</v>
      </c>
      <c r="G4" s="48" t="s">
        <v>98</v>
      </c>
      <c r="H4" s="48" t="s">
        <v>99</v>
      </c>
      <c r="I4" s="48" t="s">
        <v>100</v>
      </c>
      <c r="J4" s="48" t="s">
        <v>101</v>
      </c>
      <c r="K4" s="48" t="s">
        <v>102</v>
      </c>
      <c r="L4" s="48" t="s">
        <v>103</v>
      </c>
      <c r="M4" s="48" t="s">
        <v>104</v>
      </c>
      <c r="N4" s="48" t="s">
        <v>105</v>
      </c>
      <c r="O4" s="48" t="s">
        <v>106</v>
      </c>
      <c r="P4" s="49" t="s">
        <v>728</v>
      </c>
    </row>
    <row r="5" spans="1:16" ht="12.75">
      <c r="A5" s="50" t="s">
        <v>107</v>
      </c>
      <c r="B5" s="51" t="s">
        <v>92</v>
      </c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8">
        <f>SUM(D5:O5)</f>
        <v>0</v>
      </c>
    </row>
    <row r="6" spans="1:16" ht="12.75">
      <c r="A6" s="54"/>
      <c r="B6" s="55" t="s">
        <v>591</v>
      </c>
      <c r="C6" s="56"/>
      <c r="D6" s="57">
        <v>2502</v>
      </c>
      <c r="E6" s="57">
        <v>2502</v>
      </c>
      <c r="F6" s="57">
        <v>2502</v>
      </c>
      <c r="G6" s="57">
        <v>2502</v>
      </c>
      <c r="H6" s="57">
        <v>2502</v>
      </c>
      <c r="I6" s="57">
        <v>2502</v>
      </c>
      <c r="J6" s="57">
        <v>2502</v>
      </c>
      <c r="K6" s="57">
        <v>2502</v>
      </c>
      <c r="L6" s="57">
        <v>2502</v>
      </c>
      <c r="M6" s="57">
        <v>2502</v>
      </c>
      <c r="N6" s="57">
        <v>2502</v>
      </c>
      <c r="O6" s="57">
        <v>2507</v>
      </c>
      <c r="P6" s="58">
        <v>30029</v>
      </c>
    </row>
    <row r="7" spans="1:16" ht="12.75" hidden="1">
      <c r="A7" s="54"/>
      <c r="B7" s="55" t="s">
        <v>108</v>
      </c>
      <c r="C7" s="56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58">
        <f>SUM(D7:O7)</f>
        <v>0</v>
      </c>
    </row>
    <row r="8" spans="1:16" ht="12.75" hidden="1">
      <c r="A8" s="54"/>
      <c r="B8" s="59" t="s">
        <v>87</v>
      </c>
      <c r="C8" s="60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</row>
    <row r="9" spans="1:16" ht="12.75">
      <c r="A9" s="54"/>
      <c r="B9" s="55" t="s">
        <v>88</v>
      </c>
      <c r="C9" s="56"/>
      <c r="D9" s="57"/>
      <c r="E9" s="57"/>
      <c r="F9" s="57">
        <v>1592</v>
      </c>
      <c r="G9" s="57"/>
      <c r="H9" s="57"/>
      <c r="I9" s="57"/>
      <c r="J9" s="57"/>
      <c r="K9" s="57"/>
      <c r="L9" s="57">
        <v>1593</v>
      </c>
      <c r="M9" s="57"/>
      <c r="N9" s="57"/>
      <c r="O9" s="57"/>
      <c r="P9" s="97">
        <v>3185</v>
      </c>
    </row>
    <row r="10" spans="1:16" ht="12.75" hidden="1">
      <c r="A10" s="54"/>
      <c r="B10" s="55" t="s">
        <v>109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97">
        <f>SUM(D10:O10)</f>
        <v>0</v>
      </c>
    </row>
    <row r="11" spans="1:16" ht="12.75" hidden="1">
      <c r="A11" s="54"/>
      <c r="B11" s="55" t="s">
        <v>11</v>
      </c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97">
        <f>SUM(D11:O11)</f>
        <v>0</v>
      </c>
    </row>
    <row r="12" spans="1:16" ht="12.75">
      <c r="A12" s="54"/>
      <c r="B12" s="263" t="s">
        <v>136</v>
      </c>
      <c r="C12" s="264"/>
      <c r="D12" s="61">
        <v>1289</v>
      </c>
      <c r="E12" s="61">
        <v>1289</v>
      </c>
      <c r="F12" s="61">
        <v>1289</v>
      </c>
      <c r="G12" s="61">
        <v>1289</v>
      </c>
      <c r="H12" s="61">
        <v>1289</v>
      </c>
      <c r="I12" s="61">
        <v>1289</v>
      </c>
      <c r="J12" s="61">
        <v>1289</v>
      </c>
      <c r="K12" s="61">
        <v>1289</v>
      </c>
      <c r="L12" s="61">
        <v>1289</v>
      </c>
      <c r="M12" s="61">
        <v>1289</v>
      </c>
      <c r="N12" s="61">
        <v>1289</v>
      </c>
      <c r="O12" s="61">
        <v>1294</v>
      </c>
      <c r="P12" s="97">
        <v>15473</v>
      </c>
    </row>
    <row r="13" spans="1:16" ht="12.75">
      <c r="A13" s="54"/>
      <c r="B13" s="62" t="s">
        <v>7</v>
      </c>
      <c r="C13" s="60"/>
      <c r="D13" s="57"/>
      <c r="E13" s="57"/>
      <c r="F13" s="57"/>
      <c r="G13" s="57"/>
      <c r="H13" s="57"/>
      <c r="I13" s="57">
        <v>298</v>
      </c>
      <c r="J13" s="57"/>
      <c r="K13" s="57"/>
      <c r="L13" s="57"/>
      <c r="M13" s="57"/>
      <c r="N13" s="57"/>
      <c r="O13" s="57"/>
      <c r="P13" s="97">
        <v>298</v>
      </c>
    </row>
    <row r="14" spans="1:16" ht="12.75">
      <c r="A14" s="54"/>
      <c r="B14" s="274" t="s">
        <v>710</v>
      </c>
      <c r="C14" s="275"/>
      <c r="D14" s="57"/>
      <c r="E14" s="57"/>
      <c r="F14" s="57"/>
      <c r="G14" s="57"/>
      <c r="H14" s="57"/>
      <c r="I14" s="57"/>
      <c r="J14" s="57"/>
      <c r="K14" s="57">
        <v>32000</v>
      </c>
      <c r="L14" s="57"/>
      <c r="M14" s="57"/>
      <c r="N14" s="57"/>
      <c r="O14" s="57">
        <v>961</v>
      </c>
      <c r="P14" s="97">
        <v>32961</v>
      </c>
    </row>
    <row r="15" spans="1:16" ht="12.75">
      <c r="A15" s="54"/>
      <c r="B15" s="199"/>
      <c r="C15" s="200" t="s">
        <v>729</v>
      </c>
      <c r="D15" s="57"/>
      <c r="E15" s="57"/>
      <c r="F15" s="57"/>
      <c r="G15" s="57"/>
      <c r="H15" s="57"/>
      <c r="I15" s="57"/>
      <c r="J15" s="57"/>
      <c r="K15" s="57"/>
      <c r="L15" s="57"/>
      <c r="M15" s="57">
        <v>4500</v>
      </c>
      <c r="N15" s="57"/>
      <c r="O15" s="57"/>
      <c r="P15" s="97">
        <v>4500</v>
      </c>
    </row>
    <row r="16" spans="1:16" ht="12.75">
      <c r="A16" s="54"/>
      <c r="B16" s="199"/>
      <c r="C16" s="200" t="s">
        <v>696</v>
      </c>
      <c r="D16" s="57"/>
      <c r="E16" s="57">
        <v>29000</v>
      </c>
      <c r="F16" s="57">
        <v>58441</v>
      </c>
      <c r="G16" s="57"/>
      <c r="H16" s="57"/>
      <c r="I16" s="57"/>
      <c r="J16" s="57"/>
      <c r="K16" s="57"/>
      <c r="L16" s="57"/>
      <c r="M16" s="57"/>
      <c r="N16" s="57"/>
      <c r="O16" s="57"/>
      <c r="P16" s="97">
        <v>87441</v>
      </c>
    </row>
    <row r="17" spans="1:16" ht="12.75">
      <c r="A17" s="54"/>
      <c r="B17" s="62" t="s">
        <v>8</v>
      </c>
      <c r="C17" s="56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7"/>
      <c r="P17" s="97"/>
    </row>
    <row r="18" spans="1:16" ht="12.75">
      <c r="A18" s="54"/>
      <c r="B18" s="62" t="s">
        <v>595</v>
      </c>
      <c r="C18" s="56"/>
      <c r="D18" s="57">
        <v>2008</v>
      </c>
      <c r="E18" s="57">
        <v>2008</v>
      </c>
      <c r="F18" s="57">
        <v>2008</v>
      </c>
      <c r="G18" s="57">
        <v>2008</v>
      </c>
      <c r="H18" s="57">
        <v>2008</v>
      </c>
      <c r="I18" s="57">
        <v>2008</v>
      </c>
      <c r="J18" s="57">
        <v>2008</v>
      </c>
      <c r="K18" s="57">
        <v>2008</v>
      </c>
      <c r="L18" s="57">
        <v>2008</v>
      </c>
      <c r="M18" s="57">
        <v>2008</v>
      </c>
      <c r="N18" s="57">
        <v>2008</v>
      </c>
      <c r="O18" s="57">
        <v>2014</v>
      </c>
      <c r="P18" s="97">
        <v>24102</v>
      </c>
    </row>
    <row r="19" spans="1:17" s="1" customFormat="1" ht="13.5" thickBot="1">
      <c r="A19" s="265" t="s">
        <v>110</v>
      </c>
      <c r="B19" s="266"/>
      <c r="C19" s="267"/>
      <c r="D19" s="90">
        <f>SUM(D6:D18)</f>
        <v>5799</v>
      </c>
      <c r="E19" s="90">
        <f aca="true" t="shared" si="0" ref="E19:O19">SUM(E6:E18)</f>
        <v>34799</v>
      </c>
      <c r="F19" s="90">
        <f t="shared" si="0"/>
        <v>65832</v>
      </c>
      <c r="G19" s="90">
        <f>SUM(G6:G18)</f>
        <v>5799</v>
      </c>
      <c r="H19" s="90">
        <f>SUM(H6:H18)</f>
        <v>5799</v>
      </c>
      <c r="I19" s="90">
        <f t="shared" si="0"/>
        <v>6097</v>
      </c>
      <c r="J19" s="90">
        <f t="shared" si="0"/>
        <v>5799</v>
      </c>
      <c r="K19" s="90">
        <v>1897</v>
      </c>
      <c r="L19" s="90">
        <f t="shared" si="0"/>
        <v>7392</v>
      </c>
      <c r="M19" s="90">
        <f t="shared" si="0"/>
        <v>10299</v>
      </c>
      <c r="N19" s="90">
        <f t="shared" si="0"/>
        <v>5799</v>
      </c>
      <c r="O19" s="90">
        <f t="shared" si="0"/>
        <v>6776</v>
      </c>
      <c r="P19" s="181">
        <v>197989</v>
      </c>
      <c r="Q19" s="96"/>
    </row>
    <row r="20" spans="1:16" ht="12.75">
      <c r="A20" s="64" t="s">
        <v>111</v>
      </c>
      <c r="B20" s="65" t="s">
        <v>93</v>
      </c>
      <c r="C20" s="66"/>
      <c r="D20" s="67"/>
      <c r="E20" s="68"/>
      <c r="F20" s="68"/>
      <c r="G20" s="68"/>
      <c r="H20" s="68"/>
      <c r="I20" s="68"/>
      <c r="J20" s="67"/>
      <c r="K20" s="68"/>
      <c r="L20" s="68"/>
      <c r="M20" s="68"/>
      <c r="N20" s="68"/>
      <c r="O20" s="68"/>
      <c r="P20" s="69">
        <f>SUM(D20:O20)</f>
        <v>0</v>
      </c>
    </row>
    <row r="21" spans="1:16" ht="12.75">
      <c r="A21" s="63"/>
      <c r="B21" s="59" t="s">
        <v>119</v>
      </c>
      <c r="C21" s="60"/>
      <c r="D21" s="57">
        <v>1838</v>
      </c>
      <c r="E21" s="57">
        <v>1838</v>
      </c>
      <c r="F21" s="57">
        <v>1838</v>
      </c>
      <c r="G21" s="57">
        <v>1838</v>
      </c>
      <c r="H21" s="57">
        <v>1838</v>
      </c>
      <c r="I21" s="57">
        <v>1838</v>
      </c>
      <c r="J21" s="57">
        <v>1838</v>
      </c>
      <c r="K21" s="57">
        <v>1838</v>
      </c>
      <c r="L21" s="57">
        <v>1838</v>
      </c>
      <c r="M21" s="57">
        <v>1838</v>
      </c>
      <c r="N21" s="57">
        <v>1838</v>
      </c>
      <c r="O21" s="57">
        <v>1847</v>
      </c>
      <c r="P21" s="104">
        <v>22065</v>
      </c>
    </row>
    <row r="22" spans="1:16" ht="12.75">
      <c r="A22" s="54"/>
      <c r="B22" s="55" t="s">
        <v>592</v>
      </c>
      <c r="C22" s="56"/>
      <c r="D22" s="57">
        <v>329</v>
      </c>
      <c r="E22" s="57">
        <v>329</v>
      </c>
      <c r="F22" s="57">
        <v>329</v>
      </c>
      <c r="G22" s="57">
        <v>329</v>
      </c>
      <c r="H22" s="57">
        <v>329</v>
      </c>
      <c r="I22" s="57">
        <v>329</v>
      </c>
      <c r="J22" s="57">
        <v>329</v>
      </c>
      <c r="K22" s="57">
        <v>329</v>
      </c>
      <c r="L22" s="57">
        <v>329</v>
      </c>
      <c r="M22" s="57">
        <v>329</v>
      </c>
      <c r="N22" s="57">
        <v>329</v>
      </c>
      <c r="O22" s="57">
        <v>340</v>
      </c>
      <c r="P22" s="46">
        <v>3959</v>
      </c>
    </row>
    <row r="23" spans="1:18" ht="12.75">
      <c r="A23" s="54"/>
      <c r="B23" s="55" t="s">
        <v>90</v>
      </c>
      <c r="C23" s="56"/>
      <c r="D23" s="57">
        <v>1673</v>
      </c>
      <c r="E23" s="57">
        <v>1673</v>
      </c>
      <c r="F23" s="57">
        <v>1673</v>
      </c>
      <c r="G23" s="57">
        <v>1673</v>
      </c>
      <c r="H23" s="57">
        <v>1673</v>
      </c>
      <c r="I23" s="57">
        <v>1673</v>
      </c>
      <c r="J23" s="57">
        <v>1673</v>
      </c>
      <c r="K23" s="57">
        <v>1673</v>
      </c>
      <c r="L23" s="57">
        <v>1673</v>
      </c>
      <c r="M23" s="57">
        <v>1673</v>
      </c>
      <c r="N23" s="57">
        <v>1673</v>
      </c>
      <c r="O23" s="57">
        <v>1680</v>
      </c>
      <c r="P23" s="46">
        <v>20083</v>
      </c>
      <c r="Q23" s="182"/>
      <c r="R23" s="10"/>
    </row>
    <row r="24" spans="1:18" ht="12.75">
      <c r="A24" s="54"/>
      <c r="B24" s="55" t="s">
        <v>593</v>
      </c>
      <c r="C24" s="56"/>
      <c r="D24" s="57">
        <v>794</v>
      </c>
      <c r="E24" s="57">
        <v>794</v>
      </c>
      <c r="F24" s="57">
        <v>794</v>
      </c>
      <c r="G24" s="57">
        <v>794</v>
      </c>
      <c r="H24" s="57">
        <v>794</v>
      </c>
      <c r="I24" s="57">
        <v>794</v>
      </c>
      <c r="J24" s="57">
        <v>794</v>
      </c>
      <c r="K24" s="57">
        <v>794</v>
      </c>
      <c r="L24" s="57">
        <v>794</v>
      </c>
      <c r="M24" s="57">
        <v>794</v>
      </c>
      <c r="N24" s="57">
        <v>794</v>
      </c>
      <c r="O24" s="57">
        <v>801</v>
      </c>
      <c r="P24" s="46">
        <v>9535</v>
      </c>
      <c r="Q24" s="182"/>
      <c r="R24" s="10"/>
    </row>
    <row r="25" spans="1:18" ht="12.75">
      <c r="A25" s="54"/>
      <c r="B25" s="55" t="s">
        <v>594</v>
      </c>
      <c r="C25" s="56"/>
      <c r="D25" s="57"/>
      <c r="E25" s="57"/>
      <c r="F25" s="57"/>
      <c r="G25" s="57"/>
      <c r="H25" s="57">
        <v>825</v>
      </c>
      <c r="I25" s="57"/>
      <c r="J25" s="57"/>
      <c r="K25" s="57">
        <v>825</v>
      </c>
      <c r="L25" s="57"/>
      <c r="M25" s="57"/>
      <c r="N25" s="57"/>
      <c r="O25" s="57"/>
      <c r="P25" s="46">
        <v>1650</v>
      </c>
      <c r="Q25" s="182"/>
      <c r="R25" s="10"/>
    </row>
    <row r="26" spans="1:18" ht="12.75">
      <c r="A26" s="54"/>
      <c r="B26" s="55" t="s">
        <v>13</v>
      </c>
      <c r="C26" s="56"/>
      <c r="D26" s="57"/>
      <c r="E26" s="57">
        <v>29000</v>
      </c>
      <c r="F26" s="57">
        <v>44627</v>
      </c>
      <c r="G26" s="57"/>
      <c r="H26" s="57"/>
      <c r="I26" s="57"/>
      <c r="J26" s="57"/>
      <c r="K26" s="57"/>
      <c r="L26" s="57"/>
      <c r="M26" s="57"/>
      <c r="N26" s="57"/>
      <c r="O26" s="57"/>
      <c r="P26" s="185">
        <v>73627</v>
      </c>
      <c r="R26" s="10"/>
    </row>
    <row r="27" spans="1:16" ht="12.75">
      <c r="A27" s="54"/>
      <c r="B27" s="55" t="s">
        <v>12</v>
      </c>
      <c r="C27" s="56"/>
      <c r="D27" s="57"/>
      <c r="E27" s="61"/>
      <c r="F27" s="61">
        <v>33893</v>
      </c>
      <c r="G27" s="61"/>
      <c r="H27" s="61"/>
      <c r="I27" s="61"/>
      <c r="J27" s="61"/>
      <c r="K27" s="61"/>
      <c r="L27" s="61"/>
      <c r="M27" s="61"/>
      <c r="N27" s="61"/>
      <c r="O27" s="61"/>
      <c r="P27" s="58">
        <v>33893</v>
      </c>
    </row>
    <row r="28" spans="1:16" ht="12.75">
      <c r="A28" s="54"/>
      <c r="B28" s="56" t="s">
        <v>730</v>
      </c>
      <c r="D28" s="57">
        <v>877</v>
      </c>
      <c r="E28" s="57"/>
      <c r="F28" s="57"/>
      <c r="G28" s="57"/>
      <c r="H28" s="57"/>
      <c r="I28" s="61"/>
      <c r="J28" s="57"/>
      <c r="K28" s="57"/>
      <c r="L28" s="57"/>
      <c r="M28" s="57"/>
      <c r="N28" s="57"/>
      <c r="O28" s="57">
        <v>32000</v>
      </c>
      <c r="P28" s="58">
        <v>32877</v>
      </c>
    </row>
    <row r="29" spans="1:16" ht="13.5" thickBot="1">
      <c r="A29" s="70"/>
      <c r="B29" s="71"/>
      <c r="C29" s="72" t="s">
        <v>692</v>
      </c>
      <c r="D29" s="73"/>
      <c r="E29" s="73"/>
      <c r="F29" s="73">
        <v>300</v>
      </c>
      <c r="G29" s="73"/>
      <c r="H29" s="73"/>
      <c r="I29" s="73"/>
      <c r="J29" s="73"/>
      <c r="K29" s="73"/>
      <c r="L29" s="73"/>
      <c r="M29" s="73"/>
      <c r="N29" s="73"/>
      <c r="O29" s="73"/>
      <c r="P29" s="58">
        <v>300</v>
      </c>
    </row>
    <row r="30" spans="1:16" s="1" customFormat="1" ht="13.5" customHeight="1" thickBot="1">
      <c r="A30" s="268" t="s">
        <v>112</v>
      </c>
      <c r="B30" s="269"/>
      <c r="C30" s="270"/>
      <c r="D30" s="91">
        <f aca="true" t="shared" si="1" ref="D30:M30">SUM(D21:D29)</f>
        <v>5511</v>
      </c>
      <c r="E30" s="91">
        <f t="shared" si="1"/>
        <v>33634</v>
      </c>
      <c r="F30" s="91">
        <f t="shared" si="1"/>
        <v>83454</v>
      </c>
      <c r="G30" s="91">
        <f t="shared" si="1"/>
        <v>4634</v>
      </c>
      <c r="H30" s="91">
        <f>SUM(H21:H29)</f>
        <v>5459</v>
      </c>
      <c r="I30" s="91">
        <f t="shared" si="1"/>
        <v>4634</v>
      </c>
      <c r="J30" s="91">
        <f t="shared" si="1"/>
        <v>4634</v>
      </c>
      <c r="K30" s="91">
        <f t="shared" si="1"/>
        <v>5459</v>
      </c>
      <c r="L30" s="91">
        <f t="shared" si="1"/>
        <v>4634</v>
      </c>
      <c r="M30" s="91">
        <f t="shared" si="1"/>
        <v>4634</v>
      </c>
      <c r="N30" s="91">
        <f>SUM(N21:N29)</f>
        <v>4634</v>
      </c>
      <c r="O30" s="91">
        <f>SUM(O21:O29)</f>
        <v>36668</v>
      </c>
      <c r="P30" s="92">
        <v>197989</v>
      </c>
    </row>
    <row r="31" spans="1:16" ht="13.5" thickBot="1">
      <c r="A31" s="257" t="s">
        <v>113</v>
      </c>
      <c r="B31" s="258"/>
      <c r="C31" s="259"/>
      <c r="D31" s="74">
        <f>D19-D30</f>
        <v>288</v>
      </c>
      <c r="E31" s="74">
        <v>1451</v>
      </c>
      <c r="F31" s="74">
        <v>219</v>
      </c>
      <c r="G31" s="74">
        <v>-84</v>
      </c>
      <c r="H31" s="74">
        <v>-846</v>
      </c>
      <c r="I31" s="74">
        <v>-386</v>
      </c>
      <c r="J31" s="74">
        <v>-386</v>
      </c>
      <c r="K31" s="74">
        <v>-869</v>
      </c>
      <c r="L31" s="74">
        <v>219</v>
      </c>
      <c r="M31" s="74">
        <v>-386</v>
      </c>
      <c r="N31" s="74">
        <v>-386</v>
      </c>
      <c r="O31" s="74">
        <v>-490</v>
      </c>
      <c r="P31" s="75"/>
    </row>
    <row r="33" spans="13:16" ht="12.75">
      <c r="M33" s="76"/>
      <c r="P33" s="76"/>
    </row>
    <row r="34" spans="7:15" ht="12.75">
      <c r="G34" s="76"/>
      <c r="O34" s="76"/>
    </row>
  </sheetData>
  <sheetProtection/>
  <mergeCells count="10">
    <mergeCell ref="I1:J1"/>
    <mergeCell ref="A31:C31"/>
    <mergeCell ref="A4:C4"/>
    <mergeCell ref="B12:C12"/>
    <mergeCell ref="A19:C19"/>
    <mergeCell ref="A30:C30"/>
    <mergeCell ref="A2:P2"/>
    <mergeCell ref="I3:J3"/>
    <mergeCell ref="O3:P3"/>
    <mergeCell ref="B14:C14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20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47.28125" style="0" customWidth="1"/>
    <col min="2" max="2" width="16.421875" style="0" customWidth="1"/>
    <col min="3" max="3" width="14.57421875" style="0" customWidth="1"/>
  </cols>
  <sheetData>
    <row r="1" spans="1:3" ht="15">
      <c r="A1" s="276" t="s">
        <v>716</v>
      </c>
      <c r="B1" s="276"/>
      <c r="C1" s="276"/>
    </row>
    <row r="2" ht="6" customHeight="1"/>
    <row r="3" spans="1:3" ht="12.75">
      <c r="A3" s="278" t="s">
        <v>738</v>
      </c>
      <c r="B3" s="278"/>
      <c r="C3" s="278"/>
    </row>
    <row r="4" ht="6" customHeight="1"/>
    <row r="5" spans="1:3" ht="16.5">
      <c r="A5" s="277" t="s">
        <v>116</v>
      </c>
      <c r="B5" s="277"/>
      <c r="C5" s="277"/>
    </row>
    <row r="6" spans="1:2" ht="6.75" customHeight="1">
      <c r="A6" s="1"/>
      <c r="B6" s="1"/>
    </row>
    <row r="7" spans="1:3" s="2" customFormat="1" ht="12.75">
      <c r="A7" s="45" t="s">
        <v>114</v>
      </c>
      <c r="B7" s="78" t="s">
        <v>723</v>
      </c>
      <c r="C7" s="78" t="s">
        <v>708</v>
      </c>
    </row>
    <row r="8" spans="1:3" s="2" customFormat="1" ht="12.75">
      <c r="A8" s="190" t="s">
        <v>656</v>
      </c>
      <c r="B8" s="191">
        <v>0</v>
      </c>
      <c r="C8" s="191">
        <v>0</v>
      </c>
    </row>
    <row r="9" spans="1:3" ht="12.75">
      <c r="A9" s="80" t="s">
        <v>589</v>
      </c>
      <c r="B9" s="79">
        <v>1400440</v>
      </c>
      <c r="C9" s="79">
        <v>1400440</v>
      </c>
    </row>
    <row r="10" spans="1:3" ht="12.75">
      <c r="A10" s="80" t="s">
        <v>16</v>
      </c>
      <c r="B10" s="79">
        <v>608000</v>
      </c>
      <c r="C10" s="79">
        <v>608000</v>
      </c>
    </row>
    <row r="11" spans="1:3" ht="12.75">
      <c r="A11" s="80" t="s">
        <v>590</v>
      </c>
      <c r="B11" s="79">
        <v>678730</v>
      </c>
      <c r="C11" s="79">
        <v>678730</v>
      </c>
    </row>
    <row r="12" spans="1:3" ht="12.75">
      <c r="A12" s="80" t="s">
        <v>600</v>
      </c>
      <c r="B12" s="79">
        <v>5000000</v>
      </c>
      <c r="C12" s="79">
        <v>5000000</v>
      </c>
    </row>
    <row r="13" spans="1:3" ht="12.75">
      <c r="A13" s="80" t="s">
        <v>601</v>
      </c>
      <c r="B13" s="79">
        <v>7920580</v>
      </c>
      <c r="C13" s="79">
        <v>9165980</v>
      </c>
    </row>
    <row r="14" spans="1:3" ht="12.75">
      <c r="A14" s="101" t="s">
        <v>694</v>
      </c>
      <c r="B14" s="81">
        <v>990400</v>
      </c>
      <c r="C14" s="81">
        <v>990400</v>
      </c>
    </row>
    <row r="15" spans="1:3" ht="12.75">
      <c r="A15" s="80" t="s">
        <v>687</v>
      </c>
      <c r="B15" s="79">
        <v>1800000</v>
      </c>
      <c r="C15" s="79">
        <v>1800000</v>
      </c>
    </row>
    <row r="16" spans="1:3" ht="12.75">
      <c r="A16" s="80" t="s">
        <v>688</v>
      </c>
      <c r="B16" s="79">
        <v>3524525</v>
      </c>
      <c r="C16" s="79">
        <v>3524525</v>
      </c>
    </row>
    <row r="17" spans="1:3" ht="12.75">
      <c r="A17" s="80" t="s">
        <v>709</v>
      </c>
      <c r="B17" s="79"/>
      <c r="C17" s="79">
        <v>928370</v>
      </c>
    </row>
    <row r="18" spans="1:3" ht="12.75">
      <c r="A18" s="80" t="s">
        <v>724</v>
      </c>
      <c r="B18" s="79"/>
      <c r="C18" s="79">
        <v>5130</v>
      </c>
    </row>
    <row r="19" spans="1:3" ht="12.75">
      <c r="A19" s="3" t="s">
        <v>115</v>
      </c>
      <c r="B19" s="82">
        <f>SUM(B8:B17)</f>
        <v>21922675</v>
      </c>
      <c r="C19" s="82">
        <f>SUM(C8:C18)</f>
        <v>24101575</v>
      </c>
    </row>
    <row r="20" spans="1:3" ht="6.75" customHeight="1">
      <c r="A20" s="83"/>
      <c r="B20" s="43"/>
      <c r="C20" s="84"/>
    </row>
  </sheetData>
  <sheetProtection/>
  <mergeCells count="3">
    <mergeCell ref="A1:C1"/>
    <mergeCell ref="A5:C5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Boda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Kovácshida KÖH Titkárság</cp:lastModifiedBy>
  <cp:lastPrinted>2020-05-25T10:44:18Z</cp:lastPrinted>
  <dcterms:created xsi:type="dcterms:W3CDTF">2013-01-28T07:36:30Z</dcterms:created>
  <dcterms:modified xsi:type="dcterms:W3CDTF">2020-05-26T11:55:53Z</dcterms:modified>
  <cp:category/>
  <cp:version/>
  <cp:contentType/>
  <cp:contentStatus/>
</cp:coreProperties>
</file>