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020" windowHeight="9120"/>
  </bookViews>
  <sheets>
    <sheet name="Munk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/>
  <c r="E44"/>
  <c r="E42"/>
  <c r="E40"/>
  <c r="E39"/>
  <c r="E38"/>
  <c r="E37"/>
  <c r="E27"/>
  <c r="E26"/>
  <c r="E25"/>
  <c r="E24"/>
  <c r="E23"/>
  <c r="E22"/>
  <c r="E21"/>
  <c r="E17"/>
  <c r="E16"/>
  <c r="E14"/>
  <c r="E13"/>
  <c r="E12"/>
  <c r="E8"/>
  <c r="E7"/>
  <c r="E6"/>
  <c r="D24" l="1"/>
  <c r="C24"/>
  <c r="D20"/>
  <c r="E20"/>
  <c r="C20"/>
  <c r="D15"/>
  <c r="E15"/>
  <c r="C15"/>
  <c r="D11"/>
  <c r="E11"/>
  <c r="C11"/>
</calcChain>
</file>

<file path=xl/sharedStrings.xml><?xml version="1.0" encoding="utf-8"?>
<sst xmlns="http://schemas.openxmlformats.org/spreadsheetml/2006/main" count="88" uniqueCount="88">
  <si>
    <t>Mezőtúr Város Önkormányzata konszolidált eredménykimutatása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</si>
  <si>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</si>
  <si>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</si>
  <si>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</si>
  <si>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</si>
  <si>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</si>
  <si>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</si>
  <si>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</si>
  <si>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</si>
  <si>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05</t>
  </si>
  <si>
    <t>04 Saját termelésű készletek állományváltozása</t>
  </si>
  <si>
    <t>06</t>
  </si>
  <si>
    <t>05 Saját előállítású eszközök aktivált értéke</t>
  </si>
  <si>
    <t>07</t>
  </si>
  <si>
    <t>II Aktivált saját teljesítmények értéke (=±04+05)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</si>
  <si>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</si>
  <si>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</si>
  <si>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</si>
  <si>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</si>
  <si>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</si>
  <si>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Különféle egyéb eredményszemléletű bevételek</t>
  </si>
  <si>
    <t>11</t>
  </si>
  <si>
    <t>III Egyéb eredményszemléletű bevételek (=06+07+08)</t>
  </si>
  <si>
    <t>12</t>
  </si>
  <si>
    <t>09 Anyagköltség</t>
  </si>
  <si>
    <t>13</t>
  </si>
  <si>
    <t>10 Igénybe vett szolgáltatások értéke</t>
  </si>
  <si>
    <t>14</t>
  </si>
  <si>
    <t>11 Eladott áruk beszerzési értéke</t>
  </si>
  <si>
    <t>15</t>
  </si>
  <si>
    <t>12 Eladott (közvetített) szolgáltatások értéke</t>
  </si>
  <si>
    <t>16</t>
  </si>
  <si>
    <t>IV Anyagjellegű ráfordítások (=09+10+11+12)</t>
  </si>
  <si>
    <t>17</t>
  </si>
  <si>
    <t>13 Bérköltség</t>
  </si>
  <si>
    <t>18</t>
  </si>
  <si>
    <t>14 Személyi jellegű egyéb kifizetések</t>
  </si>
  <si>
    <t>19</t>
  </si>
  <si>
    <t>15 Bérjárulékok</t>
  </si>
  <si>
    <t>20</t>
  </si>
  <si>
    <t>V Személyi jellegű ráfordítások (=13+14+15)</t>
  </si>
  <si>
    <t>21</t>
  </si>
  <si>
    <t>VI Értékcsökkenési leírás</t>
  </si>
  <si>
    <t>22</t>
  </si>
  <si>
    <t>VII Egyéb ráfordítások</t>
  </si>
  <si>
    <t>23</t>
  </si>
  <si>
    <t>A)  TEVÉKENYSÉGEK EREDMÉNYE (=I±II+III-IV-V-VI-VII)</t>
  </si>
  <si>
    <t>24</t>
  </si>
  <si>
    <t>16 Kapott (járó) osztalék és részesedés</t>
  </si>
  <si>
    <t>25</t>
  </si>
  <si>
    <t>17 Kapott (járó) kamatok és kamatjellegű eredményszemléletű bevételek</t>
  </si>
  <si>
    <t>26</t>
  </si>
  <si>
    <t>18 Pénzügyi műveletek egyéb eredményszemléletű bevételei (&gt;=18a)</t>
  </si>
  <si>
    <t>27</t>
  </si>
  <si>
    <t>18a - ebből: árfolyamnyereség</t>
  </si>
  <si>
    <t>28</t>
  </si>
  <si>
    <t>VIII Pénzügyi műveletek eredményszemléletű bevételei (=16+17+18)</t>
  </si>
  <si>
    <t>29</t>
  </si>
  <si>
    <t>19 Fizetendő kamatok és kamatjellegű ráfordítások</t>
  </si>
  <si>
    <t>30</t>
  </si>
  <si>
    <t>20 Részesedések, értékpapírok, pénzeszközök értékvesztése</t>
  </si>
  <si>
    <t>31</t>
  </si>
  <si>
    <t>21 Pénzügyi műveletek egyéb ráfordításai (&gt;=21a)</t>
  </si>
  <si>
    <t>32</t>
  </si>
  <si>
    <t>21a - ebből: árfolyamveszteség</t>
  </si>
  <si>
    <t>33</t>
  </si>
  <si>
    <t>IX Pénzügyi műveletek ráfordításai (=19+20+21)</t>
  </si>
  <si>
    <t>34</t>
  </si>
  <si>
    <t>B)  PÉNZÜGYI MŰVELETEK EREDMÉNYE (=VIII-IX)</t>
  </si>
  <si>
    <t>35</t>
  </si>
  <si>
    <t>C)  SZOKÁSOS EREDMÉNY (=±A±B)</t>
  </si>
  <si>
    <t>36</t>
  </si>
  <si>
    <t>22 Felhalmozási célú támogatások eredményszemléletű bevételei</t>
  </si>
  <si>
    <t>37</t>
  </si>
  <si>
    <t>23 Különféle rendkívüli eredményszemléletű bevételek</t>
  </si>
  <si>
    <t>38</t>
  </si>
  <si>
    <t>X Rendkívüli eredményszemléletű bevételek (=22+23)</t>
  </si>
  <si>
    <t>39</t>
  </si>
  <si>
    <t>XI Rendkívüli ráfordítások</t>
  </si>
  <si>
    <t>40</t>
  </si>
  <si>
    <t>D)  RENDKÍVÜLI EREDMÉNY(=X-XI)</t>
  </si>
  <si>
    <t>41</t>
  </si>
  <si>
    <t>E)  MÉRLEG SZERINTI EREDMÉNY (=±C±D)</t>
  </si>
  <si>
    <t>Ezer Ft-ban</t>
  </si>
  <si>
    <t>Megnevezés</t>
  </si>
  <si>
    <t>Konszolidálás előtti összeg</t>
  </si>
  <si>
    <t>Konszolidálás</t>
  </si>
  <si>
    <t>Konszolidált összeg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</si>
</sst>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view="pageLayout" topLeftCell="C1" workbookViewId="0">
      <selection activeCell="C46" sqref="C46"/>
    </sheetView>
  </sheetViews>
  <sheetFormatPr defaultRowHeight="14.5"/>
  <cols>
    <col min="1" max="1" width="8.1796875" customWidth="1"/>
    <col min="2" max="2" width="82" customWidth="1"/>
    <col min="3" max="5" width="19.1796875" customWidth="1"/>
  </cols>
  <sheetData>
    <row r="1" spans="1:5" ht="18.5">
      <c r="A1" s="13" t="s">
        <v>0</v>
      </c>
      <c r="B1" s="13"/>
      <c r="C1" s="13"/>
      <c r="D1" s="13"/>
      <c r="E1" s="13"/>
    </row>
    <row r="2" spans="1:5" ht="18.5">
      <c r="A2" s="8"/>
      <c r="B2" s="8"/>
      <c r="C2" s="8"/>
      <c r="D2" s="8"/>
      <c r="E2" s="9" t="s">
        <v>83</v>
      </c>
    </row>
    <row r="3" spans="1:5" ht="31">
      <c r="A3" s="1"/>
      <c r="B3" s="1" t="s">
        <v>84</v>
      </c>
      <c r="C3" s="1" t="s">
        <v>85</v>
      </c>
      <c r="D3" s="1" t="s">
        <v>86</v>
      </c>
      <c r="E3" s="1" t="s">
        <v>87</v>
      </c>
    </row>
    <row r="4" spans="1:5" ht="15.5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>
      <c r="A5" s="10" t="s">
        <v>1</v>
      </c>
      <c r="B5" s="11" t="s">
        <v>2</v>
      </c>
      <c r="C5" s="12">
        <v>753260</v>
      </c>
      <c r="D5" s="12">
        <v>0</v>
      </c>
      <c r="E5" s="12">
        <v>753260</v>
      </c>
    </row>
    <row r="6" spans="1:5">
      <c r="A6" s="2" t="s">
        <v>3</v>
      </c>
      <c r="B6" s="3" t="s">
        <v>4</v>
      </c>
      <c r="C6" s="4">
        <v>60776</v>
      </c>
      <c r="D6" s="4">
        <v>0</v>
      </c>
      <c r="E6" s="4">
        <f>56183+3826+767</f>
        <v>60776</v>
      </c>
    </row>
    <row r="7" spans="1:5">
      <c r="A7" s="2" t="s">
        <v>5</v>
      </c>
      <c r="B7" s="3" t="s">
        <v>6</v>
      </c>
      <c r="C7" s="4">
        <v>46528</v>
      </c>
      <c r="D7" s="4">
        <v>0</v>
      </c>
      <c r="E7" s="4">
        <f>135+46393</f>
        <v>46528</v>
      </c>
    </row>
    <row r="8" spans="1:5">
      <c r="A8" s="5" t="s">
        <v>7</v>
      </c>
      <c r="B8" s="6" t="s">
        <v>8</v>
      </c>
      <c r="C8" s="7">
        <v>860564</v>
      </c>
      <c r="D8" s="7">
        <v>0</v>
      </c>
      <c r="E8" s="7">
        <f>SUM(E5:E7)</f>
        <v>860564</v>
      </c>
    </row>
    <row r="9" spans="1:5">
      <c r="A9" s="2" t="s">
        <v>9</v>
      </c>
      <c r="B9" s="3" t="s">
        <v>10</v>
      </c>
      <c r="C9" s="4">
        <v>21646</v>
      </c>
      <c r="D9" s="4">
        <v>0</v>
      </c>
      <c r="E9" s="4">
        <v>21646</v>
      </c>
    </row>
    <row r="10" spans="1:5">
      <c r="A10" s="2" t="s">
        <v>11</v>
      </c>
      <c r="B10" s="3" t="s">
        <v>12</v>
      </c>
      <c r="C10" s="4">
        <v>0</v>
      </c>
      <c r="D10" s="4">
        <v>0</v>
      </c>
      <c r="E10" s="4">
        <v>0</v>
      </c>
    </row>
    <row r="11" spans="1:5">
      <c r="A11" s="5" t="s">
        <v>13</v>
      </c>
      <c r="B11" s="6" t="s">
        <v>14</v>
      </c>
      <c r="C11" s="7">
        <f>SUM(C9:C10)</f>
        <v>21646</v>
      </c>
      <c r="D11" s="7">
        <f t="shared" ref="D11:E11" si="0">SUM(D9:D10)</f>
        <v>0</v>
      </c>
      <c r="E11" s="7">
        <f t="shared" si="0"/>
        <v>21646</v>
      </c>
    </row>
    <row r="12" spans="1:5">
      <c r="A12" s="2" t="s">
        <v>15</v>
      </c>
      <c r="B12" s="3" t="s">
        <v>16</v>
      </c>
      <c r="C12" s="4">
        <v>1609966</v>
      </c>
      <c r="D12" s="4">
        <v>-483552</v>
      </c>
      <c r="E12" s="4">
        <f>23501+460051+1126414-483552</f>
        <v>1126414</v>
      </c>
    </row>
    <row r="13" spans="1:5">
      <c r="A13" s="2" t="s">
        <v>17</v>
      </c>
      <c r="B13" s="3" t="s">
        <v>18</v>
      </c>
      <c r="C13" s="4">
        <v>356047</v>
      </c>
      <c r="D13" s="4">
        <v>0</v>
      </c>
      <c r="E13" s="4">
        <f>899+342754+12394</f>
        <v>356047</v>
      </c>
    </row>
    <row r="14" spans="1:5">
      <c r="A14" s="2" t="s">
        <v>19</v>
      </c>
      <c r="B14" s="3" t="s">
        <v>20</v>
      </c>
      <c r="C14" s="4">
        <v>53626</v>
      </c>
      <c r="D14" s="4">
        <v>0</v>
      </c>
      <c r="E14" s="4">
        <f>8+53618</f>
        <v>53626</v>
      </c>
    </row>
    <row r="15" spans="1:5">
      <c r="A15" s="5" t="s">
        <v>21</v>
      </c>
      <c r="B15" s="6" t="s">
        <v>22</v>
      </c>
      <c r="C15" s="7">
        <f>SUM(C12:C14)</f>
        <v>2019639</v>
      </c>
      <c r="D15" s="7">
        <f t="shared" ref="D15:E15" si="1">SUM(D12:D14)</f>
        <v>-483552</v>
      </c>
      <c r="E15" s="7">
        <f t="shared" si="1"/>
        <v>1536087</v>
      </c>
    </row>
    <row r="16" spans="1:5">
      <c r="A16" s="2" t="s">
        <v>23</v>
      </c>
      <c r="B16" s="3" t="s">
        <v>24</v>
      </c>
      <c r="C16" s="4">
        <v>33005</v>
      </c>
      <c r="D16" s="4">
        <v>0</v>
      </c>
      <c r="E16" s="4">
        <f>2504+3548+26953</f>
        <v>33005</v>
      </c>
    </row>
    <row r="17" spans="1:5">
      <c r="A17" s="2" t="s">
        <v>25</v>
      </c>
      <c r="B17" s="3" t="s">
        <v>26</v>
      </c>
      <c r="C17" s="4">
        <v>367190</v>
      </c>
      <c r="D17" s="4">
        <v>0</v>
      </c>
      <c r="E17" s="4">
        <f>1118+53131+312941</f>
        <v>367190</v>
      </c>
    </row>
    <row r="18" spans="1:5">
      <c r="A18" s="2" t="s">
        <v>27</v>
      </c>
      <c r="B18" s="3" t="s">
        <v>28</v>
      </c>
      <c r="C18" s="4">
        <v>0</v>
      </c>
      <c r="D18" s="4">
        <v>0</v>
      </c>
      <c r="E18" s="4">
        <v>0</v>
      </c>
    </row>
    <row r="19" spans="1:5">
      <c r="A19" s="2" t="s">
        <v>29</v>
      </c>
      <c r="B19" s="3" t="s">
        <v>30</v>
      </c>
      <c r="C19" s="4">
        <v>0</v>
      </c>
      <c r="D19" s="4">
        <v>0</v>
      </c>
      <c r="E19" s="4">
        <v>0</v>
      </c>
    </row>
    <row r="20" spans="1:5">
      <c r="A20" s="5" t="s">
        <v>31</v>
      </c>
      <c r="B20" s="6" t="s">
        <v>32</v>
      </c>
      <c r="C20" s="7">
        <f>SUM(C16:C19)</f>
        <v>400195</v>
      </c>
      <c r="D20" s="7">
        <f t="shared" ref="D20:E20" si="2">SUM(D16:D19)</f>
        <v>0</v>
      </c>
      <c r="E20" s="7">
        <f t="shared" si="2"/>
        <v>400195</v>
      </c>
    </row>
    <row r="21" spans="1:5">
      <c r="A21" s="2" t="s">
        <v>33</v>
      </c>
      <c r="B21" s="3" t="s">
        <v>34</v>
      </c>
      <c r="C21" s="4">
        <v>372855</v>
      </c>
      <c r="D21" s="4">
        <v>0</v>
      </c>
      <c r="E21" s="4">
        <f>14826+166414+191615</f>
        <v>372855</v>
      </c>
    </row>
    <row r="22" spans="1:5">
      <c r="A22" s="2" t="s">
        <v>35</v>
      </c>
      <c r="B22" s="3" t="s">
        <v>36</v>
      </c>
      <c r="C22" s="4">
        <v>77102</v>
      </c>
      <c r="D22" s="4">
        <v>0</v>
      </c>
      <c r="E22" s="4">
        <f>2728+23027+51347</f>
        <v>77102</v>
      </c>
    </row>
    <row r="23" spans="1:5">
      <c r="A23" s="2" t="s">
        <v>37</v>
      </c>
      <c r="B23" s="3" t="s">
        <v>38</v>
      </c>
      <c r="C23" s="4">
        <v>96019</v>
      </c>
      <c r="D23" s="4">
        <v>0</v>
      </c>
      <c r="E23" s="4">
        <f>4753+52053+39213</f>
        <v>96019</v>
      </c>
    </row>
    <row r="24" spans="1:5">
      <c r="A24" s="5" t="s">
        <v>39</v>
      </c>
      <c r="B24" s="6" t="s">
        <v>40</v>
      </c>
      <c r="C24" s="7">
        <f>SUM(C21:C23)</f>
        <v>545976</v>
      </c>
      <c r="D24" s="7">
        <f t="shared" ref="D24" si="3">SUM(D21:D23)</f>
        <v>0</v>
      </c>
      <c r="E24" s="7">
        <f>SUM(E21:E23)</f>
        <v>545976</v>
      </c>
    </row>
    <row r="25" spans="1:5">
      <c r="A25" s="5" t="s">
        <v>41</v>
      </c>
      <c r="B25" s="6" t="s">
        <v>42</v>
      </c>
      <c r="C25" s="7">
        <v>229022</v>
      </c>
      <c r="D25" s="7">
        <v>0</v>
      </c>
      <c r="E25" s="7">
        <f>110+3642+225270</f>
        <v>229022</v>
      </c>
    </row>
    <row r="26" spans="1:5">
      <c r="A26" s="5" t="s">
        <v>43</v>
      </c>
      <c r="B26" s="6" t="s">
        <v>44</v>
      </c>
      <c r="C26" s="7">
        <v>2247352</v>
      </c>
      <c r="D26" s="7">
        <v>-483552</v>
      </c>
      <c r="E26" s="7">
        <f>421+192400+1942586-483552</f>
        <v>1651855</v>
      </c>
    </row>
    <row r="27" spans="1:5">
      <c r="A27" s="5" t="s">
        <v>45</v>
      </c>
      <c r="B27" s="6" t="s">
        <v>46</v>
      </c>
      <c r="C27" s="7">
        <v>-408751</v>
      </c>
      <c r="D27" s="7">
        <v>0</v>
      </c>
      <c r="E27" s="7">
        <f>-1293-17801-389657</f>
        <v>-408751</v>
      </c>
    </row>
    <row r="28" spans="1:5">
      <c r="A28" s="2" t="s">
        <v>47</v>
      </c>
      <c r="B28" s="3" t="s">
        <v>48</v>
      </c>
      <c r="C28" s="4">
        <v>0</v>
      </c>
      <c r="D28" s="4">
        <v>0</v>
      </c>
      <c r="E28" s="4">
        <v>0</v>
      </c>
    </row>
    <row r="29" spans="1:5">
      <c r="A29" s="2" t="s">
        <v>49</v>
      </c>
      <c r="B29" s="3" t="s">
        <v>50</v>
      </c>
      <c r="C29" s="4">
        <v>4191</v>
      </c>
      <c r="D29" s="4">
        <v>0</v>
      </c>
      <c r="E29" s="4">
        <v>4191</v>
      </c>
    </row>
    <row r="30" spans="1:5">
      <c r="A30" s="2" t="s">
        <v>51</v>
      </c>
      <c r="B30" s="3" t="s">
        <v>52</v>
      </c>
      <c r="C30" s="4">
        <v>1</v>
      </c>
      <c r="D30" s="4">
        <v>0</v>
      </c>
      <c r="E30" s="4">
        <v>1</v>
      </c>
    </row>
    <row r="31" spans="1:5">
      <c r="A31" s="2" t="s">
        <v>53</v>
      </c>
      <c r="B31" s="3" t="s">
        <v>54</v>
      </c>
      <c r="C31" s="4">
        <v>1</v>
      </c>
      <c r="D31" s="4">
        <v>0</v>
      </c>
      <c r="E31" s="4">
        <v>1</v>
      </c>
    </row>
    <row r="32" spans="1:5">
      <c r="A32" s="5" t="s">
        <v>55</v>
      </c>
      <c r="B32" s="6" t="s">
        <v>56</v>
      </c>
      <c r="C32" s="7">
        <v>4192</v>
      </c>
      <c r="D32" s="7">
        <v>0</v>
      </c>
      <c r="E32" s="7">
        <v>4192</v>
      </c>
    </row>
    <row r="33" spans="1:5">
      <c r="A33" s="2" t="s">
        <v>57</v>
      </c>
      <c r="B33" s="3" t="s">
        <v>58</v>
      </c>
      <c r="C33" s="4">
        <v>258</v>
      </c>
      <c r="D33" s="4">
        <v>0</v>
      </c>
      <c r="E33" s="4">
        <v>258</v>
      </c>
    </row>
    <row r="34" spans="1:5">
      <c r="A34" s="2" t="s">
        <v>59</v>
      </c>
      <c r="B34" s="3" t="s">
        <v>60</v>
      </c>
      <c r="C34" s="4">
        <v>97572</v>
      </c>
      <c r="D34" s="4">
        <v>0</v>
      </c>
      <c r="E34" s="4">
        <v>97572</v>
      </c>
    </row>
    <row r="35" spans="1:5">
      <c r="A35" s="2" t="s">
        <v>61</v>
      </c>
      <c r="B35" s="3" t="s">
        <v>62</v>
      </c>
      <c r="C35" s="4">
        <v>100</v>
      </c>
      <c r="D35" s="4">
        <v>0</v>
      </c>
      <c r="E35" s="4">
        <v>100</v>
      </c>
    </row>
    <row r="36" spans="1:5">
      <c r="A36" s="2" t="s">
        <v>63</v>
      </c>
      <c r="B36" s="3" t="s">
        <v>64</v>
      </c>
      <c r="C36" s="4">
        <v>100</v>
      </c>
      <c r="D36" s="4">
        <v>0</v>
      </c>
      <c r="E36" s="4">
        <v>100</v>
      </c>
    </row>
    <row r="37" spans="1:5">
      <c r="A37" s="5" t="s">
        <v>65</v>
      </c>
      <c r="B37" s="6" t="s">
        <v>66</v>
      </c>
      <c r="C37" s="7">
        <v>97930</v>
      </c>
      <c r="D37" s="7">
        <v>0</v>
      </c>
      <c r="E37" s="7">
        <f>97930</f>
        <v>97930</v>
      </c>
    </row>
    <row r="38" spans="1:5">
      <c r="A38" s="5" t="s">
        <v>67</v>
      </c>
      <c r="B38" s="6" t="s">
        <v>68</v>
      </c>
      <c r="C38" s="7">
        <v>93738</v>
      </c>
      <c r="D38" s="7">
        <v>0</v>
      </c>
      <c r="E38" s="7">
        <f>3-93741</f>
        <v>-93738</v>
      </c>
    </row>
    <row r="39" spans="1:5">
      <c r="A39" s="5" t="s">
        <v>69</v>
      </c>
      <c r="B39" s="6" t="s">
        <v>70</v>
      </c>
      <c r="C39" s="7">
        <v>-502489</v>
      </c>
      <c r="D39" s="7">
        <v>0</v>
      </c>
      <c r="E39" s="7">
        <f>-17798-1293-483398</f>
        <v>-502489</v>
      </c>
    </row>
    <row r="40" spans="1:5">
      <c r="A40" s="2" t="s">
        <v>71</v>
      </c>
      <c r="B40" s="3" t="s">
        <v>72</v>
      </c>
      <c r="C40" s="4">
        <v>42862</v>
      </c>
      <c r="D40" s="4">
        <v>0</v>
      </c>
      <c r="E40" s="4">
        <f>42862</f>
        <v>42862</v>
      </c>
    </row>
    <row r="41" spans="1:5">
      <c r="A41" s="2" t="s">
        <v>73</v>
      </c>
      <c r="B41" s="3" t="s">
        <v>74</v>
      </c>
      <c r="C41" s="4">
        <v>1011640</v>
      </c>
      <c r="D41" s="4">
        <v>0</v>
      </c>
      <c r="E41" s="4">
        <v>1011640</v>
      </c>
    </row>
    <row r="42" spans="1:5">
      <c r="A42" s="5" t="s">
        <v>75</v>
      </c>
      <c r="B42" s="6" t="s">
        <v>76</v>
      </c>
      <c r="C42" s="7">
        <v>1054502</v>
      </c>
      <c r="D42" s="7">
        <v>0</v>
      </c>
      <c r="E42" s="7">
        <f>SUM(E40:E41)</f>
        <v>1054502</v>
      </c>
    </row>
    <row r="43" spans="1:5">
      <c r="A43" s="5" t="s">
        <v>77</v>
      </c>
      <c r="B43" s="6" t="s">
        <v>78</v>
      </c>
      <c r="C43" s="7">
        <v>97130</v>
      </c>
      <c r="D43" s="7">
        <v>0</v>
      </c>
      <c r="E43" s="7">
        <v>97130</v>
      </c>
    </row>
    <row r="44" spans="1:5">
      <c r="A44" s="5" t="s">
        <v>79</v>
      </c>
      <c r="B44" s="6" t="s">
        <v>80</v>
      </c>
      <c r="C44" s="7">
        <v>957372</v>
      </c>
      <c r="D44" s="7">
        <v>0</v>
      </c>
      <c r="E44" s="7">
        <f>E42-E43</f>
        <v>957372</v>
      </c>
    </row>
    <row r="45" spans="1:5">
      <c r="A45" s="5" t="s">
        <v>81</v>
      </c>
      <c r="B45" s="6" t="s">
        <v>82</v>
      </c>
      <c r="C45" s="7">
        <v>454883</v>
      </c>
      <c r="D45" s="7">
        <v>0</v>
      </c>
      <c r="E45" s="7">
        <f>473974-17798-1293</f>
        <v>454883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&amp;R17. számú melléklet a 14/2015. (V.29.)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2015-05-13T12:40:30Z</cp:lastPrinted>
  <dcterms:created xsi:type="dcterms:W3CDTF">2015-04-18T12:26:21Z</dcterms:created>
  <dcterms:modified xsi:type="dcterms:W3CDTF">2015-06-01T08:57:14Z</dcterms:modified>
</cp:coreProperties>
</file>