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1. sz. mell EOI" sheetId="1" r:id="rId1"/>
  </sheets>
  <definedNames>
    <definedName name="_xlnm.Print_Titles" localSheetId="0">'9.3.1. sz. mell EOI'!$1:$6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51" i="1"/>
  <c r="C48" i="1"/>
  <c r="C47" i="1"/>
  <c r="C46" i="1"/>
  <c r="C45" i="1"/>
  <c r="C57" i="1" s="1"/>
  <c r="C40" i="1"/>
  <c r="C37" i="1" s="1"/>
  <c r="C30" i="1"/>
  <c r="C26" i="1"/>
  <c r="C20" i="1"/>
  <c r="C13" i="1"/>
  <c r="C1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<sst xmlns="http://schemas.openxmlformats.org/spreadsheetml/2006/main" count="111" uniqueCount="97">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</sst>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C60"/>
  <sheetViews>
    <sheetView tabSelected="1" view="pageLayout" zoomScaleNormal="145" workbookViewId="0">
      <selection activeCell="B1" sqref="B1"/>
    </sheetView>
  </sheetViews>
  <sheetFormatPr defaultRowHeight="12.75" x14ac:dyDescent="0.2"/>
  <cols>
    <col min="1" max="1" width="13.83203125" style="74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12849854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600000+586534</f>
        <v>1186534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4800000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f>1409334-586534</f>
        <v>822800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1838520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4192000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34">
        <v>80000</v>
      </c>
    </row>
    <row r="35" spans="1:3" s="28" customFormat="1" ht="12" customHeight="1" thickBot="1" x14ac:dyDescent="0.25">
      <c r="A35" s="39" t="s">
        <v>67</v>
      </c>
      <c r="B35" s="40" t="s">
        <v>68</v>
      </c>
      <c r="C35" s="49"/>
    </row>
    <row r="36" spans="1:3" s="28" customFormat="1" ht="12" customHeight="1" thickBot="1" x14ac:dyDescent="0.25">
      <c r="A36" s="19" t="s">
        <v>69</v>
      </c>
      <c r="B36" s="40" t="s">
        <v>70</v>
      </c>
      <c r="C36" s="50">
        <f>+C8+C20+C25+C26+C30+C34+C35</f>
        <v>12929854</v>
      </c>
    </row>
    <row r="37" spans="1:3" s="28" customFormat="1" ht="12" customHeight="1" thickBot="1" x14ac:dyDescent="0.25">
      <c r="A37" s="51" t="s">
        <v>71</v>
      </c>
      <c r="B37" s="40" t="s">
        <v>72</v>
      </c>
      <c r="C37" s="52">
        <f>+C38+C39+C40</f>
        <v>281978462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291569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3">
        <f>275320023+18952+840344+578000+157000+30000+600000+200000+1156849-80000+190500+1627295+390400+531912+80000+95000-88732+39350</f>
        <v>281686893</v>
      </c>
    </row>
    <row r="41" spans="1:3" s="36" customFormat="1" ht="15" customHeight="1" thickBot="1" x14ac:dyDescent="0.25">
      <c r="A41" s="51" t="s">
        <v>79</v>
      </c>
      <c r="B41" s="54" t="s">
        <v>80</v>
      </c>
      <c r="C41" s="52">
        <f>+C36+C37</f>
        <v>294908316</v>
      </c>
    </row>
    <row r="42" spans="1:3" s="36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81</v>
      </c>
      <c r="C44" s="63"/>
    </row>
    <row r="45" spans="1:3" s="65" customFormat="1" ht="12" customHeight="1" thickBot="1" x14ac:dyDescent="0.25">
      <c r="A45" s="39" t="s">
        <v>14</v>
      </c>
      <c r="B45" s="40" t="s">
        <v>82</v>
      </c>
      <c r="C45" s="64">
        <f>SUM(C46:C50)</f>
        <v>291983741</v>
      </c>
    </row>
    <row r="46" spans="1:3" ht="12" customHeight="1" x14ac:dyDescent="0.2">
      <c r="A46" s="32" t="s">
        <v>16</v>
      </c>
      <c r="B46" s="38" t="s">
        <v>83</v>
      </c>
      <c r="C46" s="66">
        <f>175696049+14952+155200+948237+1653848-80000+444000+80000+236000-50000+30984</f>
        <v>179129270</v>
      </c>
    </row>
    <row r="47" spans="1:3" ht="12" customHeight="1" x14ac:dyDescent="0.2">
      <c r="A47" s="32" t="s">
        <v>18</v>
      </c>
      <c r="B47" s="33" t="s">
        <v>84</v>
      </c>
      <c r="C47" s="67">
        <f>41986053+4000+34144+208612+363847+87912+187768+8366+50000</f>
        <v>42930702</v>
      </c>
    </row>
    <row r="48" spans="1:3" ht="12" customHeight="1" x14ac:dyDescent="0.2">
      <c r="A48" s="32" t="s">
        <v>20</v>
      </c>
      <c r="B48" s="33" t="s">
        <v>85</v>
      </c>
      <c r="C48" s="68">
        <f>68610269+651000+30000+190500+889000+80000-527000</f>
        <v>69923769</v>
      </c>
    </row>
    <row r="49" spans="1:3" ht="12" customHeight="1" x14ac:dyDescent="0.2">
      <c r="A49" s="32" t="s">
        <v>22</v>
      </c>
      <c r="B49" s="33" t="s">
        <v>86</v>
      </c>
      <c r="C49" s="34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39" t="s">
        <v>38</v>
      </c>
      <c r="B51" s="40" t="s">
        <v>88</v>
      </c>
      <c r="C51" s="69">
        <f>SUM(C52:C54)</f>
        <v>2924575</v>
      </c>
    </row>
    <row r="52" spans="1:3" s="65" customFormat="1" ht="12" customHeight="1" x14ac:dyDescent="0.2">
      <c r="A52" s="32" t="s">
        <v>40</v>
      </c>
      <c r="B52" s="38" t="s">
        <v>89</v>
      </c>
      <c r="C52" s="70">
        <f>1280075+95000+14500</f>
        <v>1389575</v>
      </c>
    </row>
    <row r="53" spans="1:3" ht="12" customHeight="1" x14ac:dyDescent="0.2">
      <c r="A53" s="32" t="s">
        <v>42</v>
      </c>
      <c r="B53" s="33" t="s">
        <v>90</v>
      </c>
      <c r="C53" s="34">
        <f>578000+157000+600000+200000</f>
        <v>1535000</v>
      </c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39" t="s">
        <v>48</v>
      </c>
      <c r="B56" s="40" t="s">
        <v>93</v>
      </c>
      <c r="C56" s="71"/>
    </row>
    <row r="57" spans="1:3" ht="13.5" thickBot="1" x14ac:dyDescent="0.25">
      <c r="A57" s="39" t="s">
        <v>50</v>
      </c>
      <c r="B57" s="72" t="s">
        <v>94</v>
      </c>
      <c r="C57" s="73">
        <f>+C45+C51+C56</f>
        <v>294908316</v>
      </c>
    </row>
    <row r="58" spans="1:3" ht="15" customHeight="1" thickBot="1" x14ac:dyDescent="0.25">
      <c r="C58" s="75"/>
    </row>
    <row r="59" spans="1:3" ht="14.25" customHeight="1" thickBot="1" x14ac:dyDescent="0.25">
      <c r="A59" s="76" t="s">
        <v>95</v>
      </c>
      <c r="B59" s="77"/>
      <c r="C59" s="78">
        <v>54</v>
      </c>
    </row>
    <row r="60" spans="1:3" ht="13.5" thickBot="1" x14ac:dyDescent="0.25">
      <c r="A60" s="76" t="s">
        <v>96</v>
      </c>
      <c r="B60" s="77"/>
      <c r="C60" s="78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2017-12-22T11:17:48Z</dcterms:created>
  <dcterms:modified xsi:type="dcterms:W3CDTF">2017-12-22T11:17:49Z</dcterms:modified>
</cp:coreProperties>
</file>