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8" windowWidth="15132" windowHeight="7836" firstSheet="4" activeTab="10"/>
  </bookViews>
  <sheets>
    <sheet name="1. mell. bevételek" sheetId="17" r:id="rId1"/>
    <sheet name="2. mell.kiadások" sheetId="16" r:id="rId2"/>
    <sheet name="3. mell.felhalm." sheetId="14" r:id="rId3"/>
    <sheet name="4. mell. stabiltv." sheetId="2" r:id="rId4"/>
    <sheet name="5.mell.létszám" sheetId="1" r:id="rId5"/>
    <sheet name="6. mell.úniós" sheetId="15" r:id="rId6"/>
    <sheet name="7.mell.céltartalék" sheetId="3" r:id="rId7"/>
    <sheet name="8. mell. mérleg" sheetId="5" r:id="rId8"/>
    <sheet name="9.mell. likviditás" sheetId="4" r:id="rId9"/>
    <sheet name="10. mell. többéves" sheetId="12" r:id="rId10"/>
    <sheet name="11. mell. közv.tám." sheetId="13" r:id="rId11"/>
  </sheets>
  <definedNames>
    <definedName name="_xlnm.Print_Area" localSheetId="7">'8. mell. mérleg'!$A$1:$F$23</definedName>
    <definedName name="_xlnm.Print_Area" localSheetId="8">'9.mell. likviditás'!$A$1:$O$28</definedName>
  </definedNames>
  <calcPr calcId="145621"/>
</workbook>
</file>

<file path=xl/calcChain.xml><?xml version="1.0" encoding="utf-8"?>
<calcChain xmlns="http://schemas.openxmlformats.org/spreadsheetml/2006/main">
  <c r="E22" i="14" l="1"/>
  <c r="E16" i="14"/>
  <c r="E11" i="14"/>
  <c r="E35" i="14"/>
  <c r="E34" i="14"/>
  <c r="E32" i="14"/>
  <c r="M57" i="16" l="1"/>
  <c r="M56" i="16"/>
  <c r="M55" i="16"/>
  <c r="H57" i="16"/>
  <c r="C28" i="17"/>
  <c r="C32" i="13" l="1"/>
  <c r="M15" i="1"/>
  <c r="M16" i="1"/>
  <c r="M17" i="1"/>
  <c r="L15" i="1"/>
  <c r="L16" i="1"/>
  <c r="L17" i="1"/>
  <c r="K15" i="1"/>
  <c r="K16" i="1"/>
  <c r="K17" i="1"/>
  <c r="L14" i="1"/>
  <c r="M14" i="1"/>
  <c r="K14" i="1"/>
  <c r="K18" i="1" s="1"/>
  <c r="C18" i="1"/>
  <c r="D18" i="1"/>
  <c r="E18" i="1"/>
  <c r="F18" i="1"/>
  <c r="G18" i="1"/>
  <c r="H18" i="1"/>
  <c r="I18" i="1"/>
  <c r="J18" i="1"/>
  <c r="L18" i="1"/>
  <c r="B18" i="1"/>
  <c r="C14" i="1"/>
  <c r="D14" i="1"/>
  <c r="B14" i="1"/>
  <c r="M64" i="16"/>
  <c r="L63" i="16"/>
  <c r="K63" i="16"/>
  <c r="J63" i="16"/>
  <c r="I63" i="16"/>
  <c r="H63" i="16"/>
  <c r="G63" i="16"/>
  <c r="F63" i="16"/>
  <c r="E63" i="16"/>
  <c r="D63" i="16"/>
  <c r="C63" i="16"/>
  <c r="M62" i="16"/>
  <c r="M61" i="16"/>
  <c r="L60" i="16"/>
  <c r="K60" i="16"/>
  <c r="J60" i="16"/>
  <c r="I60" i="16"/>
  <c r="H60" i="16"/>
  <c r="G60" i="16"/>
  <c r="F60" i="16"/>
  <c r="E60" i="16"/>
  <c r="D60" i="16"/>
  <c r="C60" i="16"/>
  <c r="M59" i="16"/>
  <c r="M58" i="16"/>
  <c r="G57" i="16"/>
  <c r="M54" i="16"/>
  <c r="L53" i="16"/>
  <c r="L57" i="16" s="1"/>
  <c r="K53" i="16"/>
  <c r="K57" i="16" s="1"/>
  <c r="J53" i="16"/>
  <c r="J57" i="16" s="1"/>
  <c r="I53" i="16"/>
  <c r="I57" i="16" s="1"/>
  <c r="H53" i="16"/>
  <c r="F53" i="16"/>
  <c r="F57" i="16" s="1"/>
  <c r="E53" i="16"/>
  <c r="E57" i="16" s="1"/>
  <c r="D53" i="16"/>
  <c r="D57" i="16" s="1"/>
  <c r="C53" i="16"/>
  <c r="C57" i="16" s="1"/>
  <c r="G52" i="16"/>
  <c r="M51" i="16"/>
  <c r="M50" i="16" s="1"/>
  <c r="M52" i="16" s="1"/>
  <c r="L50" i="16"/>
  <c r="L52" i="16" s="1"/>
  <c r="K50" i="16"/>
  <c r="K52" i="16" s="1"/>
  <c r="J50" i="16"/>
  <c r="J52" i="16" s="1"/>
  <c r="I50" i="16"/>
  <c r="I52" i="16" s="1"/>
  <c r="H50" i="16"/>
  <c r="H52" i="16" s="1"/>
  <c r="F50" i="16"/>
  <c r="F52" i="16" s="1"/>
  <c r="E50" i="16"/>
  <c r="E52" i="16" s="1"/>
  <c r="D50" i="16"/>
  <c r="D52" i="16" s="1"/>
  <c r="C50" i="16"/>
  <c r="C52" i="16" s="1"/>
  <c r="M49" i="16"/>
  <c r="G47" i="16"/>
  <c r="M46" i="16"/>
  <c r="L45" i="16"/>
  <c r="L47" i="16" s="1"/>
  <c r="K45" i="16"/>
  <c r="K47" i="16" s="1"/>
  <c r="J45" i="16"/>
  <c r="J47" i="16" s="1"/>
  <c r="I45" i="16"/>
  <c r="I47" i="16" s="1"/>
  <c r="H45" i="16"/>
  <c r="H47" i="16" s="1"/>
  <c r="F45" i="16"/>
  <c r="F47" i="16" s="1"/>
  <c r="E45" i="16"/>
  <c r="E47" i="16" s="1"/>
  <c r="D45" i="16"/>
  <c r="D47" i="16" s="1"/>
  <c r="C45" i="16"/>
  <c r="C47" i="16" s="1"/>
  <c r="M44" i="16"/>
  <c r="L43" i="16"/>
  <c r="K43" i="16"/>
  <c r="J43" i="16"/>
  <c r="I43" i="16"/>
  <c r="H43" i="16"/>
  <c r="G43" i="16"/>
  <c r="F43" i="16"/>
  <c r="E43" i="16"/>
  <c r="D43" i="16"/>
  <c r="C43" i="16"/>
  <c r="M43" i="16" s="1"/>
  <c r="M42" i="16"/>
  <c r="M40" i="16"/>
  <c r="M39" i="16"/>
  <c r="M38" i="16"/>
  <c r="M37" i="16"/>
  <c r="L36" i="16"/>
  <c r="K36" i="16"/>
  <c r="J36" i="16"/>
  <c r="I36" i="16"/>
  <c r="H36" i="16"/>
  <c r="G36" i="16"/>
  <c r="F36" i="16"/>
  <c r="E36" i="16"/>
  <c r="D36" i="16"/>
  <c r="C36" i="16"/>
  <c r="M35" i="16"/>
  <c r="M34" i="16"/>
  <c r="M33" i="16"/>
  <c r="M32" i="16"/>
  <c r="M31" i="16"/>
  <c r="M30" i="16"/>
  <c r="L29" i="16"/>
  <c r="L41" i="16" s="1"/>
  <c r="K29" i="16"/>
  <c r="K41" i="16" s="1"/>
  <c r="J29" i="16"/>
  <c r="J41" i="16" s="1"/>
  <c r="I29" i="16"/>
  <c r="I41" i="16" s="1"/>
  <c r="H29" i="16"/>
  <c r="H41" i="16" s="1"/>
  <c r="G29" i="16"/>
  <c r="G41" i="16" s="1"/>
  <c r="F29" i="16"/>
  <c r="F41" i="16" s="1"/>
  <c r="E29" i="16"/>
  <c r="E41" i="16" s="1"/>
  <c r="D29" i="16"/>
  <c r="D41" i="16" s="1"/>
  <c r="C29" i="16"/>
  <c r="C41" i="16" s="1"/>
  <c r="L28" i="16"/>
  <c r="K28" i="16"/>
  <c r="J28" i="16"/>
  <c r="I28" i="16"/>
  <c r="H28" i="16"/>
  <c r="G28" i="16"/>
  <c r="F28" i="16"/>
  <c r="E28" i="16"/>
  <c r="D28" i="16"/>
  <c r="C28" i="16"/>
  <c r="M27" i="16"/>
  <c r="M26" i="16"/>
  <c r="M28" i="16" s="1"/>
  <c r="M24" i="16"/>
  <c r="M23" i="16"/>
  <c r="M22" i="16"/>
  <c r="M21" i="16"/>
  <c r="L20" i="16"/>
  <c r="L25" i="16" s="1"/>
  <c r="K20" i="16"/>
  <c r="K25" i="16" s="1"/>
  <c r="J20" i="16"/>
  <c r="J25" i="16" s="1"/>
  <c r="J48" i="16" s="1"/>
  <c r="I20" i="16"/>
  <c r="I25" i="16" s="1"/>
  <c r="H20" i="16"/>
  <c r="H25" i="16" s="1"/>
  <c r="H48" i="16" s="1"/>
  <c r="G20" i="16"/>
  <c r="G25" i="16" s="1"/>
  <c r="F20" i="16"/>
  <c r="F25" i="16" s="1"/>
  <c r="E20" i="16"/>
  <c r="E25" i="16" s="1"/>
  <c r="D20" i="16"/>
  <c r="D25" i="16" s="1"/>
  <c r="C20" i="16"/>
  <c r="C25" i="16" s="1"/>
  <c r="M19" i="16"/>
  <c r="M18" i="16"/>
  <c r="L16" i="16"/>
  <c r="K16" i="16"/>
  <c r="J16" i="16"/>
  <c r="I16" i="16"/>
  <c r="H16" i="16"/>
  <c r="G16" i="16"/>
  <c r="F16" i="16"/>
  <c r="E16" i="16"/>
  <c r="D16" i="16"/>
  <c r="C16" i="16"/>
  <c r="M15" i="16"/>
  <c r="M14" i="16"/>
  <c r="M16" i="16" s="1"/>
  <c r="L13" i="16"/>
  <c r="L17" i="16" s="1"/>
  <c r="K13" i="16"/>
  <c r="K17" i="16" s="1"/>
  <c r="J13" i="16"/>
  <c r="J17" i="16" s="1"/>
  <c r="I13" i="16"/>
  <c r="I17" i="16" s="1"/>
  <c r="H13" i="16"/>
  <c r="H17" i="16" s="1"/>
  <c r="G13" i="16"/>
  <c r="G17" i="16" s="1"/>
  <c r="F13" i="16"/>
  <c r="F17" i="16" s="1"/>
  <c r="E13" i="16"/>
  <c r="E17" i="16" s="1"/>
  <c r="D13" i="16"/>
  <c r="D17" i="16" s="1"/>
  <c r="C13" i="16"/>
  <c r="C17" i="16" s="1"/>
  <c r="M12" i="16"/>
  <c r="M11" i="16"/>
  <c r="M10" i="16"/>
  <c r="M9" i="16"/>
  <c r="M29" i="17"/>
  <c r="L27" i="17"/>
  <c r="K27" i="17"/>
  <c r="J27" i="17"/>
  <c r="I27" i="17"/>
  <c r="H27" i="17"/>
  <c r="G27" i="17"/>
  <c r="F27" i="17"/>
  <c r="E27" i="17"/>
  <c r="D27" i="17"/>
  <c r="C27" i="17"/>
  <c r="M27" i="17" s="1"/>
  <c r="M26" i="17"/>
  <c r="M25" i="17"/>
  <c r="L23" i="17"/>
  <c r="K23" i="17"/>
  <c r="J23" i="17"/>
  <c r="I23" i="17"/>
  <c r="H23" i="17"/>
  <c r="G23" i="17"/>
  <c r="F23" i="17"/>
  <c r="E23" i="17"/>
  <c r="D23" i="17"/>
  <c r="C23" i="17"/>
  <c r="M23" i="17" s="1"/>
  <c r="M22" i="17"/>
  <c r="M21" i="17"/>
  <c r="M20" i="17"/>
  <c r="M19" i="17"/>
  <c r="M18" i="17"/>
  <c r="L17" i="17"/>
  <c r="L24" i="17" s="1"/>
  <c r="K17" i="17"/>
  <c r="K24" i="17" s="1"/>
  <c r="J17" i="17"/>
  <c r="J24" i="17" s="1"/>
  <c r="I17" i="17"/>
  <c r="I24" i="17" s="1"/>
  <c r="H17" i="17"/>
  <c r="H24" i="17" s="1"/>
  <c r="G17" i="17"/>
  <c r="G24" i="17" s="1"/>
  <c r="F17" i="17"/>
  <c r="F24" i="17" s="1"/>
  <c r="E17" i="17"/>
  <c r="E24" i="17" s="1"/>
  <c r="D17" i="17"/>
  <c r="D24" i="17" s="1"/>
  <c r="C17" i="17"/>
  <c r="C24" i="17" s="1"/>
  <c r="M24" i="17" s="1"/>
  <c r="M15" i="17"/>
  <c r="L14" i="17"/>
  <c r="L28" i="17" s="1"/>
  <c r="K14" i="17"/>
  <c r="K28" i="17" s="1"/>
  <c r="J14" i="17"/>
  <c r="J28" i="17" s="1"/>
  <c r="I14" i="17"/>
  <c r="I28" i="17" s="1"/>
  <c r="H14" i="17"/>
  <c r="H28" i="17" s="1"/>
  <c r="G14" i="17"/>
  <c r="G28" i="17" s="1"/>
  <c r="F14" i="17"/>
  <c r="F28" i="17" s="1"/>
  <c r="E14" i="17"/>
  <c r="E28" i="17" s="1"/>
  <c r="D14" i="17"/>
  <c r="D28" i="17" s="1"/>
  <c r="C14" i="17"/>
  <c r="M13" i="17"/>
  <c r="M12" i="17"/>
  <c r="M11" i="17"/>
  <c r="M10" i="17"/>
  <c r="M9" i="17"/>
  <c r="E27" i="4"/>
  <c r="F27" i="4"/>
  <c r="G27" i="4"/>
  <c r="H27" i="4"/>
  <c r="I27" i="4"/>
  <c r="J27" i="4"/>
  <c r="K27" i="4"/>
  <c r="L27" i="4"/>
  <c r="M27" i="4"/>
  <c r="N27" i="4"/>
  <c r="O27" i="4"/>
  <c r="D27" i="4"/>
  <c r="E17" i="4"/>
  <c r="F17" i="4"/>
  <c r="G17" i="4"/>
  <c r="H17" i="4"/>
  <c r="I17" i="4"/>
  <c r="J17" i="4"/>
  <c r="K17" i="4"/>
  <c r="L17" i="4"/>
  <c r="M17" i="4"/>
  <c r="N17" i="4"/>
  <c r="O17" i="4"/>
  <c r="D17" i="4"/>
  <c r="C27" i="4"/>
  <c r="C17" i="4"/>
  <c r="M63" i="16" l="1"/>
  <c r="M60" i="16"/>
  <c r="M53" i="16"/>
  <c r="H65" i="16"/>
  <c r="L48" i="16"/>
  <c r="M36" i="16"/>
  <c r="I48" i="16"/>
  <c r="E48" i="16"/>
  <c r="F48" i="16"/>
  <c r="M29" i="16"/>
  <c r="M41" i="16" s="1"/>
  <c r="C48" i="16"/>
  <c r="G48" i="16"/>
  <c r="K48" i="16"/>
  <c r="L65" i="16"/>
  <c r="M20" i="16"/>
  <c r="M25" i="16" s="1"/>
  <c r="M13" i="16"/>
  <c r="M17" i="16" s="1"/>
  <c r="J65" i="16"/>
  <c r="D28" i="4"/>
  <c r="E28" i="4" s="1"/>
  <c r="F28" i="4" s="1"/>
  <c r="G28" i="4" s="1"/>
  <c r="H28" i="4" s="1"/>
  <c r="I28" i="4" s="1"/>
  <c r="M18" i="1"/>
  <c r="D65" i="16"/>
  <c r="F65" i="16"/>
  <c r="D48" i="16"/>
  <c r="C65" i="16"/>
  <c r="E65" i="16"/>
  <c r="G65" i="16"/>
  <c r="I65" i="16"/>
  <c r="K65" i="16"/>
  <c r="M45" i="16"/>
  <c r="M47" i="16" s="1"/>
  <c r="M28" i="17"/>
  <c r="D16" i="17"/>
  <c r="D30" i="17" s="1"/>
  <c r="F16" i="17"/>
  <c r="F30" i="17" s="1"/>
  <c r="H16" i="17"/>
  <c r="H30" i="17" s="1"/>
  <c r="J16" i="17"/>
  <c r="J30" i="17" s="1"/>
  <c r="L16" i="17"/>
  <c r="L30" i="17" s="1"/>
  <c r="M17" i="17"/>
  <c r="M14" i="17"/>
  <c r="C16" i="17"/>
  <c r="E16" i="17"/>
  <c r="E30" i="17" s="1"/>
  <c r="G16" i="17"/>
  <c r="G30" i="17" s="1"/>
  <c r="I16" i="17"/>
  <c r="I30" i="17" s="1"/>
  <c r="K16" i="17"/>
  <c r="K30" i="17" s="1"/>
  <c r="M48" i="16" l="1"/>
  <c r="M65" i="16" s="1"/>
  <c r="J28" i="4"/>
  <c r="K28" i="4" s="1"/>
  <c r="L28" i="4" s="1"/>
  <c r="M28" i="4" s="1"/>
  <c r="N28" i="4" s="1"/>
  <c r="O28" i="4" s="1"/>
  <c r="C30" i="17"/>
  <c r="M16" i="17"/>
  <c r="M30" i="17" s="1"/>
  <c r="C13" i="5"/>
  <c r="F13" i="5"/>
  <c r="C18" i="5"/>
  <c r="F18" i="5"/>
  <c r="C22" i="5"/>
  <c r="F22" i="5"/>
  <c r="F23" i="5" l="1"/>
  <c r="C23" i="5"/>
</calcChain>
</file>

<file path=xl/sharedStrings.xml><?xml version="1.0" encoding="utf-8"?>
<sst xmlns="http://schemas.openxmlformats.org/spreadsheetml/2006/main" count="372" uniqueCount="300">
  <si>
    <t xml:space="preserve">Köztisztviselők </t>
  </si>
  <si>
    <t>Közalkalmazottak</t>
  </si>
  <si>
    <t>Egyéb dolgozók</t>
  </si>
  <si>
    <t>Összesen</t>
  </si>
  <si>
    <t>Ügyintéző</t>
  </si>
  <si>
    <t>Közalkalmazott</t>
  </si>
  <si>
    <t>MINDÖSSZESEN</t>
  </si>
  <si>
    <t>Havi halmozott eltérés</t>
  </si>
  <si>
    <t>Kiadások összesen</t>
  </si>
  <si>
    <t>Egyéb felhalmozási kiadások</t>
  </si>
  <si>
    <t>Felújítás</t>
  </si>
  <si>
    <t>Beruházás</t>
  </si>
  <si>
    <t>Egyéb működési célú kiadások</t>
  </si>
  <si>
    <t>Ellátottak pénzbeli juttatásai</t>
  </si>
  <si>
    <t>Dologi kiadás</t>
  </si>
  <si>
    <t>Munkaadókat terhelő járulékok, szoc.hj.</t>
  </si>
  <si>
    <t>Személyi  juttatások</t>
  </si>
  <si>
    <t>Kiadások</t>
  </si>
  <si>
    <t>II.</t>
  </si>
  <si>
    <t>Bevételek összesen</t>
  </si>
  <si>
    <t>Pénzmaradvány</t>
  </si>
  <si>
    <t>Felhalmozási bevételek</t>
  </si>
  <si>
    <t>Működési célú átvett pénzeszközök</t>
  </si>
  <si>
    <t>Működési bevételek</t>
  </si>
  <si>
    <t>Felhalmozási és tőkejellegű bevételek</t>
  </si>
  <si>
    <t>Közhatalmi bevételek</t>
  </si>
  <si>
    <t>Bevételek</t>
  </si>
  <si>
    <t>I.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</si>
  <si>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</si>
  <si>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</si>
  <si>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</si>
  <si>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</si>
  <si>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</si>
  <si>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</si>
  <si>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</si>
  <si>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</si>
  <si>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</si>
  <si>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</si>
  <si>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</si>
  <si>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</si>
  <si>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Eredeti előirányzat</t>
  </si>
  <si>
    <t>Megnevezés</t>
  </si>
  <si>
    <t>KÖLTSÉGVETÉSI KIADÁSOK MINDÖSSZESEN</t>
  </si>
  <si>
    <t>KÖLTSÉGVETÉSI BEVÉTELEK MINDÖSSZESEN</t>
  </si>
  <si>
    <t>FINANSZÍROZÁSI KIADÁSOK</t>
  </si>
  <si>
    <t>FINANSZÍROZÁSI BEVÉTELEK</t>
  </si>
  <si>
    <t>B8</t>
  </si>
  <si>
    <t>Egyéb finanszírozási bevételek</t>
  </si>
  <si>
    <t>K9</t>
  </si>
  <si>
    <t xml:space="preserve">Finanszírozási kiadások                           </t>
  </si>
  <si>
    <t>B813</t>
  </si>
  <si>
    <t>F I N A N S Z Í R O Z Á S I   M Ű V E L E T E K</t>
  </si>
  <si>
    <t>KÖLTSÉGVETÉSI FELHALMOZÁSI CÉLÚ KIADÁSOK ÖSSZESEN</t>
  </si>
  <si>
    <t>KÖLTSÉGVETÉSI FELHALMOZÁSI CÉLÚ BEVÉTELEK ÖSSZESEN</t>
  </si>
  <si>
    <t>K8</t>
  </si>
  <si>
    <t>Egyéb felhalmozási célú kiadások</t>
  </si>
  <si>
    <t>B7</t>
  </si>
  <si>
    <t>Felhalmozási célú  átvett pénzeszközök</t>
  </si>
  <si>
    <t>K7</t>
  </si>
  <si>
    <t>B5</t>
  </si>
  <si>
    <t>K6</t>
  </si>
  <si>
    <t>B2</t>
  </si>
  <si>
    <t>Felhalmozási célú támogatások államháztartáson belülről</t>
  </si>
  <si>
    <t>F E L H A L M O Z Á S</t>
  </si>
  <si>
    <t>KÖLTSÉGVETÉSI    MŰKÖDÉSI CÉLÚ KIADÁSOK ÖSSZESEN</t>
  </si>
  <si>
    <t>KÖLTSÉGVETÉSI MŰKÖDÉSI CÉLÚ BEVÉTELEK ÖSSZESEN</t>
  </si>
  <si>
    <t>K5</t>
  </si>
  <si>
    <t>Egyéb működési  célú kiadások</t>
  </si>
  <si>
    <t>B816</t>
  </si>
  <si>
    <t>Önkormányzatok költségvetési támogatása</t>
  </si>
  <si>
    <t>K4</t>
  </si>
  <si>
    <t xml:space="preserve">Ellátottak pénzbeli juttatásai           </t>
  </si>
  <si>
    <t>B6</t>
  </si>
  <si>
    <t>K3</t>
  </si>
  <si>
    <t>Dologi kiadások</t>
  </si>
  <si>
    <t>B4</t>
  </si>
  <si>
    <t>K2</t>
  </si>
  <si>
    <t>Munkaadókat terhelő járulékok és szociális hozzájárulás adója</t>
  </si>
  <si>
    <t>B3</t>
  </si>
  <si>
    <t>K1</t>
  </si>
  <si>
    <t>B1</t>
  </si>
  <si>
    <t>Működési célú támogatások államháztartáson belülről</t>
  </si>
  <si>
    <t>M Ű K Ö D T E T É S</t>
  </si>
  <si>
    <t>Rovat száma</t>
  </si>
  <si>
    <t>K I A D Á S O K</t>
  </si>
  <si>
    <t>B E V É T E L E K</t>
  </si>
  <si>
    <t>Előirányzatok éves bontásban eFt-ban</t>
  </si>
  <si>
    <t>Többéves kihatással járó feladat megnevezése</t>
  </si>
  <si>
    <t xml:space="preserve">10. Melléklet </t>
  </si>
  <si>
    <t>Összesen:</t>
  </si>
  <si>
    <t>Egyéb kölcsön elengedése</t>
  </si>
  <si>
    <t>Egyéb kedvezmény</t>
  </si>
  <si>
    <t>Eszközök hasznosítása utáni kedvezmény, menteség</t>
  </si>
  <si>
    <t>Helyiségek hasznosítása utáni kedvezmény, menteség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</si>
  <si>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</si>
  <si>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</si>
  <si>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</si>
  <si>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</si>
  <si>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</si>
  <si>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Vállalkozók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</si>
  <si>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</si>
  <si>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</si>
  <si>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</si>
  <si>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</si>
  <si>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</si>
  <si>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</si>
  <si>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</si>
  <si>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</si>
  <si>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Bevételi jogcím</t>
  </si>
  <si>
    <t>Sorszám</t>
  </si>
  <si>
    <t xml:space="preserve">11. Melléklet </t>
  </si>
  <si>
    <t>Kötelezettség megnevezése, azonosító adatai</t>
  </si>
  <si>
    <t>futamidő/kezesség</t>
  </si>
  <si>
    <t>érvényesíthetőségi</t>
  </si>
  <si>
    <t>határideje</t>
  </si>
  <si>
    <t>kötelezettség</t>
  </si>
  <si>
    <t>összesen</t>
  </si>
  <si>
    <t>Saját bevétel megnevezése, azonosító adatai</t>
  </si>
  <si>
    <t>Rendszeressége,</t>
  </si>
  <si>
    <t>esedékessége</t>
  </si>
  <si>
    <t>Bevétel összege</t>
  </si>
  <si>
    <t>II. BEVÉTELEK ÖSSZESEN</t>
  </si>
  <si>
    <t>A céltartalék felhasználási céljai</t>
  </si>
  <si>
    <t>Céltartalék összeg</t>
  </si>
  <si>
    <t>CÉLTARTALÉK ÖSSZESEN</t>
  </si>
  <si>
    <t xml:space="preserve">8. melléklet </t>
  </si>
  <si>
    <t xml:space="preserve">9. Melléklet  </t>
  </si>
  <si>
    <t xml:space="preserve">5. Melléklet </t>
  </si>
  <si>
    <t>Közfoglalkoztatott</t>
  </si>
  <si>
    <t xml:space="preserve">7. Melléklet </t>
  </si>
  <si>
    <t>célonkénti felosztása</t>
  </si>
  <si>
    <t xml:space="preserve">4. melléklet </t>
  </si>
  <si>
    <t>Ingatlanok felújítása</t>
  </si>
  <si>
    <t>Összes bevétel</t>
  </si>
  <si>
    <t>Költségvetési engedélyezett létszám (fő)</t>
  </si>
  <si>
    <t>alpolgármester</t>
  </si>
  <si>
    <t>képviselő</t>
  </si>
  <si>
    <t>Választott tisztségviselő összesen:</t>
  </si>
  <si>
    <t>polgármester</t>
  </si>
  <si>
    <t xml:space="preserve">1,0 </t>
  </si>
  <si>
    <t>1,0</t>
  </si>
  <si>
    <t>Bírságok, pótlékok, egyéb sajátos bevét.</t>
  </si>
  <si>
    <t>Egyéb működési célú bevételek Áht-n belülről</t>
  </si>
  <si>
    <t>Önkormányzat működési támogatása</t>
  </si>
  <si>
    <t>adósságot keletkeztető ügyletekből és kezességvállalásokból fennálló kötelezettségei</t>
  </si>
  <si>
    <t>és a figyelembe vehető saját bevételei</t>
  </si>
  <si>
    <t>I. KIADÁSOK ÖSSZESEN</t>
  </si>
  <si>
    <t>1. Ingatlanok felújítása</t>
  </si>
  <si>
    <t>Konkrét felújítási cél</t>
  </si>
  <si>
    <t>FELÚJÍTÁSOK</t>
  </si>
  <si>
    <t>39. Felhalmozási kiadások összesen (felújítási kiadások nélkül) (36+38)</t>
  </si>
  <si>
    <t>36. Befektetési célú részesedés vásárlása</t>
  </si>
  <si>
    <t>34. Beruházási kiadások összesen (felújítási kiadások nélkül) (21+31+32+33)</t>
  </si>
  <si>
    <t>31. Intézményi beruházások kiadásai összesen (13+25+29)</t>
  </si>
  <si>
    <t>Beruházás áfája</t>
  </si>
  <si>
    <t>25. Intézményi beruházások általános forgalmi adója</t>
  </si>
  <si>
    <t>13. Intézményi beruházási kiadások áfa kiadások nélkül (7+...+12)</t>
  </si>
  <si>
    <t>10. Gépek, berendezések és felszerelések vásárlása, létesítése</t>
  </si>
  <si>
    <t>Ingatlanok vásárlása</t>
  </si>
  <si>
    <t>8. Ingatlanok vásárlása, létesítése (föld kivételével)</t>
  </si>
  <si>
    <t>Konkrét felhalmozási cél</t>
  </si>
  <si>
    <t>BERUHÁZÁSOK</t>
  </si>
  <si>
    <t xml:space="preserve">3. Melléklet </t>
  </si>
  <si>
    <t>FELÚJÍTÁSOK ÖSSZESEN:</t>
  </si>
  <si>
    <t>Felújítás áfája</t>
  </si>
  <si>
    <t>FELHALMOZÁSI KIADÁSOK ÖSSZESEN:</t>
  </si>
  <si>
    <t>Kiadási</t>
  </si>
  <si>
    <t>Bevételi</t>
  </si>
  <si>
    <t>Előirányzatok (teljesített)</t>
  </si>
  <si>
    <t>Előirányzatok (módosított)</t>
  </si>
  <si>
    <t>Előirányzatok (eredeti)</t>
  </si>
  <si>
    <t>6. Melléklet</t>
  </si>
  <si>
    <t>ÖSSZESEN:</t>
  </si>
  <si>
    <t>Gordisa Önkormányzat a Stabilitási tv. 3. § (1) bek. szerinti,</t>
  </si>
  <si>
    <t>Gordisa  Önkormányzat Európai uniós támogatással megvalósuló projektek bevételei, kiadásai, hozzájárulások</t>
  </si>
  <si>
    <t>Gordisa  Önkormányzat többéves kimutatással járó feladatainak előirányzatai éves bontásban</t>
  </si>
  <si>
    <t>Ingatlan felújítása</t>
  </si>
  <si>
    <t>1-8</t>
  </si>
  <si>
    <t>Felújítási célú áfa</t>
  </si>
  <si>
    <t>Beruházási áfa</t>
  </si>
  <si>
    <t>Müködési célú tám. Áh-n belül</t>
  </si>
  <si>
    <t>Ellátottak pénzbeli juttatása</t>
  </si>
  <si>
    <t xml:space="preserve">Egyéb nem intézményi ellátások </t>
  </si>
  <si>
    <t>Dologi kiadások összesen</t>
  </si>
  <si>
    <t>Különféle befizetések és egyéb dologi kiadások 34-38</t>
  </si>
  <si>
    <t xml:space="preserve">     - biztosítási díj</t>
  </si>
  <si>
    <t>Egyéb dologi kiadások</t>
  </si>
  <si>
    <t>Fizetendő ÁFA</t>
  </si>
  <si>
    <t>Kiküldetések kiadásai</t>
  </si>
  <si>
    <t xml:space="preserve">     - szemétszállítás</t>
  </si>
  <si>
    <t xml:space="preserve">     - egyéb üzemeltetés</t>
  </si>
  <si>
    <t xml:space="preserve">     - bank ktg.</t>
  </si>
  <si>
    <t xml:space="preserve">Szakmai tevékenységet segítő szolgáltatások </t>
  </si>
  <si>
    <t>Karbantartás, kisjavítási szolg.</t>
  </si>
  <si>
    <t xml:space="preserve">     -áram</t>
  </si>
  <si>
    <t xml:space="preserve">      -gáz</t>
  </si>
  <si>
    <t xml:space="preserve">      -vízdíj</t>
  </si>
  <si>
    <t>Közüzemi díjak</t>
  </si>
  <si>
    <t xml:space="preserve">      -egyéb készletbeszerzés</t>
  </si>
  <si>
    <t xml:space="preserve">      -irodaszer, nyomtatvány</t>
  </si>
  <si>
    <t xml:space="preserve">      -munkaruha, védőruha</t>
  </si>
  <si>
    <t xml:space="preserve">      -üzemanyag</t>
  </si>
  <si>
    <t>Szakmai anyagok beszerz.</t>
  </si>
  <si>
    <t>Személyi juttatások összesen:</t>
  </si>
  <si>
    <t>fogl.egyéb személyi juttatásai</t>
  </si>
  <si>
    <t>Béren kivüli juttatások</t>
  </si>
  <si>
    <t>Illetmények</t>
  </si>
  <si>
    <t>szakfeladat</t>
  </si>
  <si>
    <t>082044</t>
  </si>
  <si>
    <t>041233</t>
  </si>
  <si>
    <t>107055</t>
  </si>
  <si>
    <t>013320</t>
  </si>
  <si>
    <t>066020</t>
  </si>
  <si>
    <t>064010</t>
  </si>
  <si>
    <t>korm.funk.</t>
  </si>
  <si>
    <t>könyvtár</t>
  </si>
  <si>
    <t>start</t>
  </si>
  <si>
    <t>falugondnok</t>
  </si>
  <si>
    <t>köztemető</t>
  </si>
  <si>
    <t>szociális ellátás</t>
  </si>
  <si>
    <t>egészségügy</t>
  </si>
  <si>
    <t>közvilágítás</t>
  </si>
  <si>
    <t>igazgatás</t>
  </si>
  <si>
    <t xml:space="preserve">Előző év költségvetési maradványának igénybevétele </t>
  </si>
  <si>
    <t>1-7</t>
  </si>
  <si>
    <t xml:space="preserve">Költségvetési bevételek </t>
  </si>
  <si>
    <t xml:space="preserve">Működési bevételek </t>
  </si>
  <si>
    <t xml:space="preserve">Kamatbevételek </t>
  </si>
  <si>
    <t xml:space="preserve">Közhatalmi bevételek </t>
  </si>
  <si>
    <t xml:space="preserve">Termékek és szolgáltatások adói </t>
  </si>
  <si>
    <t xml:space="preserve">Gépjárműadók </t>
  </si>
  <si>
    <t xml:space="preserve">Értékesítési és forgalmi adók  </t>
  </si>
  <si>
    <t xml:space="preserve">Vagyoni tipusú adók 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</si>
  <si>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</si>
  <si>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</si>
  <si>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Önkormányzatok működési támogatásai </t>
  </si>
  <si>
    <t xml:space="preserve">Helyi önkormányzatok kiegészítő támogatásai </t>
  </si>
  <si>
    <t xml:space="preserve">Működési célú központosított előirányzatok </t>
  </si>
  <si>
    <t xml:space="preserve">Települési önkormányzatok kulturális feladatainak támogatása </t>
  </si>
  <si>
    <t xml:space="preserve">Települési önkormányzatok szociális gyermekjóléti és gyermekétkeztetési  feladatainak támogatása </t>
  </si>
  <si>
    <t xml:space="preserve">Helyi önkormányzatok működésének általános támogatása </t>
  </si>
  <si>
    <t>B</t>
  </si>
  <si>
    <t>BEVÉTELEK</t>
  </si>
  <si>
    <t xml:space="preserve">1. Melléklet </t>
  </si>
  <si>
    <t>közműv. tev. és támog.</t>
  </si>
  <si>
    <t>018010</t>
  </si>
  <si>
    <t xml:space="preserve">     -telek adó</t>
  </si>
  <si>
    <t xml:space="preserve">     -magánszemély komm.adó</t>
  </si>
  <si>
    <t xml:space="preserve">     -bírság, pótlék</t>
  </si>
  <si>
    <t>Egyéb bevétel</t>
  </si>
  <si>
    <t>Költségvetési bevételek összesen:</t>
  </si>
  <si>
    <t>városközség.   gazd</t>
  </si>
  <si>
    <t>városközség. gazd</t>
  </si>
  <si>
    <t>011130</t>
  </si>
  <si>
    <t>074032/011</t>
  </si>
  <si>
    <t>082091</t>
  </si>
  <si>
    <t>KIADÁSOK</t>
  </si>
  <si>
    <t>K</t>
  </si>
  <si>
    <t xml:space="preserve">Foglalk.szmély jut. Összesen </t>
  </si>
  <si>
    <t>Választott tisztségviselők juttatásai</t>
  </si>
  <si>
    <t>Munkavég.írányuló e. jogv.fogl.fiz.jutt.</t>
  </si>
  <si>
    <t>Külső személyi juttatások 11-13</t>
  </si>
  <si>
    <t>Munkaadót terhelő szoc.hjár adó</t>
  </si>
  <si>
    <t xml:space="preserve">Készletbeszerzés </t>
  </si>
  <si>
    <t xml:space="preserve">Kommunikációs szolg. </t>
  </si>
  <si>
    <t>Bérleti és lízing díjak</t>
  </si>
  <si>
    <t>Egyéb szolgáltatás</t>
  </si>
  <si>
    <t xml:space="preserve">Szolgáltatási kiadások </t>
  </si>
  <si>
    <t xml:space="preserve">Kiküldetések , reklámok és prop. </t>
  </si>
  <si>
    <t xml:space="preserve">     -egyéb dologi, kerekítési különbözet</t>
  </si>
  <si>
    <t>Intézményi ellátottak pénzbeli juttatásai(BURSA)</t>
  </si>
  <si>
    <t xml:space="preserve">    -települési támogatás</t>
  </si>
  <si>
    <t xml:space="preserve">    -orvosi ügyelet díj</t>
  </si>
  <si>
    <t xml:space="preserve">Egyéb műkődési célú kidások </t>
  </si>
  <si>
    <t>Egyéb tárgyi eszközök beszerzése, létes.</t>
  </si>
  <si>
    <t xml:space="preserve">Beruházások </t>
  </si>
  <si>
    <t xml:space="preserve">Felújítások </t>
  </si>
  <si>
    <t>Ktgvetési kiadások</t>
  </si>
  <si>
    <r>
      <t xml:space="preserve">Üzemeltetési anyagok beszerz. </t>
    </r>
    <r>
      <rPr>
        <i/>
        <sz val="10"/>
        <rFont val="Times New Roman"/>
        <family val="1"/>
        <charset val="238"/>
      </rPr>
      <t>(üzemanyag)</t>
    </r>
  </si>
  <si>
    <r>
      <t xml:space="preserve">Informatikai szolgált. </t>
    </r>
    <r>
      <rPr>
        <i/>
        <sz val="10"/>
        <rFont val="Times New Roman"/>
        <family val="1"/>
        <charset val="238"/>
      </rPr>
      <t>(internet)</t>
    </r>
  </si>
  <si>
    <r>
      <t xml:space="preserve">Egyéb komm.szolg. </t>
    </r>
    <r>
      <rPr>
        <i/>
        <sz val="10"/>
        <rFont val="Times New Roman"/>
        <family val="1"/>
        <charset val="238"/>
      </rPr>
      <t>(telefon)</t>
    </r>
  </si>
  <si>
    <t xml:space="preserve">Start program gépek,berend.,egyéb berendezések </t>
  </si>
  <si>
    <t>( Ft-ban)</t>
  </si>
  <si>
    <t>Gordisa Önkormányzat 2017. évi bevételek</t>
  </si>
  <si>
    <t>Közlekedési ktgtér</t>
  </si>
  <si>
    <t>Gordisa Önkormányzat 2017. évi kiadások</t>
  </si>
  <si>
    <t>Müködési célú tám. Áh-n kívül</t>
  </si>
  <si>
    <t>Gordisa Önkormányzat beruházások, felújítások 2017. évi előirányzata</t>
  </si>
  <si>
    <t>2017. évi Előirányzat Ft-ban</t>
  </si>
  <si>
    <t>Nyitólétszám (2017. I. 1-én jogviszonyban állók statisztikai átlaglétszáma fő)</t>
  </si>
  <si>
    <t>Átlagos létszám 2017</t>
  </si>
  <si>
    <t xml:space="preserve">Gordisa Önkormányzat 2017. évi költségvetés létszám-előirányzata </t>
  </si>
  <si>
    <t xml:space="preserve">Gordisa  Önkormányzat 2017. évi költségvetésében tervezett céltartalék </t>
  </si>
  <si>
    <t>Gordisa Önkormányzat 2017. évi költségvetés pénzforgalmi mérleg</t>
  </si>
  <si>
    <t>2017. évi terv</t>
  </si>
  <si>
    <t>Gordisa  Önkormányzat 2017. évi előirányzat felhasználási és likviditási terv</t>
  </si>
  <si>
    <t>Gordisa Önkormányzat által adott 2017. évi közvetett támogatások</t>
  </si>
  <si>
    <t>az 1/2017. (II. 16.) önkormányzati rendelethez</t>
  </si>
  <si>
    <t>2.melléklet az 1/2017. (II. 16.) önkormányzati rendelethez</t>
  </si>
  <si>
    <t xml:space="preserve">    -2017.év Villányi csal.seg.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</si>
</sst>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_-* #,##0\ _H_U_F_-;\-* #,##0\ _H_U_F_-;_-* &quot;-&quot;\ _H_U_F_-;_-@_-"/>
    <numFmt numFmtId="165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MS Sans Serif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7" fillId="0" borderId="0"/>
  </cellStyleXfs>
  <cellXfs count="248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8" fillId="0" borderId="0" xfId="1" applyFont="1"/>
    <xf numFmtId="3" fontId="5" fillId="0" borderId="1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3" fontId="1" fillId="0" borderId="0" xfId="1" applyNumberFormat="1"/>
    <xf numFmtId="0" fontId="9" fillId="0" borderId="1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Alignment="1">
      <alignment horizontal="right" vertical="center"/>
    </xf>
    <xf numFmtId="3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1" fillId="0" borderId="0" xfId="1" applyFont="1"/>
    <xf numFmtId="3" fontId="1" fillId="0" borderId="0" xfId="1" applyNumberFormat="1" applyFont="1"/>
    <xf numFmtId="0" fontId="10" fillId="0" borderId="0" xfId="1" applyFont="1"/>
    <xf numFmtId="3" fontId="6" fillId="0" borderId="3" xfId="1" applyNumberFormat="1" applyFont="1" applyBorder="1" applyAlignment="1">
      <alignment vertical="center"/>
    </xf>
    <xf numFmtId="0" fontId="12" fillId="0" borderId="0" xfId="0" applyFont="1"/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2" xfId="1" applyNumberFormat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0" fontId="3" fillId="0" borderId="1" xfId="1" applyFont="1" applyBorder="1" applyAlignment="1">
      <alignment vertical="center" wrapText="1"/>
    </xf>
    <xf numFmtId="3" fontId="5" fillId="4" borderId="1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3" fillId="0" borderId="0" xfId="3" applyFont="1"/>
    <xf numFmtId="0" fontId="3" fillId="0" borderId="0" xfId="3" applyFont="1" applyFill="1"/>
    <xf numFmtId="0" fontId="3" fillId="0" borderId="0" xfId="3" applyFont="1" applyAlignment="1">
      <alignment wrapText="1"/>
    </xf>
    <xf numFmtId="0" fontId="3" fillId="0" borderId="0" xfId="3" applyFont="1" applyAlignment="1">
      <alignment horizontal="center"/>
    </xf>
    <xf numFmtId="0" fontId="5" fillId="7" borderId="0" xfId="3" applyFont="1" applyFill="1"/>
    <xf numFmtId="0" fontId="5" fillId="0" borderId="0" xfId="3" applyFont="1" applyFill="1"/>
    <xf numFmtId="0" fontId="23" fillId="0" borderId="0" xfId="3" applyFont="1" applyFill="1"/>
    <xf numFmtId="0" fontId="23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5" fillId="0" borderId="0" xfId="3" applyFont="1"/>
    <xf numFmtId="0" fontId="5" fillId="0" borderId="0" xfId="3" applyFont="1" applyFill="1" applyBorder="1"/>
    <xf numFmtId="0" fontId="3" fillId="7" borderId="0" xfId="3" applyFont="1" applyFill="1"/>
    <xf numFmtId="0" fontId="19" fillId="0" borderId="0" xfId="0" applyFont="1" applyBorder="1" applyAlignment="1">
      <alignment horizontal="center"/>
    </xf>
    <xf numFmtId="0" fontId="5" fillId="0" borderId="0" xfId="3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>
      <alignment vertical="center" wrapText="1"/>
    </xf>
    <xf numFmtId="3" fontId="3" fillId="6" borderId="1" xfId="1" applyNumberFormat="1" applyFont="1" applyFill="1" applyBorder="1" applyAlignment="1">
      <alignment horizontal="center" vertical="center"/>
    </xf>
    <xf numFmtId="0" fontId="16" fillId="0" borderId="0" xfId="3" applyFont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15" fillId="5" borderId="1" xfId="0" applyFont="1" applyFill="1" applyBorder="1" applyAlignment="1">
      <alignment horizontal="justify" vertical="center" wrapText="1"/>
    </xf>
    <xf numFmtId="0" fontId="15" fillId="5" borderId="1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/>
    </xf>
    <xf numFmtId="49" fontId="16" fillId="0" borderId="1" xfId="1" applyNumberFormat="1" applyFont="1" applyBorder="1" applyAlignment="1">
      <alignment horizontal="left" vertical="center" wrapText="1"/>
    </xf>
    <xf numFmtId="165" fontId="16" fillId="0" borderId="1" xfId="1" applyNumberFormat="1" applyFont="1" applyBorder="1" applyAlignment="1">
      <alignment horizontal="right" vertical="center"/>
    </xf>
    <xf numFmtId="0" fontId="16" fillId="2" borderId="1" xfId="1" applyFont="1" applyFill="1" applyBorder="1" applyAlignment="1">
      <alignment horizontal="center" vertical="center"/>
    </xf>
    <xf numFmtId="4" fontId="16" fillId="2" borderId="1" xfId="1" applyNumberFormat="1" applyFont="1" applyFill="1" applyBorder="1" applyAlignment="1">
      <alignment horizontal="right" vertical="center"/>
    </xf>
    <xf numFmtId="0" fontId="26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27" fillId="2" borderId="1" xfId="0" applyFont="1" applyFill="1" applyBorder="1"/>
    <xf numFmtId="0" fontId="15" fillId="2" borderId="1" xfId="0" applyFont="1" applyFill="1" applyBorder="1" applyAlignment="1">
      <alignment horizontal="justify" vertical="center" wrapText="1"/>
    </xf>
    <xf numFmtId="0" fontId="30" fillId="2" borderId="1" xfId="0" applyFont="1" applyFill="1" applyBorder="1"/>
    <xf numFmtId="3" fontId="3" fillId="0" borderId="4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0" fontId="3" fillId="0" borderId="1" xfId="1" applyFont="1" applyBorder="1"/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3" fontId="5" fillId="0" borderId="1" xfId="1" applyNumberFormat="1" applyFont="1" applyBorder="1" applyAlignment="1">
      <alignment vertical="center" wrapText="1"/>
    </xf>
    <xf numFmtId="3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3" fontId="5" fillId="2" borderId="1" xfId="1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4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3" fontId="14" fillId="0" borderId="8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 wrapText="1"/>
    </xf>
    <xf numFmtId="3" fontId="15" fillId="2" borderId="7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6" fillId="5" borderId="1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4" fillId="6" borderId="1" xfId="0" applyFont="1" applyFill="1" applyBorder="1" applyAlignment="1">
      <alignment wrapText="1"/>
    </xf>
    <xf numFmtId="0" fontId="24" fillId="6" borderId="1" xfId="0" applyFont="1" applyFill="1" applyBorder="1" applyAlignment="1">
      <alignment horizontal="center" wrapText="1"/>
    </xf>
    <xf numFmtId="0" fontId="16" fillId="5" borderId="1" xfId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16" fillId="5" borderId="1" xfId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 vertical="top" wrapText="1"/>
    </xf>
    <xf numFmtId="41" fontId="0" fillId="0" borderId="1" xfId="0" applyNumberFormat="1" applyBorder="1"/>
    <xf numFmtId="0" fontId="3" fillId="0" borderId="1" xfId="0" applyFont="1" applyBorder="1" applyAlignment="1">
      <alignment horizontal="left" vertical="top"/>
    </xf>
    <xf numFmtId="0" fontId="5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/>
    </xf>
    <xf numFmtId="41" fontId="0" fillId="8" borderId="1" xfId="0" applyNumberFormat="1" applyFill="1" applyBorder="1"/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vertical="top" wrapText="1"/>
    </xf>
    <xf numFmtId="49" fontId="3" fillId="8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left" vertical="top" wrapText="1"/>
    </xf>
    <xf numFmtId="49" fontId="3" fillId="9" borderId="1" xfId="0" applyNumberFormat="1" applyFont="1" applyFill="1" applyBorder="1" applyAlignment="1">
      <alignment horizontal="center"/>
    </xf>
    <xf numFmtId="41" fontId="0" fillId="9" borderId="1" xfId="0" applyNumberForma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41" fontId="3" fillId="0" borderId="1" xfId="0" applyNumberFormat="1" applyFont="1" applyBorder="1" applyAlignment="1">
      <alignment wrapText="1"/>
    </xf>
    <xf numFmtId="41" fontId="3" fillId="0" borderId="14" xfId="0" applyNumberFormat="1" applyFont="1" applyBorder="1" applyAlignment="1">
      <alignment wrapText="1"/>
    </xf>
    <xf numFmtId="41" fontId="3" fillId="0" borderId="14" xfId="0" applyNumberFormat="1" applyFont="1" applyFill="1" applyBorder="1"/>
    <xf numFmtId="0" fontId="5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/>
    </xf>
    <xf numFmtId="41" fontId="5" fillId="7" borderId="1" xfId="0" applyNumberFormat="1" applyFont="1" applyFill="1" applyBorder="1" applyAlignment="1">
      <alignment wrapText="1"/>
    </xf>
    <xf numFmtId="41" fontId="5" fillId="7" borderId="1" xfId="0" applyNumberFormat="1" applyFont="1" applyFill="1" applyBorder="1"/>
    <xf numFmtId="41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1" fontId="3" fillId="0" borderId="1" xfId="0" applyNumberFormat="1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41" fontId="23" fillId="0" borderId="1" xfId="0" applyNumberFormat="1" applyFont="1" applyBorder="1" applyAlignment="1">
      <alignment wrapText="1"/>
    </xf>
    <xf numFmtId="41" fontId="23" fillId="0" borderId="1" xfId="0" applyNumberFormat="1" applyFont="1" applyFill="1" applyBorder="1"/>
    <xf numFmtId="49" fontId="23" fillId="0" borderId="1" xfId="0" applyNumberFormat="1" applyFont="1" applyBorder="1" applyAlignment="1">
      <alignment wrapText="1"/>
    </xf>
    <xf numFmtId="49" fontId="2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5" fillId="7" borderId="1" xfId="0" applyFont="1" applyFill="1" applyBorder="1" applyAlignment="1"/>
    <xf numFmtId="41" fontId="5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1" fontId="23" fillId="0" borderId="1" xfId="0" applyNumberFormat="1" applyFont="1" applyFill="1" applyBorder="1" applyAlignment="1">
      <alignment wrapText="1"/>
    </xf>
    <xf numFmtId="0" fontId="5" fillId="10" borderId="1" xfId="0" applyFont="1" applyFill="1" applyBorder="1" applyAlignment="1">
      <alignment wrapText="1"/>
    </xf>
    <xf numFmtId="49" fontId="3" fillId="10" borderId="1" xfId="0" applyNumberFormat="1" applyFont="1" applyFill="1" applyBorder="1" applyAlignment="1">
      <alignment horizontal="center"/>
    </xf>
    <xf numFmtId="41" fontId="5" fillId="10" borderId="1" xfId="0" applyNumberFormat="1" applyFont="1" applyFill="1" applyBorder="1" applyAlignment="1">
      <alignment wrapText="1"/>
    </xf>
    <xf numFmtId="41" fontId="5" fillId="10" borderId="1" xfId="0" applyNumberFormat="1" applyFont="1" applyFill="1" applyBorder="1"/>
    <xf numFmtId="0" fontId="0" fillId="0" borderId="0" xfId="0" applyFill="1"/>
    <xf numFmtId="0" fontId="13" fillId="0" borderId="0" xfId="0" applyFont="1" applyFill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4" fillId="6" borderId="1" xfId="0" applyFont="1" applyFill="1" applyBorder="1" applyAlignment="1">
      <alignment horizontal="center" wrapText="1"/>
    </xf>
    <xf numFmtId="41" fontId="26" fillId="0" borderId="1" xfId="0" applyNumberFormat="1" applyFont="1" applyBorder="1" applyAlignment="1">
      <alignment horizontal="right" wrapText="1"/>
    </xf>
    <xf numFmtId="0" fontId="26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5" borderId="1" xfId="0" applyFont="1" applyFill="1" applyBorder="1" applyAlignment="1">
      <alignment wrapText="1"/>
    </xf>
    <xf numFmtId="0" fontId="24" fillId="5" borderId="1" xfId="0" applyFont="1" applyFill="1" applyBorder="1" applyAlignment="1">
      <alignment horizontal="center" wrapText="1"/>
    </xf>
    <xf numFmtId="164" fontId="26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25" fillId="5" borderId="1" xfId="0" applyFont="1" applyFill="1" applyBorder="1" applyAlignment="1">
      <alignment wrapText="1"/>
    </xf>
    <xf numFmtId="0" fontId="24" fillId="6" borderId="1" xfId="0" applyFont="1" applyFill="1" applyBorder="1" applyAlignment="1">
      <alignment horizontal="left" wrapText="1"/>
    </xf>
    <xf numFmtId="164" fontId="24" fillId="6" borderId="1" xfId="0" applyNumberFormat="1" applyFont="1" applyFill="1" applyBorder="1" applyAlignment="1">
      <alignment horizontal="center" wrapText="1"/>
    </xf>
    <xf numFmtId="164" fontId="24" fillId="0" borderId="1" xfId="0" applyNumberFormat="1" applyFont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4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9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">
    <cellStyle name="Normál" xfId="0" builtinId="0"/>
    <cellStyle name="Normál 2" xfId="1"/>
    <cellStyle name="Normál 2 2" xfId="2"/>
    <cellStyle name="Normá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zoomScaleNormal="100" workbookViewId="0">
      <selection activeCell="E9" sqref="E9"/>
    </sheetView>
  </sheetViews>
  <sheetFormatPr defaultColWidth="9.109375" defaultRowHeight="13.2" x14ac:dyDescent="0.25"/>
  <cols>
    <col min="1" max="1" width="26.33203125" style="49" customWidth="1"/>
    <col min="2" max="2" width="9.109375" style="49" customWidth="1"/>
    <col min="3" max="3" width="16.109375" style="49" customWidth="1"/>
    <col min="4" max="4" width="12.109375" style="49" customWidth="1"/>
    <col min="5" max="5" width="12.88671875" style="49" customWidth="1"/>
    <col min="6" max="6" width="10.6640625" style="49" customWidth="1"/>
    <col min="7" max="7" width="12.5546875" style="49" customWidth="1"/>
    <col min="8" max="8" width="13.6640625" style="49" customWidth="1"/>
    <col min="9" max="9" width="13.109375" style="49" customWidth="1"/>
    <col min="10" max="10" width="14.109375" style="49" customWidth="1"/>
    <col min="11" max="11" width="13.44140625" style="49" customWidth="1"/>
    <col min="12" max="12" width="10" style="49" customWidth="1"/>
    <col min="13" max="13" width="16" style="49" customWidth="1"/>
    <col min="14" max="14" width="10.88671875" style="49" customWidth="1"/>
    <col min="15" max="16384" width="9.109375" style="49"/>
  </cols>
  <sheetData>
    <row r="1" spans="1:43" x14ac:dyDescent="0.25">
      <c r="A1" s="196" t="s">
        <v>243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43" x14ac:dyDescent="0.25">
      <c r="A2" s="197" t="s">
        <v>297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43" x14ac:dyDescent="0.25">
      <c r="A3" s="198" t="s">
        <v>283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43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43" s="52" customFormat="1" ht="36.75" customHeight="1" x14ac:dyDescent="0.3">
      <c r="A5" s="142"/>
      <c r="B5" s="143"/>
      <c r="C5" s="144" t="s">
        <v>222</v>
      </c>
      <c r="D5" s="144" t="s">
        <v>251</v>
      </c>
      <c r="E5" s="144" t="s">
        <v>221</v>
      </c>
      <c r="F5" s="144" t="s">
        <v>220</v>
      </c>
      <c r="G5" s="144" t="s">
        <v>217</v>
      </c>
      <c r="H5" s="144" t="s">
        <v>219</v>
      </c>
      <c r="I5" s="144" t="s">
        <v>218</v>
      </c>
      <c r="J5" s="144" t="s">
        <v>216</v>
      </c>
      <c r="K5" s="144" t="s">
        <v>215</v>
      </c>
      <c r="L5" s="145" t="s">
        <v>244</v>
      </c>
      <c r="M5" s="146" t="s">
        <v>116</v>
      </c>
      <c r="N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43" s="52" customFormat="1" ht="14.4" x14ac:dyDescent="0.3">
      <c r="A6" s="147"/>
      <c r="B6" s="148" t="s">
        <v>214</v>
      </c>
      <c r="C6" s="149" t="s">
        <v>245</v>
      </c>
      <c r="D6" s="149" t="s">
        <v>245</v>
      </c>
      <c r="E6" s="149" t="s">
        <v>245</v>
      </c>
      <c r="F6" s="149" t="s">
        <v>245</v>
      </c>
      <c r="G6" s="149" t="s">
        <v>245</v>
      </c>
      <c r="H6" s="149" t="s">
        <v>245</v>
      </c>
      <c r="I6" s="149" t="s">
        <v>245</v>
      </c>
      <c r="J6" s="149" t="s">
        <v>209</v>
      </c>
      <c r="K6" s="149" t="s">
        <v>245</v>
      </c>
      <c r="L6" s="150" t="s">
        <v>245</v>
      </c>
      <c r="M6" s="151"/>
      <c r="N6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43" s="52" customFormat="1" ht="14.4" x14ac:dyDescent="0.3">
      <c r="A7" s="147"/>
      <c r="B7" s="148" t="s">
        <v>207</v>
      </c>
      <c r="C7" s="147">
        <v>8411261</v>
      </c>
      <c r="D7" s="147">
        <v>8414031</v>
      </c>
      <c r="E7" s="147">
        <v>8414021</v>
      </c>
      <c r="F7" s="147">
        <v>8690421</v>
      </c>
      <c r="G7" s="147">
        <v>8899281</v>
      </c>
      <c r="H7" s="147">
        <v>88</v>
      </c>
      <c r="I7" s="147">
        <v>9603021</v>
      </c>
      <c r="J7" s="147">
        <v>8904421</v>
      </c>
      <c r="K7" s="147">
        <v>9101231</v>
      </c>
      <c r="L7" s="152">
        <v>9105011</v>
      </c>
      <c r="M7" s="151"/>
      <c r="N7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43" s="57" customFormat="1" ht="15" customHeight="1" x14ac:dyDescent="0.3">
      <c r="A8" s="142" t="s">
        <v>242</v>
      </c>
      <c r="B8" s="143" t="s">
        <v>241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 ht="28.95" customHeight="1" x14ac:dyDescent="0.3">
      <c r="A9" s="154" t="s">
        <v>240</v>
      </c>
      <c r="B9" s="143">
        <v>111</v>
      </c>
      <c r="C9" s="155">
        <v>5000000</v>
      </c>
      <c r="D9" s="155">
        <v>4336191</v>
      </c>
      <c r="E9" s="155">
        <v>864000</v>
      </c>
      <c r="F9" s="155"/>
      <c r="G9" s="155"/>
      <c r="H9" s="155"/>
      <c r="I9" s="155">
        <v>100000</v>
      </c>
      <c r="J9" s="155"/>
      <c r="K9" s="155"/>
      <c r="L9" s="155"/>
      <c r="M9" s="155">
        <f>SUM(C9:L9)</f>
        <v>10300191</v>
      </c>
      <c r="N9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43" ht="37.950000000000003" customHeight="1" x14ac:dyDescent="0.3">
      <c r="A10" s="154" t="s">
        <v>239</v>
      </c>
      <c r="B10" s="143">
        <v>113</v>
      </c>
      <c r="C10" s="155"/>
      <c r="D10" s="155"/>
      <c r="E10" s="155"/>
      <c r="F10" s="155"/>
      <c r="G10" s="155">
        <v>2500000</v>
      </c>
      <c r="H10" s="155">
        <v>3913000</v>
      </c>
      <c r="I10" s="155"/>
      <c r="J10" s="155"/>
      <c r="K10" s="155"/>
      <c r="L10" s="155"/>
      <c r="M10" s="155">
        <f t="shared" ref="M10:M29" si="0">SUM(C10:L10)</f>
        <v>6413000</v>
      </c>
      <c r="N1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43" ht="28.95" customHeight="1" x14ac:dyDescent="0.3">
      <c r="A11" s="154" t="s">
        <v>238</v>
      </c>
      <c r="B11" s="143">
        <v>114</v>
      </c>
      <c r="C11" s="155"/>
      <c r="D11" s="155"/>
      <c r="E11" s="155"/>
      <c r="F11" s="155"/>
      <c r="G11" s="155"/>
      <c r="H11" s="155"/>
      <c r="I11" s="155"/>
      <c r="J11" s="155"/>
      <c r="K11" s="155">
        <v>1200000</v>
      </c>
      <c r="L11" s="155"/>
      <c r="M11" s="155">
        <f t="shared" si="0"/>
        <v>1200000</v>
      </c>
      <c r="N1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</row>
    <row r="12" spans="1:43" ht="28.95" customHeight="1" x14ac:dyDescent="0.3">
      <c r="A12" s="156" t="s">
        <v>237</v>
      </c>
      <c r="B12" s="143">
        <v>115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>
        <f t="shared" si="0"/>
        <v>0</v>
      </c>
      <c r="N12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</row>
    <row r="13" spans="1:43" s="62" customFormat="1" ht="28.95" customHeight="1" x14ac:dyDescent="0.3">
      <c r="A13" s="156" t="s">
        <v>236</v>
      </c>
      <c r="B13" s="151">
        <v>116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>
        <f t="shared" si="0"/>
        <v>0</v>
      </c>
      <c r="N13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spans="1:43" s="60" customFormat="1" ht="27" x14ac:dyDescent="0.3">
      <c r="A14" s="157" t="s">
        <v>235</v>
      </c>
      <c r="B14" s="158">
        <v>11</v>
      </c>
      <c r="C14" s="159">
        <f>SUM(C9:C13)</f>
        <v>5000000</v>
      </c>
      <c r="D14" s="159">
        <f t="shared" ref="D14:L14" si="1">SUM(D9:D13)</f>
        <v>4336191</v>
      </c>
      <c r="E14" s="159">
        <f t="shared" si="1"/>
        <v>864000</v>
      </c>
      <c r="F14" s="159">
        <f t="shared" si="1"/>
        <v>0</v>
      </c>
      <c r="G14" s="159">
        <f t="shared" si="1"/>
        <v>2500000</v>
      </c>
      <c r="H14" s="159">
        <f t="shared" si="1"/>
        <v>3913000</v>
      </c>
      <c r="I14" s="159">
        <f t="shared" si="1"/>
        <v>100000</v>
      </c>
      <c r="J14" s="159">
        <f t="shared" si="1"/>
        <v>0</v>
      </c>
      <c r="K14" s="159">
        <f t="shared" si="1"/>
        <v>1200000</v>
      </c>
      <c r="L14" s="159">
        <f t="shared" si="1"/>
        <v>0</v>
      </c>
      <c r="M14" s="159">
        <f t="shared" si="0"/>
        <v>17913191</v>
      </c>
      <c r="N1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</row>
    <row r="15" spans="1:43" ht="39.6" x14ac:dyDescent="0.3">
      <c r="A15" s="154" t="s">
        <v>234</v>
      </c>
      <c r="B15" s="151">
        <v>16</v>
      </c>
      <c r="C15" s="155">
        <v>1000000</v>
      </c>
      <c r="D15" s="155"/>
      <c r="E15" s="155"/>
      <c r="F15" s="155"/>
      <c r="G15" s="155"/>
      <c r="H15" s="155"/>
      <c r="I15" s="155"/>
      <c r="J15" s="155">
        <v>36963692</v>
      </c>
      <c r="K15" s="155"/>
      <c r="L15" s="155"/>
      <c r="M15" s="155">
        <f t="shared" si="0"/>
        <v>37963692</v>
      </c>
      <c r="N15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s="60" customFormat="1" ht="27" x14ac:dyDescent="0.3">
      <c r="A16" s="157" t="s">
        <v>233</v>
      </c>
      <c r="B16" s="158">
        <v>1</v>
      </c>
      <c r="C16" s="159">
        <f>C14+C15</f>
        <v>6000000</v>
      </c>
      <c r="D16" s="159">
        <f t="shared" ref="D16:L16" si="2">D14+D15</f>
        <v>4336191</v>
      </c>
      <c r="E16" s="159">
        <f t="shared" si="2"/>
        <v>864000</v>
      </c>
      <c r="F16" s="159">
        <f t="shared" si="2"/>
        <v>0</v>
      </c>
      <c r="G16" s="159">
        <f t="shared" si="2"/>
        <v>2500000</v>
      </c>
      <c r="H16" s="159">
        <f t="shared" si="2"/>
        <v>3913000</v>
      </c>
      <c r="I16" s="159">
        <f t="shared" si="2"/>
        <v>100000</v>
      </c>
      <c r="J16" s="159">
        <f t="shared" si="2"/>
        <v>36963692</v>
      </c>
      <c r="K16" s="159">
        <f t="shared" si="2"/>
        <v>1200000</v>
      </c>
      <c r="L16" s="159">
        <f t="shared" si="2"/>
        <v>0</v>
      </c>
      <c r="M16" s="159">
        <f t="shared" si="0"/>
        <v>55876883</v>
      </c>
      <c r="N16"/>
    </row>
    <row r="17" spans="1:15" s="60" customFormat="1" ht="14.4" x14ac:dyDescent="0.3">
      <c r="A17" s="157" t="s">
        <v>232</v>
      </c>
      <c r="B17" s="158">
        <v>34</v>
      </c>
      <c r="C17" s="159">
        <f>SUM(C18:C20)</f>
        <v>380000</v>
      </c>
      <c r="D17" s="159">
        <f t="shared" ref="D17:L17" si="3">SUM(D18:D20)</f>
        <v>0</v>
      </c>
      <c r="E17" s="159">
        <f t="shared" si="3"/>
        <v>0</v>
      </c>
      <c r="F17" s="159">
        <f t="shared" si="3"/>
        <v>0</v>
      </c>
      <c r="G17" s="159">
        <f t="shared" si="3"/>
        <v>0</v>
      </c>
      <c r="H17" s="159">
        <f t="shared" si="3"/>
        <v>0</v>
      </c>
      <c r="I17" s="159">
        <f t="shared" si="3"/>
        <v>0</v>
      </c>
      <c r="J17" s="159">
        <f t="shared" si="3"/>
        <v>0</v>
      </c>
      <c r="K17" s="159">
        <f t="shared" si="3"/>
        <v>0</v>
      </c>
      <c r="L17" s="159">
        <f t="shared" si="3"/>
        <v>0</v>
      </c>
      <c r="M17" s="159">
        <f>SUM(C17:L17)</f>
        <v>380000</v>
      </c>
      <c r="N17"/>
    </row>
    <row r="18" spans="1:15" s="56" customFormat="1" ht="14.4" x14ac:dyDescent="0.3">
      <c r="A18" s="160" t="s">
        <v>246</v>
      </c>
      <c r="B18" s="151"/>
      <c r="C18" s="155">
        <v>100000</v>
      </c>
      <c r="D18" s="155"/>
      <c r="E18" s="155"/>
      <c r="F18" s="155"/>
      <c r="G18" s="155"/>
      <c r="H18" s="155"/>
      <c r="I18" s="155"/>
      <c r="J18" s="155"/>
      <c r="K18" s="155"/>
      <c r="L18" s="155"/>
      <c r="M18" s="155">
        <f>SUM(C18:L18)</f>
        <v>100000</v>
      </c>
      <c r="N18"/>
    </row>
    <row r="19" spans="1:15" s="56" customFormat="1" ht="14.4" x14ac:dyDescent="0.3">
      <c r="A19" s="160" t="s">
        <v>247</v>
      </c>
      <c r="B19" s="151"/>
      <c r="C19" s="155">
        <v>230000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>
        <f>SUM(C19:L19)</f>
        <v>230000</v>
      </c>
      <c r="N19"/>
    </row>
    <row r="20" spans="1:15" ht="14.4" x14ac:dyDescent="0.3">
      <c r="A20" s="160" t="s">
        <v>248</v>
      </c>
      <c r="B20" s="161"/>
      <c r="C20" s="155">
        <v>50000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>
        <f t="shared" si="0"/>
        <v>50000</v>
      </c>
      <c r="N20"/>
    </row>
    <row r="21" spans="1:15" ht="14.4" x14ac:dyDescent="0.3">
      <c r="A21" s="154" t="s">
        <v>231</v>
      </c>
      <c r="B21" s="151">
        <v>351</v>
      </c>
      <c r="C21" s="155">
        <v>1500000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>
        <f t="shared" si="0"/>
        <v>1500000</v>
      </c>
      <c r="N21"/>
    </row>
    <row r="22" spans="1:15" s="60" customFormat="1" ht="14.4" x14ac:dyDescent="0.3">
      <c r="A22" s="154" t="s">
        <v>230</v>
      </c>
      <c r="B22" s="151">
        <v>354</v>
      </c>
      <c r="C22" s="155">
        <v>280000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>
        <f t="shared" si="0"/>
        <v>280000</v>
      </c>
      <c r="N22"/>
    </row>
    <row r="23" spans="1:15" s="60" customFormat="1" ht="27" x14ac:dyDescent="0.3">
      <c r="A23" s="157" t="s">
        <v>229</v>
      </c>
      <c r="B23" s="158">
        <v>35</v>
      </c>
      <c r="C23" s="159">
        <f>SUM(C21:C22)</f>
        <v>1780000</v>
      </c>
      <c r="D23" s="159">
        <f t="shared" ref="D23:L23" si="4">SUM(D21:D22)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159">
        <f t="shared" si="4"/>
        <v>0</v>
      </c>
      <c r="M23" s="159">
        <f t="shared" si="0"/>
        <v>1780000</v>
      </c>
      <c r="N23"/>
      <c r="O23" s="61"/>
    </row>
    <row r="24" spans="1:15" ht="14.4" x14ac:dyDescent="0.3">
      <c r="A24" s="162" t="s">
        <v>228</v>
      </c>
      <c r="B24" s="158">
        <v>3</v>
      </c>
      <c r="C24" s="159">
        <f>C17+C23</f>
        <v>2160000</v>
      </c>
      <c r="D24" s="159">
        <f t="shared" ref="D24:L24" si="5">D17+D23</f>
        <v>0</v>
      </c>
      <c r="E24" s="159">
        <f t="shared" si="5"/>
        <v>0</v>
      </c>
      <c r="F24" s="159">
        <f t="shared" si="5"/>
        <v>0</v>
      </c>
      <c r="G24" s="159">
        <f t="shared" si="5"/>
        <v>0</v>
      </c>
      <c r="H24" s="159">
        <f t="shared" si="5"/>
        <v>0</v>
      </c>
      <c r="I24" s="159">
        <f t="shared" si="5"/>
        <v>0</v>
      </c>
      <c r="J24" s="159">
        <f t="shared" si="5"/>
        <v>0</v>
      </c>
      <c r="K24" s="159">
        <f t="shared" si="5"/>
        <v>0</v>
      </c>
      <c r="L24" s="159">
        <f t="shared" si="5"/>
        <v>0</v>
      </c>
      <c r="M24" s="159">
        <f t="shared" si="0"/>
        <v>2160000</v>
      </c>
      <c r="N24"/>
    </row>
    <row r="25" spans="1:15" s="60" customFormat="1" ht="14.4" x14ac:dyDescent="0.3">
      <c r="A25" s="154" t="s">
        <v>227</v>
      </c>
      <c r="B25" s="151">
        <v>408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f t="shared" si="0"/>
        <v>0</v>
      </c>
      <c r="N25"/>
    </row>
    <row r="26" spans="1:15" s="60" customFormat="1" ht="14.4" x14ac:dyDescent="0.3">
      <c r="A26" s="154" t="s">
        <v>249</v>
      </c>
      <c r="B26" s="151">
        <v>411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f t="shared" si="0"/>
        <v>0</v>
      </c>
      <c r="N26"/>
    </row>
    <row r="27" spans="1:15" s="60" customFormat="1" ht="14.4" x14ac:dyDescent="0.3">
      <c r="A27" s="162" t="s">
        <v>226</v>
      </c>
      <c r="B27" s="158">
        <v>4</v>
      </c>
      <c r="C27" s="159">
        <f>SUM(C25:C26)</f>
        <v>0</v>
      </c>
      <c r="D27" s="159">
        <f t="shared" ref="D27:L27" si="6">SUM(D25:D26)</f>
        <v>0</v>
      </c>
      <c r="E27" s="159">
        <f t="shared" si="6"/>
        <v>0</v>
      </c>
      <c r="F27" s="159">
        <f t="shared" si="6"/>
        <v>0</v>
      </c>
      <c r="G27" s="159">
        <f t="shared" si="6"/>
        <v>0</v>
      </c>
      <c r="H27" s="159">
        <f t="shared" si="6"/>
        <v>0</v>
      </c>
      <c r="I27" s="159">
        <f t="shared" si="6"/>
        <v>0</v>
      </c>
      <c r="J27" s="159">
        <f t="shared" si="6"/>
        <v>0</v>
      </c>
      <c r="K27" s="159">
        <f t="shared" si="6"/>
        <v>0</v>
      </c>
      <c r="L27" s="159">
        <f t="shared" si="6"/>
        <v>0</v>
      </c>
      <c r="M27" s="159">
        <f t="shared" si="0"/>
        <v>0</v>
      </c>
      <c r="N27"/>
    </row>
    <row r="28" spans="1:15" s="60" customFormat="1" ht="21.6" customHeight="1" x14ac:dyDescent="0.3">
      <c r="A28" s="162" t="s">
        <v>225</v>
      </c>
      <c r="B28" s="163" t="s">
        <v>224</v>
      </c>
      <c r="C28" s="159">
        <f>C16+C24+C27</f>
        <v>8160000</v>
      </c>
      <c r="D28" s="159">
        <f t="shared" ref="D28:L28" si="7">D14+D24+D27</f>
        <v>4336191</v>
      </c>
      <c r="E28" s="159">
        <f t="shared" si="7"/>
        <v>864000</v>
      </c>
      <c r="F28" s="159">
        <f t="shared" si="7"/>
        <v>0</v>
      </c>
      <c r="G28" s="159">
        <f t="shared" si="7"/>
        <v>2500000</v>
      </c>
      <c r="H28" s="159">
        <f t="shared" si="7"/>
        <v>3913000</v>
      </c>
      <c r="I28" s="159">
        <f t="shared" si="7"/>
        <v>100000</v>
      </c>
      <c r="J28" s="159">
        <f t="shared" si="7"/>
        <v>0</v>
      </c>
      <c r="K28" s="159">
        <f t="shared" si="7"/>
        <v>1200000</v>
      </c>
      <c r="L28" s="159">
        <f t="shared" si="7"/>
        <v>0</v>
      </c>
      <c r="M28" s="159">
        <f>SUM(C28:L28)</f>
        <v>21073191</v>
      </c>
      <c r="N28"/>
    </row>
    <row r="29" spans="1:15" ht="26.4" x14ac:dyDescent="0.3">
      <c r="A29" s="162" t="s">
        <v>223</v>
      </c>
      <c r="B29" s="158">
        <v>8131</v>
      </c>
      <c r="C29" s="159">
        <v>2376027</v>
      </c>
      <c r="D29" s="159"/>
      <c r="E29" s="159"/>
      <c r="F29" s="159"/>
      <c r="G29" s="159"/>
      <c r="H29" s="159">
        <v>1352550</v>
      </c>
      <c r="I29" s="159"/>
      <c r="J29" s="159">
        <v>7586156</v>
      </c>
      <c r="K29" s="159"/>
      <c r="L29" s="159"/>
      <c r="M29" s="159">
        <f t="shared" si="0"/>
        <v>11314733</v>
      </c>
    </row>
    <row r="30" spans="1:15" ht="26.4" x14ac:dyDescent="0.3">
      <c r="A30" s="164" t="s">
        <v>250</v>
      </c>
      <c r="B30" s="165" t="s">
        <v>177</v>
      </c>
      <c r="C30" s="166">
        <f>C16+C24+C27+C29</f>
        <v>10536027</v>
      </c>
      <c r="D30" s="166">
        <f t="shared" ref="D30:L30" si="8">D16+D24+D27+D29</f>
        <v>4336191</v>
      </c>
      <c r="E30" s="166">
        <f t="shared" si="8"/>
        <v>864000</v>
      </c>
      <c r="F30" s="166">
        <f t="shared" si="8"/>
        <v>0</v>
      </c>
      <c r="G30" s="166">
        <f t="shared" si="8"/>
        <v>2500000</v>
      </c>
      <c r="H30" s="166">
        <f t="shared" si="8"/>
        <v>5265550</v>
      </c>
      <c r="I30" s="166">
        <f t="shared" si="8"/>
        <v>100000</v>
      </c>
      <c r="J30" s="166">
        <f t="shared" si="8"/>
        <v>44549848</v>
      </c>
      <c r="K30" s="166">
        <f t="shared" si="8"/>
        <v>1200000</v>
      </c>
      <c r="L30" s="166">
        <f t="shared" si="8"/>
        <v>0</v>
      </c>
      <c r="M30" s="166">
        <f>M16+M24+M27+M29</f>
        <v>69351616</v>
      </c>
    </row>
  </sheetData>
  <mergeCells count="3">
    <mergeCell ref="A1:N1"/>
    <mergeCell ref="A2:N2"/>
    <mergeCell ref="A3:N3"/>
  </mergeCells>
  <pageMargins left="0.14166666666666666" right="0.78740157480314965" top="0.38958333333333334" bottom="0.98425196850393704" header="0.51181102362204722" footer="0.51181102362204722"/>
  <pageSetup paperSize="9" scale="75" orientation="landscape" r:id="rId1"/>
  <headerFooter alignWithMargins="0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D6" sqref="D6"/>
    </sheetView>
  </sheetViews>
  <sheetFormatPr defaultRowHeight="14.4" x14ac:dyDescent="0.3"/>
  <cols>
    <col min="2" max="2" width="37.109375" customWidth="1"/>
    <col min="3" max="3" width="14" customWidth="1"/>
    <col min="4" max="4" width="12.44140625" customWidth="1"/>
    <col min="5" max="5" width="12.5546875" customWidth="1"/>
    <col min="6" max="6" width="13.109375" customWidth="1"/>
    <col min="7" max="7" width="11.88671875" customWidth="1"/>
    <col min="8" max="8" width="11.33203125" customWidth="1"/>
  </cols>
  <sheetData>
    <row r="2" spans="2:8" x14ac:dyDescent="0.3">
      <c r="B2" s="47"/>
      <c r="C2" s="208" t="s">
        <v>88</v>
      </c>
      <c r="D2" s="208"/>
      <c r="E2" s="208"/>
      <c r="F2" s="208"/>
      <c r="G2" s="47"/>
      <c r="H2" s="47"/>
    </row>
    <row r="3" spans="2:8" x14ac:dyDescent="0.3">
      <c r="B3" s="209" t="s">
        <v>297</v>
      </c>
      <c r="C3" s="209"/>
      <c r="D3" s="209"/>
      <c r="E3" s="209"/>
      <c r="F3" s="209"/>
      <c r="G3" s="209"/>
      <c r="H3" s="209"/>
    </row>
    <row r="4" spans="2:8" x14ac:dyDescent="0.3">
      <c r="B4" s="247" t="s">
        <v>175</v>
      </c>
      <c r="C4" s="247"/>
      <c r="D4" s="247"/>
      <c r="E4" s="247"/>
      <c r="F4" s="247"/>
      <c r="G4" s="247"/>
      <c r="H4" s="247"/>
    </row>
    <row r="5" spans="2:8" x14ac:dyDescent="0.3">
      <c r="B5" s="43"/>
      <c r="C5" s="43"/>
      <c r="D5" s="43"/>
      <c r="E5" s="43"/>
      <c r="F5" s="43"/>
      <c r="G5" s="43"/>
      <c r="H5" s="43"/>
    </row>
    <row r="6" spans="2:8" ht="15" thickBot="1" x14ac:dyDescent="0.35">
      <c r="B6" s="43"/>
      <c r="C6" s="43"/>
      <c r="D6" s="43"/>
      <c r="E6" s="43"/>
      <c r="F6" s="43"/>
      <c r="G6" s="43"/>
      <c r="H6" s="43"/>
    </row>
    <row r="7" spans="2:8" x14ac:dyDescent="0.3">
      <c r="B7" s="113" t="s">
        <v>87</v>
      </c>
      <c r="C7" s="244" t="s">
        <v>86</v>
      </c>
      <c r="D7" s="245"/>
      <c r="E7" s="245"/>
      <c r="F7" s="245"/>
      <c r="G7" s="245"/>
      <c r="H7" s="246"/>
    </row>
    <row r="8" spans="2:8" x14ac:dyDescent="0.3">
      <c r="B8" s="114"/>
      <c r="C8" s="25">
        <v>2015</v>
      </c>
      <c r="D8" s="25">
        <v>2016</v>
      </c>
      <c r="E8" s="25">
        <v>2017</v>
      </c>
      <c r="F8" s="25">
        <v>2018</v>
      </c>
      <c r="G8" s="25">
        <v>2019</v>
      </c>
      <c r="H8" s="115" t="s">
        <v>3</v>
      </c>
    </row>
    <row r="9" spans="2:8" ht="24.6" customHeight="1" x14ac:dyDescent="0.3">
      <c r="B9" s="116"/>
      <c r="C9" s="24"/>
      <c r="D9" s="24"/>
      <c r="E9" s="21"/>
      <c r="F9" s="21"/>
      <c r="G9" s="21"/>
      <c r="H9" s="117"/>
    </row>
    <row r="10" spans="2:8" ht="25.95" customHeight="1" x14ac:dyDescent="0.3">
      <c r="B10" s="114"/>
      <c r="C10" s="21"/>
      <c r="D10" s="21"/>
      <c r="E10" s="21"/>
      <c r="F10" s="21"/>
      <c r="G10" s="21"/>
      <c r="H10" s="118"/>
    </row>
    <row r="11" spans="2:8" ht="26.4" customHeight="1" x14ac:dyDescent="0.3">
      <c r="B11" s="114"/>
      <c r="C11" s="21"/>
      <c r="D11" s="21"/>
      <c r="E11" s="21"/>
      <c r="F11" s="21"/>
      <c r="G11" s="21"/>
      <c r="H11" s="118"/>
    </row>
    <row r="12" spans="2:8" ht="24" customHeight="1" x14ac:dyDescent="0.3">
      <c r="B12" s="114"/>
      <c r="C12" s="21"/>
      <c r="D12" s="21"/>
      <c r="E12" s="21"/>
      <c r="F12" s="21"/>
      <c r="G12" s="21"/>
      <c r="H12" s="118"/>
    </row>
    <row r="13" spans="2:8" ht="25.2" customHeight="1" x14ac:dyDescent="0.3">
      <c r="B13" s="114"/>
      <c r="C13" s="21"/>
      <c r="D13" s="21"/>
      <c r="E13" s="21"/>
      <c r="F13" s="21"/>
      <c r="G13" s="21"/>
      <c r="H13" s="118"/>
    </row>
    <row r="14" spans="2:8" ht="25.2" customHeight="1" thickBot="1" x14ac:dyDescent="0.35">
      <c r="B14" s="119" t="s">
        <v>3</v>
      </c>
      <c r="C14" s="120">
        <v>0</v>
      </c>
      <c r="D14" s="120">
        <v>0</v>
      </c>
      <c r="E14" s="121">
        <v>0</v>
      </c>
      <c r="F14" s="121">
        <v>0</v>
      </c>
      <c r="G14" s="121">
        <v>0</v>
      </c>
      <c r="H14" s="122">
        <v>0</v>
      </c>
    </row>
  </sheetData>
  <mergeCells count="4">
    <mergeCell ref="C2:F2"/>
    <mergeCell ref="B3:H3"/>
    <mergeCell ref="C7:H7"/>
    <mergeCell ref="B4:H4"/>
  </mergeCells>
  <phoneticPr fontId="0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workbookViewId="0">
      <selection activeCell="A4" sqref="A4:D4"/>
    </sheetView>
  </sheetViews>
  <sheetFormatPr defaultRowHeight="14.4" x14ac:dyDescent="0.3"/>
  <cols>
    <col min="1" max="1" width="8" customWidth="1"/>
    <col min="2" max="2" width="41.6640625" customWidth="1"/>
    <col min="3" max="3" width="15.6640625" customWidth="1"/>
    <col min="4" max="4" width="15.33203125" customWidth="1"/>
  </cols>
  <sheetData>
    <row r="2" spans="1:4" x14ac:dyDescent="0.3">
      <c r="A2" s="208" t="s">
        <v>110</v>
      </c>
      <c r="B2" s="208"/>
      <c r="C2" s="208"/>
      <c r="D2" s="208"/>
    </row>
    <row r="3" spans="1:4" x14ac:dyDescent="0.3">
      <c r="A3" s="209" t="s">
        <v>297</v>
      </c>
      <c r="B3" s="209"/>
      <c r="C3" s="209"/>
      <c r="D3" s="209"/>
    </row>
    <row r="4" spans="1:4" x14ac:dyDescent="0.3">
      <c r="A4" s="218" t="s">
        <v>296</v>
      </c>
      <c r="B4" s="218"/>
      <c r="C4" s="218"/>
      <c r="D4" s="218"/>
    </row>
    <row r="5" spans="1:4" x14ac:dyDescent="0.3">
      <c r="A5" s="63"/>
      <c r="B5" s="63"/>
      <c r="C5" s="63"/>
      <c r="D5" s="63"/>
    </row>
    <row r="6" spans="1:4" ht="22.8" x14ac:dyDescent="0.3">
      <c r="A6" s="26" t="s">
        <v>109</v>
      </c>
      <c r="B6" s="26" t="s">
        <v>108</v>
      </c>
      <c r="C6" s="26" t="s">
        <v>133</v>
      </c>
      <c r="D6" s="26" t="s">
        <v>107</v>
      </c>
    </row>
    <row r="7" spans="1:4" x14ac:dyDescent="0.3">
      <c r="A7" s="25"/>
      <c r="B7" s="25"/>
      <c r="C7" s="25"/>
      <c r="D7" s="25"/>
    </row>
    <row r="8" spans="1:4" x14ac:dyDescent="0.3">
      <c r="A8" s="22">
        <v>1</v>
      </c>
      <c r="B8" s="23" t="s">
        <v>106</v>
      </c>
      <c r="C8" s="23"/>
      <c r="D8" s="21"/>
    </row>
    <row r="9" spans="1:4" x14ac:dyDescent="0.3">
      <c r="A9" s="22">
        <v>2</v>
      </c>
      <c r="B9" s="23" t="s">
        <v>105</v>
      </c>
      <c r="C9" s="21"/>
      <c r="D9" s="21"/>
    </row>
    <row r="10" spans="1:4" x14ac:dyDescent="0.3">
      <c r="A10" s="22">
        <v>3</v>
      </c>
      <c r="B10" s="23" t="s">
        <v>104</v>
      </c>
      <c r="C10" s="21"/>
      <c r="D10" s="21"/>
    </row>
    <row r="11" spans="1:4" ht="24" x14ac:dyDescent="0.3">
      <c r="A11" s="22">
        <v>4</v>
      </c>
      <c r="B11" s="23" t="s">
        <v>103</v>
      </c>
      <c r="C11" s="21"/>
      <c r="D11" s="21"/>
    </row>
    <row r="12" spans="1:4" x14ac:dyDescent="0.3">
      <c r="A12" s="22">
        <v>5</v>
      </c>
      <c r="B12" s="23" t="s">
        <v>102</v>
      </c>
      <c r="C12" s="24"/>
      <c r="D12" s="21"/>
    </row>
    <row r="13" spans="1:4" x14ac:dyDescent="0.3">
      <c r="A13" s="22">
        <v>6</v>
      </c>
      <c r="B13" s="23" t="s">
        <v>101</v>
      </c>
      <c r="C13" s="21"/>
      <c r="D13" s="21"/>
    </row>
    <row r="14" spans="1:4" x14ac:dyDescent="0.3">
      <c r="A14" s="22">
        <v>7</v>
      </c>
      <c r="B14" s="23" t="s">
        <v>100</v>
      </c>
      <c r="C14" s="21">
        <v>150000</v>
      </c>
      <c r="D14" s="21">
        <v>0</v>
      </c>
    </row>
    <row r="15" spans="1:4" x14ac:dyDescent="0.3">
      <c r="A15" s="22">
        <v>8</v>
      </c>
      <c r="B15" s="23" t="s">
        <v>99</v>
      </c>
      <c r="C15" s="21"/>
      <c r="D15" s="21"/>
    </row>
    <row r="16" spans="1:4" x14ac:dyDescent="0.3">
      <c r="A16" s="22">
        <v>9</v>
      </c>
      <c r="B16" s="23" t="s">
        <v>98</v>
      </c>
      <c r="C16" s="21">
        <v>230000</v>
      </c>
      <c r="D16" s="21"/>
    </row>
    <row r="17" spans="1:4" x14ac:dyDescent="0.3">
      <c r="A17" s="22">
        <v>10</v>
      </c>
      <c r="B17" s="23" t="s">
        <v>97</v>
      </c>
      <c r="C17" s="21"/>
      <c r="D17" s="21"/>
    </row>
    <row r="18" spans="1:4" x14ac:dyDescent="0.3">
      <c r="A18" s="22">
        <v>11</v>
      </c>
      <c r="B18" s="23" t="s">
        <v>96</v>
      </c>
      <c r="C18" s="21"/>
      <c r="D18" s="21"/>
    </row>
    <row r="19" spans="1:4" ht="24" x14ac:dyDescent="0.3">
      <c r="A19" s="22">
        <v>12</v>
      </c>
      <c r="B19" s="23" t="s">
        <v>95</v>
      </c>
      <c r="C19" s="21">
        <v>1500000</v>
      </c>
      <c r="D19" s="21">
        <v>0</v>
      </c>
    </row>
    <row r="20" spans="1:4" x14ac:dyDescent="0.3">
      <c r="A20" s="22">
        <v>13</v>
      </c>
      <c r="B20" s="23" t="s">
        <v>94</v>
      </c>
      <c r="C20" s="21">
        <v>280000</v>
      </c>
      <c r="D20" s="21">
        <v>0</v>
      </c>
    </row>
    <row r="21" spans="1:4" x14ac:dyDescent="0.3">
      <c r="A21" s="22">
        <v>14</v>
      </c>
      <c r="B21" s="23" t="s">
        <v>93</v>
      </c>
      <c r="C21" s="21"/>
      <c r="D21" s="21"/>
    </row>
    <row r="22" spans="1:4" x14ac:dyDescent="0.3">
      <c r="A22" s="22">
        <v>15</v>
      </c>
      <c r="B22" s="23" t="s">
        <v>92</v>
      </c>
      <c r="C22" s="21"/>
      <c r="D22" s="21"/>
    </row>
    <row r="23" spans="1:4" x14ac:dyDescent="0.3">
      <c r="A23" s="22">
        <v>16</v>
      </c>
      <c r="B23" s="23" t="s">
        <v>91</v>
      </c>
      <c r="C23" s="21"/>
      <c r="D23" s="21"/>
    </row>
    <row r="24" spans="1:4" x14ac:dyDescent="0.3">
      <c r="A24" s="22">
        <v>17</v>
      </c>
      <c r="B24" s="23" t="s">
        <v>90</v>
      </c>
      <c r="C24" s="21"/>
      <c r="D24" s="21"/>
    </row>
    <row r="25" spans="1:4" x14ac:dyDescent="0.3">
      <c r="A25" s="22">
        <v>18</v>
      </c>
      <c r="B25" s="21"/>
      <c r="C25" s="21"/>
      <c r="D25" s="21"/>
    </row>
    <row r="26" spans="1:4" x14ac:dyDescent="0.3">
      <c r="A26" s="22">
        <v>19</v>
      </c>
      <c r="B26" s="21"/>
      <c r="C26" s="21"/>
      <c r="D26" s="21"/>
    </row>
    <row r="27" spans="1:4" x14ac:dyDescent="0.3">
      <c r="A27" s="22">
        <v>20</v>
      </c>
      <c r="B27" s="21"/>
      <c r="C27" s="21"/>
      <c r="D27" s="21"/>
    </row>
    <row r="28" spans="1:4" x14ac:dyDescent="0.3">
      <c r="A28" s="22">
        <v>21</v>
      </c>
      <c r="B28" s="21"/>
      <c r="C28" s="21"/>
      <c r="D28" s="21"/>
    </row>
    <row r="29" spans="1:4" x14ac:dyDescent="0.3">
      <c r="A29" s="22">
        <v>22</v>
      </c>
      <c r="B29" s="21"/>
      <c r="C29" s="21"/>
      <c r="D29" s="21"/>
    </row>
    <row r="30" spans="1:4" x14ac:dyDescent="0.3">
      <c r="A30" s="22">
        <v>23</v>
      </c>
      <c r="B30" s="21"/>
      <c r="C30" s="21"/>
      <c r="D30" s="21"/>
    </row>
    <row r="31" spans="1:4" x14ac:dyDescent="0.3">
      <c r="A31" s="22">
        <v>24</v>
      </c>
      <c r="B31" s="21"/>
      <c r="C31" s="21"/>
      <c r="D31" s="21"/>
    </row>
    <row r="32" spans="1:4" ht="22.2" customHeight="1" x14ac:dyDescent="0.3">
      <c r="A32" s="123"/>
      <c r="B32" s="124" t="s">
        <v>89</v>
      </c>
      <c r="C32" s="125">
        <f>C14+C16+C19+C20</f>
        <v>2160000</v>
      </c>
      <c r="D32" s="126">
        <v>0</v>
      </c>
    </row>
  </sheetData>
  <mergeCells count="3">
    <mergeCell ref="A2:D2"/>
    <mergeCell ref="A3:D3"/>
    <mergeCell ref="A4:D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95"/>
  <sheetViews>
    <sheetView zoomScaleNormal="100" zoomScaleSheetLayoutView="100" workbookViewId="0">
      <selection activeCell="K71" sqref="K71"/>
    </sheetView>
  </sheetViews>
  <sheetFormatPr defaultColWidth="11.5546875" defaultRowHeight="13.2" x14ac:dyDescent="0.25"/>
  <cols>
    <col min="1" max="1" width="26" style="51" customWidth="1"/>
    <col min="2" max="2" width="4.33203125" style="49" customWidth="1"/>
    <col min="3" max="3" width="12.109375" style="52" customWidth="1"/>
    <col min="4" max="4" width="11.44140625" style="51" customWidth="1"/>
    <col min="5" max="5" width="9.6640625" style="51" customWidth="1"/>
    <col min="6" max="6" width="12.109375" style="51" customWidth="1"/>
    <col min="7" max="7" width="12.33203125" style="51" customWidth="1"/>
    <col min="8" max="8" width="12.109375" style="51" customWidth="1"/>
    <col min="9" max="9" width="10.6640625" style="51" customWidth="1"/>
    <col min="10" max="10" width="13" style="51" customWidth="1"/>
    <col min="11" max="11" width="11" style="51" customWidth="1"/>
    <col min="12" max="12" width="11.109375" style="51" customWidth="1"/>
    <col min="13" max="13" width="14.44140625" style="51" customWidth="1"/>
    <col min="14" max="14" width="12.33203125" style="50" customWidth="1"/>
    <col min="15" max="36" width="11.5546875" style="50" customWidth="1"/>
    <col min="37" max="16384" width="11.5546875" style="49"/>
  </cols>
  <sheetData>
    <row r="2" spans="1:43" ht="13.2" customHeight="1" x14ac:dyDescent="0.25">
      <c r="A2" s="197" t="s">
        <v>298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43" ht="11.4" customHeight="1" x14ac:dyDescent="0.25">
      <c r="A3" s="199" t="s">
        <v>285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43" ht="11.4" customHeight="1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43" s="52" customFormat="1" ht="24" customHeight="1" x14ac:dyDescent="0.3">
      <c r="A5"/>
      <c r="B5"/>
      <c r="C5" s="144" t="s">
        <v>222</v>
      </c>
      <c r="D5" s="144" t="s">
        <v>252</v>
      </c>
      <c r="E5" s="144" t="s">
        <v>221</v>
      </c>
      <c r="F5" s="144" t="s">
        <v>220</v>
      </c>
      <c r="G5" s="144" t="s">
        <v>217</v>
      </c>
      <c r="H5" s="144" t="s">
        <v>219</v>
      </c>
      <c r="I5" s="144" t="s">
        <v>218</v>
      </c>
      <c r="J5" s="144" t="s">
        <v>216</v>
      </c>
      <c r="K5" s="144" t="s">
        <v>215</v>
      </c>
      <c r="L5" s="145" t="s">
        <v>244</v>
      </c>
      <c r="M5" s="146" t="s">
        <v>116</v>
      </c>
      <c r="N5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43" s="52" customFormat="1" ht="14.4" x14ac:dyDescent="0.3">
      <c r="A6"/>
      <c r="B6"/>
      <c r="C6" s="149" t="s">
        <v>253</v>
      </c>
      <c r="D6" s="149" t="s">
        <v>212</v>
      </c>
      <c r="E6" s="149" t="s">
        <v>213</v>
      </c>
      <c r="F6" s="149" t="s">
        <v>254</v>
      </c>
      <c r="G6" s="149" t="s">
        <v>210</v>
      </c>
      <c r="H6" s="149"/>
      <c r="I6" s="149" t="s">
        <v>211</v>
      </c>
      <c r="J6" s="149" t="s">
        <v>209</v>
      </c>
      <c r="K6" s="149" t="s">
        <v>208</v>
      </c>
      <c r="L6" s="152" t="s">
        <v>255</v>
      </c>
      <c r="M6" s="151"/>
      <c r="N6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43" s="52" customFormat="1" ht="14.4" x14ac:dyDescent="0.3">
      <c r="A7"/>
      <c r="B7"/>
      <c r="C7" s="147">
        <v>84111121</v>
      </c>
      <c r="D7" s="147">
        <v>8414031</v>
      </c>
      <c r="E7" s="147">
        <v>8414021</v>
      </c>
      <c r="F7" s="147">
        <v>8690421</v>
      </c>
      <c r="G7" s="147">
        <v>8899281</v>
      </c>
      <c r="H7" s="147">
        <v>88</v>
      </c>
      <c r="I7" s="147">
        <v>9603021</v>
      </c>
      <c r="J7" s="147">
        <v>8904421</v>
      </c>
      <c r="K7" s="147">
        <v>9101231</v>
      </c>
      <c r="L7" s="152">
        <v>9105011</v>
      </c>
      <c r="M7" s="151"/>
      <c r="N7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43" s="52" customFormat="1" ht="14.4" x14ac:dyDescent="0.3">
      <c r="A8" s="142" t="s">
        <v>256</v>
      </c>
      <c r="B8" s="167" t="s">
        <v>257</v>
      </c>
      <c r="C8" s="147"/>
      <c r="D8" s="147"/>
      <c r="E8" s="152"/>
      <c r="F8" s="147"/>
      <c r="G8" s="147"/>
      <c r="H8" s="147"/>
      <c r="I8" s="147"/>
      <c r="J8" s="147"/>
      <c r="K8" s="147"/>
      <c r="L8" s="152"/>
      <c r="M8" s="151"/>
      <c r="N8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43" ht="14.4" x14ac:dyDescent="0.3">
      <c r="A9" s="168" t="s">
        <v>206</v>
      </c>
      <c r="B9" s="143">
        <v>1101</v>
      </c>
      <c r="C9" s="169">
        <v>3590400</v>
      </c>
      <c r="D9" s="169"/>
      <c r="E9" s="169"/>
      <c r="F9" s="169"/>
      <c r="G9" s="169">
        <v>1608000</v>
      </c>
      <c r="H9" s="169"/>
      <c r="I9" s="169"/>
      <c r="J9" s="169">
        <v>29998344</v>
      </c>
      <c r="K9" s="169"/>
      <c r="L9" s="170"/>
      <c r="M9" s="171">
        <f>SUM(C9:L9)</f>
        <v>35196744</v>
      </c>
      <c r="N9"/>
      <c r="AK9" s="50"/>
      <c r="AL9" s="50"/>
      <c r="AM9" s="50"/>
      <c r="AN9" s="50"/>
      <c r="AO9" s="50"/>
      <c r="AP9" s="50"/>
      <c r="AQ9" s="50"/>
    </row>
    <row r="10" spans="1:43" ht="14.4" x14ac:dyDescent="0.3">
      <c r="A10" s="168" t="s">
        <v>205</v>
      </c>
      <c r="B10" s="143">
        <v>1107</v>
      </c>
      <c r="C10" s="169">
        <v>200000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71">
        <f>SUM(C10:L10)</f>
        <v>200000</v>
      </c>
      <c r="N10"/>
      <c r="AK10" s="50"/>
      <c r="AL10" s="50"/>
      <c r="AM10" s="50"/>
      <c r="AN10" s="50"/>
      <c r="AO10" s="50"/>
      <c r="AP10" s="50"/>
      <c r="AQ10" s="50"/>
    </row>
    <row r="11" spans="1:43" ht="14.4" x14ac:dyDescent="0.3">
      <c r="A11" s="168" t="s">
        <v>284</v>
      </c>
      <c r="B11" s="143">
        <v>1109</v>
      </c>
      <c r="C11" s="169">
        <v>632760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71">
        <f>SUM(C11:L11)</f>
        <v>632760</v>
      </c>
      <c r="N11"/>
      <c r="AK11" s="50"/>
      <c r="AL11" s="50"/>
      <c r="AM11" s="50"/>
      <c r="AN11" s="50"/>
      <c r="AO11" s="50"/>
      <c r="AP11" s="50"/>
      <c r="AQ11" s="50"/>
    </row>
    <row r="12" spans="1:43" ht="14.4" x14ac:dyDescent="0.3">
      <c r="A12" s="168" t="s">
        <v>204</v>
      </c>
      <c r="B12" s="143">
        <v>1113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71">
        <f>SUM(C12:L12)</f>
        <v>0</v>
      </c>
      <c r="N12"/>
      <c r="AK12" s="50"/>
      <c r="AL12" s="50"/>
      <c r="AM12" s="50"/>
      <c r="AN12" s="50"/>
      <c r="AO12" s="50"/>
      <c r="AP12" s="50"/>
      <c r="AQ12" s="50"/>
    </row>
    <row r="13" spans="1:43" s="53" customFormat="1" ht="22.95" customHeight="1" x14ac:dyDescent="0.3">
      <c r="A13" s="172" t="s">
        <v>258</v>
      </c>
      <c r="B13" s="173">
        <v>11</v>
      </c>
      <c r="C13" s="174">
        <f t="shared" ref="C13:L13" si="0">SUM(C9:C12)</f>
        <v>4423160</v>
      </c>
      <c r="D13" s="174">
        <f t="shared" si="0"/>
        <v>0</v>
      </c>
      <c r="E13" s="174">
        <f t="shared" si="0"/>
        <v>0</v>
      </c>
      <c r="F13" s="174">
        <f t="shared" si="0"/>
        <v>0</v>
      </c>
      <c r="G13" s="174">
        <f t="shared" si="0"/>
        <v>1608000</v>
      </c>
      <c r="H13" s="174">
        <f t="shared" si="0"/>
        <v>0</v>
      </c>
      <c r="I13" s="174">
        <f t="shared" si="0"/>
        <v>0</v>
      </c>
      <c r="J13" s="174">
        <f t="shared" si="0"/>
        <v>29998344</v>
      </c>
      <c r="K13" s="174">
        <f t="shared" si="0"/>
        <v>0</v>
      </c>
      <c r="L13" s="174">
        <f t="shared" si="0"/>
        <v>0</v>
      </c>
      <c r="M13" s="175">
        <f>SUM(M9:M12)</f>
        <v>36029504</v>
      </c>
      <c r="N1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</row>
    <row r="14" spans="1:43" ht="27.75" customHeight="1" x14ac:dyDescent="0.3">
      <c r="A14" s="168" t="s">
        <v>259</v>
      </c>
      <c r="B14" s="143">
        <v>121</v>
      </c>
      <c r="C14" s="169">
        <v>1348800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76">
        <f>SUM(C14:L14)</f>
        <v>1348800</v>
      </c>
      <c r="N14"/>
      <c r="AK14" s="50"/>
      <c r="AL14" s="50"/>
      <c r="AM14" s="50"/>
      <c r="AN14" s="50"/>
      <c r="AO14" s="50"/>
      <c r="AP14" s="50"/>
      <c r="AQ14" s="50"/>
    </row>
    <row r="15" spans="1:43" ht="27" x14ac:dyDescent="0.3">
      <c r="A15" s="168" t="s">
        <v>260</v>
      </c>
      <c r="B15" s="151">
        <v>122</v>
      </c>
      <c r="C15" s="169"/>
      <c r="D15" s="169"/>
      <c r="E15" s="169"/>
      <c r="F15" s="169"/>
      <c r="G15" s="169"/>
      <c r="H15" s="169"/>
      <c r="I15" s="169"/>
      <c r="J15" s="169"/>
      <c r="K15" s="169">
        <v>264000</v>
      </c>
      <c r="L15" s="169"/>
      <c r="M15" s="176">
        <f>SUM(C15:L15)</f>
        <v>264000</v>
      </c>
      <c r="N15"/>
      <c r="AK15" s="50"/>
      <c r="AL15" s="50"/>
      <c r="AM15" s="50"/>
      <c r="AN15" s="50"/>
      <c r="AO15" s="50"/>
      <c r="AP15" s="50"/>
      <c r="AQ15" s="50"/>
    </row>
    <row r="16" spans="1:43" s="53" customFormat="1" ht="27" x14ac:dyDescent="0.3">
      <c r="A16" s="172" t="s">
        <v>261</v>
      </c>
      <c r="B16" s="173">
        <v>12</v>
      </c>
      <c r="C16" s="174">
        <f t="shared" ref="C16:J16" si="1">SUM(C14:C15)</f>
        <v>1348800</v>
      </c>
      <c r="D16" s="174">
        <f>SUM(D14:D15)</f>
        <v>0</v>
      </c>
      <c r="E16" s="174">
        <f>SUM(E14:E15)</f>
        <v>0</v>
      </c>
      <c r="F16" s="174">
        <f t="shared" si="1"/>
        <v>0</v>
      </c>
      <c r="G16" s="174">
        <f t="shared" si="1"/>
        <v>0</v>
      </c>
      <c r="H16" s="174">
        <f t="shared" si="1"/>
        <v>0</v>
      </c>
      <c r="I16" s="174">
        <f t="shared" si="1"/>
        <v>0</v>
      </c>
      <c r="J16" s="174">
        <f t="shared" si="1"/>
        <v>0</v>
      </c>
      <c r="K16" s="174">
        <f>SUM(K14:K15)</f>
        <v>264000</v>
      </c>
      <c r="L16" s="174">
        <f>SUM(L14:L15)</f>
        <v>0</v>
      </c>
      <c r="M16" s="175">
        <f>SUM(M14:M15)</f>
        <v>1612800</v>
      </c>
      <c r="N16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</row>
    <row r="17" spans="1:43" s="53" customFormat="1" ht="14.4" x14ac:dyDescent="0.3">
      <c r="A17" s="172" t="s">
        <v>203</v>
      </c>
      <c r="B17" s="173">
        <v>1</v>
      </c>
      <c r="C17" s="174">
        <f t="shared" ref="C17:M17" si="2">C13+C16</f>
        <v>5771960</v>
      </c>
      <c r="D17" s="174">
        <f t="shared" si="2"/>
        <v>0</v>
      </c>
      <c r="E17" s="174">
        <f t="shared" si="2"/>
        <v>0</v>
      </c>
      <c r="F17" s="174">
        <f t="shared" si="2"/>
        <v>0</v>
      </c>
      <c r="G17" s="174">
        <f t="shared" si="2"/>
        <v>1608000</v>
      </c>
      <c r="H17" s="174">
        <f t="shared" si="2"/>
        <v>0</v>
      </c>
      <c r="I17" s="174">
        <f t="shared" si="2"/>
        <v>0</v>
      </c>
      <c r="J17" s="174">
        <f t="shared" si="2"/>
        <v>29998344</v>
      </c>
      <c r="K17" s="174">
        <f t="shared" si="2"/>
        <v>264000</v>
      </c>
      <c r="L17" s="174">
        <f t="shared" si="2"/>
        <v>0</v>
      </c>
      <c r="M17" s="175">
        <f t="shared" si="2"/>
        <v>37642304</v>
      </c>
      <c r="N17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</row>
    <row r="18" spans="1:43" s="53" customFormat="1" ht="27" x14ac:dyDescent="0.3">
      <c r="A18" s="172" t="s">
        <v>262</v>
      </c>
      <c r="B18" s="173">
        <v>2</v>
      </c>
      <c r="C18" s="174">
        <v>1207920</v>
      </c>
      <c r="D18" s="174"/>
      <c r="E18" s="174"/>
      <c r="F18" s="174"/>
      <c r="G18" s="174">
        <v>353760</v>
      </c>
      <c r="H18" s="174"/>
      <c r="I18" s="174"/>
      <c r="J18" s="174">
        <v>3707660</v>
      </c>
      <c r="K18" s="174">
        <v>52272</v>
      </c>
      <c r="L18" s="174"/>
      <c r="M18" s="175">
        <f>SUM(C18:L18)</f>
        <v>5321612</v>
      </c>
      <c r="N18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</row>
    <row r="19" spans="1:43" s="50" customFormat="1" ht="14.4" x14ac:dyDescent="0.3">
      <c r="A19" s="177" t="s">
        <v>202</v>
      </c>
      <c r="B19" s="151">
        <v>311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6">
        <f>SUM(C19:L19)</f>
        <v>0</v>
      </c>
      <c r="N19"/>
    </row>
    <row r="20" spans="1:43" ht="12.75" customHeight="1" x14ac:dyDescent="0.3">
      <c r="A20" s="168" t="s">
        <v>278</v>
      </c>
      <c r="B20" s="143">
        <v>312</v>
      </c>
      <c r="C20" s="169">
        <f>C21+C22+C23+C24</f>
        <v>155000</v>
      </c>
      <c r="D20" s="169">
        <f>D21+D22+D23+D24</f>
        <v>550000</v>
      </c>
      <c r="E20" s="169">
        <f>E21+E22+E23+E24</f>
        <v>0</v>
      </c>
      <c r="F20" s="169">
        <f t="shared" ref="F20:L20" si="3">F21+F22+F23+F24</f>
        <v>45000</v>
      </c>
      <c r="G20" s="169">
        <f t="shared" si="3"/>
        <v>295400</v>
      </c>
      <c r="H20" s="169">
        <f t="shared" si="3"/>
        <v>0</v>
      </c>
      <c r="I20" s="169">
        <f t="shared" si="3"/>
        <v>56740</v>
      </c>
      <c r="J20" s="169">
        <f t="shared" si="3"/>
        <v>3645292</v>
      </c>
      <c r="K20" s="169">
        <f t="shared" si="3"/>
        <v>35000</v>
      </c>
      <c r="L20" s="169">
        <f t="shared" si="3"/>
        <v>100000</v>
      </c>
      <c r="M20" s="176">
        <f>SUM(M21:M24)</f>
        <v>4882432</v>
      </c>
      <c r="N20"/>
      <c r="AK20" s="50"/>
      <c r="AL20" s="50"/>
      <c r="AM20" s="50"/>
      <c r="AN20" s="50"/>
      <c r="AO20" s="50"/>
      <c r="AP20" s="50"/>
      <c r="AQ20" s="50"/>
    </row>
    <row r="21" spans="1:43" s="56" customFormat="1" ht="14.4" x14ac:dyDescent="0.3">
      <c r="A21" s="179" t="s">
        <v>201</v>
      </c>
      <c r="B21" s="180"/>
      <c r="C21" s="181"/>
      <c r="D21" s="181">
        <v>300000</v>
      </c>
      <c r="E21" s="181"/>
      <c r="F21" s="181"/>
      <c r="G21" s="181">
        <v>250000</v>
      </c>
      <c r="H21" s="181"/>
      <c r="I21" s="181">
        <v>30000</v>
      </c>
      <c r="J21" s="181">
        <v>800000</v>
      </c>
      <c r="K21" s="181"/>
      <c r="L21" s="181"/>
      <c r="M21" s="182">
        <f>SUM(C21:L21)</f>
        <v>1380000</v>
      </c>
      <c r="N21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</row>
    <row r="22" spans="1:43" s="56" customFormat="1" ht="14.4" x14ac:dyDescent="0.3">
      <c r="A22" s="179" t="s">
        <v>200</v>
      </c>
      <c r="B22" s="180"/>
      <c r="C22" s="181"/>
      <c r="D22" s="181"/>
      <c r="E22" s="181"/>
      <c r="F22" s="181"/>
      <c r="G22" s="181">
        <v>13400</v>
      </c>
      <c r="H22" s="181"/>
      <c r="I22" s="181"/>
      <c r="J22" s="181">
        <v>633796</v>
      </c>
      <c r="K22" s="181"/>
      <c r="L22" s="181"/>
      <c r="M22" s="182">
        <f>SUM(C22:L22)</f>
        <v>647196</v>
      </c>
      <c r="N22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</row>
    <row r="23" spans="1:43" s="50" customFormat="1" ht="14.4" x14ac:dyDescent="0.3">
      <c r="A23" s="183" t="s">
        <v>199</v>
      </c>
      <c r="B23" s="180"/>
      <c r="C23" s="181">
        <v>100000</v>
      </c>
      <c r="D23" s="181"/>
      <c r="E23" s="181"/>
      <c r="F23" s="181"/>
      <c r="G23" s="181">
        <v>2000</v>
      </c>
      <c r="H23" s="181"/>
      <c r="I23" s="181"/>
      <c r="J23" s="181"/>
      <c r="K23" s="181">
        <v>15000</v>
      </c>
      <c r="L23" s="181"/>
      <c r="M23" s="182">
        <f>SUM(C23:L23)</f>
        <v>117000</v>
      </c>
      <c r="N23"/>
    </row>
    <row r="24" spans="1:43" s="55" customFormat="1" ht="14.4" x14ac:dyDescent="0.3">
      <c r="A24" s="184" t="s">
        <v>198</v>
      </c>
      <c r="B24" s="180"/>
      <c r="C24" s="181">
        <v>55000</v>
      </c>
      <c r="D24" s="181">
        <v>250000</v>
      </c>
      <c r="E24" s="181"/>
      <c r="F24" s="181">
        <v>45000</v>
      </c>
      <c r="G24" s="181">
        <v>30000</v>
      </c>
      <c r="H24" s="181"/>
      <c r="I24" s="181">
        <v>26740</v>
      </c>
      <c r="J24" s="181">
        <v>2211496</v>
      </c>
      <c r="K24" s="181">
        <v>20000</v>
      </c>
      <c r="L24" s="181">
        <v>100000</v>
      </c>
      <c r="M24" s="182">
        <f>SUM(C24:L24)</f>
        <v>2738236</v>
      </c>
      <c r="N24"/>
    </row>
    <row r="25" spans="1:43" s="55" customFormat="1" ht="14.4" x14ac:dyDescent="0.3">
      <c r="A25" s="172" t="s">
        <v>263</v>
      </c>
      <c r="B25" s="173">
        <v>31</v>
      </c>
      <c r="C25" s="174">
        <f>C20+C19</f>
        <v>155000</v>
      </c>
      <c r="D25" s="174">
        <f t="shared" ref="D25:L25" si="4">D20+D19</f>
        <v>550000</v>
      </c>
      <c r="E25" s="174">
        <f t="shared" si="4"/>
        <v>0</v>
      </c>
      <c r="F25" s="174">
        <f t="shared" si="4"/>
        <v>45000</v>
      </c>
      <c r="G25" s="174">
        <f t="shared" si="4"/>
        <v>295400</v>
      </c>
      <c r="H25" s="174">
        <f t="shared" si="4"/>
        <v>0</v>
      </c>
      <c r="I25" s="174">
        <f t="shared" si="4"/>
        <v>56740</v>
      </c>
      <c r="J25" s="174">
        <f t="shared" si="4"/>
        <v>3645292</v>
      </c>
      <c r="K25" s="174">
        <f t="shared" si="4"/>
        <v>35000</v>
      </c>
      <c r="L25" s="174">
        <f t="shared" si="4"/>
        <v>100000</v>
      </c>
      <c r="M25" s="174">
        <f>M20+M19</f>
        <v>4882432</v>
      </c>
      <c r="N25"/>
    </row>
    <row r="26" spans="1:43" s="53" customFormat="1" ht="14.4" x14ac:dyDescent="0.3">
      <c r="A26" s="168" t="s">
        <v>279</v>
      </c>
      <c r="B26" s="143">
        <v>321</v>
      </c>
      <c r="C26" s="169"/>
      <c r="D26" s="169"/>
      <c r="E26" s="169"/>
      <c r="F26" s="169"/>
      <c r="G26" s="169"/>
      <c r="H26" s="169"/>
      <c r="I26" s="169"/>
      <c r="J26" s="169"/>
      <c r="K26" s="169">
        <v>61000</v>
      </c>
      <c r="L26" s="169"/>
      <c r="M26" s="176">
        <f>SUM(C26:L26)</f>
        <v>61000</v>
      </c>
      <c r="N26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</row>
    <row r="27" spans="1:43" ht="14.4" x14ac:dyDescent="0.3">
      <c r="A27" s="168" t="s">
        <v>280</v>
      </c>
      <c r="B27" s="143">
        <v>322</v>
      </c>
      <c r="C27" s="169">
        <v>140000</v>
      </c>
      <c r="D27" s="169"/>
      <c r="E27" s="169"/>
      <c r="F27" s="169"/>
      <c r="G27" s="169">
        <v>50000</v>
      </c>
      <c r="H27" s="169"/>
      <c r="I27" s="169"/>
      <c r="J27" s="169"/>
      <c r="K27" s="169"/>
      <c r="L27" s="169"/>
      <c r="M27" s="176">
        <f>SUM(C27:L27)</f>
        <v>190000</v>
      </c>
      <c r="N27"/>
      <c r="AK27" s="50"/>
      <c r="AL27" s="50"/>
      <c r="AM27" s="50"/>
      <c r="AN27" s="50"/>
      <c r="AO27" s="50"/>
      <c r="AP27" s="50"/>
      <c r="AQ27" s="50"/>
    </row>
    <row r="28" spans="1:43" ht="14.4" x14ac:dyDescent="0.3">
      <c r="A28" s="172" t="s">
        <v>264</v>
      </c>
      <c r="B28" s="173">
        <v>32</v>
      </c>
      <c r="C28" s="174">
        <f t="shared" ref="C28:J28" si="5">SUM(C26:C27)</f>
        <v>140000</v>
      </c>
      <c r="D28" s="174">
        <f t="shared" si="5"/>
        <v>0</v>
      </c>
      <c r="E28" s="174">
        <f t="shared" si="5"/>
        <v>0</v>
      </c>
      <c r="F28" s="174">
        <f t="shared" si="5"/>
        <v>0</v>
      </c>
      <c r="G28" s="174">
        <f t="shared" si="5"/>
        <v>50000</v>
      </c>
      <c r="H28" s="174">
        <f t="shared" si="5"/>
        <v>0</v>
      </c>
      <c r="I28" s="174">
        <f t="shared" si="5"/>
        <v>0</v>
      </c>
      <c r="J28" s="174">
        <f t="shared" si="5"/>
        <v>0</v>
      </c>
      <c r="K28" s="174">
        <f>SUM(K26:K27)</f>
        <v>61000</v>
      </c>
      <c r="L28" s="174">
        <f>SUM(L26:L27)</f>
        <v>0</v>
      </c>
      <c r="M28" s="175">
        <f>SUM(M26:M27)</f>
        <v>251000</v>
      </c>
      <c r="N28"/>
      <c r="AK28" s="50"/>
      <c r="AL28" s="50"/>
      <c r="AM28" s="50"/>
      <c r="AN28" s="50"/>
      <c r="AO28" s="50"/>
      <c r="AP28" s="50"/>
      <c r="AQ28" s="50"/>
    </row>
    <row r="29" spans="1:43" s="53" customFormat="1" ht="14.4" x14ac:dyDescent="0.3">
      <c r="A29" s="168" t="s">
        <v>197</v>
      </c>
      <c r="B29" s="143">
        <v>331</v>
      </c>
      <c r="C29" s="169">
        <f>SUM(C30:C32)</f>
        <v>130000</v>
      </c>
      <c r="D29" s="169">
        <f t="shared" ref="D29:M29" si="6">SUM(D30:D32)</f>
        <v>25000</v>
      </c>
      <c r="E29" s="169">
        <f t="shared" si="6"/>
        <v>250000</v>
      </c>
      <c r="F29" s="169">
        <f t="shared" si="6"/>
        <v>115000</v>
      </c>
      <c r="G29" s="169">
        <f t="shared" si="6"/>
        <v>0</v>
      </c>
      <c r="H29" s="169">
        <f t="shared" si="6"/>
        <v>0</v>
      </c>
      <c r="I29" s="169">
        <f t="shared" si="6"/>
        <v>2000</v>
      </c>
      <c r="J29" s="169">
        <f t="shared" si="6"/>
        <v>0</v>
      </c>
      <c r="K29" s="169">
        <f t="shared" si="6"/>
        <v>65000</v>
      </c>
      <c r="L29" s="169">
        <f t="shared" si="6"/>
        <v>0</v>
      </c>
      <c r="M29" s="169">
        <f t="shared" si="6"/>
        <v>587000</v>
      </c>
      <c r="N29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</row>
    <row r="30" spans="1:43" ht="14.4" x14ac:dyDescent="0.3">
      <c r="A30" s="183" t="s">
        <v>196</v>
      </c>
      <c r="B30" s="180"/>
      <c r="C30" s="181">
        <v>10000</v>
      </c>
      <c r="D30" s="181">
        <v>25000</v>
      </c>
      <c r="E30" s="181"/>
      <c r="F30" s="181">
        <v>15000</v>
      </c>
      <c r="G30" s="181"/>
      <c r="H30" s="181"/>
      <c r="I30" s="181"/>
      <c r="J30" s="181"/>
      <c r="K30" s="181">
        <v>5000</v>
      </c>
      <c r="L30" s="181"/>
      <c r="M30" s="182">
        <f t="shared" ref="M30:M35" si="7">SUM(C30:L30)</f>
        <v>55000</v>
      </c>
      <c r="N30"/>
      <c r="AK30" s="50"/>
      <c r="AL30" s="50"/>
      <c r="AM30" s="50"/>
      <c r="AN30" s="50"/>
      <c r="AO30" s="50"/>
      <c r="AP30" s="50"/>
      <c r="AQ30" s="50"/>
    </row>
    <row r="31" spans="1:43" s="56" customFormat="1" ht="14.4" x14ac:dyDescent="0.3">
      <c r="A31" s="184" t="s">
        <v>195</v>
      </c>
      <c r="B31" s="180"/>
      <c r="C31" s="181">
        <v>20000</v>
      </c>
      <c r="D31" s="181"/>
      <c r="E31" s="181"/>
      <c r="F31" s="181">
        <v>40000</v>
      </c>
      <c r="G31" s="181"/>
      <c r="H31" s="181"/>
      <c r="I31" s="181"/>
      <c r="J31" s="181"/>
      <c r="K31" s="181">
        <v>40000</v>
      </c>
      <c r="L31" s="181"/>
      <c r="M31" s="182">
        <f t="shared" si="7"/>
        <v>100000</v>
      </c>
      <c r="N31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</row>
    <row r="32" spans="1:43" s="56" customFormat="1" ht="14.4" x14ac:dyDescent="0.3">
      <c r="A32" s="183" t="s">
        <v>194</v>
      </c>
      <c r="B32" s="180"/>
      <c r="C32" s="181">
        <v>100000</v>
      </c>
      <c r="D32" s="181"/>
      <c r="E32" s="181">
        <v>250000</v>
      </c>
      <c r="F32" s="181">
        <v>60000</v>
      </c>
      <c r="G32" s="181"/>
      <c r="H32" s="181"/>
      <c r="I32" s="181">
        <v>2000</v>
      </c>
      <c r="J32" s="181"/>
      <c r="K32" s="181">
        <v>20000</v>
      </c>
      <c r="L32" s="181"/>
      <c r="M32" s="182">
        <f t="shared" si="7"/>
        <v>432000</v>
      </c>
      <c r="N32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</row>
    <row r="33" spans="1:43" s="56" customFormat="1" ht="14.4" x14ac:dyDescent="0.3">
      <c r="A33" s="185" t="s">
        <v>265</v>
      </c>
      <c r="B33" s="143">
        <v>333</v>
      </c>
      <c r="C33" s="169"/>
      <c r="D33" s="169"/>
      <c r="E33" s="169">
        <v>190000</v>
      </c>
      <c r="F33" s="169"/>
      <c r="G33" s="169"/>
      <c r="H33" s="169"/>
      <c r="I33" s="169"/>
      <c r="J33" s="169"/>
      <c r="K33" s="169"/>
      <c r="L33" s="169"/>
      <c r="M33" s="176">
        <f t="shared" si="7"/>
        <v>190000</v>
      </c>
      <c r="N33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</row>
    <row r="34" spans="1:43" ht="14.4" x14ac:dyDescent="0.3">
      <c r="A34" s="168" t="s">
        <v>193</v>
      </c>
      <c r="B34" s="143">
        <v>334</v>
      </c>
      <c r="C34" s="169"/>
      <c r="D34" s="169">
        <v>100000</v>
      </c>
      <c r="E34" s="169">
        <v>50000</v>
      </c>
      <c r="F34" s="169"/>
      <c r="G34" s="169">
        <v>75000</v>
      </c>
      <c r="H34" s="169"/>
      <c r="I34" s="169">
        <v>20000</v>
      </c>
      <c r="J34" s="169"/>
      <c r="K34" s="169"/>
      <c r="L34" s="169"/>
      <c r="M34" s="176">
        <f t="shared" si="7"/>
        <v>245000</v>
      </c>
      <c r="N34"/>
      <c r="AK34" s="50"/>
      <c r="AL34" s="50"/>
      <c r="AM34" s="50"/>
      <c r="AN34" s="50"/>
      <c r="AO34" s="50"/>
      <c r="AP34" s="50"/>
      <c r="AQ34" s="50"/>
    </row>
    <row r="35" spans="1:43" ht="27" x14ac:dyDescent="0.3">
      <c r="A35" s="168" t="s">
        <v>192</v>
      </c>
      <c r="B35" s="143">
        <v>336</v>
      </c>
      <c r="C35" s="169"/>
      <c r="D35" s="169">
        <v>100000</v>
      </c>
      <c r="E35" s="169"/>
      <c r="F35" s="169"/>
      <c r="G35" s="169"/>
      <c r="H35" s="169"/>
      <c r="I35" s="169"/>
      <c r="J35" s="169"/>
      <c r="K35" s="169"/>
      <c r="L35" s="169"/>
      <c r="M35" s="176">
        <f t="shared" si="7"/>
        <v>100000</v>
      </c>
      <c r="N35"/>
      <c r="AK35" s="50"/>
      <c r="AL35" s="50"/>
      <c r="AM35" s="50"/>
      <c r="AN35" s="50"/>
      <c r="AO35" s="50"/>
      <c r="AP35" s="50"/>
      <c r="AQ35" s="50"/>
    </row>
    <row r="36" spans="1:43" ht="14.4" x14ac:dyDescent="0.3">
      <c r="A36" s="168" t="s">
        <v>266</v>
      </c>
      <c r="B36" s="143">
        <v>337</v>
      </c>
      <c r="C36" s="169">
        <f>C37+C38+C39+C40</f>
        <v>300000</v>
      </c>
      <c r="D36" s="169">
        <f>D37+D38+D39+D40</f>
        <v>1095000</v>
      </c>
      <c r="E36" s="169">
        <f>E37+E38+E39+E40</f>
        <v>40000</v>
      </c>
      <c r="F36" s="169">
        <f t="shared" ref="F36:L36" si="8">F37+F38+F39+F40</f>
        <v>0</v>
      </c>
      <c r="G36" s="169">
        <f t="shared" si="8"/>
        <v>195000</v>
      </c>
      <c r="H36" s="169">
        <f t="shared" si="8"/>
        <v>0</v>
      </c>
      <c r="I36" s="169">
        <f t="shared" si="8"/>
        <v>0</v>
      </c>
      <c r="J36" s="169">
        <f t="shared" si="8"/>
        <v>0</v>
      </c>
      <c r="K36" s="169">
        <f t="shared" si="8"/>
        <v>0</v>
      </c>
      <c r="L36" s="169">
        <f t="shared" si="8"/>
        <v>150000</v>
      </c>
      <c r="M36" s="169">
        <f>SUM(M37:M40)</f>
        <v>1780000</v>
      </c>
      <c r="N36"/>
      <c r="AK36" s="50"/>
      <c r="AL36" s="50"/>
      <c r="AM36" s="50"/>
      <c r="AN36" s="50"/>
      <c r="AO36" s="50"/>
      <c r="AP36" s="50"/>
      <c r="AQ36" s="50"/>
    </row>
    <row r="37" spans="1:43" s="56" customFormat="1" ht="14.4" x14ac:dyDescent="0.3">
      <c r="A37" s="183" t="s">
        <v>191</v>
      </c>
      <c r="B37" s="180"/>
      <c r="C37" s="181">
        <v>300000</v>
      </c>
      <c r="D37" s="181"/>
      <c r="E37" s="181"/>
      <c r="F37" s="181"/>
      <c r="G37" s="181"/>
      <c r="H37" s="181"/>
      <c r="I37" s="181"/>
      <c r="J37" s="181"/>
      <c r="K37" s="181"/>
      <c r="L37" s="181"/>
      <c r="M37" s="182">
        <f>SUM(C37:L37)</f>
        <v>300000</v>
      </c>
      <c r="N37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43" s="56" customFormat="1" ht="14.4" x14ac:dyDescent="0.3">
      <c r="A38" s="183" t="s">
        <v>190</v>
      </c>
      <c r="B38" s="180"/>
      <c r="C38" s="181"/>
      <c r="D38" s="181">
        <v>500000</v>
      </c>
      <c r="E38" s="181">
        <v>40000</v>
      </c>
      <c r="F38" s="181"/>
      <c r="G38" s="181"/>
      <c r="H38" s="181"/>
      <c r="I38" s="181"/>
      <c r="J38" s="181"/>
      <c r="K38" s="181"/>
      <c r="L38" s="181">
        <v>150000</v>
      </c>
      <c r="M38" s="182">
        <f>SUM(C38:L38)</f>
        <v>690000</v>
      </c>
      <c r="N3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</row>
    <row r="39" spans="1:43" s="56" customFormat="1" ht="14.4" x14ac:dyDescent="0.3">
      <c r="A39" s="183" t="s">
        <v>189</v>
      </c>
      <c r="B39" s="180"/>
      <c r="C39" s="181"/>
      <c r="D39" s="181">
        <v>405000</v>
      </c>
      <c r="E39" s="181"/>
      <c r="F39" s="181"/>
      <c r="G39" s="181"/>
      <c r="H39" s="181"/>
      <c r="I39" s="181"/>
      <c r="J39" s="181"/>
      <c r="K39" s="181"/>
      <c r="L39" s="181"/>
      <c r="M39" s="182">
        <f>SUM(C39:L39)</f>
        <v>405000</v>
      </c>
      <c r="N39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</row>
    <row r="40" spans="1:43" s="56" customFormat="1" ht="14.4" x14ac:dyDescent="0.3">
      <c r="A40" s="183" t="s">
        <v>185</v>
      </c>
      <c r="B40" s="180"/>
      <c r="C40" s="181"/>
      <c r="D40" s="181">
        <v>190000</v>
      </c>
      <c r="E40" s="181"/>
      <c r="F40" s="181"/>
      <c r="G40" s="181">
        <v>195000</v>
      </c>
      <c r="H40" s="181"/>
      <c r="I40" s="181"/>
      <c r="J40" s="181"/>
      <c r="K40" s="181"/>
      <c r="L40" s="181"/>
      <c r="M40" s="182">
        <f>SUM(C40:L40)</f>
        <v>385000</v>
      </c>
      <c r="N40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</row>
    <row r="41" spans="1:43" s="53" customFormat="1" ht="18.75" customHeight="1" x14ac:dyDescent="0.3">
      <c r="A41" s="172" t="s">
        <v>267</v>
      </c>
      <c r="B41" s="173">
        <v>33</v>
      </c>
      <c r="C41" s="174">
        <f>SUM(C33:C36)+C29</f>
        <v>430000</v>
      </c>
      <c r="D41" s="174">
        <f>SUM(D33:D36)+D29</f>
        <v>1320000</v>
      </c>
      <c r="E41" s="174">
        <f>SUM(E33:E36)+E29</f>
        <v>530000</v>
      </c>
      <c r="F41" s="174">
        <f t="shared" ref="F41:L41" si="9">SUM(F33:F36)+F29</f>
        <v>115000</v>
      </c>
      <c r="G41" s="174">
        <f t="shared" si="9"/>
        <v>270000</v>
      </c>
      <c r="H41" s="174">
        <f t="shared" si="9"/>
        <v>0</v>
      </c>
      <c r="I41" s="174">
        <f t="shared" si="9"/>
        <v>22000</v>
      </c>
      <c r="J41" s="174">
        <f t="shared" si="9"/>
        <v>0</v>
      </c>
      <c r="K41" s="174">
        <f t="shared" si="9"/>
        <v>65000</v>
      </c>
      <c r="L41" s="174">
        <f t="shared" si="9"/>
        <v>150000</v>
      </c>
      <c r="M41" s="174">
        <f>M29+M33+M34+M35+M36</f>
        <v>2902000</v>
      </c>
      <c r="N41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</row>
    <row r="42" spans="1:43" ht="14.4" x14ac:dyDescent="0.3">
      <c r="A42" s="168" t="s">
        <v>188</v>
      </c>
      <c r="B42" s="143">
        <v>341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6">
        <f>SUM(C42:L42)</f>
        <v>0</v>
      </c>
      <c r="N42"/>
      <c r="AK42" s="50"/>
      <c r="AL42" s="50"/>
      <c r="AM42" s="50"/>
      <c r="AN42" s="50"/>
      <c r="AO42" s="50"/>
      <c r="AP42" s="50"/>
      <c r="AQ42" s="50"/>
    </row>
    <row r="43" spans="1:43" s="53" customFormat="1" ht="14.4" x14ac:dyDescent="0.3">
      <c r="A43" s="186" t="s">
        <v>268</v>
      </c>
      <c r="B43" s="173">
        <v>34</v>
      </c>
      <c r="C43" s="174">
        <f t="shared" ref="C43:J43" si="10">C42</f>
        <v>0</v>
      </c>
      <c r="D43" s="174">
        <f t="shared" si="10"/>
        <v>0</v>
      </c>
      <c r="E43" s="174">
        <f t="shared" si="10"/>
        <v>0</v>
      </c>
      <c r="F43" s="174">
        <f t="shared" si="10"/>
        <v>0</v>
      </c>
      <c r="G43" s="174">
        <f t="shared" si="10"/>
        <v>0</v>
      </c>
      <c r="H43" s="174">
        <f t="shared" si="10"/>
        <v>0</v>
      </c>
      <c r="I43" s="174">
        <f t="shared" si="10"/>
        <v>0</v>
      </c>
      <c r="J43" s="174">
        <f t="shared" si="10"/>
        <v>0</v>
      </c>
      <c r="K43" s="174">
        <f>K42</f>
        <v>0</v>
      </c>
      <c r="L43" s="174">
        <f>L42</f>
        <v>0</v>
      </c>
      <c r="M43" s="175">
        <f>SUM(C43:K43)</f>
        <v>0</v>
      </c>
      <c r="N43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</row>
    <row r="44" spans="1:43" ht="14.4" x14ac:dyDescent="0.3">
      <c r="A44" s="168" t="s">
        <v>187</v>
      </c>
      <c r="B44" s="143">
        <v>351</v>
      </c>
      <c r="C44" s="169">
        <v>120150</v>
      </c>
      <c r="D44" s="169">
        <v>461700</v>
      </c>
      <c r="E44" s="169">
        <v>143100</v>
      </c>
      <c r="F44" s="169">
        <v>43200</v>
      </c>
      <c r="G44" s="169">
        <v>99450</v>
      </c>
      <c r="H44" s="169"/>
      <c r="I44" s="169">
        <v>21260</v>
      </c>
      <c r="J44" s="169">
        <v>984239</v>
      </c>
      <c r="K44" s="169">
        <v>37980</v>
      </c>
      <c r="L44" s="169">
        <v>108000</v>
      </c>
      <c r="M44" s="176">
        <f>SUM(C44:L44)</f>
        <v>2019079</v>
      </c>
      <c r="N44"/>
      <c r="AK44" s="50"/>
      <c r="AL44" s="50"/>
      <c r="AM44" s="50"/>
      <c r="AN44" s="50"/>
      <c r="AO44" s="50"/>
      <c r="AP44" s="50"/>
      <c r="AQ44" s="50"/>
    </row>
    <row r="45" spans="1:43" ht="14.4" x14ac:dyDescent="0.3">
      <c r="A45" s="168" t="s">
        <v>186</v>
      </c>
      <c r="B45" s="143">
        <v>355</v>
      </c>
      <c r="C45" s="169">
        <f>SUM(C46:C46)</f>
        <v>20000</v>
      </c>
      <c r="D45" s="169">
        <f>SUM(D46:D46)</f>
        <v>30000</v>
      </c>
      <c r="E45" s="169">
        <f>SUM(E46:E46)</f>
        <v>0</v>
      </c>
      <c r="F45" s="169">
        <f t="shared" ref="F45:L45" si="11">SUM(F46:F46)</f>
        <v>0</v>
      </c>
      <c r="G45" s="169"/>
      <c r="H45" s="169">
        <f t="shared" si="11"/>
        <v>0</v>
      </c>
      <c r="I45" s="169">
        <f t="shared" si="11"/>
        <v>0</v>
      </c>
      <c r="J45" s="169">
        <f t="shared" si="11"/>
        <v>0</v>
      </c>
      <c r="K45" s="169">
        <f t="shared" si="11"/>
        <v>0</v>
      </c>
      <c r="L45" s="169">
        <f t="shared" si="11"/>
        <v>150000</v>
      </c>
      <c r="M45" s="169">
        <f>SUM(C45:L45)</f>
        <v>200000</v>
      </c>
      <c r="N45"/>
      <c r="AK45" s="50"/>
      <c r="AL45" s="50"/>
      <c r="AM45" s="50"/>
      <c r="AN45" s="50"/>
      <c r="AO45" s="50"/>
      <c r="AP45" s="50"/>
      <c r="AQ45" s="50"/>
    </row>
    <row r="46" spans="1:43" ht="15" customHeight="1" x14ac:dyDescent="0.3">
      <c r="A46" s="183" t="s">
        <v>269</v>
      </c>
      <c r="B46" s="180"/>
      <c r="C46" s="181">
        <v>20000</v>
      </c>
      <c r="D46" s="181">
        <v>30000</v>
      </c>
      <c r="E46" s="181"/>
      <c r="F46" s="181"/>
      <c r="G46" s="181"/>
      <c r="H46" s="181"/>
      <c r="I46" s="181"/>
      <c r="J46" s="181"/>
      <c r="K46" s="181"/>
      <c r="L46" s="181">
        <v>150000</v>
      </c>
      <c r="M46" s="182">
        <f>SUM(C46:L46)</f>
        <v>200000</v>
      </c>
      <c r="N46"/>
      <c r="AK46" s="50"/>
      <c r="AL46" s="50"/>
      <c r="AM46" s="50"/>
      <c r="AN46" s="50"/>
      <c r="AO46" s="50"/>
      <c r="AP46" s="50"/>
      <c r="AQ46" s="50"/>
    </row>
    <row r="47" spans="1:43" s="56" customFormat="1" ht="27" x14ac:dyDescent="0.3">
      <c r="A47" s="172" t="s">
        <v>184</v>
      </c>
      <c r="B47" s="173">
        <v>35</v>
      </c>
      <c r="C47" s="174">
        <f>SUM(C44:C45)</f>
        <v>140150</v>
      </c>
      <c r="D47" s="174">
        <f>SUM(D44:D45)</f>
        <v>491700</v>
      </c>
      <c r="E47" s="174">
        <f>SUM(E44:E45)</f>
        <v>143100</v>
      </c>
      <c r="F47" s="174">
        <f t="shared" ref="F47:L47" si="12">SUM(F44:F45)</f>
        <v>43200</v>
      </c>
      <c r="G47" s="174">
        <f t="shared" si="12"/>
        <v>99450</v>
      </c>
      <c r="H47" s="174">
        <f t="shared" si="12"/>
        <v>0</v>
      </c>
      <c r="I47" s="174">
        <f t="shared" si="12"/>
        <v>21260</v>
      </c>
      <c r="J47" s="174">
        <f t="shared" si="12"/>
        <v>984239</v>
      </c>
      <c r="K47" s="174">
        <f t="shared" si="12"/>
        <v>37980</v>
      </c>
      <c r="L47" s="174">
        <f t="shared" si="12"/>
        <v>258000</v>
      </c>
      <c r="M47" s="174">
        <f>M45+M44</f>
        <v>2219079</v>
      </c>
      <c r="N47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</row>
    <row r="48" spans="1:43" s="56" customFormat="1" ht="13.2" customHeight="1" x14ac:dyDescent="0.3">
      <c r="A48" s="172" t="s">
        <v>183</v>
      </c>
      <c r="B48" s="173">
        <v>3</v>
      </c>
      <c r="C48" s="174">
        <f>C25+C28+C41+C43+C47</f>
        <v>865150</v>
      </c>
      <c r="D48" s="174">
        <f>D25+D28+D41+D43+D47</f>
        <v>2361700</v>
      </c>
      <c r="E48" s="174">
        <f>E25+E28+E41+E43+E47</f>
        <v>673100</v>
      </c>
      <c r="F48" s="174">
        <f t="shared" ref="F48:L48" si="13">F25+F28+F41+F43+F47</f>
        <v>203200</v>
      </c>
      <c r="G48" s="174">
        <f t="shared" si="13"/>
        <v>714850</v>
      </c>
      <c r="H48" s="174">
        <f t="shared" si="13"/>
        <v>0</v>
      </c>
      <c r="I48" s="174">
        <f t="shared" si="13"/>
        <v>100000</v>
      </c>
      <c r="J48" s="174">
        <f t="shared" si="13"/>
        <v>4629531</v>
      </c>
      <c r="K48" s="174">
        <f t="shared" si="13"/>
        <v>198980</v>
      </c>
      <c r="L48" s="174">
        <f t="shared" si="13"/>
        <v>508000</v>
      </c>
      <c r="M48" s="174">
        <f>M47+M43+M41+M28+M25</f>
        <v>10254511</v>
      </c>
      <c r="N48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</row>
    <row r="49" spans="1:43" s="56" customFormat="1" ht="13.2" customHeight="1" x14ac:dyDescent="0.3">
      <c r="A49" s="177" t="s">
        <v>270</v>
      </c>
      <c r="B49" s="151">
        <v>47</v>
      </c>
      <c r="C49" s="178"/>
      <c r="D49" s="178"/>
      <c r="E49" s="178"/>
      <c r="F49" s="178"/>
      <c r="G49" s="178"/>
      <c r="H49" s="178">
        <v>150000</v>
      </c>
      <c r="I49" s="178"/>
      <c r="J49" s="178"/>
      <c r="K49" s="178"/>
      <c r="L49" s="178"/>
      <c r="M49" s="187">
        <f>SUM(C49:L49)</f>
        <v>150000</v>
      </c>
      <c r="N49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</row>
    <row r="50" spans="1:43" s="53" customFormat="1" ht="24.6" customHeight="1" x14ac:dyDescent="0.3">
      <c r="A50" s="177" t="s">
        <v>182</v>
      </c>
      <c r="B50" s="151">
        <v>48</v>
      </c>
      <c r="C50" s="178">
        <f>C51</f>
        <v>0</v>
      </c>
      <c r="D50" s="178">
        <f t="shared" ref="D50:L50" si="14">D51</f>
        <v>0</v>
      </c>
      <c r="E50" s="178">
        <f t="shared" si="14"/>
        <v>0</v>
      </c>
      <c r="F50" s="178">
        <f t="shared" si="14"/>
        <v>0</v>
      </c>
      <c r="G50" s="178"/>
      <c r="H50" s="178">
        <f t="shared" si="14"/>
        <v>3920273</v>
      </c>
      <c r="I50" s="178">
        <f t="shared" si="14"/>
        <v>0</v>
      </c>
      <c r="J50" s="178">
        <f t="shared" si="14"/>
        <v>0</v>
      </c>
      <c r="K50" s="178">
        <f t="shared" si="14"/>
        <v>0</v>
      </c>
      <c r="L50" s="178">
        <f t="shared" si="14"/>
        <v>0</v>
      </c>
      <c r="M50" s="176">
        <f>M51</f>
        <v>3920273</v>
      </c>
      <c r="N50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</row>
    <row r="51" spans="1:43" s="53" customFormat="1" ht="14.4" x14ac:dyDescent="0.3">
      <c r="A51" s="188" t="s">
        <v>271</v>
      </c>
      <c r="B51" s="161"/>
      <c r="C51" s="189"/>
      <c r="D51" s="189"/>
      <c r="E51" s="189"/>
      <c r="F51" s="189"/>
      <c r="G51" s="189"/>
      <c r="H51" s="189">
        <v>3920273</v>
      </c>
      <c r="I51" s="189"/>
      <c r="J51" s="189"/>
      <c r="K51" s="189"/>
      <c r="L51" s="189"/>
      <c r="M51" s="176">
        <f>SUM(C51:L51)</f>
        <v>3920273</v>
      </c>
      <c r="N51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50" customFormat="1" ht="14.4" x14ac:dyDescent="0.3">
      <c r="A52" s="172" t="s">
        <v>181</v>
      </c>
      <c r="B52" s="173">
        <v>4</v>
      </c>
      <c r="C52" s="174">
        <f>C50+C49</f>
        <v>0</v>
      </c>
      <c r="D52" s="174">
        <f t="shared" ref="D52:L52" si="15">D50+D49</f>
        <v>0</v>
      </c>
      <c r="E52" s="174">
        <f t="shared" si="15"/>
        <v>0</v>
      </c>
      <c r="F52" s="174">
        <f t="shared" si="15"/>
        <v>0</v>
      </c>
      <c r="G52" s="174">
        <f t="shared" si="15"/>
        <v>0</v>
      </c>
      <c r="H52" s="174">
        <f t="shared" si="15"/>
        <v>4070273</v>
      </c>
      <c r="I52" s="174">
        <f t="shared" si="15"/>
        <v>0</v>
      </c>
      <c r="J52" s="174">
        <f t="shared" si="15"/>
        <v>0</v>
      </c>
      <c r="K52" s="174">
        <f t="shared" si="15"/>
        <v>0</v>
      </c>
      <c r="L52" s="174">
        <f t="shared" si="15"/>
        <v>0</v>
      </c>
      <c r="M52" s="175">
        <f>M50+M49</f>
        <v>4070273</v>
      </c>
      <c r="N52"/>
    </row>
    <row r="53" spans="1:43" s="50" customFormat="1" ht="14.4" x14ac:dyDescent="0.3">
      <c r="A53" s="168" t="s">
        <v>180</v>
      </c>
      <c r="B53" s="143">
        <v>506</v>
      </c>
      <c r="C53" s="169">
        <f>SUM(C54:C55)</f>
        <v>0</v>
      </c>
      <c r="D53" s="169">
        <f>SUM(D54:D55)</f>
        <v>0</v>
      </c>
      <c r="E53" s="169">
        <f>SUM(E54:E55)</f>
        <v>0</v>
      </c>
      <c r="F53" s="169">
        <f>SUM(F54:F55)</f>
        <v>0</v>
      </c>
      <c r="G53" s="169"/>
      <c r="H53" s="169">
        <f t="shared" ref="H53:M53" si="16">SUM(H54:H55)</f>
        <v>1188277</v>
      </c>
      <c r="I53" s="169">
        <f t="shared" si="16"/>
        <v>0</v>
      </c>
      <c r="J53" s="169">
        <f t="shared" si="16"/>
        <v>0</v>
      </c>
      <c r="K53" s="169">
        <f t="shared" si="16"/>
        <v>0</v>
      </c>
      <c r="L53" s="169">
        <f t="shared" si="16"/>
        <v>0</v>
      </c>
      <c r="M53" s="169">
        <f t="shared" si="16"/>
        <v>1188277</v>
      </c>
      <c r="N53"/>
    </row>
    <row r="54" spans="1:43" s="50" customFormat="1" ht="14.4" x14ac:dyDescent="0.3">
      <c r="A54" s="177" t="s">
        <v>299</v>
      </c>
      <c r="B54" s="143"/>
      <c r="C54" s="169"/>
      <c r="D54" s="169"/>
      <c r="E54" s="169"/>
      <c r="F54" s="169"/>
      <c r="G54" s="169"/>
      <c r="H54" s="169">
        <v>1089277</v>
      </c>
      <c r="I54" s="169"/>
      <c r="J54" s="169"/>
      <c r="K54" s="169"/>
      <c r="L54" s="169"/>
      <c r="M54" s="176">
        <f>SUM(C54:L54)</f>
        <v>1089277</v>
      </c>
      <c r="N54"/>
    </row>
    <row r="55" spans="1:43" s="50" customFormat="1" ht="14.4" x14ac:dyDescent="0.3">
      <c r="A55" s="177" t="s">
        <v>272</v>
      </c>
      <c r="B55" s="143"/>
      <c r="C55" s="169"/>
      <c r="D55" s="169"/>
      <c r="E55" s="169"/>
      <c r="F55" s="169"/>
      <c r="G55" s="169"/>
      <c r="H55" s="169">
        <v>99000</v>
      </c>
      <c r="I55" s="169"/>
      <c r="J55" s="169"/>
      <c r="K55" s="169"/>
      <c r="L55" s="169"/>
      <c r="M55" s="176">
        <f>SUM(C55:L55)</f>
        <v>99000</v>
      </c>
      <c r="N55"/>
    </row>
    <row r="56" spans="1:43" s="50" customFormat="1" ht="14.4" x14ac:dyDescent="0.3">
      <c r="A56" s="168" t="s">
        <v>286</v>
      </c>
      <c r="B56" s="143">
        <v>512</v>
      </c>
      <c r="C56" s="169"/>
      <c r="D56" s="169"/>
      <c r="E56" s="169"/>
      <c r="F56" s="169"/>
      <c r="G56" s="169"/>
      <c r="H56" s="169">
        <v>7000</v>
      </c>
      <c r="I56" s="169"/>
      <c r="J56" s="169"/>
      <c r="K56" s="169"/>
      <c r="L56" s="169"/>
      <c r="M56" s="176">
        <f>SUM(C56:L56)</f>
        <v>7000</v>
      </c>
      <c r="N56"/>
    </row>
    <row r="57" spans="1:43" s="55" customFormat="1" ht="14.4" x14ac:dyDescent="0.3">
      <c r="A57" s="172" t="s">
        <v>273</v>
      </c>
      <c r="B57" s="173">
        <v>5</v>
      </c>
      <c r="C57" s="174">
        <f>C53</f>
        <v>0</v>
      </c>
      <c r="D57" s="174">
        <f>D53</f>
        <v>0</v>
      </c>
      <c r="E57" s="174">
        <f>E53</f>
        <v>0</v>
      </c>
      <c r="F57" s="174">
        <f>F53</f>
        <v>0</v>
      </c>
      <c r="G57" s="174">
        <f>G53</f>
        <v>0</v>
      </c>
      <c r="H57" s="174">
        <f>H53+H56</f>
        <v>1195277</v>
      </c>
      <c r="I57" s="174">
        <f>I53</f>
        <v>0</v>
      </c>
      <c r="J57" s="174">
        <f>J53</f>
        <v>0</v>
      </c>
      <c r="K57" s="174">
        <f>K53</f>
        <v>0</v>
      </c>
      <c r="L57" s="174">
        <f>L53</f>
        <v>0</v>
      </c>
      <c r="M57" s="175">
        <f>M53+M56</f>
        <v>1195277</v>
      </c>
      <c r="N57"/>
    </row>
    <row r="58" spans="1:43" s="55" customFormat="1" ht="27" x14ac:dyDescent="0.3">
      <c r="A58" s="168" t="s">
        <v>274</v>
      </c>
      <c r="B58" s="143">
        <v>64</v>
      </c>
      <c r="C58" s="169">
        <v>2525000</v>
      </c>
      <c r="D58" s="169"/>
      <c r="E58" s="169"/>
      <c r="F58" s="169"/>
      <c r="G58" s="169"/>
      <c r="H58" s="169"/>
      <c r="I58" s="169"/>
      <c r="J58" s="169">
        <v>4893150</v>
      </c>
      <c r="K58" s="169">
        <v>139172</v>
      </c>
      <c r="L58" s="169"/>
      <c r="M58" s="176">
        <f>SUM(C58:L58)</f>
        <v>7557322</v>
      </c>
      <c r="N58"/>
    </row>
    <row r="59" spans="1:43" s="55" customFormat="1" ht="14.4" x14ac:dyDescent="0.3">
      <c r="A59" s="168" t="s">
        <v>179</v>
      </c>
      <c r="B59" s="143">
        <v>67</v>
      </c>
      <c r="C59" s="169">
        <v>681578</v>
      </c>
      <c r="D59" s="169"/>
      <c r="E59" s="169"/>
      <c r="F59" s="169"/>
      <c r="G59" s="169"/>
      <c r="H59" s="169"/>
      <c r="I59" s="169"/>
      <c r="J59" s="169">
        <v>1321163</v>
      </c>
      <c r="K59" s="169">
        <v>37576</v>
      </c>
      <c r="L59" s="169"/>
      <c r="M59" s="176">
        <f>SUM(C59:L59)</f>
        <v>2040317</v>
      </c>
      <c r="N59"/>
    </row>
    <row r="60" spans="1:43" s="55" customFormat="1" ht="14.4" x14ac:dyDescent="0.3">
      <c r="A60" s="172" t="s">
        <v>275</v>
      </c>
      <c r="B60" s="173">
        <v>6</v>
      </c>
      <c r="C60" s="174">
        <f>C58+C59</f>
        <v>3206578</v>
      </c>
      <c r="D60" s="174">
        <f t="shared" ref="D60:J60" si="17">D58+D59</f>
        <v>0</v>
      </c>
      <c r="E60" s="174">
        <f t="shared" si="17"/>
        <v>0</v>
      </c>
      <c r="F60" s="174">
        <f t="shared" si="17"/>
        <v>0</v>
      </c>
      <c r="G60" s="174">
        <f t="shared" si="17"/>
        <v>0</v>
      </c>
      <c r="H60" s="174">
        <f t="shared" si="17"/>
        <v>0</v>
      </c>
      <c r="I60" s="174">
        <f t="shared" si="17"/>
        <v>0</v>
      </c>
      <c r="J60" s="174">
        <f t="shared" si="17"/>
        <v>6214313</v>
      </c>
      <c r="K60" s="174">
        <f>K58+K59</f>
        <v>176748</v>
      </c>
      <c r="L60" s="174">
        <f>L58+L59</f>
        <v>0</v>
      </c>
      <c r="M60" s="175">
        <f>SUM(M58:M59)</f>
        <v>9597639</v>
      </c>
      <c r="N60"/>
    </row>
    <row r="61" spans="1:43" s="55" customFormat="1" ht="14.4" x14ac:dyDescent="0.3">
      <c r="A61" s="168" t="s">
        <v>132</v>
      </c>
      <c r="B61" s="143">
        <v>71</v>
      </c>
      <c r="C61" s="169">
        <v>1000000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76">
        <f>SUM(C61:L61)</f>
        <v>1000000</v>
      </c>
      <c r="N61"/>
    </row>
    <row r="62" spans="1:43" s="53" customFormat="1" ht="14.4" x14ac:dyDescent="0.3">
      <c r="A62" s="168" t="s">
        <v>178</v>
      </c>
      <c r="B62" s="143">
        <v>74</v>
      </c>
      <c r="C62" s="169">
        <v>270000</v>
      </c>
      <c r="D62" s="169"/>
      <c r="E62" s="169"/>
      <c r="F62" s="169"/>
      <c r="G62" s="169"/>
      <c r="H62" s="169"/>
      <c r="I62" s="169"/>
      <c r="J62" s="169"/>
      <c r="K62" s="169"/>
      <c r="L62" s="169"/>
      <c r="M62" s="176">
        <f>SUM(C62:L62)</f>
        <v>270000</v>
      </c>
      <c r="N62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</row>
    <row r="63" spans="1:43" ht="14.4" x14ac:dyDescent="0.3">
      <c r="A63" s="172" t="s">
        <v>276</v>
      </c>
      <c r="B63" s="173">
        <v>7</v>
      </c>
      <c r="C63" s="174">
        <f t="shared" ref="C63:J63" si="18">C61+C62</f>
        <v>1270000</v>
      </c>
      <c r="D63" s="174">
        <f>D61+D62</f>
        <v>0</v>
      </c>
      <c r="E63" s="174">
        <f>E61+E62</f>
        <v>0</v>
      </c>
      <c r="F63" s="174">
        <f t="shared" si="18"/>
        <v>0</v>
      </c>
      <c r="G63" s="174">
        <f t="shared" si="18"/>
        <v>0</v>
      </c>
      <c r="H63" s="174">
        <f t="shared" si="18"/>
        <v>0</v>
      </c>
      <c r="I63" s="174">
        <f t="shared" si="18"/>
        <v>0</v>
      </c>
      <c r="J63" s="174">
        <f t="shared" si="18"/>
        <v>0</v>
      </c>
      <c r="K63" s="174">
        <f>K61+K62</f>
        <v>0</v>
      </c>
      <c r="L63" s="174">
        <f>L61+L62</f>
        <v>0</v>
      </c>
      <c r="M63" s="175">
        <f>SUM(M61:M62)</f>
        <v>1270000</v>
      </c>
      <c r="N63"/>
      <c r="AK63" s="50"/>
      <c r="AL63" s="50"/>
      <c r="AM63" s="50"/>
      <c r="AN63" s="50"/>
      <c r="AO63" s="50"/>
      <c r="AP63" s="50"/>
      <c r="AQ63" s="50"/>
    </row>
    <row r="64" spans="1:43" s="53" customFormat="1" ht="27" x14ac:dyDescent="0.3">
      <c r="A64" s="172" t="s">
        <v>55</v>
      </c>
      <c r="B64" s="173">
        <v>8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5">
        <f>SUM(C64:L64)</f>
        <v>0</v>
      </c>
      <c r="N6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</row>
    <row r="65" spans="1:43" ht="14.4" x14ac:dyDescent="0.3">
      <c r="A65" s="190" t="s">
        <v>277</v>
      </c>
      <c r="B65" s="191" t="s">
        <v>177</v>
      </c>
      <c r="C65" s="192">
        <f t="shared" ref="C65:L65" si="19">C63+C60+C57+C47+C43+C41+C28+C25+C16+C18+C13+C52</f>
        <v>12321608</v>
      </c>
      <c r="D65" s="192">
        <f t="shared" si="19"/>
        <v>2361700</v>
      </c>
      <c r="E65" s="192">
        <f t="shared" si="19"/>
        <v>673100</v>
      </c>
      <c r="F65" s="192">
        <f t="shared" si="19"/>
        <v>203200</v>
      </c>
      <c r="G65" s="192">
        <f t="shared" si="19"/>
        <v>2676610</v>
      </c>
      <c r="H65" s="192">
        <f t="shared" si="19"/>
        <v>5265550</v>
      </c>
      <c r="I65" s="192">
        <f t="shared" si="19"/>
        <v>100000</v>
      </c>
      <c r="J65" s="192">
        <f t="shared" si="19"/>
        <v>44549848</v>
      </c>
      <c r="K65" s="192">
        <f t="shared" si="19"/>
        <v>692000</v>
      </c>
      <c r="L65" s="192">
        <f t="shared" si="19"/>
        <v>508000</v>
      </c>
      <c r="M65" s="193">
        <f>M17+M18+M48+M52+M57+M60+M63+M64</f>
        <v>69351616</v>
      </c>
      <c r="N65"/>
      <c r="AK65" s="50"/>
      <c r="AL65" s="50"/>
      <c r="AM65" s="50"/>
      <c r="AN65" s="50"/>
      <c r="AO65" s="50"/>
      <c r="AP65" s="50"/>
      <c r="AQ65" s="50"/>
    </row>
    <row r="66" spans="1:43" ht="14.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AK66" s="50"/>
      <c r="AL66" s="50"/>
      <c r="AM66" s="50"/>
      <c r="AN66" s="50"/>
      <c r="AO66" s="50"/>
      <c r="AP66" s="50"/>
      <c r="AQ66" s="50"/>
    </row>
    <row r="67" spans="1:43" s="53" customFormat="1" ht="14.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</row>
    <row r="68" spans="1:43" ht="14.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AK68" s="50"/>
      <c r="AL68" s="50"/>
      <c r="AM68" s="50"/>
      <c r="AN68" s="50"/>
      <c r="AO68" s="50"/>
      <c r="AP68" s="50"/>
      <c r="AQ68" s="50"/>
    </row>
    <row r="69" spans="1:43" ht="14.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AK69" s="50"/>
      <c r="AL69" s="50"/>
      <c r="AM69" s="50"/>
      <c r="AN69" s="50"/>
      <c r="AO69" s="50"/>
      <c r="AP69" s="50"/>
      <c r="AQ69" s="50"/>
    </row>
    <row r="70" spans="1:43" s="53" customFormat="1" ht="14.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</row>
    <row r="71" spans="1:43" s="53" customFormat="1" ht="14.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</row>
    <row r="72" spans="1:43" s="53" customFormat="1" ht="21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</row>
    <row r="73" spans="1:43" x14ac:dyDescent="0.25">
      <c r="AK73" s="50"/>
      <c r="AL73" s="50"/>
      <c r="AM73" s="50"/>
      <c r="AN73" s="50"/>
      <c r="AO73" s="50"/>
      <c r="AP73" s="50"/>
      <c r="AQ73" s="50"/>
    </row>
    <row r="74" spans="1:43" x14ac:dyDescent="0.25">
      <c r="AK74" s="50"/>
      <c r="AL74" s="50"/>
      <c r="AM74" s="50"/>
      <c r="AN74" s="50"/>
      <c r="AO74" s="50"/>
      <c r="AP74" s="50"/>
      <c r="AQ74" s="50"/>
    </row>
    <row r="75" spans="1:43" x14ac:dyDescent="0.25">
      <c r="AK75" s="50"/>
      <c r="AL75" s="50"/>
      <c r="AM75" s="50"/>
      <c r="AN75" s="50"/>
      <c r="AO75" s="50"/>
      <c r="AP75" s="50"/>
      <c r="AQ75" s="50"/>
    </row>
    <row r="76" spans="1:43" x14ac:dyDescent="0.25">
      <c r="AK76" s="50"/>
      <c r="AL76" s="50"/>
      <c r="AM76" s="50"/>
      <c r="AN76" s="50"/>
      <c r="AO76" s="50"/>
      <c r="AP76" s="50"/>
      <c r="AQ76" s="50"/>
    </row>
    <row r="77" spans="1:43" x14ac:dyDescent="0.25">
      <c r="AK77" s="50"/>
      <c r="AL77" s="50"/>
      <c r="AM77" s="50"/>
      <c r="AN77" s="50"/>
      <c r="AO77" s="50"/>
      <c r="AP77" s="50"/>
      <c r="AQ77" s="50"/>
    </row>
    <row r="78" spans="1:43" x14ac:dyDescent="0.25">
      <c r="AK78" s="50"/>
      <c r="AL78" s="50"/>
      <c r="AM78" s="50"/>
      <c r="AN78" s="50"/>
      <c r="AO78" s="50"/>
      <c r="AP78" s="50"/>
      <c r="AQ78" s="50"/>
    </row>
    <row r="79" spans="1:43" x14ac:dyDescent="0.25">
      <c r="AK79" s="50"/>
      <c r="AL79" s="50"/>
      <c r="AM79" s="50"/>
      <c r="AN79" s="50"/>
      <c r="AO79" s="50"/>
      <c r="AP79" s="50"/>
      <c r="AQ79" s="50"/>
    </row>
    <row r="80" spans="1:43" x14ac:dyDescent="0.25">
      <c r="AK80" s="50"/>
      <c r="AL80" s="50"/>
      <c r="AM80" s="50"/>
      <c r="AN80" s="50"/>
      <c r="AO80" s="50"/>
      <c r="AP80" s="50"/>
      <c r="AQ80" s="50"/>
    </row>
    <row r="81" spans="37:43" x14ac:dyDescent="0.25">
      <c r="AK81" s="50"/>
      <c r="AL81" s="50"/>
      <c r="AM81" s="50"/>
      <c r="AN81" s="50"/>
      <c r="AO81" s="50"/>
      <c r="AP81" s="50"/>
      <c r="AQ81" s="50"/>
    </row>
    <row r="82" spans="37:43" x14ac:dyDescent="0.25">
      <c r="AK82" s="50"/>
      <c r="AL82" s="50"/>
      <c r="AM82" s="50"/>
      <c r="AN82" s="50"/>
      <c r="AO82" s="50"/>
      <c r="AP82" s="50"/>
      <c r="AQ82" s="50"/>
    </row>
    <row r="83" spans="37:43" x14ac:dyDescent="0.25">
      <c r="AK83" s="50"/>
      <c r="AL83" s="50"/>
      <c r="AM83" s="50"/>
      <c r="AN83" s="50"/>
      <c r="AO83" s="50"/>
      <c r="AP83" s="50"/>
      <c r="AQ83" s="50"/>
    </row>
    <row r="84" spans="37:43" x14ac:dyDescent="0.25">
      <c r="AK84" s="50"/>
      <c r="AL84" s="50"/>
      <c r="AM84" s="50"/>
      <c r="AN84" s="50"/>
      <c r="AO84" s="50"/>
      <c r="AP84" s="50"/>
      <c r="AQ84" s="50"/>
    </row>
    <row r="85" spans="37:43" x14ac:dyDescent="0.25">
      <c r="AK85" s="50"/>
      <c r="AL85" s="50"/>
      <c r="AM85" s="50"/>
      <c r="AN85" s="50"/>
      <c r="AO85" s="50"/>
      <c r="AP85" s="50"/>
      <c r="AQ85" s="50"/>
    </row>
    <row r="86" spans="37:43" x14ac:dyDescent="0.25">
      <c r="AK86" s="50"/>
      <c r="AL86" s="50"/>
      <c r="AM86" s="50"/>
      <c r="AN86" s="50"/>
      <c r="AO86" s="50"/>
      <c r="AP86" s="50"/>
      <c r="AQ86" s="50"/>
    </row>
    <row r="87" spans="37:43" x14ac:dyDescent="0.25">
      <c r="AK87" s="50"/>
      <c r="AL87" s="50"/>
      <c r="AM87" s="50"/>
      <c r="AN87" s="50"/>
      <c r="AO87" s="50"/>
      <c r="AP87" s="50"/>
      <c r="AQ87" s="50"/>
    </row>
    <row r="88" spans="37:43" x14ac:dyDescent="0.25">
      <c r="AK88" s="50"/>
      <c r="AL88" s="50"/>
      <c r="AM88" s="50"/>
      <c r="AN88" s="50"/>
      <c r="AO88" s="50"/>
      <c r="AP88" s="50"/>
      <c r="AQ88" s="50"/>
    </row>
    <row r="89" spans="37:43" x14ac:dyDescent="0.25">
      <c r="AK89" s="50"/>
      <c r="AL89" s="50"/>
      <c r="AM89" s="50"/>
      <c r="AN89" s="50"/>
      <c r="AO89" s="50"/>
      <c r="AP89" s="50"/>
      <c r="AQ89" s="50"/>
    </row>
    <row r="90" spans="37:43" x14ac:dyDescent="0.25">
      <c r="AK90" s="50"/>
      <c r="AL90" s="50"/>
      <c r="AM90" s="50"/>
      <c r="AN90" s="50"/>
      <c r="AO90" s="50"/>
      <c r="AP90" s="50"/>
      <c r="AQ90" s="50"/>
    </row>
    <row r="91" spans="37:43" x14ac:dyDescent="0.25">
      <c r="AK91" s="50"/>
      <c r="AL91" s="50"/>
      <c r="AM91" s="50"/>
      <c r="AN91" s="50"/>
      <c r="AO91" s="50"/>
      <c r="AP91" s="50"/>
      <c r="AQ91" s="50"/>
    </row>
    <row r="92" spans="37:43" x14ac:dyDescent="0.25">
      <c r="AK92" s="50"/>
      <c r="AL92" s="50"/>
      <c r="AM92" s="50"/>
      <c r="AN92" s="50"/>
      <c r="AO92" s="50"/>
      <c r="AP92" s="50"/>
      <c r="AQ92" s="50"/>
    </row>
    <row r="93" spans="37:43" x14ac:dyDescent="0.25">
      <c r="AK93" s="50"/>
      <c r="AL93" s="50"/>
      <c r="AM93" s="50"/>
      <c r="AN93" s="50"/>
      <c r="AO93" s="50"/>
      <c r="AP93" s="50"/>
      <c r="AQ93" s="50"/>
    </row>
    <row r="94" spans="37:43" x14ac:dyDescent="0.25">
      <c r="AK94" s="50"/>
      <c r="AL94" s="50"/>
      <c r="AM94" s="50"/>
      <c r="AN94" s="50"/>
      <c r="AO94" s="50"/>
      <c r="AP94" s="50"/>
      <c r="AQ94" s="50"/>
    </row>
    <row r="95" spans="37:43" x14ac:dyDescent="0.25">
      <c r="AK95" s="50"/>
      <c r="AL95" s="50"/>
      <c r="AM95" s="50"/>
      <c r="AN95" s="50"/>
      <c r="AO95" s="50"/>
      <c r="AP95" s="50"/>
      <c r="AQ95" s="50"/>
    </row>
  </sheetData>
  <mergeCells count="2">
    <mergeCell ref="A2:N2"/>
    <mergeCell ref="A3:N3"/>
  </mergeCells>
  <pageMargins left="0.78740157480314965" right="0.39370078740157483" top="7.7916666666666662E-2" bottom="0.39370078740157483" header="0.51181102362204722" footer="0.51181102362204722"/>
  <pageSetup paperSize="9" scale="54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B10" sqref="B10:C11"/>
    </sheetView>
  </sheetViews>
  <sheetFormatPr defaultRowHeight="14.4" x14ac:dyDescent="0.3"/>
  <cols>
    <col min="3" max="3" width="46.109375" customWidth="1"/>
    <col min="4" max="4" width="26.44140625" customWidth="1"/>
    <col min="8" max="8" width="2.88671875" customWidth="1"/>
  </cols>
  <sheetData>
    <row r="1" spans="2:8" x14ac:dyDescent="0.3">
      <c r="B1" s="43"/>
      <c r="C1" s="208" t="s">
        <v>162</v>
      </c>
      <c r="D1" s="208"/>
      <c r="E1" s="208"/>
      <c r="F1" s="208"/>
      <c r="G1" s="43"/>
      <c r="H1" s="43"/>
    </row>
    <row r="2" spans="2:8" x14ac:dyDescent="0.3">
      <c r="B2" s="43"/>
      <c r="C2" s="209" t="s">
        <v>297</v>
      </c>
      <c r="D2" s="209"/>
      <c r="E2" s="209"/>
      <c r="F2" s="209"/>
      <c r="G2" s="43"/>
      <c r="H2" s="43"/>
    </row>
    <row r="3" spans="2:8" x14ac:dyDescent="0.3">
      <c r="B3" s="210" t="s">
        <v>287</v>
      </c>
      <c r="C3" s="210"/>
      <c r="D3" s="210"/>
      <c r="E3" s="210"/>
      <c r="F3" s="210"/>
      <c r="G3" s="210"/>
      <c r="H3" s="210"/>
    </row>
    <row r="4" spans="2:8" ht="16.2" customHeight="1" x14ac:dyDescent="0.3">
      <c r="B4" s="205" t="s">
        <v>161</v>
      </c>
      <c r="C4" s="205"/>
      <c r="D4" s="211" t="s">
        <v>160</v>
      </c>
      <c r="E4" s="206" t="s">
        <v>288</v>
      </c>
      <c r="F4" s="206"/>
      <c r="G4" s="206"/>
      <c r="H4" s="206"/>
    </row>
    <row r="5" spans="2:8" ht="1.2" hidden="1" customHeight="1" thickBot="1" x14ac:dyDescent="0.35">
      <c r="B5" s="205"/>
      <c r="C5" s="205"/>
      <c r="D5" s="211"/>
      <c r="E5" s="206"/>
      <c r="F5" s="206"/>
      <c r="G5" s="206"/>
      <c r="H5" s="206"/>
    </row>
    <row r="6" spans="2:8" s="42" customFormat="1" ht="12.6" customHeight="1" x14ac:dyDescent="0.3">
      <c r="B6" s="203" t="s">
        <v>159</v>
      </c>
      <c r="C6" s="203"/>
      <c r="D6" s="203"/>
      <c r="E6" s="203"/>
      <c r="F6" s="203"/>
      <c r="G6" s="203"/>
      <c r="H6" s="203"/>
    </row>
    <row r="7" spans="2:8" s="42" customFormat="1" ht="12.6" customHeight="1" x14ac:dyDescent="0.3">
      <c r="B7" s="203"/>
      <c r="C7" s="203"/>
      <c r="D7" s="127" t="s">
        <v>158</v>
      </c>
      <c r="E7" s="200"/>
      <c r="F7" s="200"/>
      <c r="G7" s="200"/>
      <c r="H7" s="200"/>
    </row>
    <row r="8" spans="2:8" s="42" customFormat="1" ht="12.6" customHeight="1" x14ac:dyDescent="0.3">
      <c r="B8" s="203"/>
      <c r="C8" s="203"/>
      <c r="D8" s="127" t="s">
        <v>89</v>
      </c>
      <c r="E8" s="200"/>
      <c r="F8" s="200"/>
      <c r="G8" s="200"/>
      <c r="H8" s="200"/>
    </row>
    <row r="9" spans="2:8" s="42" customFormat="1" ht="12.6" customHeight="1" x14ac:dyDescent="0.3">
      <c r="B9" s="203" t="s">
        <v>157</v>
      </c>
      <c r="C9" s="203"/>
      <c r="D9" s="203"/>
      <c r="E9" s="203"/>
      <c r="F9" s="203"/>
      <c r="G9" s="203"/>
      <c r="H9" s="203"/>
    </row>
    <row r="10" spans="2:8" s="42" customFormat="1" ht="23.25" customHeight="1" x14ac:dyDescent="0.3">
      <c r="B10" s="203"/>
      <c r="C10" s="203"/>
      <c r="D10" s="127" t="s">
        <v>281</v>
      </c>
      <c r="E10" s="207">
        <v>7557322</v>
      </c>
      <c r="F10" s="207"/>
      <c r="G10" s="207"/>
      <c r="H10" s="207"/>
    </row>
    <row r="11" spans="2:8" s="42" customFormat="1" ht="13.95" customHeight="1" x14ac:dyDescent="0.3">
      <c r="B11" s="203"/>
      <c r="C11" s="203"/>
      <c r="D11" s="127" t="s">
        <v>89</v>
      </c>
      <c r="E11" s="207">
        <f>E10</f>
        <v>7557322</v>
      </c>
      <c r="F11" s="207"/>
      <c r="G11" s="207"/>
      <c r="H11" s="207"/>
    </row>
    <row r="12" spans="2:8" s="42" customFormat="1" ht="13.95" customHeight="1" x14ac:dyDescent="0.3">
      <c r="B12" s="203" t="s">
        <v>156</v>
      </c>
      <c r="C12" s="203"/>
      <c r="D12" s="203"/>
      <c r="E12" s="203"/>
      <c r="F12" s="203"/>
      <c r="G12" s="203"/>
      <c r="H12" s="203"/>
    </row>
    <row r="13" spans="2:8" s="42" customFormat="1" ht="13.95" customHeight="1" x14ac:dyDescent="0.3">
      <c r="B13" s="203"/>
      <c r="C13" s="203"/>
      <c r="D13" s="127" t="s">
        <v>89</v>
      </c>
      <c r="E13" s="200"/>
      <c r="F13" s="200"/>
      <c r="G13" s="200"/>
      <c r="H13" s="200"/>
    </row>
    <row r="14" spans="2:8" s="42" customFormat="1" ht="13.95" customHeight="1" x14ac:dyDescent="0.3">
      <c r="B14" s="203" t="s">
        <v>155</v>
      </c>
      <c r="C14" s="203"/>
      <c r="D14" s="203"/>
      <c r="E14" s="203"/>
      <c r="F14" s="203"/>
      <c r="G14" s="203"/>
      <c r="H14" s="203"/>
    </row>
    <row r="15" spans="2:8" s="42" customFormat="1" ht="13.95" customHeight="1" x14ac:dyDescent="0.3">
      <c r="B15" s="203"/>
      <c r="C15" s="203"/>
      <c r="D15" s="127" t="s">
        <v>154</v>
      </c>
      <c r="E15" s="202">
        <v>2040317</v>
      </c>
      <c r="F15" s="202"/>
      <c r="G15" s="202"/>
      <c r="H15" s="202"/>
    </row>
    <row r="16" spans="2:8" s="42" customFormat="1" ht="13.95" customHeight="1" x14ac:dyDescent="0.3">
      <c r="B16" s="203"/>
      <c r="C16" s="203"/>
      <c r="D16" s="127" t="s">
        <v>89</v>
      </c>
      <c r="E16" s="202">
        <f>E15</f>
        <v>2040317</v>
      </c>
      <c r="F16" s="202"/>
      <c r="G16" s="202"/>
      <c r="H16" s="202"/>
    </row>
    <row r="17" spans="2:8" s="42" customFormat="1" ht="13.95" customHeight="1" x14ac:dyDescent="0.3">
      <c r="B17" s="203"/>
      <c r="C17" s="203"/>
      <c r="D17" s="203"/>
      <c r="E17" s="203"/>
      <c r="F17" s="203"/>
      <c r="G17" s="203"/>
      <c r="H17" s="203"/>
    </row>
    <row r="18" spans="2:8" s="42" customFormat="1" ht="13.95" customHeight="1" x14ac:dyDescent="0.3">
      <c r="B18" s="203"/>
      <c r="C18" s="203"/>
      <c r="D18" s="127" t="s">
        <v>89</v>
      </c>
      <c r="E18" s="207"/>
      <c r="F18" s="207"/>
      <c r="G18" s="207"/>
      <c r="H18" s="207"/>
    </row>
    <row r="19" spans="2:8" s="42" customFormat="1" ht="13.95" customHeight="1" x14ac:dyDescent="0.3">
      <c r="B19" s="203" t="s">
        <v>153</v>
      </c>
      <c r="C19" s="203"/>
      <c r="D19" s="203"/>
      <c r="E19" s="203"/>
      <c r="F19" s="203"/>
      <c r="G19" s="203"/>
      <c r="H19" s="203"/>
    </row>
    <row r="20" spans="2:8" s="42" customFormat="1" ht="13.95" customHeight="1" x14ac:dyDescent="0.3">
      <c r="B20" s="203"/>
      <c r="C20" s="203"/>
      <c r="D20" s="127" t="s">
        <v>89</v>
      </c>
      <c r="E20" s="200"/>
      <c r="F20" s="200"/>
      <c r="G20" s="200"/>
      <c r="H20" s="200"/>
    </row>
    <row r="21" spans="2:8" s="42" customFormat="1" ht="13.95" customHeight="1" x14ac:dyDescent="0.3">
      <c r="B21" s="204" t="s">
        <v>152</v>
      </c>
      <c r="C21" s="204"/>
      <c r="D21" s="204"/>
      <c r="E21" s="204"/>
      <c r="F21" s="204"/>
      <c r="G21" s="204"/>
      <c r="H21" s="204"/>
    </row>
    <row r="22" spans="2:8" s="42" customFormat="1" ht="13.95" customHeight="1" x14ac:dyDescent="0.3">
      <c r="B22" s="204"/>
      <c r="C22" s="204"/>
      <c r="D22" s="128" t="s">
        <v>89</v>
      </c>
      <c r="E22" s="214">
        <f>E11+E16</f>
        <v>9597639</v>
      </c>
      <c r="F22" s="214"/>
      <c r="G22" s="214"/>
      <c r="H22" s="214"/>
    </row>
    <row r="23" spans="2:8" s="42" customFormat="1" ht="13.95" customHeight="1" x14ac:dyDescent="0.3">
      <c r="B23" s="203" t="s">
        <v>151</v>
      </c>
      <c r="C23" s="203"/>
      <c r="D23" s="203"/>
      <c r="E23" s="203"/>
      <c r="F23" s="203"/>
      <c r="G23" s="203"/>
      <c r="H23" s="203"/>
    </row>
    <row r="24" spans="2:8" s="42" customFormat="1" ht="13.95" customHeight="1" x14ac:dyDescent="0.3">
      <c r="B24" s="127"/>
      <c r="C24" s="203" t="s">
        <v>89</v>
      </c>
      <c r="D24" s="203"/>
      <c r="E24" s="203"/>
      <c r="F24" s="200">
        <v>0</v>
      </c>
      <c r="G24" s="200"/>
      <c r="H24" s="200"/>
    </row>
    <row r="25" spans="2:8" s="42" customFormat="1" ht="13.95" customHeight="1" x14ac:dyDescent="0.3">
      <c r="B25" s="204" t="s">
        <v>150</v>
      </c>
      <c r="C25" s="204"/>
      <c r="D25" s="204"/>
      <c r="E25" s="204"/>
      <c r="F25" s="204"/>
      <c r="G25" s="204"/>
      <c r="H25" s="204"/>
    </row>
    <row r="26" spans="2:8" s="42" customFormat="1" ht="15" customHeight="1" x14ac:dyDescent="0.3">
      <c r="B26" s="129"/>
      <c r="C26" s="205" t="s">
        <v>165</v>
      </c>
      <c r="D26" s="205"/>
      <c r="E26" s="206"/>
      <c r="F26" s="206"/>
      <c r="G26" s="206"/>
      <c r="H26" s="206"/>
    </row>
    <row r="27" spans="2:8" s="42" customFormat="1" ht="13.2" customHeight="1" x14ac:dyDescent="0.3">
      <c r="B27" s="130"/>
      <c r="C27" s="131"/>
      <c r="D27" s="131"/>
      <c r="E27" s="132"/>
      <c r="F27" s="132"/>
      <c r="G27" s="132"/>
      <c r="H27" s="132"/>
    </row>
    <row r="28" spans="2:8" ht="16.2" customHeight="1" x14ac:dyDescent="0.3">
      <c r="B28" s="212" t="s">
        <v>149</v>
      </c>
      <c r="C28" s="212"/>
      <c r="D28" s="201" t="s">
        <v>148</v>
      </c>
      <c r="E28" s="201" t="s">
        <v>288</v>
      </c>
      <c r="F28" s="201"/>
      <c r="G28" s="201"/>
      <c r="H28" s="201"/>
    </row>
    <row r="29" spans="2:8" ht="15" hidden="1" customHeight="1" thickBot="1" x14ac:dyDescent="0.35">
      <c r="B29" s="212"/>
      <c r="C29" s="212"/>
      <c r="D29" s="201"/>
      <c r="E29" s="201"/>
      <c r="F29" s="201"/>
      <c r="G29" s="201"/>
      <c r="H29" s="201"/>
    </row>
    <row r="30" spans="2:8" ht="16.95" customHeight="1" x14ac:dyDescent="0.3">
      <c r="B30" s="203" t="s">
        <v>147</v>
      </c>
      <c r="C30" s="203"/>
      <c r="D30" s="203"/>
      <c r="E30" s="203"/>
      <c r="F30" s="203"/>
      <c r="G30" s="203"/>
      <c r="H30" s="203"/>
    </row>
    <row r="31" spans="2:8" ht="16.95" customHeight="1" x14ac:dyDescent="0.3">
      <c r="B31" s="203"/>
      <c r="C31" s="127" t="s">
        <v>132</v>
      </c>
      <c r="D31" s="133" t="s">
        <v>176</v>
      </c>
      <c r="E31" s="207">
        <v>1000000</v>
      </c>
      <c r="F31" s="207"/>
      <c r="G31" s="207"/>
      <c r="H31" s="207"/>
    </row>
    <row r="32" spans="2:8" ht="16.95" customHeight="1" x14ac:dyDescent="0.3">
      <c r="B32" s="203"/>
      <c r="C32" s="127"/>
      <c r="D32" s="133" t="s">
        <v>89</v>
      </c>
      <c r="E32" s="207">
        <f>E31</f>
        <v>1000000</v>
      </c>
      <c r="F32" s="207"/>
      <c r="G32" s="207"/>
      <c r="H32" s="207"/>
    </row>
    <row r="33" spans="2:8" ht="16.95" customHeight="1" x14ac:dyDescent="0.3">
      <c r="B33" s="203"/>
      <c r="C33" s="127" t="s">
        <v>164</v>
      </c>
      <c r="D33" s="133"/>
      <c r="E33" s="207">
        <v>270000</v>
      </c>
      <c r="F33" s="207"/>
      <c r="G33" s="207"/>
      <c r="H33" s="207"/>
    </row>
    <row r="34" spans="2:8" ht="16.95" customHeight="1" x14ac:dyDescent="0.3">
      <c r="B34" s="203"/>
      <c r="C34" s="127"/>
      <c r="D34" s="133" t="s">
        <v>89</v>
      </c>
      <c r="E34" s="207">
        <f>E33</f>
        <v>270000</v>
      </c>
      <c r="F34" s="207"/>
      <c r="G34" s="207"/>
      <c r="H34" s="207"/>
    </row>
    <row r="35" spans="2:8" ht="19.95" customHeight="1" x14ac:dyDescent="0.3">
      <c r="B35" s="134"/>
      <c r="C35" s="134" t="s">
        <v>163</v>
      </c>
      <c r="D35" s="135"/>
      <c r="E35" s="213">
        <f>E31+E33</f>
        <v>1270000</v>
      </c>
      <c r="F35" s="213"/>
      <c r="G35" s="213"/>
      <c r="H35" s="213"/>
    </row>
  </sheetData>
  <mergeCells count="47">
    <mergeCell ref="B28:C29"/>
    <mergeCell ref="B22:C22"/>
    <mergeCell ref="B19:H19"/>
    <mergeCell ref="E35:H35"/>
    <mergeCell ref="B30:H30"/>
    <mergeCell ref="B31:B32"/>
    <mergeCell ref="B33:B34"/>
    <mergeCell ref="E31:H31"/>
    <mergeCell ref="E32:H32"/>
    <mergeCell ref="E33:H33"/>
    <mergeCell ref="E34:H34"/>
    <mergeCell ref="E22:H22"/>
    <mergeCell ref="B25:H25"/>
    <mergeCell ref="B23:H23"/>
    <mergeCell ref="C24:E24"/>
    <mergeCell ref="F24:H24"/>
    <mergeCell ref="C1:F1"/>
    <mergeCell ref="C2:F2"/>
    <mergeCell ref="B3:H3"/>
    <mergeCell ref="E4:H5"/>
    <mergeCell ref="B12:H12"/>
    <mergeCell ref="B9:H9"/>
    <mergeCell ref="B10:C11"/>
    <mergeCell ref="B6:H6"/>
    <mergeCell ref="B7:C8"/>
    <mergeCell ref="E7:H7"/>
    <mergeCell ref="E8:H8"/>
    <mergeCell ref="B4:C5"/>
    <mergeCell ref="D4:D5"/>
    <mergeCell ref="E10:H10"/>
    <mergeCell ref="E11:H11"/>
    <mergeCell ref="E13:H13"/>
    <mergeCell ref="E28:H29"/>
    <mergeCell ref="E15:H15"/>
    <mergeCell ref="B14:H14"/>
    <mergeCell ref="B15:C16"/>
    <mergeCell ref="B13:C13"/>
    <mergeCell ref="B20:C20"/>
    <mergeCell ref="B17:H17"/>
    <mergeCell ref="B18:C18"/>
    <mergeCell ref="B21:H21"/>
    <mergeCell ref="C26:D26"/>
    <mergeCell ref="E26:H26"/>
    <mergeCell ref="D28:D29"/>
    <mergeCell ref="E16:H16"/>
    <mergeCell ref="E18:H18"/>
    <mergeCell ref="E20:H20"/>
  </mergeCells>
  <pageMargins left="0.70866141732283472" right="0.70866141732283472" top="0.3937007874015748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workbookViewId="0">
      <selection activeCell="A7" sqref="A7:D7"/>
    </sheetView>
  </sheetViews>
  <sheetFormatPr defaultRowHeight="14.4" x14ac:dyDescent="0.3"/>
  <cols>
    <col min="2" max="2" width="30.6640625" customWidth="1"/>
    <col min="3" max="3" width="20.33203125" customWidth="1"/>
    <col min="4" max="4" width="20" customWidth="1"/>
    <col min="5" max="5" width="12.6640625" customWidth="1"/>
  </cols>
  <sheetData>
    <row r="2" spans="1:14" x14ac:dyDescent="0.3">
      <c r="A2" s="208" t="s">
        <v>131</v>
      </c>
      <c r="B2" s="208"/>
      <c r="C2" s="208"/>
      <c r="D2" s="208"/>
    </row>
    <row r="3" spans="1:14" x14ac:dyDescent="0.3">
      <c r="A3" s="209" t="s">
        <v>297</v>
      </c>
      <c r="B3" s="209"/>
      <c r="C3" s="209"/>
      <c r="D3" s="209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x14ac:dyDescent="0.3">
      <c r="A4" s="41"/>
      <c r="B4" s="41"/>
      <c r="C4" s="41"/>
      <c r="D4" s="41"/>
    </row>
    <row r="5" spans="1:14" x14ac:dyDescent="0.3">
      <c r="A5" s="217" t="s">
        <v>173</v>
      </c>
      <c r="B5" s="217"/>
      <c r="C5" s="217"/>
      <c r="D5" s="217"/>
    </row>
    <row r="6" spans="1:14" x14ac:dyDescent="0.3">
      <c r="A6" s="217" t="s">
        <v>144</v>
      </c>
      <c r="B6" s="217"/>
      <c r="C6" s="217"/>
      <c r="D6" s="217"/>
    </row>
    <row r="7" spans="1:14" x14ac:dyDescent="0.3">
      <c r="A7" s="217" t="s">
        <v>145</v>
      </c>
      <c r="B7" s="217"/>
      <c r="C7" s="217"/>
      <c r="D7" s="217"/>
    </row>
    <row r="8" spans="1:14" x14ac:dyDescent="0.3">
      <c r="A8" s="71"/>
      <c r="B8" s="72"/>
      <c r="C8" s="71"/>
      <c r="D8" s="71"/>
    </row>
    <row r="9" spans="1:14" x14ac:dyDescent="0.3">
      <c r="A9" s="215"/>
      <c r="B9" s="216" t="s">
        <v>111</v>
      </c>
      <c r="C9" s="73" t="s">
        <v>112</v>
      </c>
      <c r="D9" s="73" t="s">
        <v>115</v>
      </c>
    </row>
    <row r="10" spans="1:14" x14ac:dyDescent="0.3">
      <c r="A10" s="215"/>
      <c r="B10" s="216"/>
      <c r="C10" s="73" t="s">
        <v>113</v>
      </c>
      <c r="D10" s="73" t="s">
        <v>116</v>
      </c>
    </row>
    <row r="11" spans="1:14" x14ac:dyDescent="0.3">
      <c r="A11" s="215"/>
      <c r="B11" s="216"/>
      <c r="C11" s="73" t="s">
        <v>114</v>
      </c>
      <c r="D11" s="74"/>
    </row>
    <row r="12" spans="1:14" ht="15.75" customHeight="1" x14ac:dyDescent="0.3">
      <c r="A12" s="75"/>
      <c r="B12" s="75"/>
      <c r="C12" s="22"/>
      <c r="D12" s="22"/>
    </row>
    <row r="13" spans="1:14" ht="15.75" customHeight="1" x14ac:dyDescent="0.3">
      <c r="A13" s="75"/>
      <c r="B13" s="75"/>
      <c r="C13" s="22"/>
      <c r="D13" s="22"/>
    </row>
    <row r="14" spans="1:14" ht="15.75" customHeight="1" x14ac:dyDescent="0.3">
      <c r="A14" s="75"/>
      <c r="B14" s="75"/>
      <c r="C14" s="22"/>
      <c r="D14" s="22"/>
    </row>
    <row r="15" spans="1:14" ht="15.75" customHeight="1" x14ac:dyDescent="0.3">
      <c r="A15" s="75"/>
      <c r="B15" s="75"/>
      <c r="C15" s="75"/>
      <c r="D15" s="75"/>
    </row>
    <row r="16" spans="1:14" ht="15.75" customHeight="1" x14ac:dyDescent="0.3">
      <c r="A16" s="75"/>
      <c r="B16" s="75"/>
      <c r="C16" s="75"/>
      <c r="D16" s="75"/>
    </row>
    <row r="17" spans="1:4" ht="15.75" customHeight="1" x14ac:dyDescent="0.3">
      <c r="A17" s="75"/>
      <c r="B17" s="75"/>
      <c r="C17" s="75"/>
      <c r="D17" s="75"/>
    </row>
    <row r="18" spans="1:4" ht="15.75" customHeight="1" x14ac:dyDescent="0.3">
      <c r="A18" s="75"/>
      <c r="B18" s="75"/>
      <c r="C18" s="75"/>
      <c r="D18" s="75"/>
    </row>
    <row r="19" spans="1:4" ht="15.75" customHeight="1" x14ac:dyDescent="0.3">
      <c r="A19" s="75"/>
      <c r="B19" s="75"/>
      <c r="C19" s="75"/>
      <c r="D19" s="75"/>
    </row>
    <row r="20" spans="1:4" ht="15.75" customHeight="1" x14ac:dyDescent="0.3">
      <c r="A20" s="75"/>
      <c r="B20" s="75"/>
      <c r="C20" s="75"/>
      <c r="D20" s="75"/>
    </row>
    <row r="21" spans="1:4" ht="25.2" customHeight="1" x14ac:dyDescent="0.3">
      <c r="A21" s="76"/>
      <c r="B21" s="77" t="s">
        <v>146</v>
      </c>
      <c r="C21" s="76"/>
      <c r="D21" s="78">
        <v>0</v>
      </c>
    </row>
    <row r="22" spans="1:4" x14ac:dyDescent="0.3">
      <c r="A22" s="71"/>
      <c r="B22" s="71"/>
      <c r="C22" s="71"/>
      <c r="D22" s="71"/>
    </row>
    <row r="23" spans="1:4" x14ac:dyDescent="0.3">
      <c r="A23" s="71"/>
      <c r="B23" s="71"/>
      <c r="C23" s="71"/>
      <c r="D23" s="71"/>
    </row>
    <row r="24" spans="1:4" x14ac:dyDescent="0.3">
      <c r="A24" s="71"/>
      <c r="B24" s="71"/>
      <c r="C24" s="71"/>
      <c r="D24" s="71"/>
    </row>
    <row r="25" spans="1:4" ht="26.4" customHeight="1" x14ac:dyDescent="0.3">
      <c r="A25" s="215"/>
      <c r="B25" s="216" t="s">
        <v>117</v>
      </c>
      <c r="C25" s="73" t="s">
        <v>118</v>
      </c>
      <c r="D25" s="216" t="s">
        <v>120</v>
      </c>
    </row>
    <row r="26" spans="1:4" x14ac:dyDescent="0.3">
      <c r="A26" s="215"/>
      <c r="B26" s="216"/>
      <c r="C26" s="73" t="s">
        <v>119</v>
      </c>
      <c r="D26" s="216"/>
    </row>
    <row r="27" spans="1:4" ht="16.2" customHeight="1" x14ac:dyDescent="0.3">
      <c r="A27" s="75"/>
      <c r="B27" s="75"/>
      <c r="C27" s="75"/>
      <c r="D27" s="75"/>
    </row>
    <row r="28" spans="1:4" ht="16.2" customHeight="1" x14ac:dyDescent="0.3">
      <c r="A28" s="75"/>
      <c r="B28" s="75"/>
      <c r="C28" s="75"/>
      <c r="D28" s="75"/>
    </row>
    <row r="29" spans="1:4" ht="16.2" customHeight="1" x14ac:dyDescent="0.3">
      <c r="A29" s="75"/>
      <c r="B29" s="75"/>
      <c r="C29" s="75"/>
      <c r="D29" s="75"/>
    </row>
    <row r="30" spans="1:4" ht="16.2" customHeight="1" x14ac:dyDescent="0.3">
      <c r="A30" s="75"/>
      <c r="B30" s="75"/>
      <c r="C30" s="75"/>
      <c r="D30" s="75"/>
    </row>
    <row r="31" spans="1:4" ht="16.2" customHeight="1" x14ac:dyDescent="0.3">
      <c r="A31" s="75"/>
      <c r="B31" s="75"/>
      <c r="C31" s="75"/>
      <c r="D31" s="75"/>
    </row>
    <row r="32" spans="1:4" ht="16.2" customHeight="1" x14ac:dyDescent="0.3">
      <c r="A32" s="75"/>
      <c r="B32" s="75"/>
      <c r="C32" s="75"/>
      <c r="D32" s="75"/>
    </row>
    <row r="33" spans="1:4" ht="16.2" customHeight="1" x14ac:dyDescent="0.3">
      <c r="A33" s="75"/>
      <c r="B33" s="75"/>
      <c r="C33" s="75"/>
      <c r="D33" s="75"/>
    </row>
    <row r="34" spans="1:4" ht="16.2" customHeight="1" x14ac:dyDescent="0.3">
      <c r="A34" s="75"/>
      <c r="B34" s="75"/>
      <c r="C34" s="75"/>
      <c r="D34" s="75"/>
    </row>
    <row r="35" spans="1:4" ht="16.2" customHeight="1" x14ac:dyDescent="0.3">
      <c r="A35" s="75"/>
      <c r="B35" s="75"/>
      <c r="C35" s="75"/>
      <c r="D35" s="75"/>
    </row>
    <row r="36" spans="1:4" ht="23.4" customHeight="1" x14ac:dyDescent="0.3">
      <c r="A36" s="76"/>
      <c r="B36" s="79" t="s">
        <v>121</v>
      </c>
      <c r="C36" s="76"/>
      <c r="D36" s="78">
        <v>0</v>
      </c>
    </row>
    <row r="37" spans="1:4" x14ac:dyDescent="0.3">
      <c r="B37" s="43"/>
      <c r="C37" s="43"/>
      <c r="D37" s="43"/>
    </row>
  </sheetData>
  <mergeCells count="10">
    <mergeCell ref="A25:A26"/>
    <mergeCell ref="B25:B26"/>
    <mergeCell ref="D25:D26"/>
    <mergeCell ref="A2:D2"/>
    <mergeCell ref="A3:D3"/>
    <mergeCell ref="A9:A11"/>
    <mergeCell ref="B9:B11"/>
    <mergeCell ref="A6:D6"/>
    <mergeCell ref="A5:D5"/>
    <mergeCell ref="A7:D7"/>
  </mergeCells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9"/>
  <sheetViews>
    <sheetView topLeftCell="A7" workbookViewId="0">
      <selection activeCell="H13" sqref="H13"/>
    </sheetView>
  </sheetViews>
  <sheetFormatPr defaultRowHeight="14.4" x14ac:dyDescent="0.3"/>
  <cols>
    <col min="1" max="1" width="16.6640625" customWidth="1"/>
  </cols>
  <sheetData>
    <row r="3" spans="1:13" x14ac:dyDescent="0.3">
      <c r="A3" s="208" t="s">
        <v>127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x14ac:dyDescent="0.3">
      <c r="A4" s="209" t="s">
        <v>297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x14ac:dyDescent="0.3">
      <c r="A5" s="218" t="s">
        <v>291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x14ac:dyDescent="0.3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3">
      <c r="A8" s="219"/>
      <c r="B8" s="220" t="s">
        <v>0</v>
      </c>
      <c r="C8" s="220"/>
      <c r="D8" s="220"/>
      <c r="E8" s="220" t="s">
        <v>1</v>
      </c>
      <c r="F8" s="220"/>
      <c r="G8" s="220"/>
      <c r="H8" s="220" t="s">
        <v>2</v>
      </c>
      <c r="I8" s="220"/>
      <c r="J8" s="220"/>
      <c r="K8" s="220" t="s">
        <v>3</v>
      </c>
      <c r="L8" s="220"/>
      <c r="M8" s="220"/>
    </row>
    <row r="9" spans="1:13" ht="91.2" x14ac:dyDescent="0.3">
      <c r="A9" s="219"/>
      <c r="B9" s="136" t="s">
        <v>134</v>
      </c>
      <c r="C9" s="136" t="s">
        <v>289</v>
      </c>
      <c r="D9" s="136" t="s">
        <v>290</v>
      </c>
      <c r="E9" s="136" t="s">
        <v>134</v>
      </c>
      <c r="F9" s="136" t="s">
        <v>289</v>
      </c>
      <c r="G9" s="140" t="s">
        <v>290</v>
      </c>
      <c r="H9" s="136" t="s">
        <v>134</v>
      </c>
      <c r="I9" s="136" t="s">
        <v>289</v>
      </c>
      <c r="J9" s="140" t="s">
        <v>290</v>
      </c>
      <c r="K9" s="136" t="s">
        <v>134</v>
      </c>
      <c r="L9" s="136" t="s">
        <v>289</v>
      </c>
      <c r="M9" s="140" t="s">
        <v>290</v>
      </c>
    </row>
    <row r="10" spans="1:13" ht="22.2" customHeight="1" x14ac:dyDescent="0.3">
      <c r="A10" s="65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ht="22.2" customHeight="1" x14ac:dyDescent="0.3">
      <c r="A11" s="81" t="s">
        <v>138</v>
      </c>
      <c r="B11" s="82" t="s">
        <v>139</v>
      </c>
      <c r="C11" s="82" t="s">
        <v>140</v>
      </c>
      <c r="D11" s="82" t="s">
        <v>140</v>
      </c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22.2" customHeight="1" x14ac:dyDescent="0.3">
      <c r="A12" s="83" t="s">
        <v>135</v>
      </c>
      <c r="B12" s="84">
        <v>1</v>
      </c>
      <c r="C12" s="84">
        <v>1</v>
      </c>
      <c r="D12" s="84">
        <v>1</v>
      </c>
      <c r="E12" s="84"/>
      <c r="F12" s="84"/>
      <c r="G12" s="84"/>
      <c r="H12" s="85"/>
      <c r="I12" s="86"/>
      <c r="J12" s="86"/>
      <c r="K12" s="84"/>
      <c r="L12" s="84"/>
      <c r="M12" s="84"/>
    </row>
    <row r="13" spans="1:13" ht="22.2" customHeight="1" x14ac:dyDescent="0.3">
      <c r="A13" s="83" t="s">
        <v>136</v>
      </c>
      <c r="B13" s="84">
        <v>3</v>
      </c>
      <c r="C13" s="84">
        <v>3</v>
      </c>
      <c r="D13" s="84">
        <v>3</v>
      </c>
      <c r="E13" s="84"/>
      <c r="F13" s="84"/>
      <c r="G13" s="84"/>
      <c r="H13" s="85"/>
      <c r="I13" s="86"/>
      <c r="J13" s="86"/>
      <c r="K13" s="84"/>
      <c r="L13" s="84"/>
      <c r="M13" s="84"/>
    </row>
    <row r="14" spans="1:13" ht="36.6" customHeight="1" x14ac:dyDescent="0.3">
      <c r="A14" s="87" t="s">
        <v>137</v>
      </c>
      <c r="B14" s="88">
        <f>B11+B12+B13</f>
        <v>5</v>
      </c>
      <c r="C14" s="88">
        <f t="shared" ref="C14:D14" si="0">C11+C12+C13</f>
        <v>5</v>
      </c>
      <c r="D14" s="88">
        <f t="shared" si="0"/>
        <v>5</v>
      </c>
      <c r="E14" s="84"/>
      <c r="F14" s="84"/>
      <c r="G14" s="84"/>
      <c r="H14" s="84"/>
      <c r="I14" s="84"/>
      <c r="J14" s="84"/>
      <c r="K14" s="84">
        <f>B14+E14+H14</f>
        <v>5</v>
      </c>
      <c r="L14" s="84">
        <f t="shared" ref="L14:M17" si="1">C14+F14+I14</f>
        <v>5</v>
      </c>
      <c r="M14" s="84">
        <f t="shared" si="1"/>
        <v>5</v>
      </c>
    </row>
    <row r="15" spans="1:13" ht="22.2" customHeight="1" x14ac:dyDescent="0.3">
      <c r="A15" s="83" t="s">
        <v>4</v>
      </c>
      <c r="B15" s="84"/>
      <c r="C15" s="84"/>
      <c r="D15" s="84"/>
      <c r="E15" s="84"/>
      <c r="F15" s="84"/>
      <c r="G15" s="84"/>
      <c r="H15" s="84"/>
      <c r="I15" s="84"/>
      <c r="J15" s="84"/>
      <c r="K15" s="84">
        <f t="shared" ref="K15:K17" si="2">B15+E15+H15</f>
        <v>0</v>
      </c>
      <c r="L15" s="84">
        <f t="shared" si="1"/>
        <v>0</v>
      </c>
      <c r="M15" s="84">
        <f t="shared" si="1"/>
        <v>0</v>
      </c>
    </row>
    <row r="16" spans="1:13" ht="22.2" customHeight="1" x14ac:dyDescent="0.3">
      <c r="A16" s="83" t="s">
        <v>5</v>
      </c>
      <c r="B16" s="84"/>
      <c r="C16" s="84"/>
      <c r="D16" s="84"/>
      <c r="E16" s="84">
        <v>1</v>
      </c>
      <c r="F16" s="84">
        <v>1</v>
      </c>
      <c r="G16" s="84">
        <v>1</v>
      </c>
      <c r="H16" s="84"/>
      <c r="I16" s="84"/>
      <c r="J16" s="84"/>
      <c r="K16" s="84">
        <f t="shared" si="2"/>
        <v>1</v>
      </c>
      <c r="L16" s="84">
        <f t="shared" si="1"/>
        <v>1</v>
      </c>
      <c r="M16" s="84">
        <f t="shared" si="1"/>
        <v>1</v>
      </c>
    </row>
    <row r="17" spans="1:13" ht="22.2" customHeight="1" x14ac:dyDescent="0.3">
      <c r="A17" s="83" t="s">
        <v>128</v>
      </c>
      <c r="B17" s="84"/>
      <c r="C17" s="84"/>
      <c r="D17" s="84"/>
      <c r="E17" s="84"/>
      <c r="F17" s="84"/>
      <c r="G17" s="84"/>
      <c r="H17" s="84"/>
      <c r="I17" s="84">
        <v>34</v>
      </c>
      <c r="J17" s="84">
        <v>24</v>
      </c>
      <c r="K17" s="84">
        <f t="shared" si="2"/>
        <v>0</v>
      </c>
      <c r="L17" s="84">
        <f t="shared" si="1"/>
        <v>34</v>
      </c>
      <c r="M17" s="84">
        <f t="shared" si="1"/>
        <v>24</v>
      </c>
    </row>
    <row r="18" spans="1:13" ht="22.5" customHeight="1" x14ac:dyDescent="0.3">
      <c r="A18" s="89" t="s">
        <v>6</v>
      </c>
      <c r="B18" s="90">
        <f>B14+B15+B16+B17</f>
        <v>5</v>
      </c>
      <c r="C18" s="90">
        <f t="shared" ref="C18:M18" si="3">C14+C15+C16+C17</f>
        <v>5</v>
      </c>
      <c r="D18" s="90">
        <f t="shared" si="3"/>
        <v>5</v>
      </c>
      <c r="E18" s="90">
        <f t="shared" si="3"/>
        <v>1</v>
      </c>
      <c r="F18" s="90">
        <f t="shared" si="3"/>
        <v>1</v>
      </c>
      <c r="G18" s="90">
        <f t="shared" si="3"/>
        <v>1</v>
      </c>
      <c r="H18" s="90">
        <f t="shared" si="3"/>
        <v>0</v>
      </c>
      <c r="I18" s="90">
        <f t="shared" si="3"/>
        <v>34</v>
      </c>
      <c r="J18" s="90">
        <f t="shared" si="3"/>
        <v>24</v>
      </c>
      <c r="K18" s="90">
        <f t="shared" si="3"/>
        <v>6</v>
      </c>
      <c r="L18" s="90">
        <f t="shared" si="3"/>
        <v>40</v>
      </c>
      <c r="M18" s="90">
        <f t="shared" si="3"/>
        <v>30</v>
      </c>
    </row>
    <row r="19" spans="1:13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</sheetData>
  <mergeCells count="8">
    <mergeCell ref="A4:M4"/>
    <mergeCell ref="A5:M5"/>
    <mergeCell ref="A3:M3"/>
    <mergeCell ref="A8:A9"/>
    <mergeCell ref="B8:D8"/>
    <mergeCell ref="E8:G8"/>
    <mergeCell ref="H8:J8"/>
    <mergeCell ref="K8:M8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E9" sqref="E9"/>
    </sheetView>
  </sheetViews>
  <sheetFormatPr defaultRowHeight="14.4" x14ac:dyDescent="0.3"/>
  <cols>
    <col min="3" max="3" width="27" customWidth="1"/>
    <col min="4" max="4" width="12.33203125" customWidth="1"/>
    <col min="5" max="5" width="13.33203125" customWidth="1"/>
    <col min="6" max="6" width="12" customWidth="1"/>
    <col min="7" max="7" width="12.109375" customWidth="1"/>
    <col min="8" max="8" width="12.6640625" customWidth="1"/>
    <col min="9" max="9" width="12.33203125" customWidth="1"/>
  </cols>
  <sheetData>
    <row r="2" spans="2:9" x14ac:dyDescent="0.3">
      <c r="C2" s="223" t="s">
        <v>171</v>
      </c>
      <c r="D2" s="223"/>
      <c r="E2" s="223"/>
      <c r="F2" s="223"/>
      <c r="G2" s="223"/>
      <c r="H2" s="223"/>
      <c r="I2" s="48"/>
    </row>
    <row r="3" spans="2:9" x14ac:dyDescent="0.3">
      <c r="C3" s="224" t="s">
        <v>297</v>
      </c>
      <c r="D3" s="224"/>
      <c r="E3" s="224"/>
      <c r="F3" s="224"/>
      <c r="G3" s="224"/>
      <c r="H3" s="224"/>
      <c r="I3" s="48"/>
    </row>
    <row r="4" spans="2:9" x14ac:dyDescent="0.3">
      <c r="C4" s="222" t="s">
        <v>174</v>
      </c>
      <c r="D4" s="222"/>
      <c r="E4" s="222"/>
      <c r="F4" s="222"/>
      <c r="G4" s="222"/>
      <c r="H4" s="222"/>
      <c r="I4" s="48"/>
    </row>
    <row r="5" spans="2:9" x14ac:dyDescent="0.3">
      <c r="C5" s="48"/>
      <c r="D5" s="48"/>
      <c r="E5" s="48"/>
      <c r="F5" s="48"/>
      <c r="G5" s="48"/>
      <c r="H5" s="48"/>
      <c r="I5" s="48"/>
    </row>
    <row r="6" spans="2:9" ht="22.95" customHeight="1" x14ac:dyDescent="0.3">
      <c r="B6" s="221"/>
      <c r="C6" s="225" t="s">
        <v>41</v>
      </c>
      <c r="D6" s="225" t="s">
        <v>170</v>
      </c>
      <c r="E6" s="225"/>
      <c r="F6" s="225" t="s">
        <v>169</v>
      </c>
      <c r="G6" s="225"/>
      <c r="H6" s="225" t="s">
        <v>168</v>
      </c>
      <c r="I6" s="225"/>
    </row>
    <row r="7" spans="2:9" x14ac:dyDescent="0.3">
      <c r="B7" s="221"/>
      <c r="C7" s="225"/>
      <c r="D7" s="137" t="s">
        <v>167</v>
      </c>
      <c r="E7" s="137" t="s">
        <v>166</v>
      </c>
      <c r="F7" s="137" t="s">
        <v>167</v>
      </c>
      <c r="G7" s="137" t="s">
        <v>166</v>
      </c>
      <c r="H7" s="137" t="s">
        <v>167</v>
      </c>
      <c r="I7" s="137" t="s">
        <v>166</v>
      </c>
    </row>
    <row r="8" spans="2:9" ht="22.2" customHeight="1" x14ac:dyDescent="0.3">
      <c r="B8" s="138">
        <v>1</v>
      </c>
      <c r="C8" s="91"/>
      <c r="D8" s="91"/>
      <c r="E8" s="91"/>
      <c r="F8" s="91"/>
      <c r="G8" s="91"/>
      <c r="H8" s="91"/>
      <c r="I8" s="91"/>
    </row>
    <row r="9" spans="2:9" ht="22.2" customHeight="1" x14ac:dyDescent="0.3">
      <c r="B9" s="138">
        <v>2</v>
      </c>
      <c r="C9" s="91"/>
      <c r="D9" s="91"/>
      <c r="E9" s="91"/>
      <c r="F9" s="91"/>
      <c r="G9" s="91"/>
      <c r="H9" s="91"/>
      <c r="I9" s="91"/>
    </row>
    <row r="10" spans="2:9" ht="22.2" customHeight="1" x14ac:dyDescent="0.3">
      <c r="B10" s="138">
        <v>3</v>
      </c>
      <c r="C10" s="91"/>
      <c r="D10" s="91"/>
      <c r="E10" s="91"/>
      <c r="F10" s="91"/>
      <c r="G10" s="91"/>
      <c r="H10" s="91"/>
      <c r="I10" s="91"/>
    </row>
    <row r="11" spans="2:9" ht="22.2" customHeight="1" x14ac:dyDescent="0.3">
      <c r="B11" s="138">
        <v>4</v>
      </c>
      <c r="C11" s="91"/>
      <c r="D11" s="91"/>
      <c r="E11" s="91"/>
      <c r="F11" s="91"/>
      <c r="G11" s="91"/>
      <c r="H11" s="91"/>
      <c r="I11" s="91"/>
    </row>
    <row r="12" spans="2:9" ht="22.2" customHeight="1" x14ac:dyDescent="0.3">
      <c r="B12" s="138">
        <v>5</v>
      </c>
      <c r="C12" s="91"/>
      <c r="D12" s="91"/>
      <c r="E12" s="91"/>
      <c r="F12" s="91"/>
      <c r="G12" s="91"/>
      <c r="H12" s="91"/>
      <c r="I12" s="91"/>
    </row>
    <row r="13" spans="2:9" ht="22.2" customHeight="1" x14ac:dyDescent="0.3">
      <c r="B13" s="138">
        <v>6</v>
      </c>
      <c r="C13" s="91"/>
      <c r="D13" s="91"/>
      <c r="E13" s="91"/>
      <c r="F13" s="91"/>
      <c r="G13" s="91"/>
      <c r="H13" s="91"/>
      <c r="I13" s="91"/>
    </row>
    <row r="14" spans="2:9" ht="22.2" customHeight="1" x14ac:dyDescent="0.3">
      <c r="B14" s="138">
        <v>7</v>
      </c>
      <c r="C14" s="91"/>
      <c r="D14" s="91"/>
      <c r="E14" s="91"/>
      <c r="F14" s="91"/>
      <c r="G14" s="91"/>
      <c r="H14" s="91"/>
      <c r="I14" s="91"/>
    </row>
    <row r="15" spans="2:9" ht="22.2" customHeight="1" x14ac:dyDescent="0.3">
      <c r="B15" s="138">
        <v>8</v>
      </c>
      <c r="C15" s="91"/>
      <c r="D15" s="91"/>
      <c r="E15" s="91"/>
      <c r="F15" s="91"/>
      <c r="G15" s="91"/>
      <c r="H15" s="91"/>
      <c r="I15" s="91"/>
    </row>
    <row r="16" spans="2:9" ht="22.2" customHeight="1" x14ac:dyDescent="0.3">
      <c r="B16" s="138">
        <v>9</v>
      </c>
      <c r="C16" s="91"/>
      <c r="D16" s="91"/>
      <c r="E16" s="91"/>
      <c r="F16" s="91"/>
      <c r="G16" s="91"/>
      <c r="H16" s="91"/>
      <c r="I16" s="91"/>
    </row>
    <row r="17" spans="2:9" ht="22.2" customHeight="1" x14ac:dyDescent="0.3">
      <c r="B17" s="138"/>
      <c r="C17" s="139" t="s">
        <v>172</v>
      </c>
      <c r="D17" s="139">
        <v>0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</row>
  </sheetData>
  <mergeCells count="8">
    <mergeCell ref="B6:B7"/>
    <mergeCell ref="C4:H4"/>
    <mergeCell ref="C2:H2"/>
    <mergeCell ref="C3:H3"/>
    <mergeCell ref="C6:C7"/>
    <mergeCell ref="D6:E6"/>
    <mergeCell ref="F6:G6"/>
    <mergeCell ref="H6:I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topLeftCell="A4" workbookViewId="0">
      <selection activeCell="C8" sqref="C8"/>
    </sheetView>
  </sheetViews>
  <sheetFormatPr defaultRowHeight="14.4" x14ac:dyDescent="0.3"/>
  <cols>
    <col min="3" max="3" width="38.6640625" customWidth="1"/>
    <col min="4" max="4" width="17.6640625" customWidth="1"/>
  </cols>
  <sheetData>
    <row r="4" spans="1:5" x14ac:dyDescent="0.3">
      <c r="A4" s="43"/>
      <c r="B4" s="208" t="s">
        <v>129</v>
      </c>
      <c r="C4" s="208"/>
      <c r="D4" s="208"/>
      <c r="E4" s="43"/>
    </row>
    <row r="5" spans="1:5" x14ac:dyDescent="0.3">
      <c r="A5" s="43"/>
      <c r="B5" s="44"/>
      <c r="C5" s="195" t="s">
        <v>297</v>
      </c>
      <c r="D5" s="44"/>
      <c r="E5" s="43"/>
    </row>
    <row r="6" spans="1:5" x14ac:dyDescent="0.3">
      <c r="A6" s="226" t="s">
        <v>292</v>
      </c>
      <c r="B6" s="226"/>
      <c r="C6" s="226"/>
      <c r="D6" s="226"/>
      <c r="E6" s="226"/>
    </row>
    <row r="7" spans="1:5" x14ac:dyDescent="0.3">
      <c r="A7" s="43"/>
      <c r="B7" s="226" t="s">
        <v>130</v>
      </c>
      <c r="C7" s="226"/>
      <c r="D7" s="226"/>
      <c r="E7" s="43"/>
    </row>
    <row r="8" spans="1:5" x14ac:dyDescent="0.3">
      <c r="A8" s="43"/>
      <c r="B8" s="45"/>
      <c r="C8" s="45"/>
      <c r="D8" s="45"/>
      <c r="E8" s="43"/>
    </row>
    <row r="9" spans="1:5" x14ac:dyDescent="0.3">
      <c r="A9" s="43"/>
      <c r="B9" s="45"/>
      <c r="C9" s="45"/>
      <c r="D9" s="45"/>
      <c r="E9" s="43"/>
    </row>
    <row r="10" spans="1:5" ht="22.2" customHeight="1" x14ac:dyDescent="0.3">
      <c r="A10" s="43"/>
      <c r="B10" s="92"/>
      <c r="C10" s="93" t="s">
        <v>122</v>
      </c>
      <c r="D10" s="26" t="s">
        <v>123</v>
      </c>
      <c r="E10" s="43"/>
    </row>
    <row r="11" spans="1:5" ht="20.25" customHeight="1" x14ac:dyDescent="0.3">
      <c r="A11" s="43"/>
      <c r="B11" s="22"/>
      <c r="C11" s="23"/>
      <c r="D11" s="22"/>
      <c r="E11" s="43"/>
    </row>
    <row r="12" spans="1:5" ht="20.25" customHeight="1" x14ac:dyDescent="0.3">
      <c r="A12" s="43"/>
      <c r="B12" s="22"/>
      <c r="C12" s="23"/>
      <c r="D12" s="22"/>
      <c r="E12" s="43"/>
    </row>
    <row r="13" spans="1:5" ht="20.25" customHeight="1" x14ac:dyDescent="0.3">
      <c r="A13" s="43"/>
      <c r="B13" s="22"/>
      <c r="C13" s="22"/>
      <c r="D13" s="22"/>
      <c r="E13" s="43"/>
    </row>
    <row r="14" spans="1:5" ht="20.25" customHeight="1" x14ac:dyDescent="0.3">
      <c r="A14" s="43"/>
      <c r="B14" s="22"/>
      <c r="C14" s="22"/>
      <c r="D14" s="22"/>
      <c r="E14" s="43"/>
    </row>
    <row r="15" spans="1:5" ht="20.25" customHeight="1" x14ac:dyDescent="0.3">
      <c r="A15" s="43"/>
      <c r="B15" s="22"/>
      <c r="C15" s="22"/>
      <c r="D15" s="22"/>
      <c r="E15" s="43"/>
    </row>
    <row r="16" spans="1:5" ht="20.25" customHeight="1" x14ac:dyDescent="0.3">
      <c r="A16" s="43"/>
      <c r="B16" s="22"/>
      <c r="C16" s="22"/>
      <c r="D16" s="22"/>
      <c r="E16" s="43"/>
    </row>
    <row r="17" spans="1:5" ht="20.25" customHeight="1" x14ac:dyDescent="0.3">
      <c r="A17" s="43"/>
      <c r="B17" s="22"/>
      <c r="C17" s="22"/>
      <c r="D17" s="22"/>
      <c r="E17" s="43"/>
    </row>
    <row r="18" spans="1:5" ht="20.25" customHeight="1" x14ac:dyDescent="0.3">
      <c r="A18" s="43"/>
      <c r="B18" s="22"/>
      <c r="C18" s="22"/>
      <c r="D18" s="22"/>
      <c r="E18" s="43"/>
    </row>
    <row r="19" spans="1:5" ht="20.25" customHeight="1" x14ac:dyDescent="0.3">
      <c r="A19" s="43"/>
      <c r="B19" s="22"/>
      <c r="C19" s="22"/>
      <c r="D19" s="22"/>
      <c r="E19" s="43"/>
    </row>
    <row r="20" spans="1:5" ht="20.25" customHeight="1" x14ac:dyDescent="0.3">
      <c r="A20" s="43"/>
      <c r="B20" s="22"/>
      <c r="C20" s="22"/>
      <c r="D20" s="22"/>
      <c r="E20" s="43"/>
    </row>
    <row r="21" spans="1:5" ht="20.25" customHeight="1" x14ac:dyDescent="0.3">
      <c r="A21" s="43"/>
      <c r="B21" s="22"/>
      <c r="C21" s="22"/>
      <c r="D21" s="22"/>
      <c r="E21" s="43"/>
    </row>
    <row r="22" spans="1:5" ht="20.25" customHeight="1" x14ac:dyDescent="0.3">
      <c r="A22" s="43"/>
      <c r="B22" s="94"/>
      <c r="C22" s="95"/>
      <c r="D22" s="94"/>
      <c r="E22" s="43"/>
    </row>
    <row r="23" spans="1:5" ht="24" customHeight="1" x14ac:dyDescent="0.3">
      <c r="A23" s="43"/>
      <c r="B23" s="96"/>
      <c r="C23" s="97" t="s">
        <v>124</v>
      </c>
      <c r="D23" s="98">
        <v>0</v>
      </c>
      <c r="E23" s="43"/>
    </row>
  </sheetData>
  <mergeCells count="3">
    <mergeCell ref="B7:D7"/>
    <mergeCell ref="A6:E6"/>
    <mergeCell ref="B4:D4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0"/>
  <sheetViews>
    <sheetView workbookViewId="0">
      <selection activeCell="A4" sqref="A4"/>
    </sheetView>
  </sheetViews>
  <sheetFormatPr defaultColWidth="8.88671875" defaultRowHeight="13.8" x14ac:dyDescent="0.25"/>
  <cols>
    <col min="1" max="1" width="47" style="14" customWidth="1"/>
    <col min="2" max="2" width="7" style="14" customWidth="1"/>
    <col min="3" max="3" width="10.44140625" style="14" customWidth="1"/>
    <col min="4" max="4" width="57.88671875" style="14" customWidth="1"/>
    <col min="5" max="5" width="6.5546875" style="14" customWidth="1"/>
    <col min="6" max="6" width="12" style="13" customWidth="1"/>
    <col min="7" max="16384" width="8.88671875" style="1"/>
  </cols>
  <sheetData>
    <row r="1" spans="1:6" ht="20.100000000000001" customHeight="1" x14ac:dyDescent="0.25">
      <c r="A1" s="227" t="s">
        <v>125</v>
      </c>
      <c r="B1" s="227"/>
      <c r="C1" s="227"/>
      <c r="D1" s="227"/>
      <c r="E1" s="227"/>
      <c r="F1" s="227"/>
    </row>
    <row r="2" spans="1:6" ht="15.6" customHeight="1" x14ac:dyDescent="0.25">
      <c r="A2" s="228" t="s">
        <v>297</v>
      </c>
      <c r="B2" s="228"/>
      <c r="C2" s="229"/>
      <c r="D2" s="229"/>
      <c r="E2" s="229"/>
      <c r="F2" s="229"/>
    </row>
    <row r="3" spans="1:6" ht="16.2" customHeight="1" x14ac:dyDescent="0.25">
      <c r="A3" s="230" t="s">
        <v>293</v>
      </c>
      <c r="B3" s="230"/>
      <c r="C3" s="230"/>
      <c r="D3" s="230"/>
      <c r="E3" s="230"/>
      <c r="F3" s="230"/>
    </row>
    <row r="4" spans="1:6" ht="20.100000000000001" customHeight="1" x14ac:dyDescent="0.25">
      <c r="A4" s="2"/>
      <c r="B4" s="2"/>
      <c r="C4" s="2"/>
      <c r="D4" s="231" t="s">
        <v>282</v>
      </c>
      <c r="E4" s="231"/>
      <c r="F4" s="231"/>
    </row>
    <row r="5" spans="1:6" s="16" customFormat="1" ht="20.100000000000001" customHeight="1" x14ac:dyDescent="0.25">
      <c r="A5" s="233" t="s">
        <v>85</v>
      </c>
      <c r="B5" s="233"/>
      <c r="C5" s="233"/>
      <c r="D5" s="233" t="s">
        <v>84</v>
      </c>
      <c r="E5" s="233"/>
      <c r="F5" s="233"/>
    </row>
    <row r="6" spans="1:6" ht="86.25" customHeight="1" thickBot="1" x14ac:dyDescent="0.3">
      <c r="A6" s="99" t="s">
        <v>41</v>
      </c>
      <c r="B6" s="100" t="s">
        <v>83</v>
      </c>
      <c r="C6" s="101" t="s">
        <v>294</v>
      </c>
      <c r="D6" s="102" t="s">
        <v>41</v>
      </c>
      <c r="E6" s="100" t="s">
        <v>83</v>
      </c>
      <c r="F6" s="100" t="s">
        <v>294</v>
      </c>
    </row>
    <row r="7" spans="1:6" s="16" customFormat="1" ht="20.100000000000001" customHeight="1" x14ac:dyDescent="0.25">
      <c r="A7" s="234" t="s">
        <v>82</v>
      </c>
      <c r="B7" s="235"/>
      <c r="C7" s="234"/>
      <c r="D7" s="234"/>
      <c r="E7" s="234"/>
      <c r="F7" s="234"/>
    </row>
    <row r="8" spans="1:6" ht="20.100000000000001" customHeight="1" x14ac:dyDescent="0.25">
      <c r="A8" s="103" t="s">
        <v>81</v>
      </c>
      <c r="B8" s="104" t="s">
        <v>80</v>
      </c>
      <c r="C8" s="68">
        <v>55876883</v>
      </c>
      <c r="D8" s="103" t="s">
        <v>16</v>
      </c>
      <c r="E8" s="105" t="s">
        <v>79</v>
      </c>
      <c r="F8" s="68">
        <v>37642304</v>
      </c>
    </row>
    <row r="9" spans="1:6" ht="20.100000000000001" customHeight="1" x14ac:dyDescent="0.25">
      <c r="A9" s="103" t="s">
        <v>25</v>
      </c>
      <c r="B9" s="104" t="s">
        <v>78</v>
      </c>
      <c r="C9" s="68">
        <v>2160000</v>
      </c>
      <c r="D9" s="103" t="s">
        <v>77</v>
      </c>
      <c r="E9" s="105" t="s">
        <v>76</v>
      </c>
      <c r="F9" s="68">
        <v>5321612</v>
      </c>
    </row>
    <row r="10" spans="1:6" ht="20.100000000000001" customHeight="1" x14ac:dyDescent="0.25">
      <c r="A10" s="103" t="s">
        <v>23</v>
      </c>
      <c r="B10" s="104" t="s">
        <v>75</v>
      </c>
      <c r="C10" s="68"/>
      <c r="D10" s="103" t="s">
        <v>74</v>
      </c>
      <c r="E10" s="105" t="s">
        <v>73</v>
      </c>
      <c r="F10" s="68">
        <v>10254511</v>
      </c>
    </row>
    <row r="11" spans="1:6" ht="20.100000000000001" customHeight="1" x14ac:dyDescent="0.25">
      <c r="A11" s="106" t="s">
        <v>22</v>
      </c>
      <c r="B11" s="104" t="s">
        <v>72</v>
      </c>
      <c r="C11" s="68"/>
      <c r="D11" s="103" t="s">
        <v>71</v>
      </c>
      <c r="E11" s="105" t="s">
        <v>70</v>
      </c>
      <c r="F11" s="68">
        <v>4070273</v>
      </c>
    </row>
    <row r="12" spans="1:6" ht="20.100000000000001" customHeight="1" x14ac:dyDescent="0.25">
      <c r="A12" s="7" t="s">
        <v>69</v>
      </c>
      <c r="B12" s="35" t="s">
        <v>68</v>
      </c>
      <c r="C12" s="6"/>
      <c r="D12" s="106" t="s">
        <v>67</v>
      </c>
      <c r="E12" s="107" t="s">
        <v>66</v>
      </c>
      <c r="F12" s="6">
        <v>1195277</v>
      </c>
    </row>
    <row r="13" spans="1:6" s="18" customFormat="1" ht="39" customHeight="1" x14ac:dyDescent="0.3">
      <c r="A13" s="108" t="s">
        <v>65</v>
      </c>
      <c r="B13" s="108"/>
      <c r="C13" s="108">
        <f>SUM(C8:C12)</f>
        <v>58036883</v>
      </c>
      <c r="D13" s="108" t="s">
        <v>64</v>
      </c>
      <c r="E13" s="108"/>
      <c r="F13" s="108">
        <f>SUM(F8:F12)</f>
        <v>58483977</v>
      </c>
    </row>
    <row r="14" spans="1:6" s="16" customFormat="1" ht="20.100000000000001" customHeight="1" x14ac:dyDescent="0.25">
      <c r="A14" s="232" t="s">
        <v>63</v>
      </c>
      <c r="B14" s="232"/>
      <c r="C14" s="232"/>
      <c r="D14" s="232"/>
      <c r="E14" s="232"/>
      <c r="F14" s="232"/>
    </row>
    <row r="15" spans="1:6" ht="20.100000000000001" customHeight="1" x14ac:dyDescent="0.25">
      <c r="A15" s="103" t="s">
        <v>62</v>
      </c>
      <c r="B15" s="104" t="s">
        <v>61</v>
      </c>
      <c r="C15" s="68">
        <v>0</v>
      </c>
      <c r="D15" s="6" t="s">
        <v>11</v>
      </c>
      <c r="E15" s="109" t="s">
        <v>60</v>
      </c>
      <c r="F15" s="6">
        <v>9597639</v>
      </c>
    </row>
    <row r="16" spans="1:6" ht="20.100000000000001" customHeight="1" x14ac:dyDescent="0.25">
      <c r="A16" s="7" t="s">
        <v>21</v>
      </c>
      <c r="B16" s="104" t="s">
        <v>59</v>
      </c>
      <c r="C16" s="68">
        <v>0</v>
      </c>
      <c r="D16" s="7" t="s">
        <v>10</v>
      </c>
      <c r="E16" s="35" t="s">
        <v>58</v>
      </c>
      <c r="F16" s="6">
        <v>1270000</v>
      </c>
    </row>
    <row r="17" spans="1:9" ht="20.100000000000001" customHeight="1" x14ac:dyDescent="0.25">
      <c r="A17" s="106" t="s">
        <v>57</v>
      </c>
      <c r="B17" s="104" t="s">
        <v>56</v>
      </c>
      <c r="C17" s="68">
        <v>0</v>
      </c>
      <c r="D17" s="106" t="s">
        <v>55</v>
      </c>
      <c r="E17" s="107" t="s">
        <v>54</v>
      </c>
      <c r="F17" s="6">
        <v>0</v>
      </c>
    </row>
    <row r="18" spans="1:9" ht="39" customHeight="1" x14ac:dyDescent="0.25">
      <c r="A18" s="108" t="s">
        <v>53</v>
      </c>
      <c r="B18" s="108"/>
      <c r="C18" s="108">
        <f>SUM(C15:C17)</f>
        <v>0</v>
      </c>
      <c r="D18" s="108" t="s">
        <v>52</v>
      </c>
      <c r="E18" s="108"/>
      <c r="F18" s="108">
        <f>SUM(F15:F17)</f>
        <v>10867639</v>
      </c>
      <c r="H18" s="8"/>
    </row>
    <row r="19" spans="1:9" ht="20.100000000000001" customHeight="1" x14ac:dyDescent="0.25">
      <c r="A19" s="232" t="s">
        <v>51</v>
      </c>
      <c r="B19" s="232"/>
      <c r="C19" s="232"/>
      <c r="D19" s="232"/>
      <c r="E19" s="232"/>
      <c r="F19" s="232"/>
      <c r="H19" s="8"/>
    </row>
    <row r="20" spans="1:9" ht="20.100000000000001" customHeight="1" x14ac:dyDescent="0.25">
      <c r="A20" s="103" t="s">
        <v>20</v>
      </c>
      <c r="B20" s="103" t="s">
        <v>50</v>
      </c>
      <c r="C20" s="68">
        <v>11314733</v>
      </c>
      <c r="D20" s="7" t="s">
        <v>49</v>
      </c>
      <c r="E20" s="35" t="s">
        <v>48</v>
      </c>
      <c r="F20" s="6"/>
    </row>
    <row r="21" spans="1:9" ht="20.100000000000001" customHeight="1" x14ac:dyDescent="0.25">
      <c r="A21" s="7" t="s">
        <v>47</v>
      </c>
      <c r="B21" s="35" t="s">
        <v>46</v>
      </c>
      <c r="C21" s="7"/>
      <c r="D21" s="7"/>
      <c r="E21" s="7"/>
      <c r="F21" s="6"/>
    </row>
    <row r="22" spans="1:9" ht="20.100000000000001" customHeight="1" x14ac:dyDescent="0.25">
      <c r="A22" s="110" t="s">
        <v>45</v>
      </c>
      <c r="B22" s="110"/>
      <c r="C22" s="5">
        <f>SUM(C20:C21)</f>
        <v>11314733</v>
      </c>
      <c r="D22" s="110" t="s">
        <v>44</v>
      </c>
      <c r="E22" s="7"/>
      <c r="F22" s="5">
        <f>SUM(F20:F21)</f>
        <v>0</v>
      </c>
      <c r="G22" s="8"/>
    </row>
    <row r="23" spans="1:9" s="16" customFormat="1" ht="20.100000000000001" customHeight="1" x14ac:dyDescent="0.25">
      <c r="A23" s="111" t="s">
        <v>43</v>
      </c>
      <c r="B23" s="111"/>
      <c r="C23" s="112">
        <f>C13+C18+C22</f>
        <v>69351616</v>
      </c>
      <c r="D23" s="111" t="s">
        <v>42</v>
      </c>
      <c r="E23" s="111"/>
      <c r="F23" s="112">
        <f>F13+F18+F22</f>
        <v>69351616</v>
      </c>
      <c r="I23" s="17"/>
    </row>
    <row r="24" spans="1:9" x14ac:dyDescent="0.25">
      <c r="A24" s="27"/>
      <c r="B24" s="28"/>
      <c r="C24" s="29"/>
      <c r="D24" s="28"/>
      <c r="E24" s="28"/>
      <c r="F24" s="30"/>
    </row>
    <row r="25" spans="1:9" x14ac:dyDescent="0.25">
      <c r="A25" s="27"/>
      <c r="B25" s="28"/>
      <c r="C25" s="28"/>
      <c r="D25" s="28"/>
      <c r="E25" s="28"/>
      <c r="F25" s="30"/>
    </row>
    <row r="26" spans="1:9" x14ac:dyDescent="0.25">
      <c r="A26" s="31"/>
      <c r="B26" s="32"/>
      <c r="C26" s="32"/>
      <c r="D26" s="32"/>
      <c r="E26" s="32"/>
      <c r="F26" s="19"/>
    </row>
    <row r="27" spans="1:9" x14ac:dyDescent="0.25">
      <c r="F27" s="15"/>
    </row>
    <row r="30" spans="1:9" x14ac:dyDescent="0.25">
      <c r="H30" s="8"/>
    </row>
  </sheetData>
  <mergeCells count="9">
    <mergeCell ref="A1:F1"/>
    <mergeCell ref="A2:F2"/>
    <mergeCell ref="A3:F3"/>
    <mergeCell ref="D4:F4"/>
    <mergeCell ref="A19:F19"/>
    <mergeCell ref="D5:F5"/>
    <mergeCell ref="A7:F7"/>
    <mergeCell ref="A14:F14"/>
    <mergeCell ref="A5:C5"/>
  </mergeCells>
  <phoneticPr fontId="0" type="noConversion"/>
  <printOptions horizontalCentered="1" verticalCentered="1"/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1"/>
  <sheetViews>
    <sheetView workbookViewId="0">
      <selection activeCell="B4" sqref="B4:O4"/>
    </sheetView>
  </sheetViews>
  <sheetFormatPr defaultColWidth="8.88671875" defaultRowHeight="13.2" x14ac:dyDescent="0.25"/>
  <cols>
    <col min="1" max="1" width="2.33203125" style="2" customWidth="1"/>
    <col min="2" max="2" width="32.88671875" style="2" customWidth="1"/>
    <col min="3" max="3" width="10.44140625" style="2" customWidth="1"/>
    <col min="4" max="15" width="9.6640625" style="2" customWidth="1"/>
    <col min="16" max="16" width="13.33203125" style="1" customWidth="1"/>
    <col min="17" max="16384" width="8.88671875" style="1"/>
  </cols>
  <sheetData>
    <row r="1" spans="1:16" x14ac:dyDescent="0.25">
      <c r="I1" s="236"/>
      <c r="J1" s="236"/>
      <c r="O1" s="12"/>
    </row>
    <row r="2" spans="1:16" x14ac:dyDescent="0.25">
      <c r="A2" s="241" t="s">
        <v>126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6" ht="15" customHeight="1" x14ac:dyDescent="0.25">
      <c r="A3" s="46"/>
      <c r="B3" s="243" t="s">
        <v>297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6" ht="15.75" customHeight="1" x14ac:dyDescent="0.25">
      <c r="B4" s="242" t="s">
        <v>295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8"/>
    </row>
    <row r="5" spans="1:16" ht="15.75" customHeight="1" x14ac:dyDescent="0.25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8"/>
    </row>
    <row r="6" spans="1:16" ht="26.4" x14ac:dyDescent="0.25">
      <c r="A6" s="238" t="s">
        <v>41</v>
      </c>
      <c r="B6" s="238"/>
      <c r="C6" s="36" t="s">
        <v>40</v>
      </c>
      <c r="D6" s="66" t="s">
        <v>39</v>
      </c>
      <c r="E6" s="66" t="s">
        <v>38</v>
      </c>
      <c r="F6" s="66" t="s">
        <v>37</v>
      </c>
      <c r="G6" s="66" t="s">
        <v>36</v>
      </c>
      <c r="H6" s="66" t="s">
        <v>35</v>
      </c>
      <c r="I6" s="66" t="s">
        <v>34</v>
      </c>
      <c r="J6" s="66" t="s">
        <v>33</v>
      </c>
      <c r="K6" s="66" t="s">
        <v>32</v>
      </c>
      <c r="L6" s="66" t="s">
        <v>31</v>
      </c>
      <c r="M6" s="66" t="s">
        <v>30</v>
      </c>
      <c r="N6" s="66" t="s">
        <v>29</v>
      </c>
      <c r="O6" s="66" t="s">
        <v>28</v>
      </c>
    </row>
    <row r="7" spans="1:16" ht="20.100000000000001" customHeight="1" x14ac:dyDescent="0.25">
      <c r="A7" s="67" t="s">
        <v>27</v>
      </c>
      <c r="B7" s="9" t="s">
        <v>26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6" ht="20.100000000000001" customHeight="1" x14ac:dyDescent="0.25">
      <c r="A8" s="35"/>
      <c r="B8" s="7" t="s">
        <v>143</v>
      </c>
      <c r="C8" s="68">
        <v>17913191</v>
      </c>
      <c r="D8" s="6">
        <v>1492766</v>
      </c>
      <c r="E8" s="6">
        <v>1492766</v>
      </c>
      <c r="F8" s="6">
        <v>1492766</v>
      </c>
      <c r="G8" s="6">
        <v>1492766</v>
      </c>
      <c r="H8" s="6">
        <v>1492766</v>
      </c>
      <c r="I8" s="6">
        <v>1492766</v>
      </c>
      <c r="J8" s="6">
        <v>1492766</v>
      </c>
      <c r="K8" s="6">
        <v>1492766</v>
      </c>
      <c r="L8" s="6">
        <v>1492766</v>
      </c>
      <c r="M8" s="6">
        <v>1492766</v>
      </c>
      <c r="N8" s="6">
        <v>1492766</v>
      </c>
      <c r="O8" s="6">
        <v>1492765</v>
      </c>
      <c r="P8" s="8"/>
    </row>
    <row r="9" spans="1:16" ht="25.2" customHeight="1" x14ac:dyDescent="0.25">
      <c r="A9" s="35"/>
      <c r="B9" s="39" t="s">
        <v>142</v>
      </c>
      <c r="C9" s="68">
        <v>37963692</v>
      </c>
      <c r="D9" s="6"/>
      <c r="E9" s="6"/>
      <c r="F9" s="6">
        <v>11915980</v>
      </c>
      <c r="G9" s="6">
        <v>2426654</v>
      </c>
      <c r="H9" s="6">
        <v>3413825</v>
      </c>
      <c r="I9" s="6">
        <v>2580070</v>
      </c>
      <c r="J9" s="6">
        <v>2426654</v>
      </c>
      <c r="K9" s="6">
        <v>3413825</v>
      </c>
      <c r="L9" s="6">
        <v>3413825</v>
      </c>
      <c r="M9" s="6">
        <v>2532380</v>
      </c>
      <c r="N9" s="6">
        <v>3413825</v>
      </c>
      <c r="O9" s="6">
        <v>2426654</v>
      </c>
      <c r="P9" s="8"/>
    </row>
    <row r="10" spans="1:16" ht="20.100000000000001" customHeight="1" x14ac:dyDescent="0.25">
      <c r="A10" s="35"/>
      <c r="B10" s="7" t="s">
        <v>25</v>
      </c>
      <c r="C10" s="10">
        <v>2160000</v>
      </c>
      <c r="D10" s="10"/>
      <c r="E10" s="10"/>
      <c r="F10" s="10">
        <v>1080000</v>
      </c>
      <c r="G10" s="10"/>
      <c r="H10" s="10"/>
      <c r="I10" s="10"/>
      <c r="J10" s="10"/>
      <c r="K10" s="10"/>
      <c r="L10" s="10">
        <v>1080000</v>
      </c>
      <c r="M10" s="10"/>
      <c r="N10" s="10"/>
      <c r="O10" s="10"/>
      <c r="P10" s="8"/>
    </row>
    <row r="11" spans="1:16" ht="20.100000000000001" customHeight="1" x14ac:dyDescent="0.25">
      <c r="A11" s="35"/>
      <c r="B11" s="7" t="s">
        <v>141</v>
      </c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"/>
    </row>
    <row r="12" spans="1:16" ht="20.100000000000001" customHeight="1" x14ac:dyDescent="0.25">
      <c r="A12" s="35"/>
      <c r="B12" s="7" t="s">
        <v>24</v>
      </c>
      <c r="C12" s="10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</row>
    <row r="13" spans="1:16" ht="20.100000000000001" customHeight="1" x14ac:dyDescent="0.25">
      <c r="A13" s="35"/>
      <c r="B13" s="11" t="s">
        <v>23</v>
      </c>
      <c r="C13" s="10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"/>
    </row>
    <row r="14" spans="1:16" ht="20.100000000000001" customHeight="1" x14ac:dyDescent="0.25">
      <c r="A14" s="35"/>
      <c r="B14" s="11" t="s">
        <v>22</v>
      </c>
      <c r="C14" s="1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"/>
    </row>
    <row r="15" spans="1:16" ht="20.100000000000001" customHeight="1" x14ac:dyDescent="0.25">
      <c r="A15" s="35"/>
      <c r="B15" s="11" t="s">
        <v>21</v>
      </c>
      <c r="C15" s="1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20.100000000000001" customHeight="1" x14ac:dyDescent="0.25">
      <c r="A16" s="35"/>
      <c r="B16" s="11" t="s">
        <v>20</v>
      </c>
      <c r="C16" s="10">
        <v>11314733</v>
      </c>
      <c r="D16" s="6">
        <v>11314733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</row>
    <row r="17" spans="1:17" s="4" customFormat="1" ht="20.100000000000001" customHeight="1" x14ac:dyDescent="0.25">
      <c r="A17" s="239" t="s">
        <v>19</v>
      </c>
      <c r="B17" s="239"/>
      <c r="C17" s="141">
        <f>SUM(C8:C16)</f>
        <v>69351616</v>
      </c>
      <c r="D17" s="141">
        <f>SUM(D8:D16)</f>
        <v>12807499</v>
      </c>
      <c r="E17" s="141">
        <f t="shared" ref="E17:O17" si="0">SUM(E8:E16)</f>
        <v>1492766</v>
      </c>
      <c r="F17" s="141">
        <f t="shared" si="0"/>
        <v>14488746</v>
      </c>
      <c r="G17" s="141">
        <f t="shared" si="0"/>
        <v>3919420</v>
      </c>
      <c r="H17" s="141">
        <f t="shared" si="0"/>
        <v>4906591</v>
      </c>
      <c r="I17" s="141">
        <f t="shared" si="0"/>
        <v>4072836</v>
      </c>
      <c r="J17" s="141">
        <f t="shared" si="0"/>
        <v>3919420</v>
      </c>
      <c r="K17" s="141">
        <f t="shared" si="0"/>
        <v>4906591</v>
      </c>
      <c r="L17" s="141">
        <f t="shared" si="0"/>
        <v>5986591</v>
      </c>
      <c r="M17" s="141">
        <f t="shared" si="0"/>
        <v>4025146</v>
      </c>
      <c r="N17" s="141">
        <f t="shared" si="0"/>
        <v>4906591</v>
      </c>
      <c r="O17" s="141">
        <f t="shared" si="0"/>
        <v>3919419</v>
      </c>
      <c r="P17" s="8"/>
    </row>
    <row r="18" spans="1:17" ht="20.100000000000001" customHeight="1" x14ac:dyDescent="0.25">
      <c r="A18" s="67" t="s">
        <v>18</v>
      </c>
      <c r="B18" s="9" t="s">
        <v>17</v>
      </c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"/>
    </row>
    <row r="19" spans="1:17" ht="20.100000000000001" customHeight="1" x14ac:dyDescent="0.25">
      <c r="A19" s="35"/>
      <c r="B19" s="7" t="s">
        <v>16</v>
      </c>
      <c r="C19" s="6">
        <v>37642304</v>
      </c>
      <c r="D19" s="6">
        <v>3136858</v>
      </c>
      <c r="E19" s="6">
        <v>3136858</v>
      </c>
      <c r="F19" s="6">
        <v>3136858</v>
      </c>
      <c r="G19" s="6">
        <v>3136858</v>
      </c>
      <c r="H19" s="6">
        <v>3136858</v>
      </c>
      <c r="I19" s="6">
        <v>3136858</v>
      </c>
      <c r="J19" s="6">
        <v>3136858</v>
      </c>
      <c r="K19" s="6">
        <v>3136858</v>
      </c>
      <c r="L19" s="6">
        <v>3136858</v>
      </c>
      <c r="M19" s="6">
        <v>3136858</v>
      </c>
      <c r="N19" s="6">
        <v>3136858</v>
      </c>
      <c r="O19" s="6">
        <v>3136866</v>
      </c>
      <c r="P19" s="8"/>
    </row>
    <row r="20" spans="1:17" ht="20.100000000000001" customHeight="1" x14ac:dyDescent="0.25">
      <c r="A20" s="35"/>
      <c r="B20" s="7" t="s">
        <v>15</v>
      </c>
      <c r="C20" s="6">
        <v>5321612</v>
      </c>
      <c r="D20" s="6">
        <v>443468</v>
      </c>
      <c r="E20" s="6">
        <v>443468</v>
      </c>
      <c r="F20" s="6">
        <v>443468</v>
      </c>
      <c r="G20" s="6">
        <v>443468</v>
      </c>
      <c r="H20" s="6">
        <v>443468</v>
      </c>
      <c r="I20" s="6">
        <v>443468</v>
      </c>
      <c r="J20" s="6">
        <v>443468</v>
      </c>
      <c r="K20" s="6">
        <v>443468</v>
      </c>
      <c r="L20" s="6">
        <v>443468</v>
      </c>
      <c r="M20" s="6">
        <v>443468</v>
      </c>
      <c r="N20" s="6">
        <v>443468</v>
      </c>
      <c r="O20" s="6">
        <v>443464</v>
      </c>
      <c r="P20" s="8"/>
    </row>
    <row r="21" spans="1:17" ht="20.100000000000001" customHeight="1" x14ac:dyDescent="0.25">
      <c r="A21" s="35"/>
      <c r="B21" s="7" t="s">
        <v>14</v>
      </c>
      <c r="C21" s="6">
        <v>10254511</v>
      </c>
      <c r="D21" s="6">
        <v>854543</v>
      </c>
      <c r="E21" s="6">
        <v>854543</v>
      </c>
      <c r="F21" s="6">
        <v>854543</v>
      </c>
      <c r="G21" s="6">
        <v>854543</v>
      </c>
      <c r="H21" s="6">
        <v>854543</v>
      </c>
      <c r="I21" s="6">
        <v>854543</v>
      </c>
      <c r="J21" s="6">
        <v>854543</v>
      </c>
      <c r="K21" s="6">
        <v>854543</v>
      </c>
      <c r="L21" s="6">
        <v>854543</v>
      </c>
      <c r="M21" s="6">
        <v>854538</v>
      </c>
      <c r="N21" s="6">
        <v>854543</v>
      </c>
      <c r="O21" s="6">
        <v>854543</v>
      </c>
      <c r="P21" s="8"/>
      <c r="Q21" s="8"/>
    </row>
    <row r="22" spans="1:17" ht="20.100000000000001" customHeight="1" x14ac:dyDescent="0.25">
      <c r="A22" s="35"/>
      <c r="B22" s="7" t="s">
        <v>13</v>
      </c>
      <c r="C22" s="6">
        <v>4070273</v>
      </c>
      <c r="D22" s="6">
        <v>1741193</v>
      </c>
      <c r="E22" s="6">
        <v>194050</v>
      </c>
      <c r="F22" s="6">
        <v>194050</v>
      </c>
      <c r="G22" s="6">
        <v>194050</v>
      </c>
      <c r="H22" s="6">
        <v>194050</v>
      </c>
      <c r="I22" s="6">
        <v>194050</v>
      </c>
      <c r="J22" s="6">
        <v>388580</v>
      </c>
      <c r="K22" s="6">
        <v>194050</v>
      </c>
      <c r="L22" s="6">
        <v>194050</v>
      </c>
      <c r="M22" s="6">
        <v>194050</v>
      </c>
      <c r="N22" s="6">
        <v>194050</v>
      </c>
      <c r="O22" s="6">
        <v>194050</v>
      </c>
      <c r="P22" s="8"/>
      <c r="Q22" s="8"/>
    </row>
    <row r="23" spans="1:17" ht="20.100000000000001" customHeight="1" x14ac:dyDescent="0.25">
      <c r="A23" s="35"/>
      <c r="B23" s="7" t="s">
        <v>12</v>
      </c>
      <c r="C23" s="6">
        <v>1195277</v>
      </c>
      <c r="D23" s="6"/>
      <c r="E23" s="6">
        <v>7000</v>
      </c>
      <c r="F23" s="6">
        <v>594138</v>
      </c>
      <c r="G23" s="6"/>
      <c r="H23" s="6"/>
      <c r="I23" s="6"/>
      <c r="J23" s="6">
        <v>594139</v>
      </c>
      <c r="K23" s="6"/>
      <c r="L23" s="6"/>
      <c r="M23" s="6"/>
      <c r="N23" s="6"/>
      <c r="O23" s="6"/>
      <c r="P23" s="8"/>
      <c r="Q23" s="8"/>
    </row>
    <row r="24" spans="1:17" ht="20.100000000000001" customHeight="1" x14ac:dyDescent="0.25">
      <c r="A24" s="35"/>
      <c r="B24" s="7" t="s">
        <v>11</v>
      </c>
      <c r="C24" s="6">
        <v>9597639</v>
      </c>
      <c r="D24" s="6"/>
      <c r="E24" s="6"/>
      <c r="F24" s="6"/>
      <c r="G24" s="6">
        <v>1199704</v>
      </c>
      <c r="H24" s="6">
        <v>1199711</v>
      </c>
      <c r="I24" s="6">
        <v>1199704</v>
      </c>
      <c r="J24" s="6">
        <v>1199704</v>
      </c>
      <c r="K24" s="6">
        <v>1199704</v>
      </c>
      <c r="L24" s="6">
        <v>1199704</v>
      </c>
      <c r="M24" s="6">
        <v>1199704</v>
      </c>
      <c r="N24" s="6">
        <v>1199704</v>
      </c>
      <c r="O24" s="6"/>
      <c r="P24" s="8"/>
      <c r="Q24" s="8"/>
    </row>
    <row r="25" spans="1:17" ht="20.100000000000001" customHeight="1" x14ac:dyDescent="0.25">
      <c r="A25" s="35"/>
      <c r="B25" s="7" t="s">
        <v>10</v>
      </c>
      <c r="C25" s="6">
        <v>1270000</v>
      </c>
      <c r="D25" s="6"/>
      <c r="E25" s="6"/>
      <c r="F25" s="6"/>
      <c r="G25" s="6"/>
      <c r="H25" s="6"/>
      <c r="I25" s="6">
        <v>1270000</v>
      </c>
      <c r="J25" s="6"/>
      <c r="K25" s="6"/>
      <c r="L25" s="6"/>
      <c r="M25" s="6"/>
      <c r="N25" s="6"/>
      <c r="O25" s="6"/>
      <c r="P25" s="8"/>
    </row>
    <row r="26" spans="1:17" ht="20.100000000000001" customHeight="1" x14ac:dyDescent="0.25">
      <c r="A26" s="35"/>
      <c r="B26" s="7" t="s">
        <v>9</v>
      </c>
      <c r="C26" s="6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"/>
    </row>
    <row r="27" spans="1:17" s="4" customFormat="1" ht="20.100000000000001" customHeight="1" x14ac:dyDescent="0.25">
      <c r="A27" s="240" t="s">
        <v>8</v>
      </c>
      <c r="B27" s="240"/>
      <c r="C27" s="37">
        <f>SUM(C19:C26)</f>
        <v>69351616</v>
      </c>
      <c r="D27" s="37">
        <f>SUM(D19:D26)</f>
        <v>6176062</v>
      </c>
      <c r="E27" s="37">
        <f t="shared" ref="E27:O27" si="1">SUM(E19:E26)</f>
        <v>4635919</v>
      </c>
      <c r="F27" s="37">
        <f t="shared" si="1"/>
        <v>5223057</v>
      </c>
      <c r="G27" s="37">
        <f t="shared" si="1"/>
        <v>5828623</v>
      </c>
      <c r="H27" s="37">
        <f t="shared" si="1"/>
        <v>5828630</v>
      </c>
      <c r="I27" s="37">
        <f t="shared" si="1"/>
        <v>7098623</v>
      </c>
      <c r="J27" s="37">
        <f t="shared" si="1"/>
        <v>6617292</v>
      </c>
      <c r="K27" s="37">
        <f t="shared" si="1"/>
        <v>5828623</v>
      </c>
      <c r="L27" s="37">
        <f t="shared" si="1"/>
        <v>5828623</v>
      </c>
      <c r="M27" s="37">
        <f t="shared" si="1"/>
        <v>5828618</v>
      </c>
      <c r="N27" s="37">
        <f t="shared" si="1"/>
        <v>5828623</v>
      </c>
      <c r="O27" s="37">
        <f t="shared" si="1"/>
        <v>4628923</v>
      </c>
      <c r="P27" s="8"/>
    </row>
    <row r="28" spans="1:17" ht="20.100000000000001" customHeight="1" x14ac:dyDescent="0.25">
      <c r="A28" s="237" t="s">
        <v>7</v>
      </c>
      <c r="B28" s="237"/>
      <c r="C28" s="69"/>
      <c r="D28" s="40">
        <f>D17-D27</f>
        <v>6631437</v>
      </c>
      <c r="E28" s="40">
        <f>E17+D28-E27</f>
        <v>3488284</v>
      </c>
      <c r="F28" s="40">
        <f t="shared" ref="F28:O28" si="2">F17+E28-F27</f>
        <v>12753973</v>
      </c>
      <c r="G28" s="40">
        <f t="shared" si="2"/>
        <v>10844770</v>
      </c>
      <c r="H28" s="40">
        <f t="shared" si="2"/>
        <v>9922731</v>
      </c>
      <c r="I28" s="40">
        <f t="shared" si="2"/>
        <v>6896944</v>
      </c>
      <c r="J28" s="40">
        <f t="shared" si="2"/>
        <v>4199072</v>
      </c>
      <c r="K28" s="40">
        <f t="shared" si="2"/>
        <v>3277040</v>
      </c>
      <c r="L28" s="40">
        <f t="shared" si="2"/>
        <v>3435008</v>
      </c>
      <c r="M28" s="40">
        <f t="shared" si="2"/>
        <v>1631536</v>
      </c>
      <c r="N28" s="40">
        <f t="shared" si="2"/>
        <v>709504</v>
      </c>
      <c r="O28" s="40">
        <f t="shared" si="2"/>
        <v>0</v>
      </c>
      <c r="P28" s="8"/>
    </row>
    <row r="30" spans="1:17" x14ac:dyDescent="0.25">
      <c r="M30" s="3"/>
    </row>
    <row r="31" spans="1:17" x14ac:dyDescent="0.25">
      <c r="G31" s="3"/>
      <c r="O31" s="3"/>
    </row>
  </sheetData>
  <mergeCells count="8">
    <mergeCell ref="I1:J1"/>
    <mergeCell ref="A28:B28"/>
    <mergeCell ref="A6:B6"/>
    <mergeCell ref="A17:B17"/>
    <mergeCell ref="A27:B27"/>
    <mergeCell ref="A2:O2"/>
    <mergeCell ref="B4:O4"/>
    <mergeCell ref="B3:O3"/>
  </mergeCells>
  <phoneticPr fontId="0" type="noConversion"/>
  <printOptions horizontalCentered="1" verticalCentered="1"/>
  <pageMargins left="0.35433070866141736" right="0.35433070866141736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1. mell. bevételek</vt:lpstr>
      <vt:lpstr>2. mell.kiadások</vt:lpstr>
      <vt:lpstr>3. mell.felhalm.</vt:lpstr>
      <vt:lpstr>4. mell. stabiltv.</vt:lpstr>
      <vt:lpstr>5.mell.létszám</vt:lpstr>
      <vt:lpstr>6. mell.úniós</vt:lpstr>
      <vt:lpstr>7.mell.céltartalék</vt:lpstr>
      <vt:lpstr>8. mell. mérleg</vt:lpstr>
      <vt:lpstr>9.mell. likviditás</vt:lpstr>
      <vt:lpstr>10. mell. többéves</vt:lpstr>
      <vt:lpstr>11. mell. közv.tám.</vt:lpstr>
      <vt:lpstr>'8. mell. mérleg'!Nyomtatási_terület</vt:lpstr>
      <vt:lpstr>'9.mell. likviditás'!Nyomtatási_terület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Drávaszabolcs Körjegyzőség</dc:creator>
  <cp:lastModifiedBy>Kirendeltség Drávaszabolcs</cp:lastModifiedBy>
  <cp:lastPrinted>2017-03-20T14:30:56Z</cp:lastPrinted>
  <dcterms:created xsi:type="dcterms:W3CDTF">2014-04-16T11:50:05Z</dcterms:created>
  <dcterms:modified xsi:type="dcterms:W3CDTF">2017-03-20T14:40:02Z</dcterms:modified>
</cp:coreProperties>
</file>