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2" windowHeight="8952" firstSheet="6" activeTab="14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  <sheet name="11. melléklet" sheetId="15" r:id="rId15"/>
    <sheet name="Munka1" sheetId="16" r:id="rId16"/>
  </sheets>
  <definedNames/>
  <calcPr fullCalcOnLoad="1"/>
</workbook>
</file>

<file path=xl/sharedStrings.xml><?xml version="1.0" encoding="utf-8"?>
<sst xmlns="http://schemas.openxmlformats.org/spreadsheetml/2006/main" count="1242" uniqueCount="662">
  <si>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</si>
  <si>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</si>
  <si>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</si>
  <si>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</si>
  <si>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</si>
  <si>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</si>
  <si>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</si>
  <si>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</si>
  <si>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</si>
  <si>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</si>
  <si>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</si>
  <si>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</si>
  <si>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</si>
  <si>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</si>
  <si>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</si>
  <si>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</si>
  <si>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</si>
  <si>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</si>
  <si>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</si>
  <si>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</si>
  <si>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</si>
  <si>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</si>
  <si>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</si>
  <si>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</si>
  <si>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</si>
  <si>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</si>
  <si>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</si>
  <si>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</si>
  <si>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</si>
  <si>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</si>
  <si>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</si>
  <si>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</si>
  <si>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</si>
  <si>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</si>
  <si>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</si>
  <si>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</si>
  <si>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</si>
  <si>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</si>
  <si>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</si>
  <si>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</si>
  <si>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</si>
  <si>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</si>
  <si>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</si>
  <si>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</si>
  <si>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</si>
  <si>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</si>
  <si>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</si>
  <si>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</si>
  <si>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</si>
  <si>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</si>
  <si>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</si>
  <si>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</si>
  <si>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</si>
  <si>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</si>
  <si>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</si>
  <si>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</si>
  <si>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</si>
  <si>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</si>
  <si>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</si>
  <si>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</si>
  <si>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</si>
  <si>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</si>
  <si>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</si>
  <si>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</si>
  <si>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</si>
  <si>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</si>
  <si>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</si>
  <si>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</si>
  <si>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</si>
  <si>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</si>
  <si>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</si>
  <si>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</si>
  <si>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</si>
  <si>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</si>
  <si>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</si>
  <si>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</si>
  <si>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</si>
  <si>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</si>
  <si>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</si>
  <si>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</si>
  <si>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</si>
  <si>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</si>
  <si>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</si>
  <si>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</si>
  <si>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</si>
  <si>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</si>
  <si>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</si>
  <si>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</si>
  <si>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</si>
  <si>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</si>
  <si>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</si>
  <si>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</si>
  <si>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</si>
  <si>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</si>
  <si>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</si>
  <si>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</si>
  <si>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</si>
  <si>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</si>
  <si>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</si>
  <si>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</si>
  <si>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</si>
  <si>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</si>
  <si>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</si>
  <si>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</si>
  <si>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</si>
  <si>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</si>
  <si>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</si>
  <si>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</si>
  <si>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</si>
  <si>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</si>
  <si>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</si>
  <si>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</si>
  <si>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</si>
  <si>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</si>
  <si>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</si>
  <si>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</si>
  <si>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</si>
  <si>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</si>
  <si>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</si>
  <si>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</si>
  <si>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</si>
  <si>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</si>
  <si>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</si>
  <si>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</si>
  <si>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</si>
  <si>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</si>
  <si>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</si>
  <si>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</si>
  <si>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</si>
  <si>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</si>
  <si>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</si>
  <si>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</si>
  <si>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</si>
  <si>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</si>
  <si>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</si>
  <si>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</si>
  <si>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</si>
  <si>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</si>
  <si>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</si>
  <si>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</si>
  <si>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</si>
  <si>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</si>
  <si>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</si>
  <si>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</si>
  <si>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</si>
  <si>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</si>
  <si>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</si>
  <si>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</si>
  <si>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</si>
  <si>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</si>
  <si>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</si>
  <si>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</si>
  <si>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</si>
  <si>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</si>
  <si>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</si>
  <si>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</si>
  <si>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</si>
  <si>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</si>
  <si>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</si>
  <si>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</si>
  <si>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</si>
  <si>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</si>
  <si>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</si>
  <si>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</si>
  <si>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</si>
  <si>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</si>
  <si>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</si>
  <si>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</si>
  <si>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</si>
  <si>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</si>
  <si>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</si>
  <si>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</si>
  <si>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</si>
  <si>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</si>
  <si>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</si>
  <si>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</si>
  <si>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</si>
  <si>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</si>
  <si>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</si>
  <si>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</si>
  <si>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</si>
  <si>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</si>
  <si>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</si>
  <si>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</si>
  <si>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</si>
  <si>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</si>
  <si>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</si>
  <si>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</si>
  <si>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</si>
  <si>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</si>
  <si>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</si>
  <si>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</si>
  <si>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</si>
  <si>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</si>
  <si>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</si>
  <si>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</si>
  <si>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</si>
  <si>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</si>
  <si>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</si>
  <si>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</si>
  <si>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</si>
  <si>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</si>
  <si>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</si>
  <si>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</si>
  <si>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</si>
  <si>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</si>
  <si>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</si>
  <si>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</si>
  <si>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</si>
  <si>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</si>
  <si>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</si>
  <si>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</si>
  <si>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</si>
  <si>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</si>
  <si>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</si>
  <si>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</si>
  <si>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</si>
  <si>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</si>
  <si>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</si>
  <si>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</si>
  <si>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</si>
  <si>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</si>
  <si>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</si>
  <si>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</si>
  <si>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</si>
  <si>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</si>
  <si>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</si>
  <si>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</si>
  <si>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</si>
  <si>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</si>
  <si>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</si>
  <si>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</si>
  <si>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</si>
  <si>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</si>
  <si>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</si>
  <si>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</si>
  <si>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</si>
  <si>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</si>
  <si>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</si>
  <si>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</si>
  <si>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</si>
  <si>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</si>
  <si>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</si>
  <si>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</si>
  <si>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</si>
  <si>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</si>
  <si>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</si>
  <si>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</si>
  <si>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</si>
  <si>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</si>
  <si>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</si>
  <si>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</si>
  <si>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</si>
  <si>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</si>
  <si>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</si>
  <si>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</si>
  <si>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</si>
  <si>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</si>
  <si>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</si>
  <si>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</si>
  <si>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</si>
  <si>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</si>
  <si>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</si>
  <si>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</si>
  <si>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</si>
  <si>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</si>
  <si>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</si>
  <si>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</si>
  <si>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</si>
  <si>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</si>
  <si>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</si>
  <si>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</si>
  <si>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</si>
  <si>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</si>
  <si>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</si>
  <si>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</si>
  <si>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</si>
  <si>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</si>
  <si>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</si>
  <si>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</si>
  <si>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</si>
  <si>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</si>
  <si>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</si>
  <si>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</si>
  <si>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</si>
  <si>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</si>
  <si>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</si>
  <si>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</si>
  <si>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</si>
  <si>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</si>
  <si>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</si>
  <si>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</si>
  <si>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</si>
  <si>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</si>
  <si>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</si>
  <si>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</si>
  <si>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</si>
  <si>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</si>
  <si>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</si>
  <si>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</si>
  <si>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</si>
  <si>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</si>
  <si>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</si>
  <si>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</si>
  <si>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</si>
  <si>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</si>
  <si>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</si>
  <si>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</si>
  <si>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</si>
  <si>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</si>
  <si>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</si>
  <si>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</si>
  <si>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</si>
  <si>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</si>
  <si>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</si>
  <si>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</si>
  <si>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</si>
  <si>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</si>
  <si>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</si>
  <si>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</si>
  <si>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</si>
  <si>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</si>
  <si>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</si>
  <si>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</si>
  <si>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</si>
  <si>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</si>
  <si>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</si>
  <si>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</si>
  <si>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</si>
  <si>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</si>
  <si>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</si>
  <si>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</si>
  <si>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</si>
  <si>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</si>
  <si>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</si>
  <si>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</si>
  <si>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</si>
  <si>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</si>
  <si>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</si>
  <si>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</si>
  <si>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</si>
  <si>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</si>
  <si>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</si>
  <si>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</si>
  <si>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</si>
  <si>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</si>
  <si>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</si>
  <si>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</si>
  <si>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</si>
  <si>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</si>
  <si>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</si>
  <si>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</si>
  <si>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</si>
  <si>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</si>
  <si>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</si>
  <si>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</si>
  <si>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</si>
  <si>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</si>
  <si>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</si>
  <si>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</si>
  <si>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</si>
  <si>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</si>
  <si>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</si>
  <si>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</si>
  <si>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</si>
  <si>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</si>
  <si>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</si>
  <si>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</si>
  <si>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</si>
  <si>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</si>
  <si>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</si>
  <si>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</si>
  <si>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</si>
  <si>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</si>
  <si>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</si>
  <si>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</si>
  <si>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</si>
  <si>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</si>
  <si>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</si>
  <si>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</si>
  <si>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</si>
  <si>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</si>
  <si>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</si>
  <si>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</si>
  <si>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</si>
  <si>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</si>
  <si>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</si>
  <si>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</si>
  <si>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</si>
  <si>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</si>
  <si>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</si>
  <si>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</si>
  <si>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</si>
  <si>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</si>
  <si>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</si>
  <si>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</si>
  <si>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</si>
  <si>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</si>
  <si>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</si>
  <si>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</si>
  <si>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</si>
  <si>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</si>
  <si>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</si>
  <si>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</si>
  <si>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</si>
  <si>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</si>
  <si>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</si>
  <si>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</si>
  <si>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</si>
  <si>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</si>
  <si>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</si>
  <si>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</si>
  <si>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</si>
  <si>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</si>
  <si>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</si>
  <si>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</si>
  <si>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</si>
  <si>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</si>
  <si>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</si>
  <si>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</si>
  <si>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</si>
  <si>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</si>
  <si>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</si>
  <si>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</si>
  <si>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</si>
  <si>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</si>
  <si>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</si>
  <si>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</si>
  <si>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</si>
  <si>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</si>
  <si>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</si>
  <si>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</si>
  <si>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</si>
  <si>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</si>
  <si>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</si>
  <si>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</si>
  <si>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</si>
  <si>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</si>
  <si>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</si>
  <si>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</si>
  <si>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</si>
  <si>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</si>
  <si>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</si>
  <si>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</si>
  <si>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</si>
  <si>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</si>
  <si>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</si>
  <si>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</si>
  <si>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</si>
  <si>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</si>
  <si>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</si>
  <si>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</si>
  <si>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</si>
  <si>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</si>
  <si>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</si>
  <si>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</si>
  <si>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</si>
  <si>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</si>
  <si>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</si>
  <si>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</si>
  <si>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</si>
  <si>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</si>
  <si>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</si>
  <si>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</si>
  <si>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</si>
  <si>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</si>
  <si>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</si>
  <si>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</si>
  <si>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</si>
  <si>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</si>
  <si>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</si>
  <si>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</si>
  <si>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</si>
  <si>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</si>
  <si>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</si>
  <si>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</si>
  <si>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</si>
  <si>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</si>
  <si>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</si>
  <si>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</si>
  <si>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</si>
  <si>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</si>
  <si>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</si>
  <si>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</si>
  <si>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</si>
  <si>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</si>
  <si>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</si>
  <si>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</si>
  <si>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</si>
  <si>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</si>
  <si>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</si>
  <si>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</si>
  <si>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</si>
  <si>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</si>
  <si>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</si>
  <si>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</si>
  <si>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</si>
  <si>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</si>
  <si>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</si>
  <si>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</si>
  <si>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</si>
  <si>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</si>
  <si>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</si>
  <si>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</si>
  <si>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</si>
  <si>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</si>
  <si>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</si>
  <si>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Vöröskereszt</t>
  </si>
  <si>
    <t>Bőnyi SE</t>
  </si>
  <si>
    <t xml:space="preserve">Összeg </t>
  </si>
  <si>
    <t>1.1 melléklet a …./2014. (II.25.) ÖK rendeletehez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</si>
  <si>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</si>
  <si>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</si>
  <si>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</si>
  <si>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</si>
  <si>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</si>
  <si>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</si>
  <si>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</si>
  <si>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</si>
  <si>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</si>
  <si>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</si>
  <si>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</si>
  <si>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</si>
  <si>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</si>
  <si>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</si>
  <si>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</si>
  <si>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</si>
  <si>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</si>
  <si>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</si>
  <si>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</si>
  <si>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</si>
  <si>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</si>
  <si>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</si>
  <si>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</si>
  <si>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</si>
  <si>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</si>
  <si>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</si>
  <si>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</si>
  <si>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</si>
  <si>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</si>
  <si>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</si>
  <si>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</si>
  <si>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</si>
  <si>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</si>
  <si>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</si>
  <si>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</si>
  <si>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</si>
  <si>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</si>
  <si>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</si>
  <si>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</si>
  <si>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</si>
  <si>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összesen</t>
  </si>
  <si>
    <t>Pannónia Kincse Leader Egyesület</t>
  </si>
  <si>
    <t xml:space="preserve"> forintban !</t>
  </si>
  <si>
    <t>forintban !</t>
  </si>
  <si>
    <t xml:space="preserve">Ft-ban </t>
  </si>
  <si>
    <t xml:space="preserve"> forintban</t>
  </si>
  <si>
    <t>Egyéb nem  intézményi ellátások</t>
  </si>
  <si>
    <t xml:space="preserve">Ellátottak pénzbeli juttatásai </t>
  </si>
  <si>
    <t>Termőföld bérbeadásból származó jövedelem</t>
  </si>
  <si>
    <t>Jövedelemadók</t>
  </si>
  <si>
    <t>településrendezési terv</t>
  </si>
  <si>
    <t>Adat</t>
  </si>
  <si>
    <t>nyitó</t>
  </si>
  <si>
    <t>pénzforgalmi</t>
  </si>
  <si>
    <t>záró</t>
  </si>
  <si>
    <t>likviditás</t>
  </si>
  <si>
    <t>likviditási hitel</t>
  </si>
  <si>
    <t>korrigált</t>
  </si>
  <si>
    <t>Hónap</t>
  </si>
  <si>
    <t>jellege</t>
  </si>
  <si>
    <t>pénzáll.</t>
  </si>
  <si>
    <t>bevétel</t>
  </si>
  <si>
    <t>kiadás</t>
  </si>
  <si>
    <t>egyenleg</t>
  </si>
  <si>
    <t>milyensége</t>
  </si>
  <si>
    <t>felvét</t>
  </si>
  <si>
    <t>törlesztés</t>
  </si>
  <si>
    <t>záróegyenleg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</si>
  <si>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</si>
  <si>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</si>
  <si>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</si>
  <si>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</si>
  <si>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</si>
  <si>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</si>
  <si>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</si>
  <si>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</si>
  <si>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</si>
  <si>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</si>
  <si>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</si>
  <si>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</si>
  <si>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</si>
  <si>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</si>
  <si>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</si>
  <si>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2019. évi előirányzat</t>
  </si>
  <si>
    <t>légkondicionáló hivatal</t>
  </si>
  <si>
    <t>kisértékű tárgyi eszköz óvoda</t>
  </si>
  <si>
    <t>udvari játék óvoda</t>
  </si>
  <si>
    <t>gyermekbútor óvoda</t>
  </si>
  <si>
    <t>irodai bútor óvoda</t>
  </si>
  <si>
    <t>mosókonyha kialakítás óvoda</t>
  </si>
  <si>
    <t>terasz beépítés óvoda</t>
  </si>
  <si>
    <t>porszívó óvoda</t>
  </si>
  <si>
    <t>fénymásoló óvoda</t>
  </si>
  <si>
    <t>kisértékű egyéb konyhai eszköz óvoda</t>
  </si>
  <si>
    <t>billenő szemetes udvari óvoda</t>
  </si>
  <si>
    <t>riasztó óvoda</t>
  </si>
  <si>
    <t>udvari kisház bölcsőde</t>
  </si>
  <si>
    <t>billenő szemetes udvari bölcsőde</t>
  </si>
  <si>
    <t>kisértékű tárgyi eszköz bölcsőde</t>
  </si>
  <si>
    <t>redőny, szúnyogháló bölcsőde</t>
  </si>
  <si>
    <t>mosógép bölcsőde</t>
  </si>
  <si>
    <t>kisértékű tárgyi eszköz védőnő</t>
  </si>
  <si>
    <t>kisértékű tárgyz eszköz faluház</t>
  </si>
  <si>
    <t>kisértékű tárgyz eszköz könyvtár</t>
  </si>
  <si>
    <t>közvilágítás bővítés</t>
  </si>
  <si>
    <t>utcanévtáblák</t>
  </si>
  <si>
    <t>konyha pályázat</t>
  </si>
  <si>
    <t>hálózatbővítés óvoda</t>
  </si>
  <si>
    <t>statikus sütő</t>
  </si>
  <si>
    <t>belterületi utak felújítása</t>
  </si>
  <si>
    <t>Ady E árok + térkő járda</t>
  </si>
  <si>
    <t>árvízvédelmi gát</t>
  </si>
  <si>
    <t>Polgárőrség</t>
  </si>
  <si>
    <t xml:space="preserve">Egyházak </t>
  </si>
  <si>
    <t>KIMUTATÁS a 2019. évben céljelleggel nyújtott támogatásokról</t>
  </si>
  <si>
    <t>Bőnyi Polgármesteri Hivatal 2019. évi költségvetési bevételei és kiadásai kötelező, önként vállalt és államigazgatási feladatok bontásban</t>
  </si>
  <si>
    <t xml:space="preserve">2019. évi előirányzat </t>
  </si>
  <si>
    <t>Bőnyi Szivárvány Óvoda és Mini Bölcsőde 2019. évi költségvetési bevételei és kiadásai kötelező, önként vállalt és államigazgatási feladatok bontásban</t>
  </si>
  <si>
    <t>Bőny Község Önkormányzata 2019. évi költségvetési bevételei és kiadásai kötelező, önként vállalt és államigazgatási feladatok bontásban</t>
  </si>
  <si>
    <t>Előirányzat felhasználás ütemterv 2019. évre</t>
  </si>
  <si>
    <t xml:space="preserve">BŐNY KÖZSÉG ÖNKORMÁNYZATA 2019. ÉVI ENGEDÉLYEZETT LÉTSZÁMA </t>
  </si>
  <si>
    <t>BŐNY KÖZSÉG ÖNKORMÁNYZAT 2019. ÉVI KÖLTSÉGVETÉSÉNEK LIKVIDITÁSI TERVE</t>
  </si>
  <si>
    <t>Felhasználás 2019. XII.31.ig</t>
  </si>
  <si>
    <t>2019. év utáni szükséglet</t>
  </si>
  <si>
    <t>Felhasználás 2019. XII. 31-ig</t>
  </si>
  <si>
    <t>2019. év utáni szükséglet
(6=2 - 4 - 5)</t>
  </si>
  <si>
    <t>térfigyelő kamera, Szőlőhegyi kamera</t>
  </si>
  <si>
    <t>buszmegálló, biciklitároló Szőlőhegy</t>
  </si>
  <si>
    <t>hálózatbővítés sportpálya</t>
  </si>
  <si>
    <t>Bánfalvi lakás</t>
  </si>
  <si>
    <t>légkondi védőnő, orvos</t>
  </si>
  <si>
    <t>Ady E. utca burkolat</t>
  </si>
  <si>
    <t>Szőlőhegy, Zolitag utak murvázása</t>
  </si>
  <si>
    <t>Örkénypuszta járda</t>
  </si>
  <si>
    <t>Zolitag járda</t>
  </si>
  <si>
    <t>szőlőhegy murvázás</t>
  </si>
  <si>
    <t>temető bejáró murvázás, szegélyezés</t>
  </si>
  <si>
    <t>Szőlőhegy régi út betonút rendbetétele, rézsűzés</t>
  </si>
  <si>
    <t>Sallai, Gagarin út felújítás</t>
  </si>
  <si>
    <t>5. melléklet az 1/2019. (II.14.) ÖK rendelethez</t>
  </si>
  <si>
    <t>1. melléklet az 1/2019. (II.14.) ÖK rendelethez</t>
  </si>
  <si>
    <t>2. melléklet az  1/2019. (II.14.) ÖK rendelethez</t>
  </si>
  <si>
    <t>3. melléklet az 1/2019. (II.14.) ÖK rendelethez</t>
  </si>
  <si>
    <t>4. melléklet az 1/2019. (II.14.) ÖK rendelethez</t>
  </si>
  <si>
    <t>6. melléklet az 1/2019. (II.14.) ÖK rendelethez</t>
  </si>
  <si>
    <t>7. melléklet az 1/2019. (II.14.) ÖK rendelethez</t>
  </si>
  <si>
    <t>8. melléklet az 1/2019.(II.14.) ÖK rendelethez</t>
  </si>
  <si>
    <t>8.1 melléklet az 1/2019. (II.14.) ÖK rendelethez</t>
  </si>
  <si>
    <t>8.2 melléklet az 1/2019. (II.14) ÖK rendelethez</t>
  </si>
  <si>
    <t>10. melléklet az  1/2019. (II.14.) ÖK rendelethez</t>
  </si>
  <si>
    <t>11.MELLÉKLET Az 1/2019. (II.14.)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</si>
</sst>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5" fillId="0" borderId="0" xfId="59" applyFill="1" applyProtection="1">
      <alignment/>
      <protection locked="0"/>
    </xf>
    <xf numFmtId="0" fontId="25" fillId="0" borderId="0" xfId="59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9" applyFont="1" applyFill="1" applyBorder="1" applyAlignment="1" applyProtection="1">
      <alignment horizontal="center" vertical="center" wrapText="1"/>
      <protection/>
    </xf>
    <xf numFmtId="0" fontId="29" fillId="0" borderId="29" xfId="59" applyFont="1" applyFill="1" applyBorder="1" applyAlignment="1" applyProtection="1">
      <alignment horizontal="center" vertical="center"/>
      <protection/>
    </xf>
    <xf numFmtId="0" fontId="29" fillId="0" borderId="30" xfId="59" applyFont="1" applyFill="1" applyBorder="1" applyAlignment="1" applyProtection="1">
      <alignment horizontal="center"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25" fillId="0" borderId="0" xfId="59" applyFill="1" applyAlignment="1" applyProtection="1">
      <alignment vertical="center"/>
      <protection/>
    </xf>
    <xf numFmtId="0" fontId="32" fillId="0" borderId="22" xfId="59" applyFont="1" applyFill="1" applyBorder="1" applyAlignment="1" applyProtection="1">
      <alignment horizontal="left" vertical="center" indent="1"/>
      <protection/>
    </xf>
    <xf numFmtId="0" fontId="32" fillId="0" borderId="23" xfId="59" applyFont="1" applyFill="1" applyBorder="1" applyAlignment="1" applyProtection="1">
      <alignment horizontal="left" vertical="center" indent="1"/>
      <protection/>
    </xf>
    <xf numFmtId="170" fontId="32" fillId="0" borderId="23" xfId="59" applyNumberFormat="1" applyFont="1" applyFill="1" applyBorder="1" applyAlignment="1" applyProtection="1">
      <alignment vertical="center"/>
      <protection locked="0"/>
    </xf>
    <xf numFmtId="0" fontId="32" fillId="0" borderId="19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indent="1"/>
      <protection/>
    </xf>
    <xf numFmtId="170" fontId="32" fillId="0" borderId="10" xfId="59" applyNumberFormat="1" applyFont="1" applyFill="1" applyBorder="1" applyAlignment="1" applyProtection="1">
      <alignment vertical="center"/>
      <protection locked="0"/>
    </xf>
    <xf numFmtId="170" fontId="32" fillId="0" borderId="31" xfId="59" applyNumberFormat="1" applyFont="1" applyFill="1" applyBorder="1" applyAlignment="1" applyProtection="1">
      <alignment vertical="center"/>
      <protection/>
    </xf>
    <xf numFmtId="0" fontId="25" fillId="0" borderId="0" xfId="59" applyFill="1" applyAlignment="1" applyProtection="1">
      <alignment vertical="center"/>
      <protection locked="0"/>
    </xf>
    <xf numFmtId="0" fontId="32" fillId="0" borderId="17" xfId="59" applyFont="1" applyFill="1" applyBorder="1" applyAlignment="1" applyProtection="1">
      <alignment horizontal="left" vertical="center" wrapText="1" indent="1"/>
      <protection/>
    </xf>
    <xf numFmtId="170" fontId="32" fillId="0" borderId="17" xfId="59" applyNumberFormat="1" applyFont="1" applyFill="1" applyBorder="1" applyAlignment="1" applyProtection="1">
      <alignment vertical="center"/>
      <protection locked="0"/>
    </xf>
    <xf numFmtId="170" fontId="32" fillId="0" borderId="32" xfId="59" applyNumberFormat="1" applyFont="1" applyFill="1" applyBorder="1" applyAlignment="1" applyProtection="1">
      <alignment vertical="center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0" fontId="29" fillId="0" borderId="12" xfId="59" applyFont="1" applyFill="1" applyBorder="1" applyAlignment="1" applyProtection="1">
      <alignment horizontal="left" vertical="center" indent="1"/>
      <protection/>
    </xf>
    <xf numFmtId="170" fontId="31" fillId="0" borderId="12" xfId="59" applyNumberFormat="1" applyFont="1" applyFill="1" applyBorder="1" applyAlignment="1" applyProtection="1">
      <alignment vertical="center"/>
      <protection/>
    </xf>
    <xf numFmtId="170" fontId="31" fillId="0" borderId="13" xfId="59" applyNumberFormat="1" applyFont="1" applyFill="1" applyBorder="1" applyAlignment="1" applyProtection="1">
      <alignment vertical="center"/>
      <protection/>
    </xf>
    <xf numFmtId="0" fontId="32" fillId="0" borderId="16" xfId="59" applyFont="1" applyFill="1" applyBorder="1" applyAlignment="1" applyProtection="1">
      <alignment horizontal="left" vertical="center" indent="1"/>
      <protection/>
    </xf>
    <xf numFmtId="0" fontId="32" fillId="0" borderId="17" xfId="59" applyFont="1" applyFill="1" applyBorder="1" applyAlignment="1" applyProtection="1">
      <alignment horizontal="left" vertical="center" indent="1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29" fillId="0" borderId="12" xfId="59" applyFont="1" applyFill="1" applyBorder="1" applyAlignment="1" applyProtection="1">
      <alignment horizontal="left" indent="1"/>
      <protection/>
    </xf>
    <xf numFmtId="170" fontId="31" fillId="0" borderId="12" xfId="59" applyNumberFormat="1" applyFont="1" applyFill="1" applyBorder="1" applyProtection="1">
      <alignment/>
      <protection/>
    </xf>
    <xf numFmtId="170" fontId="31" fillId="0" borderId="13" xfId="59" applyNumberFormat="1" applyFont="1" applyFill="1" applyBorder="1" applyProtection="1">
      <alignment/>
      <protection/>
    </xf>
    <xf numFmtId="0" fontId="22" fillId="0" borderId="0" xfId="59" applyFont="1" applyFill="1" applyProtection="1">
      <alignment/>
      <protection/>
    </xf>
    <xf numFmtId="0" fontId="35" fillId="0" borderId="0" xfId="59" applyFont="1" applyFill="1" applyProtection="1">
      <alignment/>
      <protection locked="0"/>
    </xf>
    <xf numFmtId="0" fontId="26" fillId="0" borderId="0" xfId="59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3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4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1" xfId="56" applyNumberFormat="1" applyFont="1" applyFill="1" applyBorder="1" applyAlignment="1" applyProtection="1">
      <alignment vertical="center" wrapText="1"/>
      <protection/>
    </xf>
    <xf numFmtId="170" fontId="22" fillId="0" borderId="36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5" xfId="56" applyNumberFormat="1" applyFont="1" applyFill="1" applyBorder="1" applyAlignment="1" applyProtection="1">
      <alignment vertical="center" wrapText="1"/>
      <protection locked="0"/>
    </xf>
    <xf numFmtId="170" fontId="22" fillId="0" borderId="37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8" xfId="56" applyFont="1" applyBorder="1" applyAlignment="1" applyProtection="1">
      <alignment horizontal="left" vertical="center" indent="1"/>
      <protection locked="0"/>
    </xf>
    <xf numFmtId="3" fontId="22" fillId="0" borderId="39" xfId="56" applyNumberFormat="1" applyFont="1" applyBorder="1" applyAlignment="1" applyProtection="1">
      <alignment horizontal="righ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3" fontId="22" fillId="0" borderId="31" xfId="56" applyNumberFormat="1" applyFont="1" applyBorder="1" applyAlignment="1" applyProtection="1">
      <alignment horizontal="right" vertical="center" indent="1"/>
      <protection locked="0"/>
    </xf>
    <xf numFmtId="3" fontId="22" fillId="0" borderId="31" xfId="56" applyNumberFormat="1" applyFont="1" applyFill="1" applyBorder="1" applyAlignment="1" applyProtection="1">
      <alignment horizontal="right" vertical="center" indent="1"/>
      <protection locked="0"/>
    </xf>
    <xf numFmtId="0" fontId="22" fillId="0" borderId="36" xfId="56" applyFont="1" applyBorder="1" applyAlignment="1" applyProtection="1">
      <alignment horizontal="right" vertical="center" indent="1"/>
      <protection/>
    </xf>
    <xf numFmtId="0" fontId="22" fillId="0" borderId="35" xfId="56" applyFont="1" applyBorder="1" applyAlignment="1" applyProtection="1">
      <alignment horizontal="left" vertical="center" indent="1"/>
      <protection locked="0"/>
    </xf>
    <xf numFmtId="3" fontId="22" fillId="0" borderId="37" xfId="56" applyNumberFormat="1" applyFont="1" applyFill="1" applyBorder="1" applyAlignment="1" applyProtection="1">
      <alignment horizontal="righ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40" xfId="0" applyFont="1" applyBorder="1" applyAlignment="1">
      <alignment horizont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4" xfId="56" applyNumberFormat="1" applyFont="1" applyFill="1" applyBorder="1" applyAlignment="1" applyProtection="1">
      <alignment horizontal="center" vertical="center" wrapText="1"/>
      <protection/>
    </xf>
    <xf numFmtId="0" fontId="22" fillId="0" borderId="14" xfId="56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3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6" xfId="0" applyFill="1" applyBorder="1" applyAlignment="1">
      <alignment/>
    </xf>
    <xf numFmtId="0" fontId="0" fillId="0" borderId="46" xfId="0" applyBorder="1" applyAlignment="1">
      <alignment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29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47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8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49" xfId="56" applyNumberFormat="1" applyFont="1" applyFill="1" applyBorder="1" applyAlignment="1" applyProtection="1">
      <alignment horizontal="right" vertical="center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8" applyFont="1" applyAlignment="1">
      <alignment horizontal="center" wrapText="1"/>
      <protection/>
    </xf>
    <xf numFmtId="170" fontId="38" fillId="0" borderId="0" xfId="58" applyNumberFormat="1" applyFont="1" applyFill="1" applyAlignment="1">
      <alignment horizontal="center" vertical="center" wrapText="1"/>
      <protection/>
    </xf>
    <xf numFmtId="170" fontId="38" fillId="0" borderId="0" xfId="58" applyNumberFormat="1" applyFont="1" applyFill="1" applyAlignment="1">
      <alignment vertical="center" wrapText="1"/>
      <protection/>
    </xf>
    <xf numFmtId="170" fontId="28" fillId="0" borderId="0" xfId="58" applyNumberFormat="1" applyFont="1" applyFill="1" applyAlignment="1">
      <alignment horizontal="right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center" vertical="center" wrapText="1"/>
      <protection/>
    </xf>
    <xf numFmtId="0" fontId="32" fillId="0" borderId="50" xfId="58" applyFont="1" applyFill="1" applyBorder="1" applyAlignment="1">
      <alignment horizontal="center" vertical="center" wrapText="1"/>
      <protection/>
    </xf>
    <xf numFmtId="0" fontId="39" fillId="0" borderId="51" xfId="58" applyFont="1" applyFill="1" applyBorder="1" applyAlignment="1" applyProtection="1">
      <alignment horizontal="left" vertical="center" wrapText="1" indent="1"/>
      <protection/>
    </xf>
    <xf numFmtId="170" fontId="32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58" applyFont="1" applyFill="1" applyBorder="1" applyAlignment="1">
      <alignment horizontal="center" vertical="center" wrapText="1"/>
      <protection/>
    </xf>
    <xf numFmtId="0" fontId="39" fillId="0" borderId="43" xfId="58" applyFont="1" applyFill="1" applyBorder="1" applyAlignment="1" applyProtection="1">
      <alignment horizontal="left" vertical="center" wrapText="1" indent="1"/>
      <protection/>
    </xf>
    <xf numFmtId="170" fontId="3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43" xfId="58" applyFont="1" applyFill="1" applyBorder="1" applyAlignment="1" applyProtection="1">
      <alignment horizontal="left" vertical="center" wrapText="1" indent="8"/>
      <protection/>
    </xf>
    <xf numFmtId="0" fontId="32" fillId="0" borderId="17" xfId="58" applyFont="1" applyFill="1" applyBorder="1" applyAlignment="1" applyProtection="1">
      <alignment vertical="center" wrapText="1"/>
      <protection locked="0"/>
    </xf>
    <xf numFmtId="170" fontId="3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8" applyFont="1" applyFill="1" applyBorder="1" applyAlignment="1" applyProtection="1">
      <alignment vertical="center" wrapText="1"/>
      <protection locked="0"/>
    </xf>
    <xf numFmtId="0" fontId="32" fillId="0" borderId="36" xfId="58" applyFont="1" applyFill="1" applyBorder="1" applyAlignment="1">
      <alignment horizontal="center" vertical="center" wrapText="1"/>
      <protection/>
    </xf>
    <xf numFmtId="0" fontId="32" fillId="0" borderId="52" xfId="58" applyFont="1" applyFill="1" applyBorder="1" applyAlignment="1" applyProtection="1">
      <alignment vertical="center" wrapText="1"/>
      <protection locked="0"/>
    </xf>
    <xf numFmtId="170" fontId="3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Fill="1" applyBorder="1" applyAlignment="1">
      <alignment horizontal="center" vertical="center" wrapText="1"/>
      <protection/>
    </xf>
    <xf numFmtId="0" fontId="29" fillId="0" borderId="26" xfId="58" applyFont="1" applyFill="1" applyBorder="1" applyAlignment="1" applyProtection="1">
      <alignment vertical="center" wrapText="1"/>
      <protection/>
    </xf>
    <xf numFmtId="170" fontId="31" fillId="0" borderId="26" xfId="58" applyNumberFormat="1" applyFont="1" applyFill="1" applyBorder="1" applyAlignment="1" applyProtection="1">
      <alignment vertical="center" wrapText="1"/>
      <protection/>
    </xf>
    <xf numFmtId="0" fontId="22" fillId="0" borderId="0" xfId="58" applyFill="1" applyAlignment="1">
      <alignment horizontal="righ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167" fontId="18" fillId="0" borderId="42" xfId="57" applyNumberFormat="1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horizontal="left" vertical="center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/>
      <protection/>
    </xf>
    <xf numFmtId="170" fontId="30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ill="1" applyBorder="1" applyAlignment="1">
      <alignment vertical="center" wrapText="1"/>
      <protection/>
    </xf>
    <xf numFmtId="170" fontId="22" fillId="0" borderId="10" xfId="56" applyNumberFormat="1" applyFill="1" applyBorder="1" applyAlignment="1" applyProtection="1">
      <alignment vertical="center" wrapText="1"/>
      <protection/>
    </xf>
    <xf numFmtId="170" fontId="28" fillId="0" borderId="10" xfId="56" applyNumberFormat="1" applyFont="1" applyFill="1" applyBorder="1" applyAlignment="1" applyProtection="1">
      <alignment horizontal="right" wrapText="1"/>
      <protection/>
    </xf>
    <xf numFmtId="170" fontId="30" fillId="0" borderId="10" xfId="56" applyNumberFormat="1" applyFont="1" applyFill="1" applyBorder="1" applyAlignment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22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ill="1" applyBorder="1" applyAlignment="1">
      <alignment horizontal="center" vertical="center" wrapText="1"/>
      <protection/>
    </xf>
    <xf numFmtId="0" fontId="0" fillId="0" borderId="42" xfId="57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9" xfId="56" applyNumberFormat="1" applyFont="1" applyFill="1" applyBorder="1" applyAlignment="1" applyProtection="1">
      <alignment vertical="center" wrapText="1"/>
      <protection locked="0"/>
    </xf>
    <xf numFmtId="170" fontId="30" fillId="0" borderId="0" xfId="56" applyNumberFormat="1" applyFont="1" applyFill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166" fontId="18" fillId="0" borderId="10" xfId="57" applyNumberFormat="1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0" fillId="0" borderId="42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18" fillId="0" borderId="41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horizontal="left" vertical="center"/>
      <protection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42" xfId="57" applyFont="1" applyFill="1" applyBorder="1" applyAlignment="1">
      <alignment horizontal="left" vertical="center"/>
      <protection/>
    </xf>
    <xf numFmtId="166" fontId="19" fillId="0" borderId="41" xfId="57" applyNumberFormat="1" applyFont="1" applyFill="1" applyBorder="1" applyAlignment="1">
      <alignment vertical="center"/>
      <protection/>
    </xf>
    <xf numFmtId="166" fontId="19" fillId="0" borderId="42" xfId="57" applyNumberFormat="1" applyFont="1" applyFill="1" applyBorder="1" applyAlignment="1">
      <alignment vertical="center"/>
      <protection/>
    </xf>
    <xf numFmtId="166" fontId="19" fillId="0" borderId="43" xfId="57" applyNumberFormat="1" applyFont="1" applyFill="1" applyBorder="1" applyAlignment="1">
      <alignment vertical="center"/>
      <protection/>
    </xf>
    <xf numFmtId="0" fontId="20" fillId="0" borderId="41" xfId="57" applyFont="1" applyFill="1" applyBorder="1" applyAlignment="1">
      <alignment horizontal="left" vertical="center" wrapText="1"/>
      <protection/>
    </xf>
    <xf numFmtId="0" fontId="20" fillId="0" borderId="42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167" fontId="18" fillId="0" borderId="42" xfId="57" applyNumberFormat="1" applyFont="1" applyFill="1" applyBorder="1" applyAlignment="1">
      <alignment horizontal="left" vertical="center"/>
      <protection/>
    </xf>
    <xf numFmtId="0" fontId="0" fillId="0" borderId="41" xfId="57" applyFont="1" applyFill="1" applyBorder="1" applyAlignment="1">
      <alignment vertical="center"/>
      <protection/>
    </xf>
    <xf numFmtId="0" fontId="0" fillId="0" borderId="42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vertical="center" wrapText="1"/>
      <protection/>
    </xf>
    <xf numFmtId="0" fontId="0" fillId="0" borderId="42" xfId="57" applyFont="1" applyFill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0" fontId="0" fillId="16" borderId="41" xfId="57" applyFont="1" applyFill="1" applyBorder="1" applyAlignment="1">
      <alignment horizontal="left" vertical="center" wrapText="1"/>
      <protection/>
    </xf>
    <xf numFmtId="0" fontId="0" fillId="16" borderId="42" xfId="57" applyFont="1" applyFill="1" applyBorder="1" applyAlignment="1">
      <alignment horizontal="left" vertical="center" wrapText="1"/>
      <protection/>
    </xf>
    <xf numFmtId="0" fontId="18" fillId="16" borderId="41" xfId="57" applyFont="1" applyFill="1" applyBorder="1" applyAlignment="1">
      <alignment horizontal="left" vertical="center" wrapText="1"/>
      <protection/>
    </xf>
    <xf numFmtId="0" fontId="18" fillId="16" borderId="42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19" fillId="0" borderId="42" xfId="57" applyFont="1" applyFill="1" applyBorder="1" applyAlignment="1">
      <alignment vertical="center" wrapText="1"/>
      <protection/>
    </xf>
    <xf numFmtId="0" fontId="18" fillId="0" borderId="41" xfId="57" applyFont="1" applyFill="1" applyBorder="1" applyAlignment="1">
      <alignment vertical="center" wrapText="1"/>
      <protection/>
    </xf>
    <xf numFmtId="0" fontId="18" fillId="0" borderId="42" xfId="57" applyFont="1" applyFill="1" applyBorder="1" applyAlignment="1">
      <alignment vertical="center" wrapText="1"/>
      <protection/>
    </xf>
    <xf numFmtId="166" fontId="18" fillId="0" borderId="41" xfId="57" applyNumberFormat="1" applyFont="1" applyFill="1" applyBorder="1" applyAlignment="1">
      <alignment vertical="center"/>
      <protection/>
    </xf>
    <xf numFmtId="166" fontId="18" fillId="0" borderId="42" xfId="57" applyNumberFormat="1" applyFont="1" applyFill="1" applyBorder="1" applyAlignment="1">
      <alignment vertical="center"/>
      <protection/>
    </xf>
    <xf numFmtId="166" fontId="18" fillId="0" borderId="43" xfId="57" applyNumberFormat="1" applyFont="1" applyFill="1" applyBorder="1" applyAlignment="1">
      <alignment vertical="center"/>
      <protection/>
    </xf>
    <xf numFmtId="0" fontId="18" fillId="0" borderId="41" xfId="57" applyFont="1" applyFill="1" applyBorder="1" applyAlignment="1">
      <alignment vertical="center"/>
      <protection/>
    </xf>
    <xf numFmtId="0" fontId="18" fillId="0" borderId="42" xfId="57" applyFont="1" applyFill="1" applyBorder="1" applyAlignment="1">
      <alignment vertical="center"/>
      <protection/>
    </xf>
    <xf numFmtId="0" fontId="18" fillId="0" borderId="41" xfId="57" applyNumberFormat="1" applyFont="1" applyFill="1" applyBorder="1" applyAlignment="1">
      <alignment vertical="center"/>
      <protection/>
    </xf>
    <xf numFmtId="0" fontId="18" fillId="0" borderId="42" xfId="57" applyNumberFormat="1" applyFont="1" applyFill="1" applyBorder="1" applyAlignment="1">
      <alignment vertical="center"/>
      <protection/>
    </xf>
    <xf numFmtId="0" fontId="18" fillId="0" borderId="43" xfId="57" applyNumberFormat="1" applyFont="1" applyFill="1" applyBorder="1" applyAlignment="1">
      <alignment vertical="center"/>
      <protection/>
    </xf>
    <xf numFmtId="0" fontId="20" fillId="0" borderId="54" xfId="0" applyFont="1" applyBorder="1" applyAlignment="1">
      <alignment horizont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19" fillId="0" borderId="43" xfId="57" applyFont="1" applyFill="1" applyBorder="1" applyAlignment="1">
      <alignment horizontal="left" vertical="center" wrapText="1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/>
      <protection/>
    </xf>
    <xf numFmtId="0" fontId="18" fillId="0" borderId="43" xfId="57" applyFont="1" applyFill="1" applyBorder="1" applyAlignment="1">
      <alignment vertical="center" wrapText="1"/>
      <protection/>
    </xf>
    <xf numFmtId="0" fontId="18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170" fontId="29" fillId="0" borderId="57" xfId="56" applyNumberFormat="1" applyFont="1" applyFill="1" applyBorder="1" applyAlignment="1" applyProtection="1">
      <alignment horizontal="center" vertical="center" wrapText="1"/>
      <protection/>
    </xf>
    <xf numFmtId="170" fontId="29" fillId="0" borderId="58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6" fillId="0" borderId="10" xfId="56" applyNumberFormat="1" applyFont="1" applyFill="1" applyBorder="1" applyAlignment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59" xfId="56" applyNumberFormat="1" applyFont="1" applyFill="1" applyBorder="1" applyAlignment="1" applyProtection="1">
      <alignment horizontal="center" vertical="center" wrapText="1"/>
      <protection/>
    </xf>
    <xf numFmtId="0" fontId="34" fillId="0" borderId="44" xfId="59" applyFont="1" applyFill="1" applyBorder="1" applyAlignment="1" applyProtection="1">
      <alignment horizontal="left" vertical="center" indent="1"/>
      <protection/>
    </xf>
    <xf numFmtId="0" fontId="34" fillId="0" borderId="60" xfId="59" applyFont="1" applyFill="1" applyBorder="1" applyAlignment="1" applyProtection="1">
      <alignment horizontal="left" vertical="center" indent="1"/>
      <protection/>
    </xf>
    <xf numFmtId="0" fontId="34" fillId="0" borderId="24" xfId="59" applyFont="1" applyFill="1" applyBorder="1" applyAlignment="1" applyProtection="1">
      <alignment horizontal="left" vertical="center" indent="1"/>
      <protection/>
    </xf>
    <xf numFmtId="0" fontId="26" fillId="0" borderId="0" xfId="59" applyFont="1" applyFill="1" applyAlignment="1" applyProtection="1">
      <alignment horizontal="center" wrapText="1"/>
      <protection/>
    </xf>
    <xf numFmtId="0" fontId="26" fillId="0" borderId="0" xfId="59" applyFont="1" applyFill="1" applyAlignment="1" applyProtection="1">
      <alignment horizontal="center"/>
      <protection/>
    </xf>
    <xf numFmtId="0" fontId="30" fillId="0" borderId="45" xfId="56" applyFont="1" applyBorder="1" applyAlignment="1" applyProtection="1">
      <alignment horizontal="left" vertical="center" indent="2"/>
      <protection/>
    </xf>
    <xf numFmtId="0" fontId="30" fillId="0" borderId="47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3" xfId="56" applyNumberFormat="1" applyFont="1" applyFill="1" applyBorder="1" applyAlignment="1" applyProtection="1">
      <alignment horizontal="center" vertical="center" wrapText="1"/>
      <protection/>
    </xf>
    <xf numFmtId="170" fontId="29" fillId="0" borderId="61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32" fillId="0" borderId="62" xfId="58" applyFont="1" applyFill="1" applyBorder="1" applyAlignment="1">
      <alignment horizontal="justify" vertical="center" wrapText="1"/>
      <protection/>
    </xf>
    <xf numFmtId="0" fontId="37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8"/>
  <sheetViews>
    <sheetView view="pageLayout" workbookViewId="0" topLeftCell="A1">
      <selection activeCell="AE76" sqref="AE76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8.140625" style="0" customWidth="1"/>
    <col min="32" max="32" width="12.421875" style="0" customWidth="1"/>
    <col min="33" max="33" width="11.7109375" style="0" customWidth="1"/>
    <col min="34" max="34" width="13.421875" style="0" customWidth="1"/>
  </cols>
  <sheetData>
    <row r="1" spans="1:27" ht="12.75">
      <c r="A1" s="249"/>
      <c r="B1" s="249"/>
      <c r="C1" s="249"/>
      <c r="D1" s="249"/>
      <c r="E1" s="249"/>
      <c r="F1" s="24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4" ht="12.75">
      <c r="F2" s="1" t="s">
        <v>510</v>
      </c>
      <c r="AF2" s="7"/>
      <c r="AG2" s="7"/>
      <c r="AH2" s="7"/>
    </row>
    <row r="3" spans="1:27" ht="12.75">
      <c r="A3" s="250"/>
      <c r="B3" s="250"/>
      <c r="C3" s="250"/>
      <c r="D3" s="250"/>
      <c r="E3" s="250"/>
      <c r="F3" s="250"/>
      <c r="G3" s="250"/>
      <c r="H3" s="250"/>
      <c r="I3" s="250"/>
      <c r="AA3" s="1"/>
    </row>
    <row r="4" spans="1:34" ht="12.75">
      <c r="A4" s="288"/>
      <c r="B4" s="288"/>
      <c r="C4" s="288"/>
      <c r="D4" s="288"/>
      <c r="E4" s="288"/>
      <c r="F4" s="28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27" ht="12.75">
      <c r="A5" s="249" t="s">
        <v>161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</row>
    <row r="7" spans="1:34" ht="12.75" customHeight="1">
      <c r="A7" s="250" t="s">
        <v>162</v>
      </c>
      <c r="B7" s="250"/>
      <c r="C7" s="250"/>
      <c r="D7" s="250"/>
      <c r="E7" s="250"/>
      <c r="F7" s="250"/>
      <c r="G7" s="250"/>
      <c r="H7" s="250"/>
      <c r="I7" s="250"/>
      <c r="AA7" s="1" t="s">
        <v>109</v>
      </c>
      <c r="AE7" s="1" t="s">
        <v>511</v>
      </c>
      <c r="AF7" s="146" t="s">
        <v>159</v>
      </c>
      <c r="AG7" s="146" t="s">
        <v>160</v>
      </c>
      <c r="AH7" s="146" t="s">
        <v>363</v>
      </c>
    </row>
    <row r="8" spans="1:34" ht="12.75" customHeight="1">
      <c r="A8" s="134"/>
      <c r="B8" s="134"/>
      <c r="C8" s="134"/>
      <c r="D8" s="134"/>
      <c r="E8" s="134"/>
      <c r="F8" s="134"/>
      <c r="G8" s="134"/>
      <c r="H8" s="134"/>
      <c r="I8" s="134"/>
      <c r="AA8" s="1"/>
      <c r="AE8" s="1" t="s">
        <v>512</v>
      </c>
      <c r="AF8" s="1" t="s">
        <v>512</v>
      </c>
      <c r="AG8" s="1" t="s">
        <v>512</v>
      </c>
      <c r="AH8" s="1" t="s">
        <v>512</v>
      </c>
    </row>
    <row r="9" spans="1:34" ht="12.75" customHeight="1">
      <c r="A9" s="283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5" t="s">
        <v>164</v>
      </c>
      <c r="AB9" s="286"/>
      <c r="AC9" s="286"/>
      <c r="AD9" s="287"/>
      <c r="AE9">
        <v>8510580</v>
      </c>
      <c r="AF9">
        <v>26352000</v>
      </c>
      <c r="AG9">
        <v>49225192</v>
      </c>
      <c r="AH9">
        <f aca="true" t="shared" si="0" ref="AH9:AH41">SUM(AE9,AF9,AG9)</f>
        <v>84087772</v>
      </c>
    </row>
    <row r="10" spans="1:34" ht="12.75" customHeight="1">
      <c r="A10" s="283" t="s">
        <v>165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44" t="s">
        <v>166</v>
      </c>
      <c r="AB10" s="244"/>
      <c r="AC10" s="244"/>
      <c r="AD10" s="244"/>
      <c r="AE10">
        <v>0</v>
      </c>
      <c r="AF10">
        <v>0</v>
      </c>
      <c r="AG10">
        <v>0</v>
      </c>
      <c r="AH10">
        <f t="shared" si="0"/>
        <v>0</v>
      </c>
    </row>
    <row r="11" spans="1:34" ht="12.75" customHeight="1" hidden="1">
      <c r="A11" s="283" t="s">
        <v>167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44" t="s">
        <v>168</v>
      </c>
      <c r="AB11" s="244"/>
      <c r="AC11" s="244"/>
      <c r="AD11" s="244"/>
      <c r="AH11">
        <f t="shared" si="0"/>
        <v>0</v>
      </c>
    </row>
    <row r="12" spans="1:34" ht="12.75" customHeight="1">
      <c r="A12" s="278" t="s">
        <v>169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44" t="s">
        <v>170</v>
      </c>
      <c r="AB12" s="244"/>
      <c r="AC12" s="244"/>
      <c r="AD12" s="244"/>
      <c r="AE12">
        <v>200000</v>
      </c>
      <c r="AF12">
        <v>0</v>
      </c>
      <c r="AG12">
        <v>563000</v>
      </c>
      <c r="AH12">
        <f t="shared" si="0"/>
        <v>763000</v>
      </c>
    </row>
    <row r="13" spans="1:34" ht="12.75" customHeight="1" hidden="1">
      <c r="A13" s="278" t="s">
        <v>171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44" t="s">
        <v>172</v>
      </c>
      <c r="AB13" s="244"/>
      <c r="AC13" s="244"/>
      <c r="AD13" s="244"/>
      <c r="AH13">
        <f t="shared" si="0"/>
        <v>0</v>
      </c>
    </row>
    <row r="14" spans="1:34" ht="12.75" customHeight="1">
      <c r="A14" s="278" t="s">
        <v>173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44" t="s">
        <v>174</v>
      </c>
      <c r="AB14" s="244"/>
      <c r="AC14" s="244"/>
      <c r="AD14" s="244"/>
      <c r="AE14">
        <v>933645</v>
      </c>
      <c r="AF14">
        <v>990000</v>
      </c>
      <c r="AG14">
        <v>219830</v>
      </c>
      <c r="AH14">
        <f t="shared" si="0"/>
        <v>2143475</v>
      </c>
    </row>
    <row r="15" spans="1:34" ht="12.75" customHeight="1">
      <c r="A15" s="278" t="s">
        <v>175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44" t="s">
        <v>176</v>
      </c>
      <c r="AB15" s="244"/>
      <c r="AC15" s="244"/>
      <c r="AD15" s="244"/>
      <c r="AE15">
        <v>200000</v>
      </c>
      <c r="AF15">
        <v>1400000</v>
      </c>
      <c r="AG15">
        <v>3400000</v>
      </c>
      <c r="AH15">
        <f t="shared" si="0"/>
        <v>5000000</v>
      </c>
    </row>
    <row r="16" spans="1:34" ht="12.75" customHeight="1" hidden="1">
      <c r="A16" s="278" t="s">
        <v>177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80" t="s">
        <v>178</v>
      </c>
      <c r="AB16" s="281"/>
      <c r="AC16" s="281"/>
      <c r="AD16" s="282"/>
      <c r="AH16">
        <f t="shared" si="0"/>
        <v>0</v>
      </c>
    </row>
    <row r="17" spans="1:34" ht="12.75" customHeight="1">
      <c r="A17" s="247" t="s">
        <v>179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4" t="s">
        <v>180</v>
      </c>
      <c r="AB17" s="244"/>
      <c r="AC17" s="244"/>
      <c r="AD17" s="244"/>
      <c r="AE17">
        <v>30000</v>
      </c>
      <c r="AF17">
        <v>558384</v>
      </c>
      <c r="AG17">
        <v>546200</v>
      </c>
      <c r="AH17">
        <f t="shared" si="0"/>
        <v>1134584</v>
      </c>
    </row>
    <row r="18" spans="1:34" ht="12.75" customHeight="1" hidden="1">
      <c r="A18" s="247" t="s">
        <v>181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4" t="s">
        <v>182</v>
      </c>
      <c r="AB18" s="244"/>
      <c r="AC18" s="244"/>
      <c r="AD18" s="244"/>
      <c r="AH18">
        <f t="shared" si="0"/>
        <v>0</v>
      </c>
    </row>
    <row r="19" spans="1:34" ht="12.75" customHeight="1" hidden="1">
      <c r="A19" s="247" t="s">
        <v>183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4" t="s">
        <v>184</v>
      </c>
      <c r="AB19" s="244"/>
      <c r="AC19" s="244"/>
      <c r="AD19" s="244"/>
      <c r="AH19">
        <f t="shared" si="0"/>
        <v>0</v>
      </c>
    </row>
    <row r="20" spans="1:34" ht="23.25" customHeight="1" hidden="1">
      <c r="A20" s="247" t="s">
        <v>185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4" t="s">
        <v>186</v>
      </c>
      <c r="AB20" s="244"/>
      <c r="AC20" s="244"/>
      <c r="AD20" s="244"/>
      <c r="AH20">
        <f t="shared" si="0"/>
        <v>0</v>
      </c>
    </row>
    <row r="21" spans="1:34" ht="12.75">
      <c r="A21" s="247" t="s">
        <v>187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4" t="s">
        <v>188</v>
      </c>
      <c r="AB21" s="244"/>
      <c r="AC21" s="244"/>
      <c r="AD21" s="244"/>
      <c r="AE21">
        <v>852000</v>
      </c>
      <c r="AF21">
        <v>460000</v>
      </c>
      <c r="AG21">
        <v>1100000</v>
      </c>
      <c r="AH21">
        <f t="shared" si="0"/>
        <v>2412000</v>
      </c>
    </row>
    <row r="22" spans="1:34" ht="12.75">
      <c r="A22" s="247" t="s">
        <v>177</v>
      </c>
      <c r="B22" s="248"/>
      <c r="C22" s="248"/>
      <c r="D22" s="248"/>
      <c r="E22" s="248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0" t="s">
        <v>178</v>
      </c>
      <c r="AB22" s="200"/>
      <c r="AC22" s="200"/>
      <c r="AD22" s="200"/>
      <c r="AE22">
        <v>0</v>
      </c>
      <c r="AF22">
        <v>0</v>
      </c>
      <c r="AG22">
        <v>219000</v>
      </c>
      <c r="AH22">
        <f t="shared" si="0"/>
        <v>219000</v>
      </c>
    </row>
    <row r="23" spans="1:34" s="1" customFormat="1" ht="12.75" customHeight="1">
      <c r="A23" s="276" t="s">
        <v>517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63" t="s">
        <v>189</v>
      </c>
      <c r="AB23" s="263"/>
      <c r="AC23" s="263"/>
      <c r="AD23" s="263"/>
      <c r="AE23" s="1">
        <f>SUM(AE9:AE22)</f>
        <v>10726225</v>
      </c>
      <c r="AF23" s="1">
        <f>SUM(AF9:AF22)</f>
        <v>29760384</v>
      </c>
      <c r="AG23" s="1">
        <f>SUM(AG9:AG22)</f>
        <v>55273222</v>
      </c>
      <c r="AH23" s="1">
        <f>SUM(AH9:AH22)</f>
        <v>95759831</v>
      </c>
    </row>
    <row r="24" spans="1:34" ht="12.75" customHeight="1">
      <c r="A24" s="247" t="s">
        <v>190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4" t="s">
        <v>191</v>
      </c>
      <c r="AB24" s="244"/>
      <c r="AC24" s="244"/>
      <c r="AD24" s="244"/>
      <c r="AE24">
        <v>8836400</v>
      </c>
      <c r="AF24">
        <v>0</v>
      </c>
      <c r="AG24">
        <v>0</v>
      </c>
      <c r="AH24">
        <f t="shared" si="0"/>
        <v>8836400</v>
      </c>
    </row>
    <row r="25" spans="1:34" ht="12.75" customHeight="1" hidden="1">
      <c r="A25" s="247" t="s">
        <v>192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4" t="s">
        <v>193</v>
      </c>
      <c r="AB25" s="244"/>
      <c r="AC25" s="244"/>
      <c r="AD25" s="244"/>
      <c r="AH25">
        <f t="shared" si="0"/>
        <v>0</v>
      </c>
    </row>
    <row r="26" spans="1:34" ht="12.75" customHeight="1">
      <c r="A26" s="247" t="s">
        <v>546</v>
      </c>
      <c r="B26" s="248"/>
      <c r="C26" s="248"/>
      <c r="D26" s="248"/>
      <c r="E26" s="248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0" t="s">
        <v>193</v>
      </c>
      <c r="AB26" s="200"/>
      <c r="AC26" s="200"/>
      <c r="AD26" s="200"/>
      <c r="AE26">
        <v>1800000</v>
      </c>
      <c r="AF26">
        <v>0</v>
      </c>
      <c r="AG26">
        <v>0</v>
      </c>
      <c r="AH26">
        <f t="shared" si="0"/>
        <v>1800000</v>
      </c>
    </row>
    <row r="27" spans="1:34" ht="12.75" customHeight="1">
      <c r="A27" s="251" t="s">
        <v>194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44" t="s">
        <v>195</v>
      </c>
      <c r="AB27" s="244"/>
      <c r="AC27" s="244"/>
      <c r="AD27" s="244"/>
      <c r="AE27">
        <v>400000</v>
      </c>
      <c r="AF27">
        <v>0</v>
      </c>
      <c r="AG27">
        <v>440000</v>
      </c>
      <c r="AH27">
        <f t="shared" si="0"/>
        <v>840000</v>
      </c>
    </row>
    <row r="28" spans="1:34" s="1" customFormat="1" ht="12.75" customHeight="1">
      <c r="A28" s="270" t="s">
        <v>518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63" t="s">
        <v>196</v>
      </c>
      <c r="AB28" s="263"/>
      <c r="AC28" s="263"/>
      <c r="AD28" s="263"/>
      <c r="AE28" s="1">
        <f>SUM(AE24:AE27)</f>
        <v>11036400</v>
      </c>
      <c r="AF28" s="1">
        <f>SUM(AF24:AF27)</f>
        <v>0</v>
      </c>
      <c r="AG28" s="1">
        <f>SUM(AG24:AG27)</f>
        <v>440000</v>
      </c>
      <c r="AH28" s="1">
        <f t="shared" si="0"/>
        <v>11476400</v>
      </c>
    </row>
    <row r="29" spans="1:34" s="1" customFormat="1" ht="12.75" customHeight="1">
      <c r="A29" s="276" t="s">
        <v>519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63" t="s">
        <v>197</v>
      </c>
      <c r="AB29" s="263"/>
      <c r="AC29" s="263"/>
      <c r="AD29" s="263"/>
      <c r="AE29" s="1">
        <f>SUM(AE28,AE23)</f>
        <v>21762625</v>
      </c>
      <c r="AF29" s="1">
        <f>SUM(AF28,AF23)</f>
        <v>29760384</v>
      </c>
      <c r="AG29" s="1">
        <f>SUM(AG28,AG23)</f>
        <v>55713222</v>
      </c>
      <c r="AH29" s="1">
        <f>SUM(AH28,AH23)</f>
        <v>107236231</v>
      </c>
    </row>
    <row r="30" spans="1:41" s="1" customFormat="1" ht="12.75" customHeight="1">
      <c r="A30" s="270" t="s">
        <v>198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63" t="s">
        <v>199</v>
      </c>
      <c r="AB30" s="263"/>
      <c r="AC30" s="263"/>
      <c r="AD30" s="263"/>
      <c r="AE30" s="1">
        <v>4257306</v>
      </c>
      <c r="AF30" s="1">
        <v>5969962</v>
      </c>
      <c r="AG30" s="1">
        <v>11233228</v>
      </c>
      <c r="AH30" s="1">
        <f t="shared" si="0"/>
        <v>21460496</v>
      </c>
      <c r="AO30" s="1" t="s">
        <v>516</v>
      </c>
    </row>
    <row r="31" spans="1:34" ht="12.75" customHeight="1">
      <c r="A31" s="247" t="s">
        <v>200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4" t="s">
        <v>201</v>
      </c>
      <c r="AB31" s="244"/>
      <c r="AC31" s="244"/>
      <c r="AD31" s="244"/>
      <c r="AE31">
        <v>764000</v>
      </c>
      <c r="AF31">
        <v>80000</v>
      </c>
      <c r="AG31">
        <v>1270000</v>
      </c>
      <c r="AH31">
        <f t="shared" si="0"/>
        <v>2114000</v>
      </c>
    </row>
    <row r="32" spans="1:34" ht="12.75" customHeight="1">
      <c r="A32" s="247" t="s">
        <v>202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4" t="s">
        <v>203</v>
      </c>
      <c r="AB32" s="244"/>
      <c r="AC32" s="244"/>
      <c r="AD32" s="244"/>
      <c r="AE32">
        <v>1220000</v>
      </c>
      <c r="AF32">
        <v>300000</v>
      </c>
      <c r="AG32" s="148">
        <v>19150000</v>
      </c>
      <c r="AH32">
        <f t="shared" si="0"/>
        <v>20670000</v>
      </c>
    </row>
    <row r="33" spans="1:34" ht="12.75" customHeight="1" hidden="1">
      <c r="A33" s="247" t="s">
        <v>204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4" t="s">
        <v>205</v>
      </c>
      <c r="AB33" s="244"/>
      <c r="AC33" s="244"/>
      <c r="AD33" s="244"/>
      <c r="AH33">
        <f t="shared" si="0"/>
        <v>0</v>
      </c>
    </row>
    <row r="34" spans="1:34" s="1" customFormat="1" ht="12.75" customHeight="1">
      <c r="A34" s="270" t="s">
        <v>520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63" t="s">
        <v>206</v>
      </c>
      <c r="AB34" s="263"/>
      <c r="AC34" s="263"/>
      <c r="AD34" s="263"/>
      <c r="AE34" s="1">
        <f>SUM(AE31:AE32)</f>
        <v>1984000</v>
      </c>
      <c r="AF34" s="1">
        <f>SUM(AF31:AF33)</f>
        <v>380000</v>
      </c>
      <c r="AG34" s="1">
        <f>SUM(AG31:AG33)</f>
        <v>20420000</v>
      </c>
      <c r="AH34" s="1">
        <f t="shared" si="0"/>
        <v>22784000</v>
      </c>
    </row>
    <row r="35" spans="1:34" ht="12.75" customHeight="1">
      <c r="A35" s="247" t="s">
        <v>207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4" t="s">
        <v>208</v>
      </c>
      <c r="AB35" s="244"/>
      <c r="AC35" s="244"/>
      <c r="AD35" s="244"/>
      <c r="AE35">
        <v>1914710</v>
      </c>
      <c r="AF35">
        <v>600000</v>
      </c>
      <c r="AG35">
        <v>430000</v>
      </c>
      <c r="AH35">
        <f t="shared" si="0"/>
        <v>2944710</v>
      </c>
    </row>
    <row r="36" spans="1:34" ht="12.75" customHeight="1">
      <c r="A36" s="247" t="s">
        <v>209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4" t="s">
        <v>210</v>
      </c>
      <c r="AB36" s="244"/>
      <c r="AC36" s="244"/>
      <c r="AD36" s="244"/>
      <c r="AE36">
        <v>170000</v>
      </c>
      <c r="AF36">
        <v>102000</v>
      </c>
      <c r="AG36" s="148">
        <v>40000</v>
      </c>
      <c r="AH36">
        <f t="shared" si="0"/>
        <v>312000</v>
      </c>
    </row>
    <row r="37" spans="1:34" s="1" customFormat="1" ht="12.75" customHeight="1">
      <c r="A37" s="270" t="s">
        <v>521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63" t="s">
        <v>211</v>
      </c>
      <c r="AB37" s="263"/>
      <c r="AC37" s="263"/>
      <c r="AD37" s="263"/>
      <c r="AE37" s="1">
        <f>SUM(AE35:AE36)</f>
        <v>2084710</v>
      </c>
      <c r="AF37" s="1">
        <f>SUM(AF35:AF36)</f>
        <v>702000</v>
      </c>
      <c r="AG37" s="1">
        <f>SUM(AG35:AG36)</f>
        <v>470000</v>
      </c>
      <c r="AH37" s="1">
        <f t="shared" si="0"/>
        <v>3256710</v>
      </c>
    </row>
    <row r="38" spans="1:34" ht="12.75" customHeight="1">
      <c r="A38" s="247" t="s">
        <v>212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4" t="s">
        <v>213</v>
      </c>
      <c r="AB38" s="244"/>
      <c r="AC38" s="244"/>
      <c r="AD38" s="244"/>
      <c r="AE38">
        <v>6630000</v>
      </c>
      <c r="AF38">
        <v>800000</v>
      </c>
      <c r="AG38">
        <v>1600000</v>
      </c>
      <c r="AH38">
        <f t="shared" si="0"/>
        <v>9030000</v>
      </c>
    </row>
    <row r="39" spans="1:34" ht="12.75" customHeight="1">
      <c r="A39" s="247" t="s">
        <v>214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4" t="s">
        <v>215</v>
      </c>
      <c r="AB39" s="244"/>
      <c r="AC39" s="244"/>
      <c r="AD39" s="244"/>
      <c r="AE39">
        <v>1266400</v>
      </c>
      <c r="AF39">
        <v>120000</v>
      </c>
      <c r="AG39" s="148">
        <v>0</v>
      </c>
      <c r="AH39">
        <f t="shared" si="0"/>
        <v>1386400</v>
      </c>
    </row>
    <row r="40" spans="1:34" ht="12.75" customHeight="1">
      <c r="A40" s="247" t="s">
        <v>216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4" t="s">
        <v>217</v>
      </c>
      <c r="AB40" s="244"/>
      <c r="AC40" s="244"/>
      <c r="AD40" s="244"/>
      <c r="AE40">
        <v>4930000</v>
      </c>
      <c r="AF40">
        <v>500000</v>
      </c>
      <c r="AG40" s="148">
        <v>2700000</v>
      </c>
      <c r="AH40">
        <f t="shared" si="0"/>
        <v>8130000</v>
      </c>
    </row>
    <row r="41" spans="1:34" ht="12.75" customHeight="1" hidden="1">
      <c r="A41" s="274" t="s">
        <v>218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44" t="s">
        <v>219</v>
      </c>
      <c r="AB41" s="244"/>
      <c r="AC41" s="244"/>
      <c r="AD41" s="244"/>
      <c r="AG41" s="148"/>
      <c r="AH41">
        <f t="shared" si="0"/>
        <v>0</v>
      </c>
    </row>
    <row r="42" spans="1:34" ht="12.75" customHeight="1">
      <c r="A42" s="251" t="s">
        <v>220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44" t="s">
        <v>221</v>
      </c>
      <c r="AB42" s="244"/>
      <c r="AC42" s="244"/>
      <c r="AD42" s="244"/>
      <c r="AE42">
        <v>8280560</v>
      </c>
      <c r="AF42">
        <v>300000</v>
      </c>
      <c r="AG42" s="148">
        <v>1287000</v>
      </c>
      <c r="AH42">
        <f aca="true" t="shared" si="1" ref="AH42:AH97">SUM(AE42,AF42,AG42)</f>
        <v>9867560</v>
      </c>
    </row>
    <row r="43" spans="1:34" ht="12.75" customHeight="1">
      <c r="A43" s="247" t="s">
        <v>222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4" t="s">
        <v>223</v>
      </c>
      <c r="AB43" s="244"/>
      <c r="AC43" s="244"/>
      <c r="AD43" s="244"/>
      <c r="AE43">
        <v>8100000</v>
      </c>
      <c r="AF43">
        <v>1637000</v>
      </c>
      <c r="AG43" s="148">
        <v>925000</v>
      </c>
      <c r="AH43">
        <f t="shared" si="1"/>
        <v>10662000</v>
      </c>
    </row>
    <row r="44" spans="1:34" s="1" customFormat="1" ht="12.75" customHeight="1">
      <c r="A44" s="270" t="s">
        <v>522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63" t="s">
        <v>224</v>
      </c>
      <c r="AB44" s="263"/>
      <c r="AC44" s="263"/>
      <c r="AD44" s="263"/>
      <c r="AE44" s="1">
        <f>SUM(AE38:AE43)</f>
        <v>29206960</v>
      </c>
      <c r="AF44" s="1">
        <f>SUM(AF38:AF43)</f>
        <v>3357000</v>
      </c>
      <c r="AG44" s="1">
        <f>SUM(AG38:AG43)</f>
        <v>6512000</v>
      </c>
      <c r="AH44" s="1">
        <f t="shared" si="1"/>
        <v>39075960</v>
      </c>
    </row>
    <row r="45" spans="1:34" ht="12.75" customHeight="1">
      <c r="A45" s="247" t="s">
        <v>225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4" t="s">
        <v>226</v>
      </c>
      <c r="AB45" s="244"/>
      <c r="AC45" s="244"/>
      <c r="AD45" s="244"/>
      <c r="AE45">
        <v>260000</v>
      </c>
      <c r="AF45">
        <v>912000</v>
      </c>
      <c r="AG45">
        <v>225000</v>
      </c>
      <c r="AH45">
        <f t="shared" si="1"/>
        <v>1397000</v>
      </c>
    </row>
    <row r="46" spans="1:34" ht="12.75" customHeight="1">
      <c r="A46" s="247" t="s">
        <v>227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4" t="s">
        <v>228</v>
      </c>
      <c r="AB46" s="244"/>
      <c r="AC46" s="244"/>
      <c r="AD46" s="244"/>
      <c r="AE46">
        <v>0</v>
      </c>
      <c r="AF46">
        <v>0</v>
      </c>
      <c r="AH46">
        <f t="shared" si="1"/>
        <v>0</v>
      </c>
    </row>
    <row r="47" spans="1:34" s="1" customFormat="1" ht="12.75" customHeight="1">
      <c r="A47" s="270" t="s">
        <v>229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63" t="s">
        <v>230</v>
      </c>
      <c r="AB47" s="263"/>
      <c r="AC47" s="263"/>
      <c r="AD47" s="263"/>
      <c r="AE47" s="1">
        <f>SUM(AE45:AE46)</f>
        <v>260000</v>
      </c>
      <c r="AF47" s="1">
        <f>SUM(AF45:AF46)</f>
        <v>912000</v>
      </c>
      <c r="AG47" s="1">
        <f>SUM(AG45:AG46)</f>
        <v>225000</v>
      </c>
      <c r="AH47" s="1">
        <f t="shared" si="1"/>
        <v>1397000</v>
      </c>
    </row>
    <row r="48" spans="1:34" ht="12.75" customHeight="1">
      <c r="A48" s="247" t="s">
        <v>231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4" t="s">
        <v>232</v>
      </c>
      <c r="AB48" s="244"/>
      <c r="AC48" s="244"/>
      <c r="AD48" s="244"/>
      <c r="AE48">
        <v>8835039</v>
      </c>
      <c r="AF48">
        <v>1180930</v>
      </c>
      <c r="AG48">
        <v>7398540</v>
      </c>
      <c r="AH48">
        <f t="shared" si="1"/>
        <v>17414509</v>
      </c>
    </row>
    <row r="49" spans="1:34" ht="12.75" customHeight="1">
      <c r="A49" s="247" t="s">
        <v>233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4" t="s">
        <v>234</v>
      </c>
      <c r="AB49" s="244"/>
      <c r="AC49" s="244"/>
      <c r="AD49" s="244"/>
      <c r="AE49">
        <v>1404000</v>
      </c>
      <c r="AF49">
        <v>0</v>
      </c>
      <c r="AG49">
        <v>5125976</v>
      </c>
      <c r="AH49">
        <f t="shared" si="1"/>
        <v>6529976</v>
      </c>
    </row>
    <row r="50" spans="1:34" ht="12.75" customHeight="1" hidden="1">
      <c r="A50" s="247" t="s">
        <v>235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4" t="s">
        <v>236</v>
      </c>
      <c r="AB50" s="244"/>
      <c r="AC50" s="244"/>
      <c r="AD50" s="244"/>
      <c r="AH50">
        <f t="shared" si="1"/>
        <v>0</v>
      </c>
    </row>
    <row r="51" spans="1:34" ht="12.75" hidden="1">
      <c r="A51" s="247" t="s">
        <v>237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4" t="s">
        <v>238</v>
      </c>
      <c r="AB51" s="244"/>
      <c r="AC51" s="244"/>
      <c r="AD51" s="244"/>
      <c r="AH51">
        <f t="shared" si="1"/>
        <v>0</v>
      </c>
    </row>
    <row r="52" spans="1:34" ht="12.75">
      <c r="A52" s="247" t="s">
        <v>239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4" t="s">
        <v>240</v>
      </c>
      <c r="AB52" s="244"/>
      <c r="AC52" s="244"/>
      <c r="AD52" s="244"/>
      <c r="AE52">
        <v>300000</v>
      </c>
      <c r="AF52">
        <v>0</v>
      </c>
      <c r="AG52">
        <v>0</v>
      </c>
      <c r="AH52">
        <f t="shared" si="1"/>
        <v>300000</v>
      </c>
    </row>
    <row r="53" spans="1:34" s="1" customFormat="1" ht="12.75">
      <c r="A53" s="270" t="s">
        <v>241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63" t="s">
        <v>242</v>
      </c>
      <c r="AB53" s="263"/>
      <c r="AC53" s="263"/>
      <c r="AD53" s="263"/>
      <c r="AE53" s="1">
        <f>SUM(AE48:AE52)</f>
        <v>10539039</v>
      </c>
      <c r="AF53" s="1">
        <f>SUM(AF48:AF52)</f>
        <v>1180930</v>
      </c>
      <c r="AG53" s="1">
        <f>SUM(AG48:AG52)</f>
        <v>12524516</v>
      </c>
      <c r="AH53" s="1">
        <f t="shared" si="1"/>
        <v>24244485</v>
      </c>
    </row>
    <row r="54" spans="1:34" s="1" customFormat="1" ht="12.75">
      <c r="A54" s="270" t="s">
        <v>550</v>
      </c>
      <c r="B54" s="271"/>
      <c r="C54" s="271"/>
      <c r="D54" s="271"/>
      <c r="E54" s="271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2" t="s">
        <v>243</v>
      </c>
      <c r="AB54" s="202"/>
      <c r="AC54" s="202"/>
      <c r="AD54" s="202"/>
      <c r="AE54" s="1">
        <f>SUM(AE34,AE37,AE44,AE47,AE53)</f>
        <v>44074709</v>
      </c>
      <c r="AF54" s="1">
        <f>SUM(AF34,AF37,AF44,AF47,AF53)</f>
        <v>6531930</v>
      </c>
      <c r="AG54" s="1">
        <f>SUM(AG34,AG37,AG44,AG47,AG53)</f>
        <v>40151516</v>
      </c>
      <c r="AH54" s="1">
        <f t="shared" si="1"/>
        <v>90758155</v>
      </c>
    </row>
    <row r="55" spans="1:34" ht="12.75" customHeight="1" hidden="1">
      <c r="A55" s="245" t="s">
        <v>244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4" t="s">
        <v>245</v>
      </c>
      <c r="AB55" s="244"/>
      <c r="AC55" s="244"/>
      <c r="AD55" s="244"/>
      <c r="AH55" s="1">
        <f t="shared" si="1"/>
        <v>0</v>
      </c>
    </row>
    <row r="56" spans="1:34" ht="12.75" customHeight="1" hidden="1">
      <c r="A56" s="245" t="s">
        <v>246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4" t="s">
        <v>247</v>
      </c>
      <c r="AB56" s="244"/>
      <c r="AC56" s="244"/>
      <c r="AD56" s="244"/>
      <c r="AH56" s="1">
        <f t="shared" si="1"/>
        <v>0</v>
      </c>
    </row>
    <row r="57" spans="1:34" ht="12.75" customHeight="1" hidden="1">
      <c r="A57" s="272" t="s">
        <v>248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44" t="s">
        <v>249</v>
      </c>
      <c r="AB57" s="244"/>
      <c r="AC57" s="244"/>
      <c r="AD57" s="244"/>
      <c r="AH57" s="1">
        <f t="shared" si="1"/>
        <v>0</v>
      </c>
    </row>
    <row r="58" spans="1:34" ht="12.75" customHeight="1" hidden="1">
      <c r="A58" s="245" t="s">
        <v>250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4" t="s">
        <v>251</v>
      </c>
      <c r="AB58" s="244"/>
      <c r="AC58" s="244"/>
      <c r="AD58" s="244"/>
      <c r="AH58" s="1">
        <f t="shared" si="1"/>
        <v>0</v>
      </c>
    </row>
    <row r="59" spans="1:34" ht="12.75" customHeight="1" hidden="1">
      <c r="A59" s="268" t="s">
        <v>254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44" t="s">
        <v>255</v>
      </c>
      <c r="AB59" s="244"/>
      <c r="AC59" s="244"/>
      <c r="AD59" s="244"/>
      <c r="AH59" s="1">
        <f t="shared" si="1"/>
        <v>0</v>
      </c>
    </row>
    <row r="60" spans="1:34" ht="12.75" customHeight="1" hidden="1">
      <c r="A60" s="268" t="s">
        <v>256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44" t="s">
        <v>257</v>
      </c>
      <c r="AB60" s="244"/>
      <c r="AC60" s="244"/>
      <c r="AD60" s="244"/>
      <c r="AH60" s="1">
        <f t="shared" si="1"/>
        <v>0</v>
      </c>
    </row>
    <row r="61" spans="1:34" ht="12.75" customHeight="1" hidden="1">
      <c r="A61" s="268" t="s">
        <v>258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44" t="s">
        <v>259</v>
      </c>
      <c r="AB61" s="244"/>
      <c r="AC61" s="244"/>
      <c r="AD61" s="244"/>
      <c r="AH61" s="1">
        <f t="shared" si="1"/>
        <v>0</v>
      </c>
    </row>
    <row r="62" spans="1:34" ht="12.75" customHeight="1" hidden="1">
      <c r="A62" s="268" t="s">
        <v>260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44" t="s">
        <v>261</v>
      </c>
      <c r="AB62" s="244"/>
      <c r="AC62" s="244"/>
      <c r="AD62" s="244"/>
      <c r="AH62" s="1">
        <f t="shared" si="1"/>
        <v>0</v>
      </c>
    </row>
    <row r="63" spans="1:34" ht="12.75" customHeight="1" hidden="1">
      <c r="A63" s="268" t="s">
        <v>262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44" t="s">
        <v>263</v>
      </c>
      <c r="AB63" s="244"/>
      <c r="AC63" s="244"/>
      <c r="AD63" s="244"/>
      <c r="AH63" s="1">
        <f t="shared" si="1"/>
        <v>0</v>
      </c>
    </row>
    <row r="64" spans="1:34" ht="12.75" customHeight="1">
      <c r="A64" s="245" t="s">
        <v>250</v>
      </c>
      <c r="B64" s="246"/>
      <c r="C64" s="246"/>
      <c r="D64" s="246"/>
      <c r="E64" s="246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00" t="s">
        <v>251</v>
      </c>
      <c r="AB64" s="200"/>
      <c r="AC64" s="200"/>
      <c r="AD64" s="200"/>
      <c r="AE64">
        <v>210000</v>
      </c>
      <c r="AF64">
        <v>0</v>
      </c>
      <c r="AG64">
        <v>0</v>
      </c>
      <c r="AH64" s="1">
        <f t="shared" si="1"/>
        <v>210000</v>
      </c>
    </row>
    <row r="65" spans="1:34" ht="12.75" customHeight="1">
      <c r="A65" s="245" t="s">
        <v>557</v>
      </c>
      <c r="B65" s="246"/>
      <c r="C65" s="246"/>
      <c r="D65" s="246"/>
      <c r="E65" s="246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00" t="s">
        <v>252</v>
      </c>
      <c r="AB65" s="200"/>
      <c r="AC65" s="200"/>
      <c r="AD65" s="200"/>
      <c r="AE65">
        <v>1105000</v>
      </c>
      <c r="AF65">
        <v>0</v>
      </c>
      <c r="AG65">
        <v>0</v>
      </c>
      <c r="AH65" s="1">
        <f t="shared" si="1"/>
        <v>1105000</v>
      </c>
    </row>
    <row r="66" spans="1:34" ht="12.75" customHeight="1">
      <c r="A66" s="261" t="s">
        <v>558</v>
      </c>
      <c r="B66" s="262"/>
      <c r="C66" s="262"/>
      <c r="D66" s="262"/>
      <c r="E66" s="262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02" t="s">
        <v>253</v>
      </c>
      <c r="AB66" s="200"/>
      <c r="AC66" s="200"/>
      <c r="AD66" s="200"/>
      <c r="AE66" s="1">
        <f>SUM(AE64:AE65)</f>
        <v>1315000</v>
      </c>
      <c r="AF66" s="1">
        <f>SUM(AF64:AF65)</f>
        <v>0</v>
      </c>
      <c r="AG66" s="1">
        <f>SUM(AG64:AG65)</f>
        <v>0</v>
      </c>
      <c r="AH66" s="1">
        <f>SUM(AH64:AH65)</f>
        <v>1315000</v>
      </c>
    </row>
    <row r="67" spans="1:34" ht="12.75">
      <c r="A67" s="268" t="s">
        <v>264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44" t="s">
        <v>265</v>
      </c>
      <c r="AB67" s="244"/>
      <c r="AC67" s="244"/>
      <c r="AD67" s="244"/>
      <c r="AE67">
        <v>4713171</v>
      </c>
      <c r="AF67">
        <v>0</v>
      </c>
      <c r="AG67">
        <v>0</v>
      </c>
      <c r="AH67" s="1">
        <f t="shared" si="1"/>
        <v>4713171</v>
      </c>
    </row>
    <row r="68" spans="1:34" ht="14.25" customHeight="1" hidden="1">
      <c r="A68" s="268" t="s">
        <v>266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44" t="s">
        <v>267</v>
      </c>
      <c r="AB68" s="244"/>
      <c r="AC68" s="244"/>
      <c r="AD68" s="244"/>
      <c r="AH68" s="1">
        <f t="shared" si="1"/>
        <v>0</v>
      </c>
    </row>
    <row r="69" spans="1:34" ht="12.75" hidden="1">
      <c r="A69" s="268" t="s">
        <v>268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44" t="s">
        <v>269</v>
      </c>
      <c r="AB69" s="244"/>
      <c r="AC69" s="244"/>
      <c r="AD69" s="244"/>
      <c r="AH69" s="1">
        <f t="shared" si="1"/>
        <v>0</v>
      </c>
    </row>
    <row r="70" spans="1:34" ht="12.75" customHeight="1" hidden="1">
      <c r="A70" s="268" t="s">
        <v>270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44" t="s">
        <v>271</v>
      </c>
      <c r="AB70" s="244"/>
      <c r="AC70" s="244"/>
      <c r="AD70" s="244"/>
      <c r="AH70" s="1">
        <f t="shared" si="1"/>
        <v>0</v>
      </c>
    </row>
    <row r="71" spans="1:34" ht="12.75" hidden="1">
      <c r="A71" s="266" t="s">
        <v>272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44" t="s">
        <v>273</v>
      </c>
      <c r="AB71" s="244"/>
      <c r="AC71" s="244"/>
      <c r="AD71" s="244"/>
      <c r="AH71" s="1">
        <f t="shared" si="1"/>
        <v>0</v>
      </c>
    </row>
    <row r="72" spans="1:34" ht="12.75">
      <c r="A72" s="268" t="s">
        <v>274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44" t="s">
        <v>276</v>
      </c>
      <c r="AB72" s="244"/>
      <c r="AC72" s="244"/>
      <c r="AD72" s="244"/>
      <c r="AE72">
        <v>7521236</v>
      </c>
      <c r="AF72">
        <v>0</v>
      </c>
      <c r="AG72">
        <v>0</v>
      </c>
      <c r="AH72" s="1">
        <f t="shared" si="1"/>
        <v>7521236</v>
      </c>
    </row>
    <row r="73" spans="1:34" ht="12.75">
      <c r="A73" s="266" t="s">
        <v>275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44" t="s">
        <v>548</v>
      </c>
      <c r="AB73" s="244"/>
      <c r="AC73" s="244"/>
      <c r="AD73" s="244"/>
      <c r="AE73">
        <v>0</v>
      </c>
      <c r="AF73">
        <v>0</v>
      </c>
      <c r="AG73">
        <v>0</v>
      </c>
      <c r="AH73" s="1">
        <f t="shared" si="1"/>
        <v>0</v>
      </c>
    </row>
    <row r="74" spans="1:34" s="1" customFormat="1" ht="12.75">
      <c r="A74" s="261" t="s">
        <v>523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3" t="s">
        <v>277</v>
      </c>
      <c r="AB74" s="263"/>
      <c r="AC74" s="263"/>
      <c r="AD74" s="263"/>
      <c r="AE74" s="1">
        <f>SUM(AE67:AE73)</f>
        <v>12234407</v>
      </c>
      <c r="AF74" s="1">
        <f>SUM(AF67:AF73)</f>
        <v>0</v>
      </c>
      <c r="AG74" s="1">
        <f>SUM(AG67:AG73)</f>
        <v>0</v>
      </c>
      <c r="AH74" s="1">
        <f t="shared" si="1"/>
        <v>12234407</v>
      </c>
    </row>
    <row r="75" spans="1:34" ht="12.75" hidden="1">
      <c r="A75" s="264" t="s">
        <v>278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44" t="s">
        <v>279</v>
      </c>
      <c r="AB75" s="244"/>
      <c r="AC75" s="244"/>
      <c r="AD75" s="244"/>
      <c r="AH75" s="1">
        <f t="shared" si="1"/>
        <v>0</v>
      </c>
    </row>
    <row r="76" spans="1:34" ht="12.75">
      <c r="A76" s="264" t="s">
        <v>278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44" t="s">
        <v>279</v>
      </c>
      <c r="AB76" s="244"/>
      <c r="AC76" s="244"/>
      <c r="AD76" s="244"/>
      <c r="AE76">
        <v>4350000</v>
      </c>
      <c r="AF76">
        <v>0</v>
      </c>
      <c r="AG76">
        <v>0</v>
      </c>
      <c r="AH76" s="1">
        <f t="shared" si="1"/>
        <v>4350000</v>
      </c>
    </row>
    <row r="77" spans="1:34" ht="12.75" hidden="1">
      <c r="A77" s="264" t="s">
        <v>280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44" t="s">
        <v>281</v>
      </c>
      <c r="AB77" s="244"/>
      <c r="AC77" s="244"/>
      <c r="AD77" s="244"/>
      <c r="AH77" s="1">
        <f t="shared" si="1"/>
        <v>0</v>
      </c>
    </row>
    <row r="78" spans="1:34" ht="12.75">
      <c r="A78" s="204" t="s">
        <v>547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0" t="s">
        <v>281</v>
      </c>
      <c r="AB78" s="200"/>
      <c r="AC78" s="200"/>
      <c r="AD78" s="200"/>
      <c r="AE78">
        <v>250000</v>
      </c>
      <c r="AF78">
        <v>0</v>
      </c>
      <c r="AG78">
        <v>0</v>
      </c>
      <c r="AH78" s="1">
        <f t="shared" si="1"/>
        <v>250000</v>
      </c>
    </row>
    <row r="79" spans="1:34" ht="12.75">
      <c r="A79" s="264" t="s">
        <v>282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44" t="s">
        <v>283</v>
      </c>
      <c r="AB79" s="244"/>
      <c r="AC79" s="244"/>
      <c r="AD79" s="244"/>
      <c r="AE79">
        <v>32385646</v>
      </c>
      <c r="AF79">
        <v>1500000</v>
      </c>
      <c r="AG79">
        <v>11370000</v>
      </c>
      <c r="AH79" s="1">
        <f t="shared" si="1"/>
        <v>45255646</v>
      </c>
    </row>
    <row r="80" spans="1:34" ht="12.75" customHeight="1" hidden="1">
      <c r="A80" s="251" t="s">
        <v>284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44" t="s">
        <v>285</v>
      </c>
      <c r="AB80" s="244"/>
      <c r="AC80" s="244"/>
      <c r="AD80" s="244"/>
      <c r="AH80" s="1">
        <f t="shared" si="1"/>
        <v>0</v>
      </c>
    </row>
    <row r="81" spans="1:34" ht="12.75" customHeight="1" hidden="1">
      <c r="A81" s="251" t="s">
        <v>286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44" t="s">
        <v>287</v>
      </c>
      <c r="AB81" s="244"/>
      <c r="AC81" s="244"/>
      <c r="AD81" s="244"/>
      <c r="AH81" s="1">
        <f t="shared" si="1"/>
        <v>0</v>
      </c>
    </row>
    <row r="82" spans="1:34" ht="12.75" customHeight="1">
      <c r="A82" s="251" t="s">
        <v>288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44" t="s">
        <v>289</v>
      </c>
      <c r="AB82" s="244"/>
      <c r="AC82" s="244"/>
      <c r="AD82" s="244"/>
      <c r="AE82">
        <v>9986233</v>
      </c>
      <c r="AF82">
        <v>405000</v>
      </c>
      <c r="AG82">
        <v>3069900</v>
      </c>
      <c r="AH82" s="1">
        <f t="shared" si="1"/>
        <v>13461133</v>
      </c>
    </row>
    <row r="83" spans="1:34" s="1" customFormat="1" ht="12.75" customHeight="1">
      <c r="A83" s="256" t="s">
        <v>524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63" t="s">
        <v>290</v>
      </c>
      <c r="AB83" s="263"/>
      <c r="AC83" s="263"/>
      <c r="AD83" s="263"/>
      <c r="AE83" s="1">
        <f>SUM(AE76:AE82)</f>
        <v>46971879</v>
      </c>
      <c r="AF83" s="1">
        <f>SUM(AF76:AF82)</f>
        <v>1905000</v>
      </c>
      <c r="AG83" s="1">
        <f>SUM(AG76:AG82)</f>
        <v>14439900</v>
      </c>
      <c r="AH83" s="1">
        <f t="shared" si="1"/>
        <v>63316779</v>
      </c>
    </row>
    <row r="84" spans="1:34" ht="12" customHeight="1">
      <c r="A84" s="245" t="s">
        <v>291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4" t="s">
        <v>292</v>
      </c>
      <c r="AB84" s="244"/>
      <c r="AC84" s="244"/>
      <c r="AD84" s="244"/>
      <c r="AE84">
        <v>76179493</v>
      </c>
      <c r="AF84">
        <v>0</v>
      </c>
      <c r="AG84">
        <v>1300000</v>
      </c>
      <c r="AH84" s="1">
        <f t="shared" si="1"/>
        <v>77479493</v>
      </c>
    </row>
    <row r="85" spans="1:34" ht="12.75" customHeight="1" hidden="1">
      <c r="A85" s="245" t="s">
        <v>293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4" t="s">
        <v>294</v>
      </c>
      <c r="AB85" s="244"/>
      <c r="AC85" s="244"/>
      <c r="AD85" s="244"/>
      <c r="AH85" s="1">
        <f t="shared" si="1"/>
        <v>0</v>
      </c>
    </row>
    <row r="86" spans="1:34" ht="12.75" customHeight="1" hidden="1">
      <c r="A86" s="245" t="s">
        <v>295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4" t="s">
        <v>296</v>
      </c>
      <c r="AB86" s="244"/>
      <c r="AC86" s="244"/>
      <c r="AD86" s="244"/>
      <c r="AH86" s="1">
        <f t="shared" si="1"/>
        <v>0</v>
      </c>
    </row>
    <row r="87" spans="1:34" ht="12.75" customHeight="1">
      <c r="A87" s="245" t="s">
        <v>297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4" t="s">
        <v>298</v>
      </c>
      <c r="AB87" s="244"/>
      <c r="AC87" s="244"/>
      <c r="AD87" s="244"/>
      <c r="AE87">
        <v>20568463</v>
      </c>
      <c r="AF87">
        <v>0</v>
      </c>
      <c r="AG87">
        <v>351000</v>
      </c>
      <c r="AH87" s="1">
        <f t="shared" si="1"/>
        <v>20919463</v>
      </c>
    </row>
    <row r="88" spans="1:34" s="1" customFormat="1" ht="12.75" customHeight="1">
      <c r="A88" s="261" t="s">
        <v>525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3" t="s">
        <v>299</v>
      </c>
      <c r="AB88" s="263"/>
      <c r="AC88" s="263"/>
      <c r="AD88" s="263"/>
      <c r="AE88" s="1">
        <f>SUM(AE84:AE87)</f>
        <v>96747956</v>
      </c>
      <c r="AF88" s="1">
        <f>SUM(AF84:AF87)</f>
        <v>0</v>
      </c>
      <c r="AG88" s="1">
        <f>SUM(AG84:AG87)</f>
        <v>1651000</v>
      </c>
      <c r="AH88" s="1">
        <f t="shared" si="1"/>
        <v>98398956</v>
      </c>
    </row>
    <row r="89" spans="1:34" ht="12.75" customHeight="1" hidden="1">
      <c r="A89" s="245" t="s">
        <v>300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4" t="s">
        <v>301</v>
      </c>
      <c r="AB89" s="244"/>
      <c r="AC89" s="244"/>
      <c r="AD89" s="244"/>
      <c r="AH89" s="1">
        <f t="shared" si="1"/>
        <v>0</v>
      </c>
    </row>
    <row r="90" spans="1:34" ht="12.75" customHeight="1" hidden="1">
      <c r="A90" s="245" t="s">
        <v>302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4" t="s">
        <v>303</v>
      </c>
      <c r="AB90" s="244"/>
      <c r="AC90" s="244"/>
      <c r="AD90" s="244"/>
      <c r="AH90" s="1">
        <f t="shared" si="1"/>
        <v>0</v>
      </c>
    </row>
    <row r="91" spans="1:34" ht="12.75" customHeight="1" hidden="1">
      <c r="A91" s="245" t="s">
        <v>304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4" t="s">
        <v>305</v>
      </c>
      <c r="AB91" s="244"/>
      <c r="AC91" s="244"/>
      <c r="AD91" s="244"/>
      <c r="AH91" s="1">
        <f t="shared" si="1"/>
        <v>0</v>
      </c>
    </row>
    <row r="92" spans="1:34" ht="12.75" customHeight="1" hidden="1">
      <c r="A92" s="245" t="s">
        <v>306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4" t="s">
        <v>307</v>
      </c>
      <c r="AB92" s="244"/>
      <c r="AC92" s="244"/>
      <c r="AD92" s="244"/>
      <c r="AH92" s="1">
        <f t="shared" si="1"/>
        <v>0</v>
      </c>
    </row>
    <row r="93" spans="1:34" ht="12.75" customHeight="1" hidden="1">
      <c r="A93" s="245" t="s">
        <v>308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4" t="s">
        <v>309</v>
      </c>
      <c r="AB93" s="244"/>
      <c r="AC93" s="244"/>
      <c r="AD93" s="244"/>
      <c r="AH93" s="1">
        <f t="shared" si="1"/>
        <v>0</v>
      </c>
    </row>
    <row r="94" spans="1:34" ht="12.75" hidden="1">
      <c r="A94" s="245" t="s">
        <v>310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4" t="s">
        <v>311</v>
      </c>
      <c r="AB94" s="244"/>
      <c r="AC94" s="244"/>
      <c r="AD94" s="244"/>
      <c r="AH94" s="1">
        <f t="shared" si="1"/>
        <v>0</v>
      </c>
    </row>
    <row r="95" spans="1:34" ht="12.75" hidden="1">
      <c r="A95" s="245" t="s">
        <v>312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4" t="s">
        <v>313</v>
      </c>
      <c r="AB95" s="244"/>
      <c r="AC95" s="244"/>
      <c r="AD95" s="244"/>
      <c r="AH95" s="1">
        <f t="shared" si="1"/>
        <v>0</v>
      </c>
    </row>
    <row r="96" spans="1:34" ht="12.75">
      <c r="A96" s="245" t="s">
        <v>314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4" t="s">
        <v>315</v>
      </c>
      <c r="AB96" s="244"/>
      <c r="AC96" s="244"/>
      <c r="AD96" s="244"/>
      <c r="AE96">
        <v>0</v>
      </c>
      <c r="AF96">
        <v>0</v>
      </c>
      <c r="AG96">
        <v>0</v>
      </c>
      <c r="AH96" s="1">
        <f t="shared" si="1"/>
        <v>0</v>
      </c>
    </row>
    <row r="97" spans="1:34" s="1" customFormat="1" ht="12.75">
      <c r="A97" s="261" t="s">
        <v>526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3" t="s">
        <v>316</v>
      </c>
      <c r="AB97" s="263"/>
      <c r="AC97" s="263"/>
      <c r="AD97" s="263"/>
      <c r="AE97" s="1">
        <v>0</v>
      </c>
      <c r="AF97" s="1">
        <f>SUM(AF89:AF96)</f>
        <v>0</v>
      </c>
      <c r="AG97" s="1">
        <f>SUM(AG89:AG96)</f>
        <v>0</v>
      </c>
      <c r="AH97" s="1">
        <f t="shared" si="1"/>
        <v>0</v>
      </c>
    </row>
    <row r="98" spans="1:34" s="1" customFormat="1" ht="12.75">
      <c r="A98" s="256" t="s">
        <v>527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8" t="s">
        <v>317</v>
      </c>
      <c r="AB98" s="259"/>
      <c r="AC98" s="259"/>
      <c r="AD98" s="260"/>
      <c r="AE98" s="1">
        <f>SUM(AE29,AE30,AE54,AE66,AE74,AE83,AE88,AE97)</f>
        <v>227363882</v>
      </c>
      <c r="AF98" s="1">
        <f>SUM(AF29,AF30,AF54,AF66,AF74,AF83,AF88,AF97)</f>
        <v>44167276</v>
      </c>
      <c r="AG98" s="1">
        <f>SUM(AG29,AG30,AG54,AG66,AG74,AG83,AG88,AG97)</f>
        <v>123188866</v>
      </c>
      <c r="AH98" s="1">
        <f>SUM(AH29,AH30,AH54,AH66,AH74,AH83,AH88,AH97)</f>
        <v>394720024</v>
      </c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49" t="s">
        <v>318</v>
      </c>
      <c r="B100" s="249"/>
      <c r="C100" s="249"/>
      <c r="D100" s="249"/>
      <c r="E100" s="249"/>
      <c r="F100" s="2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49" t="s">
        <v>107</v>
      </c>
      <c r="B101" s="249"/>
      <c r="C101" s="249"/>
      <c r="D101" s="249"/>
      <c r="E101" s="249"/>
      <c r="F101" s="2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34" ht="12.75">
      <c r="A102" s="250" t="s">
        <v>108</v>
      </c>
      <c r="B102" s="250"/>
      <c r="C102" s="250"/>
      <c r="D102" s="250"/>
      <c r="E102" s="250"/>
      <c r="F102" s="25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 t="s">
        <v>109</v>
      </c>
      <c r="AE102" s="146" t="s">
        <v>511</v>
      </c>
      <c r="AF102" s="146" t="s">
        <v>159</v>
      </c>
      <c r="AG102" s="146" t="s">
        <v>160</v>
      </c>
      <c r="AH102" s="146" t="s">
        <v>363</v>
      </c>
    </row>
    <row r="103" spans="1:34" ht="12.75" hidden="1">
      <c r="A103" s="241" t="s">
        <v>319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3"/>
      <c r="AA103" s="234" t="s">
        <v>320</v>
      </c>
      <c r="AB103" s="235"/>
      <c r="AC103" s="235"/>
      <c r="AD103" s="235"/>
      <c r="AH103">
        <f aca="true" t="shared" si="2" ref="AH103:AH113">SUM(AE103:AG103)</f>
        <v>0</v>
      </c>
    </row>
    <row r="104" spans="1:34" ht="12.75" hidden="1">
      <c r="A104" s="241" t="s">
        <v>321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3"/>
      <c r="AA104" s="234" t="s">
        <v>322</v>
      </c>
      <c r="AB104" s="235"/>
      <c r="AC104" s="235"/>
      <c r="AD104" s="235"/>
      <c r="AH104">
        <f t="shared" si="2"/>
        <v>0</v>
      </c>
    </row>
    <row r="105" spans="1:34" ht="12.75" hidden="1">
      <c r="A105" s="241" t="s">
        <v>323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3"/>
      <c r="AA105" s="234" t="s">
        <v>324</v>
      </c>
      <c r="AB105" s="235"/>
      <c r="AC105" s="235"/>
      <c r="AD105" s="235"/>
      <c r="AH105">
        <f t="shared" si="2"/>
        <v>0</v>
      </c>
    </row>
    <row r="106" spans="1:34" ht="12.75" hidden="1">
      <c r="A106" s="253" t="s">
        <v>325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5"/>
      <c r="AA106" s="239" t="s">
        <v>326</v>
      </c>
      <c r="AB106" s="240"/>
      <c r="AC106" s="240"/>
      <c r="AD106" s="240"/>
      <c r="AE106">
        <f>SUM(AE103:AE105)</f>
        <v>0</v>
      </c>
      <c r="AF106">
        <f>SUM(AF103:AF105)</f>
        <v>0</v>
      </c>
      <c r="AG106">
        <f>SUM(AG103:AG105)</f>
        <v>0</v>
      </c>
      <c r="AH106">
        <f t="shared" si="2"/>
        <v>0</v>
      </c>
    </row>
    <row r="107" spans="1:34" ht="12.75" hidden="1">
      <c r="A107" s="231" t="s">
        <v>327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3"/>
      <c r="AA107" s="234" t="s">
        <v>328</v>
      </c>
      <c r="AB107" s="235"/>
      <c r="AC107" s="235"/>
      <c r="AD107" s="235"/>
      <c r="AH107">
        <f t="shared" si="2"/>
        <v>0</v>
      </c>
    </row>
    <row r="108" spans="1:34" s="1" customFormat="1" ht="12.75" hidden="1">
      <c r="A108" s="231" t="s">
        <v>329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3"/>
      <c r="AA108" s="234" t="s">
        <v>330</v>
      </c>
      <c r="AB108" s="235"/>
      <c r="AC108" s="235"/>
      <c r="AD108" s="235"/>
      <c r="AE108"/>
      <c r="AF108"/>
      <c r="AG108"/>
      <c r="AH108">
        <f t="shared" si="2"/>
        <v>0</v>
      </c>
    </row>
    <row r="109" spans="1:34" ht="12.75" hidden="1">
      <c r="A109" s="241" t="s">
        <v>331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3"/>
      <c r="AA109" s="234" t="s">
        <v>332</v>
      </c>
      <c r="AB109" s="235"/>
      <c r="AC109" s="235"/>
      <c r="AD109" s="235"/>
      <c r="AH109">
        <f t="shared" si="2"/>
        <v>0</v>
      </c>
    </row>
    <row r="110" spans="1:34" ht="12.75" hidden="1">
      <c r="A110" s="241" t="s">
        <v>333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3"/>
      <c r="AA110" s="234" t="s">
        <v>334</v>
      </c>
      <c r="AB110" s="235"/>
      <c r="AC110" s="235"/>
      <c r="AD110" s="235"/>
      <c r="AH110">
        <f t="shared" si="2"/>
        <v>0</v>
      </c>
    </row>
    <row r="111" spans="1:35" ht="12.75" hidden="1">
      <c r="A111" s="236" t="s">
        <v>335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8"/>
      <c r="AA111" s="239" t="s">
        <v>336</v>
      </c>
      <c r="AB111" s="240"/>
      <c r="AC111" s="240"/>
      <c r="AD111" s="240"/>
      <c r="AE111">
        <f>SUM(AE107:AE110)</f>
        <v>0</v>
      </c>
      <c r="AH111">
        <f t="shared" si="2"/>
        <v>0</v>
      </c>
      <c r="AI111" s="1"/>
    </row>
    <row r="112" spans="1:34" ht="12.75" hidden="1">
      <c r="A112" s="231" t="s">
        <v>337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3"/>
      <c r="AA112" s="234" t="s">
        <v>338</v>
      </c>
      <c r="AB112" s="235"/>
      <c r="AC112" s="235"/>
      <c r="AD112" s="235"/>
      <c r="AH112">
        <f t="shared" si="2"/>
        <v>0</v>
      </c>
    </row>
    <row r="113" spans="1:34" ht="12.75" hidden="1">
      <c r="A113" s="231" t="s">
        <v>339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3"/>
      <c r="AA113" s="234" t="s">
        <v>340</v>
      </c>
      <c r="AB113" s="235"/>
      <c r="AC113" s="235"/>
      <c r="AD113" s="235"/>
      <c r="AH113">
        <f t="shared" si="2"/>
        <v>0</v>
      </c>
    </row>
    <row r="114" spans="1:34" s="1" customFormat="1" ht="12.75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7"/>
      <c r="AA114" s="138"/>
      <c r="AB114" s="139"/>
      <c r="AC114" s="139"/>
      <c r="AD114" s="139"/>
      <c r="AE114" s="1" t="s">
        <v>512</v>
      </c>
      <c r="AF114" s="1" t="s">
        <v>512</v>
      </c>
      <c r="AG114" s="1" t="s">
        <v>512</v>
      </c>
      <c r="AH114" s="1" t="s">
        <v>512</v>
      </c>
    </row>
    <row r="115" spans="1:34" ht="12.75">
      <c r="A115" s="231" t="s">
        <v>341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3"/>
      <c r="AA115" s="234" t="s">
        <v>342</v>
      </c>
      <c r="AB115" s="235"/>
      <c r="AC115" s="235"/>
      <c r="AD115" s="235"/>
      <c r="AE115">
        <v>143245071</v>
      </c>
      <c r="AF115">
        <v>0</v>
      </c>
      <c r="AG115">
        <v>0</v>
      </c>
      <c r="AH115">
        <f aca="true" t="shared" si="3" ref="AH115:AH126">SUM(AE115,AF115,AG115)</f>
        <v>143245071</v>
      </c>
    </row>
    <row r="116" spans="1:34" ht="12.75" hidden="1">
      <c r="A116" s="231" t="s">
        <v>343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3"/>
      <c r="AA116" s="234" t="s">
        <v>486</v>
      </c>
      <c r="AB116" s="235"/>
      <c r="AC116" s="235"/>
      <c r="AD116" s="235"/>
      <c r="AH116">
        <f t="shared" si="3"/>
        <v>0</v>
      </c>
    </row>
    <row r="117" spans="1:34" ht="12.75" hidden="1">
      <c r="A117" s="231" t="s">
        <v>344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3"/>
      <c r="AA117" s="234" t="s">
        <v>345</v>
      </c>
      <c r="AB117" s="235"/>
      <c r="AC117" s="235"/>
      <c r="AD117" s="235"/>
      <c r="AH117">
        <f t="shared" si="3"/>
        <v>0</v>
      </c>
    </row>
    <row r="118" spans="1:34" ht="12.75" hidden="1">
      <c r="A118" s="231" t="s">
        <v>346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3"/>
      <c r="AA118" s="234" t="s">
        <v>347</v>
      </c>
      <c r="AB118" s="235"/>
      <c r="AC118" s="235"/>
      <c r="AD118" s="235"/>
      <c r="AH118">
        <f t="shared" si="3"/>
        <v>0</v>
      </c>
    </row>
    <row r="119" spans="1:34" s="1" customFormat="1" ht="12.75">
      <c r="A119" s="236" t="s">
        <v>528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8"/>
      <c r="AA119" s="239" t="s">
        <v>348</v>
      </c>
      <c r="AB119" s="240"/>
      <c r="AC119" s="240"/>
      <c r="AD119" s="240"/>
      <c r="AE119" s="1">
        <f>SUM(AE106,AE111,AE112,AE115,AE113,AE116,AE117,AE118)</f>
        <v>143245071</v>
      </c>
      <c r="AF119" s="1">
        <f>SUM(AF106,AF111,AF112,AF115,AF113,AF116,AF117,AF118)</f>
        <v>0</v>
      </c>
      <c r="AG119" s="1">
        <f>SUM(AG106,AG111,AG112,AG115,AG113,AG116,AG117,AG118)</f>
        <v>0</v>
      </c>
      <c r="AH119" s="1">
        <f t="shared" si="3"/>
        <v>143245071</v>
      </c>
    </row>
    <row r="120" spans="1:34" ht="12.75" hidden="1">
      <c r="A120" s="231" t="s">
        <v>349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3"/>
      <c r="AA120" s="234" t="s">
        <v>350</v>
      </c>
      <c r="AB120" s="235"/>
      <c r="AC120" s="235"/>
      <c r="AD120" s="235"/>
      <c r="AH120">
        <f t="shared" si="3"/>
        <v>0</v>
      </c>
    </row>
    <row r="121" spans="1:34" ht="12.75" hidden="1">
      <c r="A121" s="241" t="s">
        <v>351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3"/>
      <c r="AA121" s="234" t="s">
        <v>352</v>
      </c>
      <c r="AB121" s="235"/>
      <c r="AC121" s="235"/>
      <c r="AD121" s="235"/>
      <c r="AH121">
        <f t="shared" si="3"/>
        <v>0</v>
      </c>
    </row>
    <row r="122" spans="1:34" ht="12.75" hidden="1">
      <c r="A122" s="231" t="s">
        <v>353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3"/>
      <c r="AA122" s="234" t="s">
        <v>354</v>
      </c>
      <c r="AB122" s="235"/>
      <c r="AC122" s="235"/>
      <c r="AD122" s="235"/>
      <c r="AH122">
        <f t="shared" si="3"/>
        <v>0</v>
      </c>
    </row>
    <row r="123" spans="1:34" ht="12.75" hidden="1">
      <c r="A123" s="231" t="s">
        <v>355</v>
      </c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3"/>
      <c r="AA123" s="234" t="s">
        <v>356</v>
      </c>
      <c r="AB123" s="235"/>
      <c r="AC123" s="235"/>
      <c r="AD123" s="235"/>
      <c r="AH123">
        <f t="shared" si="3"/>
        <v>0</v>
      </c>
    </row>
    <row r="124" spans="1:34" ht="12.75" hidden="1">
      <c r="A124" s="236" t="s">
        <v>357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8"/>
      <c r="AA124" s="239" t="s">
        <v>358</v>
      </c>
      <c r="AB124" s="240"/>
      <c r="AC124" s="240"/>
      <c r="AD124" s="240"/>
      <c r="AE124">
        <f>SUM(AE120:AE123)</f>
        <v>0</v>
      </c>
      <c r="AF124">
        <f>SUM(AF120:AF123)</f>
        <v>0</v>
      </c>
      <c r="AG124">
        <f>SUM(AG120:AG123)</f>
        <v>0</v>
      </c>
      <c r="AH124">
        <f t="shared" si="3"/>
        <v>0</v>
      </c>
    </row>
    <row r="125" spans="1:34" ht="12.75" hidden="1">
      <c r="A125" s="241" t="s">
        <v>359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3"/>
      <c r="AA125" s="234" t="s">
        <v>360</v>
      </c>
      <c r="AB125" s="235"/>
      <c r="AC125" s="235"/>
      <c r="AD125" s="235"/>
      <c r="AH125">
        <f t="shared" si="3"/>
        <v>0</v>
      </c>
    </row>
    <row r="126" spans="1:34" s="1" customFormat="1" ht="12.75">
      <c r="A126" s="236" t="s">
        <v>529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8"/>
      <c r="AA126" s="239" t="s">
        <v>361</v>
      </c>
      <c r="AB126" s="240"/>
      <c r="AC126" s="240"/>
      <c r="AD126" s="240"/>
      <c r="AE126" s="1">
        <f>SUM(AE119,AE124,AE125)</f>
        <v>143245071</v>
      </c>
      <c r="AF126" s="1">
        <f>SUM(AF119,AF124,AF125)</f>
        <v>0</v>
      </c>
      <c r="AG126" s="1">
        <f>SUM(AG119,AG124,AG125)</f>
        <v>0</v>
      </c>
      <c r="AH126" s="1">
        <f t="shared" si="3"/>
        <v>143245071</v>
      </c>
    </row>
    <row r="128" spans="1:34" s="1" customFormat="1" ht="12.75">
      <c r="A128" s="1" t="s">
        <v>362</v>
      </c>
      <c r="AE128" s="1">
        <f>SUM(AE98,AE126)</f>
        <v>370608953</v>
      </c>
      <c r="AF128" s="1">
        <f>SUM(AF98,AF126)</f>
        <v>44167276</v>
      </c>
      <c r="AG128" s="1">
        <f>SUM(AG98,AG126)</f>
        <v>123188866</v>
      </c>
      <c r="AH128" s="1">
        <f>SUM(AH98,AH126)</f>
        <v>537965095</v>
      </c>
    </row>
    <row r="190" ht="15.75" customHeight="1"/>
  </sheetData>
  <sheetProtection/>
  <mergeCells count="226">
    <mergeCell ref="A64:E64"/>
    <mergeCell ref="A65:E65"/>
    <mergeCell ref="A66:E66"/>
    <mergeCell ref="A1:F1"/>
    <mergeCell ref="A9:Z9"/>
    <mergeCell ref="AA9:AD9"/>
    <mergeCell ref="A4:F4"/>
    <mergeCell ref="A3:I3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0:Z20"/>
    <mergeCell ref="AA20:AD20"/>
    <mergeCell ref="A21:Z21"/>
    <mergeCell ref="AA21:AD21"/>
    <mergeCell ref="A23:Z23"/>
    <mergeCell ref="AA23:AD23"/>
    <mergeCell ref="A22:E22"/>
    <mergeCell ref="A24:Z24"/>
    <mergeCell ref="AA24:AD24"/>
    <mergeCell ref="A25:Z25"/>
    <mergeCell ref="AA25:AD25"/>
    <mergeCell ref="A27:Z27"/>
    <mergeCell ref="AA27:AD27"/>
    <mergeCell ref="A26:E26"/>
    <mergeCell ref="A28:Z28"/>
    <mergeCell ref="AA28:AD28"/>
    <mergeCell ref="A29:Z29"/>
    <mergeCell ref="AA29:AD29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38:Z38"/>
    <mergeCell ref="AA38:AD38"/>
    <mergeCell ref="A47:Z47"/>
    <mergeCell ref="AA47:AD47"/>
    <mergeCell ref="A39:Z39"/>
    <mergeCell ref="AA39:AD39"/>
    <mergeCell ref="A40:Z40"/>
    <mergeCell ref="AA40:AD40"/>
    <mergeCell ref="A45:Z45"/>
    <mergeCell ref="AA45:AD45"/>
    <mergeCell ref="A46:Z46"/>
    <mergeCell ref="AA46:AD46"/>
    <mergeCell ref="A41:Z41"/>
    <mergeCell ref="AA41:AD41"/>
    <mergeCell ref="A44:Z44"/>
    <mergeCell ref="AA44:AD44"/>
    <mergeCell ref="AA57:AD57"/>
    <mergeCell ref="A51:Z51"/>
    <mergeCell ref="AA51:AD51"/>
    <mergeCell ref="A52:Z52"/>
    <mergeCell ref="AA52:AD52"/>
    <mergeCell ref="A53:Z53"/>
    <mergeCell ref="AA53:AD53"/>
    <mergeCell ref="AA56:AD56"/>
    <mergeCell ref="A58:Z58"/>
    <mergeCell ref="AA58:AD58"/>
    <mergeCell ref="A54:E54"/>
    <mergeCell ref="A59:Z59"/>
    <mergeCell ref="AA59:AD59"/>
    <mergeCell ref="AA62:AD62"/>
    <mergeCell ref="A55:Z55"/>
    <mergeCell ref="AA55:AD55"/>
    <mergeCell ref="A56:Z56"/>
    <mergeCell ref="A57:Z57"/>
    <mergeCell ref="A63:Z63"/>
    <mergeCell ref="AA63:AD63"/>
    <mergeCell ref="A60:Z60"/>
    <mergeCell ref="AA60:AD60"/>
    <mergeCell ref="A61:Z61"/>
    <mergeCell ref="AA61:AD61"/>
    <mergeCell ref="A62:Z62"/>
    <mergeCell ref="AA69:AD69"/>
    <mergeCell ref="A70:Z70"/>
    <mergeCell ref="AA70:AD70"/>
    <mergeCell ref="A67:Z67"/>
    <mergeCell ref="AA67:AD67"/>
    <mergeCell ref="A68:Z68"/>
    <mergeCell ref="AA68:AD68"/>
    <mergeCell ref="A69:Z69"/>
    <mergeCell ref="AA73:AD73"/>
    <mergeCell ref="A74:Z74"/>
    <mergeCell ref="AA74:AD74"/>
    <mergeCell ref="A71:Z71"/>
    <mergeCell ref="AA71:AD71"/>
    <mergeCell ref="A72:Z72"/>
    <mergeCell ref="AA72:AD72"/>
    <mergeCell ref="A73:Z73"/>
    <mergeCell ref="AA77:AD77"/>
    <mergeCell ref="A79:Z79"/>
    <mergeCell ref="AA79:AD79"/>
    <mergeCell ref="A75:Z75"/>
    <mergeCell ref="AA75:AD75"/>
    <mergeCell ref="A76:Z76"/>
    <mergeCell ref="AA76:AD76"/>
    <mergeCell ref="A77:Z77"/>
    <mergeCell ref="AA83:AD83"/>
    <mergeCell ref="A80:Z80"/>
    <mergeCell ref="AA80:AD80"/>
    <mergeCell ref="A81:Z81"/>
    <mergeCell ref="AA81:AD81"/>
    <mergeCell ref="A82:Z82"/>
    <mergeCell ref="AA82:AD82"/>
    <mergeCell ref="A83:Z83"/>
    <mergeCell ref="AA89:AD89"/>
    <mergeCell ref="A87:Z87"/>
    <mergeCell ref="AA87:AD87"/>
    <mergeCell ref="A88:Z88"/>
    <mergeCell ref="AA88:AD88"/>
    <mergeCell ref="A89:Z89"/>
    <mergeCell ref="AA92:AD92"/>
    <mergeCell ref="A93:Z93"/>
    <mergeCell ref="AA93:AD93"/>
    <mergeCell ref="A90:Z90"/>
    <mergeCell ref="AA90:AD90"/>
    <mergeCell ref="A91:Z91"/>
    <mergeCell ref="AA91:AD91"/>
    <mergeCell ref="A92:Z92"/>
    <mergeCell ref="AA96:AD96"/>
    <mergeCell ref="A97:Z97"/>
    <mergeCell ref="AA97:AD97"/>
    <mergeCell ref="A94:Z94"/>
    <mergeCell ref="AA94:AD94"/>
    <mergeCell ref="A95:Z95"/>
    <mergeCell ref="AA95:AD95"/>
    <mergeCell ref="A96:Z96"/>
    <mergeCell ref="A103:Z103"/>
    <mergeCell ref="AA103:AD103"/>
    <mergeCell ref="A100:F100"/>
    <mergeCell ref="A98:Z98"/>
    <mergeCell ref="AA98:AD98"/>
    <mergeCell ref="A101:F101"/>
    <mergeCell ref="A102:F102"/>
    <mergeCell ref="A104:Z104"/>
    <mergeCell ref="AA104:AD104"/>
    <mergeCell ref="A105:Z105"/>
    <mergeCell ref="AA105:AD105"/>
    <mergeCell ref="A106:Z106"/>
    <mergeCell ref="AA106:AD106"/>
    <mergeCell ref="A107:Z107"/>
    <mergeCell ref="AA107:AD107"/>
    <mergeCell ref="A111:Z111"/>
    <mergeCell ref="AA111:AD111"/>
    <mergeCell ref="A108:Z108"/>
    <mergeCell ref="AA108:AD108"/>
    <mergeCell ref="A109:Z109"/>
    <mergeCell ref="AA109:AD109"/>
    <mergeCell ref="A112:Z112"/>
    <mergeCell ref="AA112:AD112"/>
    <mergeCell ref="A5:AA5"/>
    <mergeCell ref="A7:I7"/>
    <mergeCell ref="A42:Z42"/>
    <mergeCell ref="AA42:AD42"/>
    <mergeCell ref="A43:Z43"/>
    <mergeCell ref="AA43:AD43"/>
    <mergeCell ref="A110:Z110"/>
    <mergeCell ref="AA110:AD110"/>
    <mergeCell ref="A48:Z48"/>
    <mergeCell ref="AA48:AD48"/>
    <mergeCell ref="A49:Z49"/>
    <mergeCell ref="AA49:AD49"/>
    <mergeCell ref="A50:Z50"/>
    <mergeCell ref="AA50:AD50"/>
    <mergeCell ref="AA86:AD86"/>
    <mergeCell ref="A84:Z84"/>
    <mergeCell ref="AA84:AD84"/>
    <mergeCell ref="A85:Z85"/>
    <mergeCell ref="AA85:AD85"/>
    <mergeCell ref="A86:Z86"/>
    <mergeCell ref="A113:Z113"/>
    <mergeCell ref="AA113:AD113"/>
    <mergeCell ref="A115:Z115"/>
    <mergeCell ref="AA115:AD115"/>
    <mergeCell ref="A116:Z116"/>
    <mergeCell ref="AA116:AD116"/>
    <mergeCell ref="A121:Z121"/>
    <mergeCell ref="AA121:AD121"/>
    <mergeCell ref="A122:Z122"/>
    <mergeCell ref="AA122:AD122"/>
    <mergeCell ref="A117:Z117"/>
    <mergeCell ref="AA117:AD117"/>
    <mergeCell ref="A118:Z118"/>
    <mergeCell ref="AA118:AD118"/>
    <mergeCell ref="A119:Z119"/>
    <mergeCell ref="AA119:AD119"/>
    <mergeCell ref="A120:Z120"/>
    <mergeCell ref="A123:Z123"/>
    <mergeCell ref="AA123:AD123"/>
    <mergeCell ref="A126:Z126"/>
    <mergeCell ref="AA126:AD126"/>
    <mergeCell ref="A124:Z124"/>
    <mergeCell ref="AA124:AD124"/>
    <mergeCell ref="A125:Z125"/>
    <mergeCell ref="AA125:AD125"/>
    <mergeCell ref="AA120:AD120"/>
  </mergeCells>
  <printOptions gridLines="1"/>
  <pageMargins left="0.75" right="0.75" top="1" bottom="1" header="0.5" footer="0.5"/>
  <pageSetup horizontalDpi="600" verticalDpi="600" orientation="portrait" paperSize="8" r:id="rId1"/>
  <headerFooter alignWithMargins="0">
    <oddHeader>&amp;C1.1 melléklet az 1/2019.(II.14.)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K51"/>
  <sheetViews>
    <sheetView zoomScaleSheetLayoutView="10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2" t="s">
        <v>658</v>
      </c>
      <c r="E1" s="322"/>
    </row>
    <row r="2" spans="2:6" ht="25.5" customHeight="1">
      <c r="B2" s="94" t="s">
        <v>626</v>
      </c>
      <c r="C2" s="95"/>
      <c r="D2" s="95"/>
      <c r="E2" s="95"/>
      <c r="F2" s="307"/>
    </row>
    <row r="3" spans="2:6" ht="14.25" thickBot="1">
      <c r="B3" s="311" t="s">
        <v>473</v>
      </c>
      <c r="C3" s="311"/>
      <c r="D3" s="311"/>
      <c r="E3" s="167" t="s">
        <v>554</v>
      </c>
      <c r="F3" s="307"/>
    </row>
    <row r="4" spans="1:6" ht="18" customHeight="1" thickBot="1">
      <c r="A4" s="320" t="s">
        <v>364</v>
      </c>
      <c r="B4" s="13" t="s">
        <v>365</v>
      </c>
      <c r="C4" s="14"/>
      <c r="D4" s="13" t="s">
        <v>366</v>
      </c>
      <c r="E4" s="14"/>
      <c r="F4" s="307"/>
    </row>
    <row r="5" spans="1:6" s="18" customFormat="1" ht="35.25" customHeight="1" thickBot="1">
      <c r="A5" s="321"/>
      <c r="B5" s="15" t="s">
        <v>367</v>
      </c>
      <c r="C5" s="16" t="s">
        <v>594</v>
      </c>
      <c r="D5" s="15" t="s">
        <v>367</v>
      </c>
      <c r="E5" s="16" t="s">
        <v>627</v>
      </c>
      <c r="F5" s="307"/>
    </row>
    <row r="6" spans="1:6" ht="12.75" customHeight="1">
      <c r="A6" s="22" t="s">
        <v>371</v>
      </c>
      <c r="B6" s="23" t="s">
        <v>442</v>
      </c>
      <c r="C6" s="24">
        <v>0</v>
      </c>
      <c r="D6" s="23" t="s">
        <v>373</v>
      </c>
      <c r="E6" s="24"/>
      <c r="F6" s="307"/>
    </row>
    <row r="7" spans="1:6" ht="12.75" customHeight="1">
      <c r="A7" s="25" t="s">
        <v>374</v>
      </c>
      <c r="B7" s="26" t="s">
        <v>443</v>
      </c>
      <c r="C7" s="27"/>
      <c r="D7" s="26" t="s">
        <v>375</v>
      </c>
      <c r="E7" s="27"/>
      <c r="F7" s="307"/>
    </row>
    <row r="8" spans="1:6" ht="12.75" customHeight="1">
      <c r="A8" s="25" t="s">
        <v>368</v>
      </c>
      <c r="B8" s="26" t="s">
        <v>372</v>
      </c>
      <c r="C8" s="27">
        <v>0</v>
      </c>
      <c r="D8" s="26" t="s">
        <v>376</v>
      </c>
      <c r="E8" s="27"/>
      <c r="F8" s="307"/>
    </row>
    <row r="9" spans="1:6" ht="12.75" customHeight="1">
      <c r="A9" s="25" t="s">
        <v>369</v>
      </c>
      <c r="B9" s="28" t="s">
        <v>444</v>
      </c>
      <c r="C9" s="27"/>
      <c r="D9" s="26" t="s">
        <v>377</v>
      </c>
      <c r="E9" s="27"/>
      <c r="F9" s="307"/>
    </row>
    <row r="10" spans="1:6" ht="12.75" customHeight="1">
      <c r="A10" s="25" t="s">
        <v>370</v>
      </c>
      <c r="B10" s="26" t="s">
        <v>445</v>
      </c>
      <c r="C10" s="27"/>
      <c r="D10" s="26" t="s">
        <v>447</v>
      </c>
      <c r="E10" s="27"/>
      <c r="F10" s="307"/>
    </row>
    <row r="11" spans="1:6" ht="12.75" customHeight="1" thickBot="1">
      <c r="A11" s="32" t="s">
        <v>378</v>
      </c>
      <c r="B11" s="33" t="s">
        <v>446</v>
      </c>
      <c r="C11" s="34"/>
      <c r="D11" s="35" t="s">
        <v>450</v>
      </c>
      <c r="E11" s="157"/>
      <c r="F11" s="307"/>
    </row>
    <row r="12" spans="1:6" s="162" customFormat="1" ht="13.5" thickBot="1">
      <c r="A12" s="29" t="s">
        <v>379</v>
      </c>
      <c r="B12" s="38" t="s">
        <v>468</v>
      </c>
      <c r="C12" s="39">
        <f>SUM(C6:C11)</f>
        <v>0</v>
      </c>
      <c r="D12" s="38" t="s">
        <v>470</v>
      </c>
      <c r="E12" s="158">
        <f>SUM(E6:E11)</f>
        <v>0</v>
      </c>
      <c r="F12" s="307"/>
    </row>
    <row r="13" spans="1:5" ht="12.75">
      <c r="A13" s="40" t="s">
        <v>380</v>
      </c>
      <c r="B13" s="23" t="s">
        <v>453</v>
      </c>
      <c r="C13" s="24"/>
      <c r="D13" s="23" t="s">
        <v>405</v>
      </c>
      <c r="E13" s="24"/>
    </row>
    <row r="14" spans="1:5" ht="12.75">
      <c r="A14" s="36" t="s">
        <v>381</v>
      </c>
      <c r="B14" s="26" t="s">
        <v>454</v>
      </c>
      <c r="C14" s="27"/>
      <c r="D14" s="26" t="s">
        <v>406</v>
      </c>
      <c r="E14" s="27"/>
    </row>
    <row r="15" spans="1:5" ht="12.75">
      <c r="A15" s="36" t="s">
        <v>382</v>
      </c>
      <c r="B15" s="41" t="s">
        <v>458</v>
      </c>
      <c r="C15" s="27"/>
      <c r="D15" s="26" t="s">
        <v>455</v>
      </c>
      <c r="E15" s="27"/>
    </row>
    <row r="16" spans="1:5" ht="13.5" thickBot="1">
      <c r="A16" s="40" t="s">
        <v>383</v>
      </c>
      <c r="B16" s="41"/>
      <c r="C16" s="42"/>
      <c r="D16" s="35" t="s">
        <v>459</v>
      </c>
      <c r="E16" s="159"/>
    </row>
    <row r="17" spans="1:5" s="162" customFormat="1" ht="12.75">
      <c r="A17" s="89">
        <v>12</v>
      </c>
      <c r="B17" s="91" t="s">
        <v>469</v>
      </c>
      <c r="C17" s="92">
        <f>SUM(C13:C15)</f>
        <v>0</v>
      </c>
      <c r="D17" s="91" t="s">
        <v>471</v>
      </c>
      <c r="E17" s="160">
        <f>SUM(E13:E16)</f>
        <v>0</v>
      </c>
    </row>
    <row r="18" spans="1:89" s="164" customFormat="1" ht="12.75">
      <c r="A18" s="90" t="s">
        <v>385</v>
      </c>
      <c r="B18" s="90" t="s">
        <v>158</v>
      </c>
      <c r="C18" s="93">
        <f>SUM(C12,C17)</f>
        <v>0</v>
      </c>
      <c r="D18" s="90" t="s">
        <v>472</v>
      </c>
      <c r="E18" s="93">
        <f>SUM(E12,E17)</f>
        <v>0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2:5" ht="14.25" thickBot="1">
      <c r="B19" s="311" t="s">
        <v>474</v>
      </c>
      <c r="C19" s="311"/>
      <c r="D19" s="311"/>
      <c r="E19" s="167" t="s">
        <v>553</v>
      </c>
    </row>
    <row r="20" spans="1:5" ht="18" customHeight="1" thickBot="1">
      <c r="A20" s="320" t="s">
        <v>364</v>
      </c>
      <c r="B20" s="13" t="s">
        <v>365</v>
      </c>
      <c r="C20" s="14"/>
      <c r="D20" s="13" t="s">
        <v>366</v>
      </c>
      <c r="E20" s="14"/>
    </row>
    <row r="21" spans="1:6" s="18" customFormat="1" ht="34.5" customHeight="1" thickBot="1">
      <c r="A21" s="321"/>
      <c r="B21" s="15" t="s">
        <v>367</v>
      </c>
      <c r="C21" s="16" t="s">
        <v>594</v>
      </c>
      <c r="D21" s="15" t="s">
        <v>367</v>
      </c>
      <c r="E21" s="16" t="s">
        <v>627</v>
      </c>
      <c r="F21" s="8"/>
    </row>
    <row r="22" spans="1:5" ht="12.75" customHeight="1">
      <c r="A22" s="22" t="s">
        <v>371</v>
      </c>
      <c r="B22" s="23" t="s">
        <v>442</v>
      </c>
      <c r="C22" s="127"/>
      <c r="D22" s="23" t="s">
        <v>373</v>
      </c>
      <c r="E22" s="127"/>
    </row>
    <row r="23" spans="1:5" ht="12.75" customHeight="1">
      <c r="A23" s="25" t="s">
        <v>374</v>
      </c>
      <c r="B23" s="26" t="s">
        <v>443</v>
      </c>
      <c r="C23" s="128"/>
      <c r="D23" s="26" t="s">
        <v>375</v>
      </c>
      <c r="E23" s="128"/>
    </row>
    <row r="24" spans="1:5" ht="12.75" customHeight="1">
      <c r="A24" s="25" t="s">
        <v>368</v>
      </c>
      <c r="B24" s="26" t="s">
        <v>372</v>
      </c>
      <c r="C24" s="128"/>
      <c r="D24" s="26" t="s">
        <v>376</v>
      </c>
      <c r="E24" s="128"/>
    </row>
    <row r="25" spans="1:5" ht="12.75" customHeight="1">
      <c r="A25" s="25" t="s">
        <v>369</v>
      </c>
      <c r="B25" s="28" t="s">
        <v>444</v>
      </c>
      <c r="C25" s="128"/>
      <c r="D25" s="26" t="s">
        <v>377</v>
      </c>
      <c r="E25" s="128"/>
    </row>
    <row r="26" spans="1:5" ht="12.75" customHeight="1">
      <c r="A26" s="25" t="s">
        <v>370</v>
      </c>
      <c r="B26" s="26" t="s">
        <v>445</v>
      </c>
      <c r="C26" s="128"/>
      <c r="D26" s="26" t="s">
        <v>447</v>
      </c>
      <c r="E26" s="128"/>
    </row>
    <row r="27" spans="1:5" ht="12.75" customHeight="1">
      <c r="A27" s="32" t="s">
        <v>378</v>
      </c>
      <c r="B27" s="33" t="s">
        <v>446</v>
      </c>
      <c r="C27" s="130"/>
      <c r="D27" s="35" t="s">
        <v>450</v>
      </c>
      <c r="E27" s="168"/>
    </row>
    <row r="28" spans="1:5" ht="12.75" customHeight="1" thickBot="1">
      <c r="A28" s="32"/>
      <c r="B28" s="33"/>
      <c r="C28" s="133"/>
      <c r="D28" s="33" t="s">
        <v>505</v>
      </c>
      <c r="E28" s="169"/>
    </row>
    <row r="29" spans="1:5" s="162" customFormat="1" ht="13.5" thickBot="1">
      <c r="A29" s="29" t="s">
        <v>379</v>
      </c>
      <c r="B29" s="38" t="s">
        <v>468</v>
      </c>
      <c r="C29" s="39">
        <f>SUM(C22:C27)</f>
        <v>0</v>
      </c>
      <c r="D29" s="38" t="s">
        <v>470</v>
      </c>
      <c r="E29" s="165">
        <f>SUM(E22:E25,E27,E28)</f>
        <v>0</v>
      </c>
    </row>
    <row r="30" spans="1:5" ht="12.75">
      <c r="A30" s="40" t="s">
        <v>380</v>
      </c>
      <c r="B30" s="23" t="s">
        <v>453</v>
      </c>
      <c r="C30" s="127"/>
      <c r="D30" s="23" t="s">
        <v>405</v>
      </c>
      <c r="E30" s="127"/>
    </row>
    <row r="31" spans="1:5" ht="12.75">
      <c r="A31" s="36" t="s">
        <v>381</v>
      </c>
      <c r="B31" s="26" t="s">
        <v>454</v>
      </c>
      <c r="C31" s="128"/>
      <c r="D31" s="26" t="s">
        <v>406</v>
      </c>
      <c r="E31" s="128"/>
    </row>
    <row r="32" spans="1:5" ht="12.75">
      <c r="A32" s="36" t="s">
        <v>382</v>
      </c>
      <c r="B32" s="41" t="s">
        <v>458</v>
      </c>
      <c r="C32" s="128"/>
      <c r="D32" s="26" t="s">
        <v>455</v>
      </c>
      <c r="E32" s="128"/>
    </row>
    <row r="33" spans="1:5" ht="13.5" thickBot="1">
      <c r="A33" s="40" t="s">
        <v>383</v>
      </c>
      <c r="B33" s="41"/>
      <c r="C33" s="129"/>
      <c r="D33" s="35" t="s">
        <v>459</v>
      </c>
      <c r="E33" s="127"/>
    </row>
    <row r="34" spans="1:5" s="162" customFormat="1" ht="12.75">
      <c r="A34" s="89">
        <v>12</v>
      </c>
      <c r="B34" s="91" t="s">
        <v>469</v>
      </c>
      <c r="C34" s="92">
        <f>SUM(C30:C33)</f>
        <v>0</v>
      </c>
      <c r="D34" s="91" t="s">
        <v>471</v>
      </c>
      <c r="E34" s="166">
        <f>SUM(E30:E33)</f>
        <v>0</v>
      </c>
    </row>
    <row r="35" spans="1:89" s="164" customFormat="1" ht="12.75">
      <c r="A35" s="90" t="s">
        <v>385</v>
      </c>
      <c r="B35" s="90" t="s">
        <v>158</v>
      </c>
      <c r="C35" s="93">
        <f>SUM(C29,C34)</f>
        <v>0</v>
      </c>
      <c r="D35" s="90" t="s">
        <v>472</v>
      </c>
      <c r="E35" s="93">
        <f>SUM(E29,E34)</f>
        <v>0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2:5" ht="14.25" thickBot="1">
      <c r="B36" s="311" t="s">
        <v>475</v>
      </c>
      <c r="C36" s="311"/>
      <c r="D36" s="311"/>
      <c r="E36" s="167" t="s">
        <v>553</v>
      </c>
    </row>
    <row r="37" spans="1:5" ht="13.5" thickBot="1">
      <c r="A37" s="320" t="s">
        <v>364</v>
      </c>
      <c r="B37" s="13" t="s">
        <v>365</v>
      </c>
      <c r="C37" s="14"/>
      <c r="D37" s="13" t="s">
        <v>366</v>
      </c>
      <c r="E37" s="14"/>
    </row>
    <row r="38" spans="1:5" ht="23.25" thickBot="1">
      <c r="A38" s="321"/>
      <c r="B38" s="15" t="s">
        <v>367</v>
      </c>
      <c r="C38" s="16" t="s">
        <v>594</v>
      </c>
      <c r="D38" s="15" t="s">
        <v>367</v>
      </c>
      <c r="E38" s="16" t="s">
        <v>627</v>
      </c>
    </row>
    <row r="39" spans="1:5" ht="12.75">
      <c r="A39" s="22" t="s">
        <v>371</v>
      </c>
      <c r="B39" s="23" t="s">
        <v>442</v>
      </c>
      <c r="C39" s="24"/>
      <c r="D39" s="23" t="s">
        <v>373</v>
      </c>
      <c r="E39" s="24">
        <v>29760384</v>
      </c>
    </row>
    <row r="40" spans="1:5" ht="12.75">
      <c r="A40" s="25" t="s">
        <v>374</v>
      </c>
      <c r="B40" s="26" t="s">
        <v>443</v>
      </c>
      <c r="C40" s="27"/>
      <c r="D40" s="26" t="s">
        <v>375</v>
      </c>
      <c r="E40" s="27">
        <v>5969962</v>
      </c>
    </row>
    <row r="41" spans="1:5" ht="12.75">
      <c r="A41" s="25" t="s">
        <v>368</v>
      </c>
      <c r="B41" s="26" t="s">
        <v>372</v>
      </c>
      <c r="C41" s="27"/>
      <c r="D41" s="26" t="s">
        <v>376</v>
      </c>
      <c r="E41" s="27">
        <v>6531930</v>
      </c>
    </row>
    <row r="42" spans="1:5" ht="12.75">
      <c r="A42" s="25" t="s">
        <v>369</v>
      </c>
      <c r="B42" s="28" t="s">
        <v>444</v>
      </c>
      <c r="C42" s="27"/>
      <c r="D42" s="26" t="s">
        <v>377</v>
      </c>
      <c r="E42" s="27"/>
    </row>
    <row r="43" spans="1:5" ht="12.75">
      <c r="A43" s="25" t="s">
        <v>370</v>
      </c>
      <c r="B43" s="26" t="s">
        <v>445</v>
      </c>
      <c r="C43" s="27"/>
      <c r="D43" s="26" t="s">
        <v>447</v>
      </c>
      <c r="E43" s="27"/>
    </row>
    <row r="44" spans="1:5" ht="13.5" thickBot="1">
      <c r="A44" s="32" t="s">
        <v>378</v>
      </c>
      <c r="B44" s="33" t="s">
        <v>446</v>
      </c>
      <c r="C44" s="161">
        <v>44167276</v>
      </c>
      <c r="D44" s="35" t="s">
        <v>505</v>
      </c>
      <c r="E44" s="157"/>
    </row>
    <row r="45" spans="1:5" s="162" customFormat="1" ht="13.5" thickBot="1">
      <c r="A45" s="29" t="s">
        <v>379</v>
      </c>
      <c r="B45" s="38" t="s">
        <v>468</v>
      </c>
      <c r="C45" s="39">
        <f>SUM(C39:C44)</f>
        <v>44167276</v>
      </c>
      <c r="D45" s="38" t="s">
        <v>470</v>
      </c>
      <c r="E45" s="165">
        <f>SUM(E39:E44)</f>
        <v>42262276</v>
      </c>
    </row>
    <row r="46" spans="1:5" ht="12.75">
      <c r="A46" s="40" t="s">
        <v>380</v>
      </c>
      <c r="B46" s="23" t="s">
        <v>453</v>
      </c>
      <c r="C46" s="24"/>
      <c r="D46" s="23" t="s">
        <v>405</v>
      </c>
      <c r="E46" s="24">
        <v>1905000</v>
      </c>
    </row>
    <row r="47" spans="1:5" ht="12.75">
      <c r="A47" s="36" t="s">
        <v>381</v>
      </c>
      <c r="B47" s="26" t="s">
        <v>454</v>
      </c>
      <c r="C47" s="27"/>
      <c r="D47" s="26" t="s">
        <v>406</v>
      </c>
      <c r="E47" s="27"/>
    </row>
    <row r="48" spans="1:5" ht="12.75">
      <c r="A48" s="36" t="s">
        <v>382</v>
      </c>
      <c r="B48" s="41" t="s">
        <v>458</v>
      </c>
      <c r="C48" s="27"/>
      <c r="D48" s="26" t="s">
        <v>455</v>
      </c>
      <c r="E48" s="27"/>
    </row>
    <row r="49" spans="1:5" ht="13.5" thickBot="1">
      <c r="A49" s="40" t="s">
        <v>383</v>
      </c>
      <c r="B49" s="41"/>
      <c r="C49" s="42"/>
      <c r="D49" s="35" t="s">
        <v>459</v>
      </c>
      <c r="E49" s="159"/>
    </row>
    <row r="50" spans="1:5" s="162" customFormat="1" ht="12.75">
      <c r="A50" s="89">
        <v>12</v>
      </c>
      <c r="B50" s="91" t="s">
        <v>469</v>
      </c>
      <c r="C50" s="92">
        <f>SUM(C46:C49)</f>
        <v>0</v>
      </c>
      <c r="D50" s="91" t="s">
        <v>471</v>
      </c>
      <c r="E50" s="166">
        <f>SUM(E46:E49)</f>
        <v>1905000</v>
      </c>
    </row>
    <row r="51" spans="1:5" s="162" customFormat="1" ht="12.75">
      <c r="A51" s="90" t="s">
        <v>385</v>
      </c>
      <c r="B51" s="90" t="s">
        <v>158</v>
      </c>
      <c r="C51" s="93">
        <f>SUM(C45,C50)</f>
        <v>44167276</v>
      </c>
      <c r="D51" s="90" t="s">
        <v>472</v>
      </c>
      <c r="E51" s="93">
        <f>SUM(E45,E50)</f>
        <v>44167276</v>
      </c>
    </row>
  </sheetData>
  <sheetProtection/>
  <mergeCells count="8">
    <mergeCell ref="D1:E1"/>
    <mergeCell ref="B36:D36"/>
    <mergeCell ref="A37:A38"/>
    <mergeCell ref="A4:A5"/>
    <mergeCell ref="F2:F12"/>
    <mergeCell ref="B3:D3"/>
    <mergeCell ref="B19:D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K51"/>
  <sheetViews>
    <sheetView zoomScalePageLayoutView="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2" t="s">
        <v>659</v>
      </c>
      <c r="E1" s="322"/>
    </row>
    <row r="2" spans="2:6" ht="25.5" customHeight="1">
      <c r="B2" s="94" t="s">
        <v>628</v>
      </c>
      <c r="C2" s="95"/>
      <c r="D2" s="95"/>
      <c r="E2" s="95"/>
      <c r="F2" s="307"/>
    </row>
    <row r="3" spans="2:6" ht="14.25" thickBot="1">
      <c r="B3" s="311" t="s">
        <v>473</v>
      </c>
      <c r="C3" s="311"/>
      <c r="D3" s="311"/>
      <c r="E3" s="12" t="s">
        <v>554</v>
      </c>
      <c r="F3" s="307"/>
    </row>
    <row r="4" spans="1:6" ht="18" customHeight="1" thickBot="1">
      <c r="A4" s="320" t="s">
        <v>364</v>
      </c>
      <c r="B4" s="13" t="s">
        <v>365</v>
      </c>
      <c r="C4" s="14"/>
      <c r="D4" s="13" t="s">
        <v>366</v>
      </c>
      <c r="E4" s="14"/>
      <c r="F4" s="307"/>
    </row>
    <row r="5" spans="1:6" s="18" customFormat="1" ht="35.25" customHeight="1" thickBot="1">
      <c r="A5" s="321"/>
      <c r="B5" s="15" t="s">
        <v>367</v>
      </c>
      <c r="C5" s="16" t="s">
        <v>594</v>
      </c>
      <c r="D5" s="15" t="s">
        <v>367</v>
      </c>
      <c r="E5" s="16" t="s">
        <v>627</v>
      </c>
      <c r="F5" s="307"/>
    </row>
    <row r="6" spans="1:6" ht="12.75" customHeight="1">
      <c r="A6" s="22" t="s">
        <v>371</v>
      </c>
      <c r="B6" s="23" t="s">
        <v>442</v>
      </c>
      <c r="C6" s="24">
        <v>0</v>
      </c>
      <c r="D6" s="23" t="s">
        <v>373</v>
      </c>
      <c r="E6" s="24"/>
      <c r="F6" s="307"/>
    </row>
    <row r="7" spans="1:6" ht="12.75" customHeight="1">
      <c r="A7" s="25" t="s">
        <v>374</v>
      </c>
      <c r="B7" s="26" t="s">
        <v>443</v>
      </c>
      <c r="C7" s="27"/>
      <c r="D7" s="26" t="s">
        <v>375</v>
      </c>
      <c r="E7" s="27"/>
      <c r="F7" s="307"/>
    </row>
    <row r="8" spans="1:6" ht="12.75" customHeight="1">
      <c r="A8" s="25" t="s">
        <v>368</v>
      </c>
      <c r="B8" s="26" t="s">
        <v>372</v>
      </c>
      <c r="C8" s="27">
        <v>0</v>
      </c>
      <c r="D8" s="26" t="s">
        <v>376</v>
      </c>
      <c r="E8" s="27"/>
      <c r="F8" s="307"/>
    </row>
    <row r="9" spans="1:6" ht="12.75" customHeight="1">
      <c r="A9" s="25" t="s">
        <v>369</v>
      </c>
      <c r="B9" s="28" t="s">
        <v>444</v>
      </c>
      <c r="C9" s="27"/>
      <c r="D9" s="26" t="s">
        <v>377</v>
      </c>
      <c r="E9" s="27"/>
      <c r="F9" s="307"/>
    </row>
    <row r="10" spans="1:6" ht="12.75" customHeight="1">
      <c r="A10" s="25" t="s">
        <v>370</v>
      </c>
      <c r="B10" s="26" t="s">
        <v>445</v>
      </c>
      <c r="C10" s="27"/>
      <c r="D10" s="26" t="s">
        <v>447</v>
      </c>
      <c r="E10" s="27"/>
      <c r="F10" s="307"/>
    </row>
    <row r="11" spans="1:6" ht="12.75" customHeight="1" thickBot="1">
      <c r="A11" s="32" t="s">
        <v>378</v>
      </c>
      <c r="B11" s="33" t="s">
        <v>446</v>
      </c>
      <c r="C11" s="34"/>
      <c r="D11" s="35" t="s">
        <v>450</v>
      </c>
      <c r="E11" s="157"/>
      <c r="F11" s="307"/>
    </row>
    <row r="12" spans="1:6" s="162" customFormat="1" ht="13.5" thickBot="1">
      <c r="A12" s="29" t="s">
        <v>379</v>
      </c>
      <c r="B12" s="38" t="s">
        <v>468</v>
      </c>
      <c r="C12" s="39">
        <f>SUM(C6:C11)</f>
        <v>0</v>
      </c>
      <c r="D12" s="38" t="s">
        <v>470</v>
      </c>
      <c r="E12" s="165">
        <f>SUM(E6:E11)</f>
        <v>0</v>
      </c>
      <c r="F12" s="307"/>
    </row>
    <row r="13" spans="1:5" ht="12.75">
      <c r="A13" s="40" t="s">
        <v>380</v>
      </c>
      <c r="B13" s="23" t="s">
        <v>453</v>
      </c>
      <c r="C13" s="24"/>
      <c r="D13" s="23" t="s">
        <v>405</v>
      </c>
      <c r="E13" s="24"/>
    </row>
    <row r="14" spans="1:5" ht="12.75">
      <c r="A14" s="36" t="s">
        <v>381</v>
      </c>
      <c r="B14" s="26" t="s">
        <v>454</v>
      </c>
      <c r="C14" s="27"/>
      <c r="D14" s="26" t="s">
        <v>406</v>
      </c>
      <c r="E14" s="27"/>
    </row>
    <row r="15" spans="1:5" ht="12.75">
      <c r="A15" s="36" t="s">
        <v>382</v>
      </c>
      <c r="B15" s="41" t="s">
        <v>458</v>
      </c>
      <c r="C15" s="27"/>
      <c r="D15" s="26" t="s">
        <v>455</v>
      </c>
      <c r="E15" s="27"/>
    </row>
    <row r="16" spans="1:5" ht="13.5" thickBot="1">
      <c r="A16" s="40" t="s">
        <v>383</v>
      </c>
      <c r="B16" s="41"/>
      <c r="C16" s="42"/>
      <c r="D16" s="35" t="s">
        <v>459</v>
      </c>
      <c r="E16" s="159"/>
    </row>
    <row r="17" spans="1:5" s="162" customFormat="1" ht="12.75">
      <c r="A17" s="89">
        <v>12</v>
      </c>
      <c r="B17" s="91" t="s">
        <v>469</v>
      </c>
      <c r="C17" s="92">
        <f>SUM(C13:C15)</f>
        <v>0</v>
      </c>
      <c r="D17" s="91" t="s">
        <v>471</v>
      </c>
      <c r="E17" s="166">
        <f>SUM(E13:E16)</f>
        <v>0</v>
      </c>
    </row>
    <row r="18" spans="1:89" s="164" customFormat="1" ht="12.75">
      <c r="A18" s="90" t="s">
        <v>385</v>
      </c>
      <c r="B18" s="90" t="s">
        <v>158</v>
      </c>
      <c r="C18" s="93">
        <f>SUM(C12,C17)</f>
        <v>0</v>
      </c>
      <c r="D18" s="90" t="s">
        <v>472</v>
      </c>
      <c r="E18" s="93">
        <f>SUM(E12,E17)</f>
        <v>0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2:5" ht="14.25" thickBot="1">
      <c r="B19" s="311" t="s">
        <v>474</v>
      </c>
      <c r="C19" s="311"/>
      <c r="D19" s="311"/>
      <c r="E19" s="167" t="s">
        <v>553</v>
      </c>
    </row>
    <row r="20" spans="1:5" ht="18" customHeight="1" thickBot="1">
      <c r="A20" s="320" t="s">
        <v>364</v>
      </c>
      <c r="B20" s="13" t="s">
        <v>365</v>
      </c>
      <c r="C20" s="14"/>
      <c r="D20" s="13" t="s">
        <v>366</v>
      </c>
      <c r="E20" s="14"/>
    </row>
    <row r="21" spans="1:6" s="18" customFormat="1" ht="34.5" customHeight="1" thickBot="1">
      <c r="A21" s="321"/>
      <c r="B21" s="15" t="s">
        <v>367</v>
      </c>
      <c r="C21" s="16" t="s">
        <v>594</v>
      </c>
      <c r="D21" s="15" t="s">
        <v>367</v>
      </c>
      <c r="E21" s="16" t="s">
        <v>627</v>
      </c>
      <c r="F21" s="8"/>
    </row>
    <row r="22" spans="1:5" ht="12.75" customHeight="1">
      <c r="A22" s="22" t="s">
        <v>371</v>
      </c>
      <c r="B22" s="23" t="s">
        <v>442</v>
      </c>
      <c r="C22" s="127"/>
      <c r="D22" s="23" t="s">
        <v>373</v>
      </c>
      <c r="E22" s="127">
        <v>55713222</v>
      </c>
    </row>
    <row r="23" spans="1:5" ht="12.75" customHeight="1">
      <c r="A23" s="25" t="s">
        <v>374</v>
      </c>
      <c r="B23" s="26" t="s">
        <v>443</v>
      </c>
      <c r="C23" s="128"/>
      <c r="D23" s="26" t="s">
        <v>375</v>
      </c>
      <c r="E23" s="128">
        <v>11233228</v>
      </c>
    </row>
    <row r="24" spans="1:5" ht="12.75" customHeight="1">
      <c r="A24" s="25" t="s">
        <v>368</v>
      </c>
      <c r="B24" s="26" t="s">
        <v>372</v>
      </c>
      <c r="C24" s="128"/>
      <c r="D24" s="26" t="s">
        <v>376</v>
      </c>
      <c r="E24" s="128">
        <v>40151516</v>
      </c>
    </row>
    <row r="25" spans="1:5" ht="12.75" customHeight="1">
      <c r="A25" s="25" t="s">
        <v>369</v>
      </c>
      <c r="B25" s="28" t="s">
        <v>444</v>
      </c>
      <c r="C25" s="128">
        <v>24111071</v>
      </c>
      <c r="D25" s="26" t="s">
        <v>377</v>
      </c>
      <c r="E25" s="128"/>
    </row>
    <row r="26" spans="1:5" ht="12.75" customHeight="1">
      <c r="A26" s="25" t="s">
        <v>370</v>
      </c>
      <c r="B26" s="26" t="s">
        <v>445</v>
      </c>
      <c r="C26" s="128"/>
      <c r="D26" s="26" t="s">
        <v>447</v>
      </c>
      <c r="E26" s="128"/>
    </row>
    <row r="27" spans="1:5" ht="12.75" customHeight="1">
      <c r="A27" s="32" t="s">
        <v>378</v>
      </c>
      <c r="B27" s="33" t="s">
        <v>446</v>
      </c>
      <c r="C27" s="130">
        <v>99077795</v>
      </c>
      <c r="D27" s="35" t="s">
        <v>450</v>
      </c>
      <c r="E27" s="168"/>
    </row>
    <row r="28" spans="1:5" ht="12.75" customHeight="1" thickBot="1">
      <c r="A28" s="32"/>
      <c r="B28" s="33"/>
      <c r="C28" s="133"/>
      <c r="D28" s="33" t="s">
        <v>505</v>
      </c>
      <c r="E28" s="169"/>
    </row>
    <row r="29" spans="1:5" s="162" customFormat="1" ht="13.5" thickBot="1">
      <c r="A29" s="29" t="s">
        <v>379</v>
      </c>
      <c r="B29" s="38" t="s">
        <v>468</v>
      </c>
      <c r="C29" s="39">
        <f>SUM(C22:C27)</f>
        <v>123188866</v>
      </c>
      <c r="D29" s="38" t="s">
        <v>470</v>
      </c>
      <c r="E29" s="165">
        <f>SUM(E22:E28)</f>
        <v>107097966</v>
      </c>
    </row>
    <row r="30" spans="1:5" ht="12.75">
      <c r="A30" s="40" t="s">
        <v>380</v>
      </c>
      <c r="B30" s="23" t="s">
        <v>453</v>
      </c>
      <c r="C30" s="127"/>
      <c r="D30" s="23" t="s">
        <v>405</v>
      </c>
      <c r="E30" s="127">
        <v>14439900</v>
      </c>
    </row>
    <row r="31" spans="1:5" ht="12.75">
      <c r="A31" s="36" t="s">
        <v>381</v>
      </c>
      <c r="B31" s="26" t="s">
        <v>454</v>
      </c>
      <c r="C31" s="128"/>
      <c r="D31" s="26" t="s">
        <v>406</v>
      </c>
      <c r="E31" s="128">
        <v>1651000</v>
      </c>
    </row>
    <row r="32" spans="1:5" ht="12.75">
      <c r="A32" s="36" t="s">
        <v>382</v>
      </c>
      <c r="B32" s="41" t="s">
        <v>458</v>
      </c>
      <c r="C32" s="128"/>
      <c r="D32" s="26" t="s">
        <v>455</v>
      </c>
      <c r="E32" s="128"/>
    </row>
    <row r="33" spans="1:5" ht="13.5" thickBot="1">
      <c r="A33" s="40" t="s">
        <v>383</v>
      </c>
      <c r="B33" s="41"/>
      <c r="C33" s="129"/>
      <c r="D33" s="35" t="s">
        <v>459</v>
      </c>
      <c r="E33" s="127"/>
    </row>
    <row r="34" spans="1:5" s="162" customFormat="1" ht="12.75">
      <c r="A34" s="89">
        <v>12</v>
      </c>
      <c r="B34" s="91" t="s">
        <v>469</v>
      </c>
      <c r="C34" s="92">
        <f>SUM(C30:C33)</f>
        <v>0</v>
      </c>
      <c r="D34" s="91" t="s">
        <v>471</v>
      </c>
      <c r="E34" s="166">
        <f>SUM(E30:E33)</f>
        <v>16090900</v>
      </c>
    </row>
    <row r="35" spans="1:89" s="164" customFormat="1" ht="12.75">
      <c r="A35" s="90" t="s">
        <v>385</v>
      </c>
      <c r="B35" s="90" t="s">
        <v>158</v>
      </c>
      <c r="C35" s="93">
        <f>SUM(C29,C34)</f>
        <v>123188866</v>
      </c>
      <c r="D35" s="90" t="s">
        <v>472</v>
      </c>
      <c r="E35" s="93">
        <f>SUM(E29,E34)</f>
        <v>123188866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2:5" ht="14.25" thickBot="1">
      <c r="B36" s="311" t="s">
        <v>475</v>
      </c>
      <c r="C36" s="311"/>
      <c r="D36" s="311"/>
      <c r="E36" s="167" t="s">
        <v>553</v>
      </c>
    </row>
    <row r="37" spans="1:5" ht="13.5" thickBot="1">
      <c r="A37" s="320" t="s">
        <v>364</v>
      </c>
      <c r="B37" s="13" t="s">
        <v>365</v>
      </c>
      <c r="C37" s="14"/>
      <c r="D37" s="13" t="s">
        <v>366</v>
      </c>
      <c r="E37" s="14"/>
    </row>
    <row r="38" spans="1:5" ht="23.25" thickBot="1">
      <c r="A38" s="321"/>
      <c r="B38" s="15" t="s">
        <v>367</v>
      </c>
      <c r="C38" s="16" t="s">
        <v>594</v>
      </c>
      <c r="D38" s="15" t="s">
        <v>367</v>
      </c>
      <c r="E38" s="16" t="s">
        <v>627</v>
      </c>
    </row>
    <row r="39" spans="1:5" ht="12.75">
      <c r="A39" s="22" t="s">
        <v>371</v>
      </c>
      <c r="B39" s="23" t="s">
        <v>442</v>
      </c>
      <c r="C39" s="24"/>
      <c r="D39" s="23" t="s">
        <v>373</v>
      </c>
      <c r="E39" s="24"/>
    </row>
    <row r="40" spans="1:5" ht="12.75">
      <c r="A40" s="25" t="s">
        <v>374</v>
      </c>
      <c r="B40" s="26" t="s">
        <v>443</v>
      </c>
      <c r="C40" s="27"/>
      <c r="D40" s="26" t="s">
        <v>375</v>
      </c>
      <c r="E40" s="27"/>
    </row>
    <row r="41" spans="1:5" ht="12.75">
      <c r="A41" s="25" t="s">
        <v>368</v>
      </c>
      <c r="B41" s="26" t="s">
        <v>372</v>
      </c>
      <c r="C41" s="27"/>
      <c r="D41" s="26" t="s">
        <v>376</v>
      </c>
      <c r="E41" s="27"/>
    </row>
    <row r="42" spans="1:5" ht="12.75">
      <c r="A42" s="25" t="s">
        <v>369</v>
      </c>
      <c r="B42" s="28" t="s">
        <v>444</v>
      </c>
      <c r="C42" s="27"/>
      <c r="D42" s="26" t="s">
        <v>377</v>
      </c>
      <c r="E42" s="27"/>
    </row>
    <row r="43" spans="1:5" ht="12.75">
      <c r="A43" s="25" t="s">
        <v>370</v>
      </c>
      <c r="B43" s="26" t="s">
        <v>445</v>
      </c>
      <c r="C43" s="27"/>
      <c r="D43" s="26" t="s">
        <v>447</v>
      </c>
      <c r="E43" s="27"/>
    </row>
    <row r="44" spans="1:5" ht="13.5" thickBot="1">
      <c r="A44" s="32" t="s">
        <v>378</v>
      </c>
      <c r="B44" s="33" t="s">
        <v>446</v>
      </c>
      <c r="C44" s="34"/>
      <c r="D44" s="35" t="s">
        <v>450</v>
      </c>
      <c r="E44" s="157"/>
    </row>
    <row r="45" spans="1:5" s="162" customFormat="1" ht="13.5" thickBot="1">
      <c r="A45" s="29" t="s">
        <v>379</v>
      </c>
      <c r="B45" s="38" t="s">
        <v>468</v>
      </c>
      <c r="C45" s="39">
        <f>SUM(C39:C44)</f>
        <v>0</v>
      </c>
      <c r="D45" s="38" t="s">
        <v>470</v>
      </c>
      <c r="E45" s="165">
        <f>SUM(E39:E44)</f>
        <v>0</v>
      </c>
    </row>
    <row r="46" spans="1:5" ht="12.75">
      <c r="A46" s="40" t="s">
        <v>380</v>
      </c>
      <c r="B46" s="23" t="s">
        <v>453</v>
      </c>
      <c r="C46" s="24"/>
      <c r="D46" s="23" t="s">
        <v>405</v>
      </c>
      <c r="E46" s="24"/>
    </row>
    <row r="47" spans="1:5" ht="12.75">
      <c r="A47" s="36" t="s">
        <v>381</v>
      </c>
      <c r="B47" s="26" t="s">
        <v>454</v>
      </c>
      <c r="C47" s="27"/>
      <c r="D47" s="26" t="s">
        <v>406</v>
      </c>
      <c r="E47" s="27"/>
    </row>
    <row r="48" spans="1:5" ht="12.75">
      <c r="A48" s="36" t="s">
        <v>382</v>
      </c>
      <c r="B48" s="41" t="s">
        <v>458</v>
      </c>
      <c r="C48" s="27"/>
      <c r="D48" s="26" t="s">
        <v>455</v>
      </c>
      <c r="E48" s="27"/>
    </row>
    <row r="49" spans="1:5" ht="13.5" thickBot="1">
      <c r="A49" s="40" t="s">
        <v>383</v>
      </c>
      <c r="B49" s="41"/>
      <c r="C49" s="42"/>
      <c r="D49" s="35" t="s">
        <v>459</v>
      </c>
      <c r="E49" s="159"/>
    </row>
    <row r="50" spans="1:5" s="162" customFormat="1" ht="12.75">
      <c r="A50" s="89">
        <v>12</v>
      </c>
      <c r="B50" s="91" t="s">
        <v>469</v>
      </c>
      <c r="C50" s="92">
        <f>SUM(C46:C49)</f>
        <v>0</v>
      </c>
      <c r="D50" s="91" t="s">
        <v>471</v>
      </c>
      <c r="E50" s="166">
        <f>SUM(E46:E49)</f>
        <v>0</v>
      </c>
    </row>
    <row r="51" spans="1:5" s="162" customFormat="1" ht="12.75">
      <c r="A51" s="90" t="s">
        <v>385</v>
      </c>
      <c r="B51" s="90" t="s">
        <v>158</v>
      </c>
      <c r="C51" s="93">
        <f>SUM(C45,C50)</f>
        <v>0</v>
      </c>
      <c r="D51" s="90" t="s">
        <v>472</v>
      </c>
      <c r="E51" s="93">
        <f>SUM(E45,E50)</f>
        <v>0</v>
      </c>
    </row>
  </sheetData>
  <sheetProtection/>
  <mergeCells count="8">
    <mergeCell ref="B19:D19"/>
    <mergeCell ref="A20:A21"/>
    <mergeCell ref="B36:D36"/>
    <mergeCell ref="A37:A38"/>
    <mergeCell ref="D1:E1"/>
    <mergeCell ref="F2:F12"/>
    <mergeCell ref="B3:D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E5" sqref="E5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24" t="s">
        <v>541</v>
      </c>
      <c r="B1" s="324"/>
      <c r="C1" s="324"/>
      <c r="D1" s="324"/>
    </row>
    <row r="2" spans="1:4" ht="15.75" thickBot="1">
      <c r="A2" s="171"/>
      <c r="B2" s="170"/>
      <c r="C2" s="172"/>
      <c r="D2" s="173" t="s">
        <v>553</v>
      </c>
    </row>
    <row r="3" spans="1:4" ht="23.25" thickBot="1">
      <c r="A3" s="174" t="s">
        <v>420</v>
      </c>
      <c r="B3" s="175" t="s">
        <v>542</v>
      </c>
      <c r="C3" s="175" t="s">
        <v>543</v>
      </c>
      <c r="D3" s="176" t="s">
        <v>544</v>
      </c>
    </row>
    <row r="4" spans="1:4" ht="13.5" thickBot="1">
      <c r="A4" s="177">
        <v>1</v>
      </c>
      <c r="B4" s="178">
        <v>2</v>
      </c>
      <c r="C4" s="178">
        <v>3</v>
      </c>
      <c r="D4" s="179">
        <v>4</v>
      </c>
    </row>
    <row r="5" spans="1:4" ht="20.25">
      <c r="A5" s="180" t="s">
        <v>371</v>
      </c>
      <c r="B5" s="181" t="s">
        <v>545</v>
      </c>
      <c r="C5" s="182">
        <v>5468575</v>
      </c>
      <c r="D5" s="183">
        <v>4698605</v>
      </c>
    </row>
    <row r="6" spans="1:4" ht="12.75">
      <c r="A6" s="184" t="s">
        <v>374</v>
      </c>
      <c r="B6" s="185"/>
      <c r="C6" s="186"/>
      <c r="D6" s="187"/>
    </row>
    <row r="7" spans="1:4" ht="12.75">
      <c r="A7" s="184" t="s">
        <v>368</v>
      </c>
      <c r="B7" s="185"/>
      <c r="C7" s="186"/>
      <c r="D7" s="187"/>
    </row>
    <row r="8" spans="1:4" ht="12.75">
      <c r="A8" s="184" t="s">
        <v>369</v>
      </c>
      <c r="B8" s="185"/>
      <c r="C8" s="186"/>
      <c r="D8" s="187"/>
    </row>
    <row r="9" spans="1:4" ht="12.75">
      <c r="A9" s="184" t="s">
        <v>370</v>
      </c>
      <c r="B9" s="185"/>
      <c r="C9" s="186"/>
      <c r="D9" s="187"/>
    </row>
    <row r="10" spans="1:4" ht="12.75">
      <c r="A10" s="184" t="s">
        <v>378</v>
      </c>
      <c r="B10" s="185"/>
      <c r="C10" s="186"/>
      <c r="D10" s="187"/>
    </row>
    <row r="11" spans="1:4" ht="12.75">
      <c r="A11" s="184" t="s">
        <v>379</v>
      </c>
      <c r="B11" s="188"/>
      <c r="C11" s="186"/>
      <c r="D11" s="187"/>
    </row>
    <row r="12" spans="1:4" ht="12.75">
      <c r="A12" s="184" t="s">
        <v>380</v>
      </c>
      <c r="B12" s="188"/>
      <c r="C12" s="186"/>
      <c r="D12" s="187"/>
    </row>
    <row r="13" spans="1:4" ht="12.75">
      <c r="A13" s="184" t="s">
        <v>381</v>
      </c>
      <c r="B13" s="188"/>
      <c r="C13" s="186"/>
      <c r="D13" s="187"/>
    </row>
    <row r="14" spans="1:4" ht="12.75">
      <c r="A14" s="184" t="s">
        <v>382</v>
      </c>
      <c r="B14" s="188"/>
      <c r="C14" s="186"/>
      <c r="D14" s="187"/>
    </row>
    <row r="15" spans="1:4" ht="12.75">
      <c r="A15" s="184" t="s">
        <v>383</v>
      </c>
      <c r="B15" s="188"/>
      <c r="C15" s="186"/>
      <c r="D15" s="187"/>
    </row>
    <row r="16" spans="1:4" ht="12.75">
      <c r="A16" s="184" t="s">
        <v>384</v>
      </c>
      <c r="B16" s="188"/>
      <c r="C16" s="186"/>
      <c r="D16" s="187"/>
    </row>
    <row r="17" spans="1:4" ht="12.75">
      <c r="A17" s="184" t="s">
        <v>385</v>
      </c>
      <c r="B17" s="185"/>
      <c r="C17" s="186"/>
      <c r="D17" s="187"/>
    </row>
    <row r="18" spans="1:4" ht="12.75">
      <c r="A18" s="184" t="s">
        <v>386</v>
      </c>
      <c r="B18" s="185"/>
      <c r="C18" s="186"/>
      <c r="D18" s="187"/>
    </row>
    <row r="19" spans="1:4" ht="12.75">
      <c r="A19" s="184" t="s">
        <v>387</v>
      </c>
      <c r="B19" s="185"/>
      <c r="C19" s="186"/>
      <c r="D19" s="187"/>
    </row>
    <row r="20" spans="1:4" ht="12.75">
      <c r="A20" s="184" t="s">
        <v>388</v>
      </c>
      <c r="B20" s="185"/>
      <c r="C20" s="186"/>
      <c r="D20" s="187"/>
    </row>
    <row r="21" spans="1:4" ht="12.75">
      <c r="A21" s="184" t="s">
        <v>389</v>
      </c>
      <c r="B21" s="185"/>
      <c r="C21" s="186"/>
      <c r="D21" s="187"/>
    </row>
    <row r="22" spans="1:4" ht="12.75">
      <c r="A22" s="184" t="s">
        <v>390</v>
      </c>
      <c r="B22" s="189"/>
      <c r="C22" s="190"/>
      <c r="D22" s="187"/>
    </row>
    <row r="23" spans="1:4" ht="12.75">
      <c r="A23" s="184" t="s">
        <v>391</v>
      </c>
      <c r="B23" s="191"/>
      <c r="C23" s="190"/>
      <c r="D23" s="187"/>
    </row>
    <row r="24" spans="1:4" ht="12.75">
      <c r="A24" s="184" t="s">
        <v>392</v>
      </c>
      <c r="B24" s="191"/>
      <c r="C24" s="190"/>
      <c r="D24" s="187"/>
    </row>
    <row r="25" spans="1:4" ht="12.75">
      <c r="A25" s="184" t="s">
        <v>393</v>
      </c>
      <c r="B25" s="191"/>
      <c r="C25" s="190"/>
      <c r="D25" s="187"/>
    </row>
    <row r="26" spans="1:4" ht="12.75">
      <c r="A26" s="184" t="s">
        <v>394</v>
      </c>
      <c r="B26" s="191"/>
      <c r="C26" s="190"/>
      <c r="D26" s="187"/>
    </row>
    <row r="27" spans="1:4" ht="12.75">
      <c r="A27" s="184" t="s">
        <v>395</v>
      </c>
      <c r="B27" s="191"/>
      <c r="C27" s="190"/>
      <c r="D27" s="187"/>
    </row>
    <row r="28" spans="1:4" ht="12.75">
      <c r="A28" s="184" t="s">
        <v>396</v>
      </c>
      <c r="B28" s="191"/>
      <c r="C28" s="190"/>
      <c r="D28" s="187"/>
    </row>
    <row r="29" spans="1:4" ht="12.75">
      <c r="A29" s="184" t="s">
        <v>397</v>
      </c>
      <c r="B29" s="191"/>
      <c r="C29" s="190"/>
      <c r="D29" s="187"/>
    </row>
    <row r="30" spans="1:4" ht="13.5" thickBot="1">
      <c r="A30" s="192" t="s">
        <v>398</v>
      </c>
      <c r="B30" s="193"/>
      <c r="C30" s="194"/>
      <c r="D30" s="195"/>
    </row>
    <row r="31" spans="1:4" ht="13.5" thickBot="1">
      <c r="A31" s="196" t="s">
        <v>401</v>
      </c>
      <c r="B31" s="197" t="s">
        <v>419</v>
      </c>
      <c r="C31" s="198">
        <f>SUM(C4:C30)</f>
        <v>5468578</v>
      </c>
      <c r="D31" s="198">
        <f>SUM(D4:D30)</f>
        <v>4698609</v>
      </c>
    </row>
    <row r="32" spans="1:4" ht="12.75">
      <c r="A32" s="199"/>
      <c r="B32" s="323"/>
      <c r="C32" s="323"/>
      <c r="D32" s="323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1/2019. 
(II.14.)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H4" sqref="H4:M4"/>
    </sheetView>
  </sheetViews>
  <sheetFormatPr defaultColWidth="9.140625" defaultRowHeight="12.75"/>
  <sheetData>
    <row r="1" spans="1:13" ht="12.75" hidden="1">
      <c r="A1" s="330" t="s">
        <v>631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1" customFormat="1" ht="12.7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s="1" customFormat="1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1" customFormat="1" ht="12.75">
      <c r="A4" s="131"/>
      <c r="B4" s="131"/>
      <c r="C4" s="131"/>
      <c r="D4" s="131"/>
      <c r="E4" s="131"/>
      <c r="F4" s="131"/>
      <c r="G4" s="131"/>
      <c r="H4" s="326" t="s">
        <v>660</v>
      </c>
      <c r="I4" s="327"/>
      <c r="J4" s="327"/>
      <c r="K4" s="327"/>
      <c r="L4" s="327"/>
      <c r="M4" s="328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25" t="s">
        <v>476</v>
      </c>
      <c r="B6" s="325"/>
      <c r="C6" s="325"/>
      <c r="D6" s="96" t="s">
        <v>477</v>
      </c>
      <c r="E6" s="96"/>
      <c r="F6" s="325" t="s">
        <v>479</v>
      </c>
      <c r="G6" s="325"/>
      <c r="H6" s="325" t="s">
        <v>480</v>
      </c>
      <c r="I6" s="325"/>
      <c r="J6" s="325" t="s">
        <v>482</v>
      </c>
      <c r="K6" s="325"/>
      <c r="L6" s="325" t="s">
        <v>418</v>
      </c>
      <c r="M6" s="325"/>
    </row>
    <row r="7" spans="1:13" s="1" customFormat="1" ht="12.75">
      <c r="A7" s="325"/>
      <c r="B7" s="325"/>
      <c r="C7" s="325"/>
      <c r="D7" s="325" t="s">
        <v>478</v>
      </c>
      <c r="E7" s="325"/>
      <c r="F7" s="325" t="s">
        <v>478</v>
      </c>
      <c r="G7" s="325"/>
      <c r="H7" s="325" t="s">
        <v>481</v>
      </c>
      <c r="I7" s="325"/>
      <c r="J7" s="325"/>
      <c r="K7" s="325"/>
      <c r="L7" s="325"/>
      <c r="M7" s="325"/>
    </row>
    <row r="8" spans="1:13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2.75">
      <c r="A9" s="329" t="s">
        <v>483</v>
      </c>
      <c r="B9" s="329"/>
      <c r="C9" s="329"/>
      <c r="D9" s="97">
        <v>3</v>
      </c>
      <c r="E9" s="97"/>
      <c r="F9" s="97">
        <v>1</v>
      </c>
      <c r="G9" s="97"/>
      <c r="H9" s="97"/>
      <c r="I9" s="97"/>
      <c r="J9" s="97"/>
      <c r="K9" s="97"/>
      <c r="L9" s="6">
        <f>SUM(D9:K9)</f>
        <v>4</v>
      </c>
      <c r="M9" s="97"/>
    </row>
    <row r="10" spans="1:13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">
        <f aca="true" t="shared" si="0" ref="L10:L15">SUM(D10:K10)</f>
        <v>0</v>
      </c>
      <c r="M10" s="97"/>
    </row>
    <row r="11" spans="1:13" ht="12.75">
      <c r="A11" s="329" t="s">
        <v>484</v>
      </c>
      <c r="B11" s="329"/>
      <c r="C11" s="329"/>
      <c r="D11" s="97">
        <v>7</v>
      </c>
      <c r="E11" s="97"/>
      <c r="F11" s="97">
        <v>1</v>
      </c>
      <c r="G11" s="97"/>
      <c r="H11" s="97"/>
      <c r="I11" s="97"/>
      <c r="J11" s="97"/>
      <c r="K11" s="97"/>
      <c r="L11" s="6">
        <f t="shared" si="0"/>
        <v>8</v>
      </c>
      <c r="M11" s="97"/>
    </row>
    <row r="12" spans="1:13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6">
        <f t="shared" si="0"/>
        <v>0</v>
      </c>
      <c r="M12" s="97"/>
    </row>
    <row r="13" spans="1:13" ht="12.75">
      <c r="A13" s="97" t="s">
        <v>485</v>
      </c>
      <c r="B13" s="97"/>
      <c r="C13" s="97"/>
      <c r="D13" s="97">
        <v>19</v>
      </c>
      <c r="E13" s="97"/>
      <c r="F13" s="97"/>
      <c r="G13" s="97"/>
      <c r="H13" s="97"/>
      <c r="I13" s="97"/>
      <c r="J13" s="97"/>
      <c r="K13" s="97"/>
      <c r="L13" s="6">
        <f t="shared" si="0"/>
        <v>19</v>
      </c>
      <c r="M13" s="97"/>
    </row>
    <row r="14" spans="1:13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6">
        <f t="shared" si="0"/>
        <v>0</v>
      </c>
      <c r="M14" s="97"/>
    </row>
    <row r="15" spans="1:13" s="1" customFormat="1" ht="12.75">
      <c r="A15" s="6" t="s">
        <v>418</v>
      </c>
      <c r="B15" s="6"/>
      <c r="C15" s="6"/>
      <c r="D15" s="6">
        <f>SUM(D9,D11,D13)</f>
        <v>29</v>
      </c>
      <c r="E15" s="6">
        <f aca="true" t="shared" si="1" ref="E15:K15">SUM(E9,E11,E13)</f>
        <v>0</v>
      </c>
      <c r="F15" s="6">
        <f t="shared" si="1"/>
        <v>2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31</v>
      </c>
      <c r="M15" s="97"/>
    </row>
    <row r="16" spans="1:22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6" customFormat="1" ht="12.75">
      <c r="A17" s="6" t="s">
        <v>482</v>
      </c>
      <c r="N17" s="100"/>
      <c r="O17" s="100"/>
      <c r="P17" s="100"/>
      <c r="Q17" s="100"/>
      <c r="R17" s="100"/>
      <c r="S17" s="100"/>
      <c r="T17" s="100"/>
      <c r="U17" s="100"/>
      <c r="V17" s="100"/>
    </row>
    <row r="18" s="98" customFormat="1" ht="12.75"/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3" sqref="H3:N3"/>
    </sheetView>
  </sheetViews>
  <sheetFormatPr defaultColWidth="9.140625" defaultRowHeight="12.75"/>
  <cols>
    <col min="1" max="1" width="11.00390625" style="97" customWidth="1"/>
    <col min="2" max="2" width="9.140625" style="97" customWidth="1"/>
    <col min="3" max="5" width="10.00390625" style="97" bestFit="1" customWidth="1"/>
    <col min="6" max="6" width="10.421875" style="97" customWidth="1"/>
    <col min="7" max="7" width="10.7109375" style="97" customWidth="1"/>
    <col min="8" max="8" width="11.8515625" style="97" customWidth="1"/>
    <col min="9" max="9" width="9.140625" style="97" customWidth="1"/>
    <col min="10" max="10" width="10.28125" style="97" customWidth="1"/>
    <col min="11" max="11" width="9.140625" style="97" customWidth="1"/>
    <col min="12" max="12" width="12.140625" style="97" customWidth="1"/>
    <col min="13" max="16384" width="9.140625" style="97" customWidth="1"/>
  </cols>
  <sheetData>
    <row r="1" spans="1:14" ht="12.75">
      <c r="A1" s="331" t="s">
        <v>632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3" spans="8:14" ht="12.75">
      <c r="H3" s="331" t="s">
        <v>661</v>
      </c>
      <c r="I3" s="331"/>
      <c r="J3" s="331"/>
      <c r="K3" s="331"/>
      <c r="L3" s="331"/>
      <c r="M3" s="331"/>
      <c r="N3" s="331"/>
    </row>
    <row r="5" spans="2:12" s="230" customFormat="1" ht="14.25">
      <c r="B5" s="230" t="s">
        <v>562</v>
      </c>
      <c r="C5" s="230" t="s">
        <v>563</v>
      </c>
      <c r="D5" s="332" t="s">
        <v>564</v>
      </c>
      <c r="E5" s="332"/>
      <c r="F5" s="332"/>
      <c r="G5" s="230" t="s">
        <v>565</v>
      </c>
      <c r="H5" s="230" t="s">
        <v>566</v>
      </c>
      <c r="I5" s="332" t="s">
        <v>567</v>
      </c>
      <c r="J5" s="332"/>
      <c r="K5" s="332"/>
      <c r="L5" s="230" t="s">
        <v>568</v>
      </c>
    </row>
    <row r="6" spans="1:12" s="230" customFormat="1" ht="14.25">
      <c r="A6" s="230" t="s">
        <v>569</v>
      </c>
      <c r="B6" s="230" t="s">
        <v>570</v>
      </c>
      <c r="C6" s="230" t="s">
        <v>571</v>
      </c>
      <c r="D6" s="230" t="s">
        <v>572</v>
      </c>
      <c r="E6" s="230" t="s">
        <v>573</v>
      </c>
      <c r="F6" s="230" t="s">
        <v>574</v>
      </c>
      <c r="G6" s="230" t="s">
        <v>571</v>
      </c>
      <c r="H6" s="230" t="s">
        <v>575</v>
      </c>
      <c r="I6" s="230" t="s">
        <v>576</v>
      </c>
      <c r="J6" s="230" t="s">
        <v>577</v>
      </c>
      <c r="K6" s="230" t="s">
        <v>574</v>
      </c>
      <c r="L6" s="230" t="s">
        <v>578</v>
      </c>
    </row>
    <row r="7" spans="1:11" ht="12.75">
      <c r="A7" s="97" t="s">
        <v>579</v>
      </c>
      <c r="B7" s="97" t="s">
        <v>580</v>
      </c>
      <c r="C7" s="97">
        <v>160092094</v>
      </c>
      <c r="D7" s="97">
        <v>37584590</v>
      </c>
      <c r="E7" s="97">
        <v>35150950</v>
      </c>
      <c r="F7" s="97">
        <f>D7-E7</f>
        <v>2433640</v>
      </c>
      <c r="G7" s="97">
        <f>C7+F7</f>
        <v>162525734</v>
      </c>
      <c r="H7" s="97" t="s">
        <v>581</v>
      </c>
      <c r="I7" s="97">
        <v>0</v>
      </c>
      <c r="J7" s="97">
        <v>0</v>
      </c>
      <c r="K7" s="97">
        <v>0</v>
      </c>
    </row>
    <row r="8" spans="2:11" ht="12.75">
      <c r="B8" s="97" t="s">
        <v>582</v>
      </c>
      <c r="C8" s="97">
        <v>160092094</v>
      </c>
      <c r="D8" s="97">
        <v>37584590</v>
      </c>
      <c r="E8" s="97">
        <v>35150950</v>
      </c>
      <c r="F8" s="97">
        <f aca="true" t="shared" si="0" ref="F8:F30">D8-E8</f>
        <v>2433640</v>
      </c>
      <c r="G8" s="97">
        <f aca="true" t="shared" si="1" ref="G8:G30">C8+F8</f>
        <v>162525734</v>
      </c>
      <c r="H8" s="97" t="s">
        <v>581</v>
      </c>
      <c r="I8" s="97">
        <v>0</v>
      </c>
      <c r="J8" s="97">
        <v>0</v>
      </c>
      <c r="K8" s="97">
        <v>0</v>
      </c>
    </row>
    <row r="9" spans="1:11" ht="12.75">
      <c r="A9" s="97" t="s">
        <v>583</v>
      </c>
      <c r="B9" s="97" t="s">
        <v>580</v>
      </c>
      <c r="C9" s="97">
        <v>162525734</v>
      </c>
      <c r="D9" s="97">
        <v>37584590</v>
      </c>
      <c r="E9" s="97">
        <v>35150950</v>
      </c>
      <c r="F9" s="97">
        <f t="shared" si="0"/>
        <v>2433640</v>
      </c>
      <c r="G9" s="97">
        <f t="shared" si="1"/>
        <v>164959374</v>
      </c>
      <c r="H9" s="97" t="s">
        <v>581</v>
      </c>
      <c r="I9" s="97">
        <v>0</v>
      </c>
      <c r="J9" s="97">
        <v>0</v>
      </c>
      <c r="K9" s="97">
        <v>0</v>
      </c>
    </row>
    <row r="10" spans="2:11" ht="12.75">
      <c r="B10" s="97" t="s">
        <v>582</v>
      </c>
      <c r="C10" s="97">
        <v>162525734</v>
      </c>
      <c r="D10" s="97">
        <v>75169180</v>
      </c>
      <c r="E10" s="97">
        <v>70301900</v>
      </c>
      <c r="F10" s="97">
        <f t="shared" si="0"/>
        <v>4867280</v>
      </c>
      <c r="G10" s="97">
        <f t="shared" si="1"/>
        <v>167393014</v>
      </c>
      <c r="H10" s="97" t="s">
        <v>581</v>
      </c>
      <c r="I10" s="97">
        <v>0</v>
      </c>
      <c r="J10" s="97">
        <v>0</v>
      </c>
      <c r="K10" s="97">
        <v>0</v>
      </c>
    </row>
    <row r="11" spans="1:11" ht="12.75">
      <c r="A11" s="97" t="s">
        <v>584</v>
      </c>
      <c r="B11" s="97" t="s">
        <v>580</v>
      </c>
      <c r="C11" s="97">
        <v>164959374</v>
      </c>
      <c r="D11" s="97">
        <v>81059590</v>
      </c>
      <c r="E11" s="97">
        <v>35150950</v>
      </c>
      <c r="F11" s="97">
        <f t="shared" si="0"/>
        <v>45908640</v>
      </c>
      <c r="G11" s="97">
        <f t="shared" si="1"/>
        <v>210868014</v>
      </c>
      <c r="H11" s="97" t="s">
        <v>581</v>
      </c>
      <c r="J11" s="97">
        <v>0</v>
      </c>
      <c r="K11" s="97">
        <v>0</v>
      </c>
    </row>
    <row r="12" spans="2:11" ht="12.75">
      <c r="B12" s="97" t="s">
        <v>582</v>
      </c>
      <c r="C12" s="97">
        <v>167393014</v>
      </c>
      <c r="D12" s="97">
        <v>156228770</v>
      </c>
      <c r="E12" s="97">
        <v>105452850</v>
      </c>
      <c r="F12" s="97">
        <f t="shared" si="0"/>
        <v>50775920</v>
      </c>
      <c r="G12" s="97">
        <f t="shared" si="1"/>
        <v>218168934</v>
      </c>
      <c r="H12" s="97" t="s">
        <v>581</v>
      </c>
      <c r="I12" s="97">
        <v>0</v>
      </c>
      <c r="J12" s="97">
        <v>0</v>
      </c>
      <c r="K12" s="97">
        <v>0</v>
      </c>
    </row>
    <row r="13" spans="1:11" ht="12.75">
      <c r="A13" s="97" t="s">
        <v>585</v>
      </c>
      <c r="B13" s="97" t="s">
        <v>580</v>
      </c>
      <c r="C13" s="97">
        <v>210868014</v>
      </c>
      <c r="D13" s="97">
        <v>37584590</v>
      </c>
      <c r="E13" s="97">
        <v>132514309</v>
      </c>
      <c r="F13" s="97">
        <f t="shared" si="0"/>
        <v>-94929719</v>
      </c>
      <c r="G13" s="97">
        <f t="shared" si="1"/>
        <v>115938295</v>
      </c>
      <c r="H13" s="97" t="s">
        <v>581</v>
      </c>
      <c r="I13" s="97">
        <v>0</v>
      </c>
      <c r="J13" s="97">
        <v>0</v>
      </c>
      <c r="K13" s="97">
        <v>0</v>
      </c>
    </row>
    <row r="14" spans="2:11" ht="12.75">
      <c r="B14" s="97" t="s">
        <v>582</v>
      </c>
      <c r="C14" s="97">
        <v>218168934</v>
      </c>
      <c r="D14" s="97">
        <v>193813360</v>
      </c>
      <c r="E14" s="97">
        <v>237967159</v>
      </c>
      <c r="F14" s="97">
        <f t="shared" si="0"/>
        <v>-44153799</v>
      </c>
      <c r="G14" s="97">
        <f t="shared" si="1"/>
        <v>174015135</v>
      </c>
      <c r="H14" s="97" t="s">
        <v>581</v>
      </c>
      <c r="I14" s="97">
        <v>0</v>
      </c>
      <c r="J14" s="97">
        <v>0</v>
      </c>
      <c r="K14" s="97">
        <v>0</v>
      </c>
    </row>
    <row r="15" spans="1:11" ht="12.75">
      <c r="A15" s="97" t="s">
        <v>586</v>
      </c>
      <c r="B15" s="97" t="s">
        <v>580</v>
      </c>
      <c r="C15" s="97">
        <v>115938295</v>
      </c>
      <c r="D15" s="97">
        <v>37584590</v>
      </c>
      <c r="E15" s="97">
        <v>53541285</v>
      </c>
      <c r="F15" s="97">
        <f t="shared" si="0"/>
        <v>-15956695</v>
      </c>
      <c r="G15" s="97">
        <f t="shared" si="1"/>
        <v>99981600</v>
      </c>
      <c r="H15" s="97" t="s">
        <v>581</v>
      </c>
      <c r="I15" s="97">
        <v>0</v>
      </c>
      <c r="J15" s="97">
        <v>0</v>
      </c>
      <c r="K15" s="97">
        <v>0</v>
      </c>
    </row>
    <row r="16" spans="2:11" ht="12.75">
      <c r="B16" s="97" t="s">
        <v>582</v>
      </c>
      <c r="C16" s="97">
        <v>174015135</v>
      </c>
      <c r="D16" s="97">
        <v>231397950</v>
      </c>
      <c r="E16" s="97">
        <v>291508444</v>
      </c>
      <c r="F16" s="97">
        <f t="shared" si="0"/>
        <v>-60110494</v>
      </c>
      <c r="G16" s="97">
        <f t="shared" si="1"/>
        <v>113904641</v>
      </c>
      <c r="H16" s="97" t="s">
        <v>581</v>
      </c>
      <c r="I16" s="97">
        <v>0</v>
      </c>
      <c r="J16" s="97">
        <v>0</v>
      </c>
      <c r="K16" s="97">
        <v>0</v>
      </c>
    </row>
    <row r="17" spans="1:11" ht="12.75">
      <c r="A17" s="97" t="s">
        <v>587</v>
      </c>
      <c r="B17" s="97" t="s">
        <v>580</v>
      </c>
      <c r="C17" s="97">
        <v>99981600</v>
      </c>
      <c r="D17" s="97">
        <v>37584590</v>
      </c>
      <c r="E17" s="97">
        <v>35150950</v>
      </c>
      <c r="F17" s="97">
        <f t="shared" si="0"/>
        <v>2433640</v>
      </c>
      <c r="G17" s="97">
        <f t="shared" si="1"/>
        <v>102415240</v>
      </c>
      <c r="H17" s="97" t="s">
        <v>581</v>
      </c>
      <c r="I17" s="97">
        <v>0</v>
      </c>
      <c r="J17" s="97">
        <v>0</v>
      </c>
      <c r="K17" s="97">
        <v>0</v>
      </c>
    </row>
    <row r="18" spans="2:11" ht="12.75">
      <c r="B18" s="97" t="s">
        <v>582</v>
      </c>
      <c r="C18" s="97">
        <v>113904641</v>
      </c>
      <c r="D18" s="97">
        <v>268982540</v>
      </c>
      <c r="E18" s="97">
        <v>326659394</v>
      </c>
      <c r="F18" s="97">
        <f t="shared" si="0"/>
        <v>-57676854</v>
      </c>
      <c r="G18" s="97">
        <f t="shared" si="1"/>
        <v>56227787</v>
      </c>
      <c r="H18" s="97" t="s">
        <v>581</v>
      </c>
      <c r="I18" s="97">
        <v>0</v>
      </c>
      <c r="J18" s="97">
        <v>0</v>
      </c>
      <c r="K18" s="97">
        <v>0</v>
      </c>
    </row>
    <row r="19" spans="1:11" ht="12.75">
      <c r="A19" s="97" t="s">
        <v>588</v>
      </c>
      <c r="B19" s="97" t="s">
        <v>580</v>
      </c>
      <c r="C19" s="97">
        <v>102415240</v>
      </c>
      <c r="D19" s="97">
        <v>37584590</v>
      </c>
      <c r="E19" s="97">
        <v>35150950</v>
      </c>
      <c r="F19" s="97">
        <f t="shared" si="0"/>
        <v>2433640</v>
      </c>
      <c r="G19" s="97">
        <f t="shared" si="1"/>
        <v>104848880</v>
      </c>
      <c r="H19" s="97" t="s">
        <v>581</v>
      </c>
      <c r="I19" s="97">
        <v>0</v>
      </c>
      <c r="J19" s="97">
        <v>0</v>
      </c>
      <c r="K19" s="97">
        <v>0</v>
      </c>
    </row>
    <row r="20" spans="2:11" ht="12.75">
      <c r="B20" s="97" t="s">
        <v>582</v>
      </c>
      <c r="C20" s="97">
        <v>56227787</v>
      </c>
      <c r="D20" s="97">
        <v>306567130</v>
      </c>
      <c r="E20" s="97">
        <v>361810344</v>
      </c>
      <c r="F20" s="97">
        <f t="shared" si="0"/>
        <v>-55243214</v>
      </c>
      <c r="G20" s="97">
        <f t="shared" si="1"/>
        <v>984573</v>
      </c>
      <c r="H20" s="97" t="s">
        <v>581</v>
      </c>
      <c r="I20" s="97">
        <v>0</v>
      </c>
      <c r="J20" s="97">
        <v>0</v>
      </c>
      <c r="K20" s="97">
        <v>0</v>
      </c>
    </row>
    <row r="21" spans="1:11" ht="12.75">
      <c r="A21" s="97" t="s">
        <v>589</v>
      </c>
      <c r="B21" s="97" t="s">
        <v>580</v>
      </c>
      <c r="C21" s="97">
        <v>104848880</v>
      </c>
      <c r="D21" s="97">
        <v>37584590</v>
      </c>
      <c r="E21" s="97">
        <v>35150950</v>
      </c>
      <c r="F21" s="97">
        <f t="shared" si="0"/>
        <v>2433640</v>
      </c>
      <c r="G21" s="97">
        <f t="shared" si="1"/>
        <v>107282520</v>
      </c>
      <c r="H21" s="97" t="s">
        <v>581</v>
      </c>
      <c r="I21" s="97">
        <v>0</v>
      </c>
      <c r="J21" s="97">
        <v>0</v>
      </c>
      <c r="K21" s="97">
        <v>0</v>
      </c>
    </row>
    <row r="22" spans="2:11" ht="12.75">
      <c r="B22" s="97" t="s">
        <v>582</v>
      </c>
      <c r="C22" s="97">
        <v>984573</v>
      </c>
      <c r="D22" s="97">
        <v>344151720</v>
      </c>
      <c r="E22" s="97">
        <v>396961294</v>
      </c>
      <c r="F22" s="97">
        <f t="shared" si="0"/>
        <v>-52809574</v>
      </c>
      <c r="G22" s="97">
        <f t="shared" si="1"/>
        <v>-51825001</v>
      </c>
      <c r="H22" s="97" t="s">
        <v>581</v>
      </c>
      <c r="I22" s="97">
        <v>0</v>
      </c>
      <c r="J22" s="97">
        <v>0</v>
      </c>
      <c r="K22" s="97">
        <v>0</v>
      </c>
    </row>
    <row r="23" spans="1:11" ht="12.75">
      <c r="A23" s="97" t="s">
        <v>590</v>
      </c>
      <c r="B23" s="97" t="s">
        <v>580</v>
      </c>
      <c r="C23" s="97">
        <v>107282520</v>
      </c>
      <c r="D23" s="97">
        <v>81059590</v>
      </c>
      <c r="E23" s="97">
        <v>35150950</v>
      </c>
      <c r="F23" s="97">
        <f t="shared" si="0"/>
        <v>45908640</v>
      </c>
      <c r="G23" s="97">
        <f t="shared" si="1"/>
        <v>153191160</v>
      </c>
      <c r="H23" s="97" t="s">
        <v>581</v>
      </c>
      <c r="I23" s="97">
        <v>0</v>
      </c>
      <c r="J23" s="97">
        <v>0</v>
      </c>
      <c r="K23" s="97">
        <v>0</v>
      </c>
    </row>
    <row r="24" spans="2:11" ht="12.75">
      <c r="B24" s="97" t="s">
        <v>582</v>
      </c>
      <c r="C24" s="97">
        <v>-51825001</v>
      </c>
      <c r="D24" s="97">
        <v>425211310</v>
      </c>
      <c r="E24" s="97">
        <v>432112244</v>
      </c>
      <c r="F24" s="97">
        <f t="shared" si="0"/>
        <v>-6900934</v>
      </c>
      <c r="G24" s="97">
        <f t="shared" si="1"/>
        <v>-58725935</v>
      </c>
      <c r="H24" s="97" t="s">
        <v>581</v>
      </c>
      <c r="I24" s="97">
        <v>0</v>
      </c>
      <c r="J24" s="97">
        <v>0</v>
      </c>
      <c r="K24" s="97">
        <v>0</v>
      </c>
    </row>
    <row r="25" spans="1:11" ht="12.75">
      <c r="A25" s="97" t="s">
        <v>591</v>
      </c>
      <c r="B25" s="97" t="s">
        <v>580</v>
      </c>
      <c r="C25" s="97">
        <v>153191160</v>
      </c>
      <c r="D25" s="97">
        <v>37584590</v>
      </c>
      <c r="E25" s="97">
        <v>35550950</v>
      </c>
      <c r="F25" s="97">
        <f t="shared" si="0"/>
        <v>2033640</v>
      </c>
      <c r="G25" s="97">
        <f t="shared" si="1"/>
        <v>155224800</v>
      </c>
      <c r="H25" s="97" t="s">
        <v>581</v>
      </c>
      <c r="I25" s="97">
        <v>0</v>
      </c>
      <c r="J25" s="97">
        <v>0</v>
      </c>
      <c r="K25" s="97">
        <v>0</v>
      </c>
    </row>
    <row r="26" spans="2:11" ht="12.75">
      <c r="B26" s="97" t="s">
        <v>582</v>
      </c>
      <c r="C26" s="97">
        <v>-58725935</v>
      </c>
      <c r="D26" s="97">
        <v>462795900</v>
      </c>
      <c r="E26" s="97">
        <v>467663194</v>
      </c>
      <c r="F26" s="97">
        <f t="shared" si="0"/>
        <v>-4867294</v>
      </c>
      <c r="G26" s="97">
        <f t="shared" si="1"/>
        <v>-63593229</v>
      </c>
      <c r="H26" s="97" t="s">
        <v>581</v>
      </c>
      <c r="I26" s="97">
        <v>0</v>
      </c>
      <c r="J26" s="97">
        <v>0</v>
      </c>
      <c r="K26" s="97">
        <v>0</v>
      </c>
    </row>
    <row r="27" spans="1:11" ht="12.75">
      <c r="A27" s="97" t="s">
        <v>592</v>
      </c>
      <c r="B27" s="97" t="s">
        <v>580</v>
      </c>
      <c r="C27" s="97">
        <v>155224800</v>
      </c>
      <c r="D27" s="97">
        <v>37584590</v>
      </c>
      <c r="E27" s="97">
        <v>35150950</v>
      </c>
      <c r="F27" s="97">
        <f t="shared" si="0"/>
        <v>2433640</v>
      </c>
      <c r="G27" s="97">
        <f t="shared" si="1"/>
        <v>157658440</v>
      </c>
      <c r="H27" s="97" t="s">
        <v>581</v>
      </c>
      <c r="I27" s="97">
        <v>0</v>
      </c>
      <c r="J27" s="97">
        <v>0</v>
      </c>
      <c r="K27" s="97">
        <v>0</v>
      </c>
    </row>
    <row r="28" spans="2:11" ht="12.75">
      <c r="B28" s="97" t="s">
        <v>582</v>
      </c>
      <c r="C28" s="97">
        <v>-63593229</v>
      </c>
      <c r="D28" s="97">
        <v>500380490</v>
      </c>
      <c r="E28" s="97">
        <v>501814144</v>
      </c>
      <c r="F28" s="97">
        <f t="shared" si="0"/>
        <v>-1433654</v>
      </c>
      <c r="G28" s="97">
        <f t="shared" si="1"/>
        <v>-65026883</v>
      </c>
      <c r="H28" s="97" t="s">
        <v>581</v>
      </c>
      <c r="I28" s="97">
        <v>0</v>
      </c>
      <c r="J28" s="97">
        <v>0</v>
      </c>
      <c r="K28" s="97">
        <v>0</v>
      </c>
    </row>
    <row r="29" spans="1:11" s="6" customFormat="1" ht="12.75">
      <c r="A29" s="6" t="s">
        <v>593</v>
      </c>
      <c r="B29" s="6" t="s">
        <v>580</v>
      </c>
      <c r="C29" s="6">
        <v>157658440</v>
      </c>
      <c r="D29" s="6">
        <v>37584605</v>
      </c>
      <c r="E29" s="6">
        <v>35150951</v>
      </c>
      <c r="F29" s="6">
        <f t="shared" si="0"/>
        <v>2433654</v>
      </c>
      <c r="G29" s="6">
        <f t="shared" si="1"/>
        <v>160092094</v>
      </c>
      <c r="H29" s="6" t="s">
        <v>581</v>
      </c>
      <c r="I29" s="6">
        <v>0</v>
      </c>
      <c r="J29" s="6">
        <v>0</v>
      </c>
      <c r="K29" s="6">
        <v>0</v>
      </c>
    </row>
    <row r="30" spans="2:11" ht="12.75">
      <c r="B30" s="97" t="s">
        <v>582</v>
      </c>
      <c r="C30" s="97">
        <v>-65026883</v>
      </c>
      <c r="D30" s="97">
        <v>537965095</v>
      </c>
      <c r="E30" s="97">
        <v>537965095</v>
      </c>
      <c r="F30" s="97">
        <f t="shared" si="0"/>
        <v>0</v>
      </c>
      <c r="G30" s="97">
        <f t="shared" si="1"/>
        <v>-65026883</v>
      </c>
      <c r="H30" s="97" t="s">
        <v>581</v>
      </c>
      <c r="I30" s="97">
        <v>0</v>
      </c>
      <c r="J30" s="97">
        <v>0</v>
      </c>
      <c r="K30" s="97">
        <v>0</v>
      </c>
    </row>
  </sheetData>
  <sheetProtection/>
  <mergeCells count="4">
    <mergeCell ref="A1:N1"/>
    <mergeCell ref="H3:N3"/>
    <mergeCell ref="D5:F5"/>
    <mergeCell ref="I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view="pageLayout" workbookViewId="0" topLeftCell="A1">
      <selection activeCell="I2" sqref="I2:AH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6.7109375" style="0" customWidth="1"/>
    <col min="32" max="32" width="10.8515625" style="0" customWidth="1"/>
    <col min="33" max="33" width="11.57421875" style="0" customWidth="1"/>
    <col min="34" max="34" width="11.28125" style="0" customWidth="1"/>
  </cols>
  <sheetData>
    <row r="1" spans="1:30" ht="12.75">
      <c r="A1" s="249" t="s">
        <v>106</v>
      </c>
      <c r="B1" s="249"/>
      <c r="C1" s="249"/>
      <c r="D1" s="249"/>
      <c r="E1" s="249"/>
      <c r="F1" s="249"/>
      <c r="G1" s="249"/>
      <c r="H1" s="249"/>
      <c r="I1" s="2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2.75">
      <c r="A2" s="1"/>
      <c r="B2" s="1"/>
      <c r="C2" s="1"/>
      <c r="D2" s="1"/>
      <c r="E2" s="1"/>
      <c r="F2" s="1"/>
      <c r="G2" s="1"/>
      <c r="H2" s="1"/>
      <c r="I2" s="249" t="s">
        <v>651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1:34" ht="12.75">
      <c r="A3" s="249" t="s">
        <v>107</v>
      </c>
      <c r="B3" s="249"/>
      <c r="C3" s="249"/>
      <c r="D3" s="249"/>
      <c r="E3" s="249"/>
      <c r="F3" s="249"/>
      <c r="G3" s="249"/>
      <c r="H3" s="249"/>
      <c r="I3" s="24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6" t="s">
        <v>511</v>
      </c>
      <c r="AF3" s="146" t="s">
        <v>159</v>
      </c>
      <c r="AG3" s="146" t="s">
        <v>160</v>
      </c>
      <c r="AH3" s="146" t="s">
        <v>363</v>
      </c>
    </row>
    <row r="4" spans="1:34" s="1" customFormat="1" ht="12.75">
      <c r="A4" s="250" t="s">
        <v>108</v>
      </c>
      <c r="B4" s="250"/>
      <c r="C4" s="250"/>
      <c r="D4" s="250"/>
      <c r="E4" s="250"/>
      <c r="F4" s="250"/>
      <c r="G4" s="250"/>
      <c r="H4" s="250"/>
      <c r="I4" s="250"/>
      <c r="AA4" s="1" t="s">
        <v>109</v>
      </c>
      <c r="AE4" s="1" t="s">
        <v>512</v>
      </c>
      <c r="AF4" s="1" t="s">
        <v>512</v>
      </c>
      <c r="AG4" s="1" t="s">
        <v>512</v>
      </c>
      <c r="AH4" s="1" t="s">
        <v>512</v>
      </c>
    </row>
    <row r="5" spans="1:34" ht="12.75">
      <c r="A5" s="278" t="s">
        <v>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96"/>
      <c r="AA5" s="251" t="s">
        <v>1</v>
      </c>
      <c r="AB5" s="252"/>
      <c r="AC5" s="252"/>
      <c r="AD5" s="294"/>
      <c r="AE5">
        <v>26354588</v>
      </c>
      <c r="AH5">
        <f aca="true" t="shared" si="0" ref="AH5:AH63">SUM(AE5,AF5,AG5)</f>
        <v>26354588</v>
      </c>
    </row>
    <row r="6" spans="1:34" ht="12.75">
      <c r="A6" s="247" t="s">
        <v>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93"/>
      <c r="AA6" s="251" t="s">
        <v>3</v>
      </c>
      <c r="AB6" s="252"/>
      <c r="AC6" s="252"/>
      <c r="AD6" s="294"/>
      <c r="AE6">
        <v>46600733</v>
      </c>
      <c r="AH6">
        <f t="shared" si="0"/>
        <v>46600733</v>
      </c>
    </row>
    <row r="7" spans="1:34" ht="12.75">
      <c r="A7" s="247" t="s">
        <v>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93"/>
      <c r="AA7" s="251" t="s">
        <v>5</v>
      </c>
      <c r="AB7" s="252"/>
      <c r="AC7" s="252"/>
      <c r="AD7" s="294"/>
      <c r="AE7">
        <v>31888280</v>
      </c>
      <c r="AH7">
        <f t="shared" si="0"/>
        <v>31888280</v>
      </c>
    </row>
    <row r="8" spans="1:34" ht="12.75" hidden="1">
      <c r="A8" s="247" t="s">
        <v>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93"/>
      <c r="AA8" s="251" t="s">
        <v>7</v>
      </c>
      <c r="AB8" s="252"/>
      <c r="AC8" s="252"/>
      <c r="AD8" s="294"/>
      <c r="AH8">
        <f t="shared" si="0"/>
        <v>0</v>
      </c>
    </row>
    <row r="9" spans="1:34" ht="12.75" hidden="1">
      <c r="A9" s="247" t="s">
        <v>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93"/>
      <c r="AA9" s="251" t="s">
        <v>9</v>
      </c>
      <c r="AB9" s="252"/>
      <c r="AC9" s="252"/>
      <c r="AD9" s="294"/>
      <c r="AH9">
        <f t="shared" si="0"/>
        <v>0</v>
      </c>
    </row>
    <row r="10" spans="1:34" ht="12.75" hidden="1">
      <c r="A10" s="247" t="s">
        <v>10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93"/>
      <c r="AA10" s="251" t="s">
        <v>11</v>
      </c>
      <c r="AB10" s="252"/>
      <c r="AC10" s="252"/>
      <c r="AD10" s="294"/>
      <c r="AH10">
        <f t="shared" si="0"/>
        <v>0</v>
      </c>
    </row>
    <row r="11" spans="1:34" ht="12.75">
      <c r="A11" s="247" t="s">
        <v>549</v>
      </c>
      <c r="B11" s="248"/>
      <c r="C11" s="248"/>
      <c r="D11" s="248"/>
      <c r="E11" s="248"/>
      <c r="F11" s="248"/>
      <c r="G11" s="248"/>
      <c r="H11" s="248"/>
      <c r="I11" s="248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8"/>
      <c r="AA11" s="206" t="s">
        <v>7</v>
      </c>
      <c r="AB11" s="207"/>
      <c r="AC11" s="207"/>
      <c r="AD11" s="209"/>
      <c r="AE11">
        <v>2717660</v>
      </c>
      <c r="AH11">
        <f t="shared" si="0"/>
        <v>2717660</v>
      </c>
    </row>
    <row r="12" spans="1:34" s="1" customFormat="1" ht="12.75">
      <c r="A12" s="270" t="s">
        <v>530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91"/>
      <c r="AA12" s="256" t="s">
        <v>12</v>
      </c>
      <c r="AB12" s="257"/>
      <c r="AC12" s="257"/>
      <c r="AD12" s="295"/>
      <c r="AE12" s="1">
        <f>SUM(AE5:AE11)</f>
        <v>107561261</v>
      </c>
      <c r="AF12" s="1">
        <f>SUM(AF5:AF10)</f>
        <v>0</v>
      </c>
      <c r="AG12" s="1">
        <f>SUM(AG5:AG10)</f>
        <v>0</v>
      </c>
      <c r="AH12" s="1">
        <f t="shared" si="0"/>
        <v>107561261</v>
      </c>
    </row>
    <row r="13" spans="1:34" ht="12.75" hidden="1">
      <c r="A13" s="247" t="s">
        <v>13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93"/>
      <c r="AA13" s="251" t="s">
        <v>14</v>
      </c>
      <c r="AB13" s="252"/>
      <c r="AC13" s="252"/>
      <c r="AD13" s="294"/>
      <c r="AH13">
        <f t="shared" si="0"/>
        <v>0</v>
      </c>
    </row>
    <row r="14" spans="1:34" ht="12.75" hidden="1">
      <c r="A14" s="247" t="s">
        <v>15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93"/>
      <c r="AA14" s="251" t="s">
        <v>16</v>
      </c>
      <c r="AB14" s="252"/>
      <c r="AC14" s="252"/>
      <c r="AD14" s="294"/>
      <c r="AH14">
        <f t="shared" si="0"/>
        <v>0</v>
      </c>
    </row>
    <row r="15" spans="1:34" ht="12.75" hidden="1">
      <c r="A15" s="247" t="s">
        <v>17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93"/>
      <c r="AA15" s="251" t="s">
        <v>18</v>
      </c>
      <c r="AB15" s="252"/>
      <c r="AC15" s="252"/>
      <c r="AD15" s="294"/>
      <c r="AH15">
        <f t="shared" si="0"/>
        <v>0</v>
      </c>
    </row>
    <row r="16" spans="1:34" ht="12.75" hidden="1">
      <c r="A16" s="247" t="s">
        <v>19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93"/>
      <c r="AA16" s="251" t="s">
        <v>20</v>
      </c>
      <c r="AB16" s="252"/>
      <c r="AC16" s="252"/>
      <c r="AD16" s="294"/>
      <c r="AH16">
        <f t="shared" si="0"/>
        <v>0</v>
      </c>
    </row>
    <row r="17" spans="1:34" ht="12.75">
      <c r="A17" s="247" t="s">
        <v>21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93"/>
      <c r="AA17" s="251" t="s">
        <v>22</v>
      </c>
      <c r="AB17" s="252"/>
      <c r="AC17" s="252"/>
      <c r="AD17" s="294"/>
      <c r="AE17">
        <v>8355600</v>
      </c>
      <c r="AH17">
        <f t="shared" si="0"/>
        <v>8355600</v>
      </c>
    </row>
    <row r="18" spans="1:34" s="1" customFormat="1" ht="12.75">
      <c r="A18" s="270" t="s">
        <v>531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91"/>
      <c r="AA18" s="256" t="s">
        <v>23</v>
      </c>
      <c r="AB18" s="257"/>
      <c r="AC18" s="257"/>
      <c r="AD18" s="295"/>
      <c r="AE18" s="1">
        <f>SUM(AE12:AE17)</f>
        <v>115916861</v>
      </c>
      <c r="AF18" s="1">
        <f>SUM(AF12:AF17)</f>
        <v>0</v>
      </c>
      <c r="AG18" s="1">
        <f>SUM(AG12:AG17)</f>
        <v>0</v>
      </c>
      <c r="AH18" s="1">
        <f t="shared" si="0"/>
        <v>115916861</v>
      </c>
    </row>
    <row r="19" spans="1:34" ht="12.75" hidden="1">
      <c r="A19" s="247" t="s">
        <v>24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93"/>
      <c r="AA19" s="251" t="s">
        <v>28</v>
      </c>
      <c r="AB19" s="252"/>
      <c r="AC19" s="252"/>
      <c r="AD19" s="294"/>
      <c r="AH19" s="1">
        <f t="shared" si="0"/>
        <v>0</v>
      </c>
    </row>
    <row r="20" spans="1:34" ht="23.25" customHeight="1" hidden="1">
      <c r="A20" s="247" t="s">
        <v>25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93"/>
      <c r="AA20" s="251" t="s">
        <v>29</v>
      </c>
      <c r="AB20" s="252"/>
      <c r="AC20" s="252"/>
      <c r="AD20" s="294"/>
      <c r="AH20" s="1">
        <f t="shared" si="0"/>
        <v>0</v>
      </c>
    </row>
    <row r="21" spans="1:34" ht="23.25" customHeight="1" hidden="1">
      <c r="A21" s="247" t="s">
        <v>26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93"/>
      <c r="AA21" s="251" t="s">
        <v>30</v>
      </c>
      <c r="AB21" s="252"/>
      <c r="AC21" s="252"/>
      <c r="AD21" s="294"/>
      <c r="AH21" s="1">
        <f t="shared" si="0"/>
        <v>0</v>
      </c>
    </row>
    <row r="22" spans="1:34" ht="20.25" customHeight="1" hidden="1">
      <c r="A22" s="247" t="s">
        <v>27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93"/>
      <c r="AA22" s="251" t="s">
        <v>31</v>
      </c>
      <c r="AB22" s="252"/>
      <c r="AC22" s="252"/>
      <c r="AD22" s="294"/>
      <c r="AH22" s="1">
        <f t="shared" si="0"/>
        <v>0</v>
      </c>
    </row>
    <row r="23" spans="1:34" ht="12.75" hidden="1">
      <c r="A23" s="247" t="s">
        <v>32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93"/>
      <c r="AA23" s="251" t="s">
        <v>42</v>
      </c>
      <c r="AB23" s="252"/>
      <c r="AC23" s="252"/>
      <c r="AD23" s="294"/>
      <c r="AH23" s="1">
        <f t="shared" si="0"/>
        <v>0</v>
      </c>
    </row>
    <row r="24" spans="1:34" ht="12.75" hidden="1">
      <c r="A24" s="247" t="s">
        <v>33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93"/>
      <c r="AA24" s="251" t="s">
        <v>43</v>
      </c>
      <c r="AB24" s="252"/>
      <c r="AC24" s="252"/>
      <c r="AD24" s="294"/>
      <c r="AH24" s="1">
        <f t="shared" si="0"/>
        <v>0</v>
      </c>
    </row>
    <row r="25" spans="1:34" s="1" customFormat="1" ht="12.75" hidden="1">
      <c r="A25" s="270" t="s">
        <v>105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91"/>
      <c r="AA25" s="256" t="s">
        <v>44</v>
      </c>
      <c r="AB25" s="257"/>
      <c r="AC25" s="257"/>
      <c r="AD25" s="295"/>
      <c r="AE25" s="1">
        <f>SUM(AE23:AE24)</f>
        <v>0</v>
      </c>
      <c r="AF25" s="1">
        <f>SUM(AF23:AF24)</f>
        <v>0</v>
      </c>
      <c r="AG25" s="1">
        <f>SUM(AG23:AG24)</f>
        <v>0</v>
      </c>
      <c r="AH25" s="1">
        <f t="shared" si="0"/>
        <v>0</v>
      </c>
    </row>
    <row r="26" spans="1:34" ht="12.75" hidden="1">
      <c r="A26" s="247" t="s">
        <v>34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93"/>
      <c r="AA26" s="251" t="s">
        <v>47</v>
      </c>
      <c r="AB26" s="252"/>
      <c r="AC26" s="252"/>
      <c r="AD26" s="294"/>
      <c r="AH26" s="1">
        <f t="shared" si="0"/>
        <v>0</v>
      </c>
    </row>
    <row r="27" spans="1:34" ht="12.75" hidden="1">
      <c r="A27" s="247" t="s">
        <v>35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93"/>
      <c r="AA27" s="251" t="s">
        <v>48</v>
      </c>
      <c r="AB27" s="252"/>
      <c r="AC27" s="252"/>
      <c r="AD27" s="294"/>
      <c r="AH27" s="1">
        <f t="shared" si="0"/>
        <v>0</v>
      </c>
    </row>
    <row r="28" spans="1:34" ht="12.75" hidden="1">
      <c r="A28" s="247" t="s">
        <v>36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93"/>
      <c r="AA28" s="251" t="s">
        <v>49</v>
      </c>
      <c r="AB28" s="252"/>
      <c r="AC28" s="252"/>
      <c r="AD28" s="294"/>
      <c r="AH28" s="1">
        <f t="shared" si="0"/>
        <v>0</v>
      </c>
    </row>
    <row r="29" spans="1:34" ht="12.75">
      <c r="A29" s="247" t="s">
        <v>559</v>
      </c>
      <c r="B29" s="248"/>
      <c r="C29" s="248"/>
      <c r="D29" s="248"/>
      <c r="E29" s="248"/>
      <c r="F29" s="248"/>
      <c r="G29" s="248"/>
      <c r="H29" s="248"/>
      <c r="I29" s="248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8"/>
      <c r="AA29" s="206" t="s">
        <v>42</v>
      </c>
      <c r="AB29" s="207"/>
      <c r="AC29" s="207"/>
      <c r="AD29" s="209"/>
      <c r="AE29">
        <v>950000</v>
      </c>
      <c r="AH29" s="1">
        <f t="shared" si="0"/>
        <v>950000</v>
      </c>
    </row>
    <row r="30" spans="1:34" ht="12.75">
      <c r="A30" s="270" t="s">
        <v>560</v>
      </c>
      <c r="B30" s="271"/>
      <c r="C30" s="271"/>
      <c r="D30" s="271"/>
      <c r="E30" s="271"/>
      <c r="F30" s="271"/>
      <c r="G30" s="271"/>
      <c r="H30" s="271"/>
      <c r="I30" s="27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8"/>
      <c r="AA30" s="229" t="s">
        <v>44</v>
      </c>
      <c r="AB30" s="207"/>
      <c r="AC30" s="207"/>
      <c r="AD30" s="209"/>
      <c r="AE30" s="1">
        <f>SUM(AE29)</f>
        <v>950000</v>
      </c>
      <c r="AH30" s="1">
        <f t="shared" si="0"/>
        <v>950000</v>
      </c>
    </row>
    <row r="31" spans="1:34" ht="12.75">
      <c r="A31" s="247" t="s">
        <v>37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93"/>
      <c r="AA31" s="251" t="s">
        <v>50</v>
      </c>
      <c r="AB31" s="252"/>
      <c r="AC31" s="252"/>
      <c r="AD31" s="294"/>
      <c r="AE31">
        <v>80000000</v>
      </c>
      <c r="AH31" s="1">
        <f t="shared" si="0"/>
        <v>80000000</v>
      </c>
    </row>
    <row r="32" spans="1:34" ht="12.75" hidden="1">
      <c r="A32" s="247" t="s">
        <v>38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93"/>
      <c r="AA32" s="251" t="s">
        <v>51</v>
      </c>
      <c r="AB32" s="252"/>
      <c r="AC32" s="252"/>
      <c r="AD32" s="294"/>
      <c r="AH32" s="1">
        <f t="shared" si="0"/>
        <v>0</v>
      </c>
    </row>
    <row r="33" spans="1:34" ht="12.75" hidden="1">
      <c r="A33" s="247" t="s">
        <v>39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93"/>
      <c r="AA33" s="251" t="s">
        <v>52</v>
      </c>
      <c r="AB33" s="252"/>
      <c r="AC33" s="252"/>
      <c r="AD33" s="294"/>
      <c r="AH33" s="1">
        <f t="shared" si="0"/>
        <v>0</v>
      </c>
    </row>
    <row r="34" spans="1:34" ht="12.75">
      <c r="A34" s="247" t="s">
        <v>40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93"/>
      <c r="AA34" s="251" t="s">
        <v>53</v>
      </c>
      <c r="AB34" s="252"/>
      <c r="AC34" s="252"/>
      <c r="AD34" s="294"/>
      <c r="AE34">
        <v>6000000</v>
      </c>
      <c r="AH34" s="1">
        <f t="shared" si="0"/>
        <v>6000000</v>
      </c>
    </row>
    <row r="35" spans="1:34" ht="12.75" hidden="1">
      <c r="A35" s="247" t="s">
        <v>41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93"/>
      <c r="AA35" s="251" t="s">
        <v>54</v>
      </c>
      <c r="AB35" s="252"/>
      <c r="AC35" s="252"/>
      <c r="AD35" s="294"/>
      <c r="AH35" s="1">
        <f t="shared" si="0"/>
        <v>0</v>
      </c>
    </row>
    <row r="36" spans="1:34" s="1" customFormat="1" ht="12.75">
      <c r="A36" s="270" t="s">
        <v>532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91"/>
      <c r="AA36" s="256" t="s">
        <v>46</v>
      </c>
      <c r="AB36" s="257"/>
      <c r="AC36" s="257"/>
      <c r="AD36" s="295"/>
      <c r="AE36" s="1">
        <f>SUM(AE31:AE35)</f>
        <v>86000000</v>
      </c>
      <c r="AF36" s="1">
        <f>SUM(AF31:AF35)</f>
        <v>0</v>
      </c>
      <c r="AG36" s="1">
        <f>SUM(AG31:AG35)</f>
        <v>0</v>
      </c>
      <c r="AH36" s="1">
        <f t="shared" si="0"/>
        <v>86000000</v>
      </c>
    </row>
    <row r="37" spans="1:34" s="1" customFormat="1" ht="12.75">
      <c r="A37" s="270" t="s">
        <v>533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91"/>
      <c r="AA37" s="256" t="s">
        <v>45</v>
      </c>
      <c r="AB37" s="257"/>
      <c r="AC37" s="257"/>
      <c r="AD37" s="295"/>
      <c r="AE37" s="1">
        <f>SUM(AE30,AE36)</f>
        <v>86950000</v>
      </c>
      <c r="AF37" s="1">
        <f>SUM(AF25,AF26,AF27,AF28,AF36)</f>
        <v>0</v>
      </c>
      <c r="AG37" s="1">
        <f>SUM(AG25,AG26,AG27,AG28,AG36)</f>
        <v>0</v>
      </c>
      <c r="AH37" s="1">
        <f t="shared" si="0"/>
        <v>86950000</v>
      </c>
    </row>
    <row r="38" spans="1:34" ht="12.75" hidden="1">
      <c r="A38" s="245" t="s">
        <v>55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90"/>
      <c r="AA38" s="251" t="s">
        <v>65</v>
      </c>
      <c r="AB38" s="252"/>
      <c r="AC38" s="252"/>
      <c r="AD38" s="294"/>
      <c r="AH38" s="1">
        <f t="shared" si="0"/>
        <v>0</v>
      </c>
    </row>
    <row r="39" spans="1:34" ht="12.75">
      <c r="A39" s="245" t="s">
        <v>56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90"/>
      <c r="AA39" s="251" t="s">
        <v>66</v>
      </c>
      <c r="AB39" s="252"/>
      <c r="AC39" s="252"/>
      <c r="AD39" s="294"/>
      <c r="AE39">
        <v>6244000</v>
      </c>
      <c r="AH39" s="1">
        <f t="shared" si="0"/>
        <v>6244000</v>
      </c>
    </row>
    <row r="40" spans="1:34" ht="12.75" hidden="1">
      <c r="A40" s="245" t="s">
        <v>57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90"/>
      <c r="AA40" s="251" t="s">
        <v>67</v>
      </c>
      <c r="AB40" s="252"/>
      <c r="AC40" s="252"/>
      <c r="AD40" s="294"/>
      <c r="AH40" s="1">
        <f t="shared" si="0"/>
        <v>0</v>
      </c>
    </row>
    <row r="41" spans="1:34" ht="12.75">
      <c r="A41" s="245" t="s">
        <v>58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90"/>
      <c r="AA41" s="251" t="s">
        <v>68</v>
      </c>
      <c r="AB41" s="252"/>
      <c r="AC41" s="252"/>
      <c r="AD41" s="294"/>
      <c r="AE41">
        <v>0</v>
      </c>
      <c r="AH41" s="1">
        <f t="shared" si="0"/>
        <v>0</v>
      </c>
    </row>
    <row r="42" spans="1:34" ht="12.75">
      <c r="A42" s="245" t="s">
        <v>59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90"/>
      <c r="AA42" s="251" t="s">
        <v>69</v>
      </c>
      <c r="AB42" s="252"/>
      <c r="AC42" s="252"/>
      <c r="AD42" s="294"/>
      <c r="AE42">
        <v>0</v>
      </c>
      <c r="AG42">
        <v>18985095</v>
      </c>
      <c r="AH42" s="1">
        <f t="shared" si="0"/>
        <v>18985095</v>
      </c>
    </row>
    <row r="43" spans="1:34" ht="12.75">
      <c r="A43" s="245" t="s">
        <v>60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90"/>
      <c r="AA43" s="251" t="s">
        <v>70</v>
      </c>
      <c r="AB43" s="252"/>
      <c r="AC43" s="252"/>
      <c r="AD43" s="294"/>
      <c r="AE43">
        <v>1404000</v>
      </c>
      <c r="AG43">
        <v>5125976</v>
      </c>
      <c r="AH43" s="1">
        <f t="shared" si="0"/>
        <v>6529976</v>
      </c>
    </row>
    <row r="44" spans="1:34" ht="12.75" hidden="1">
      <c r="A44" s="245" t="s">
        <v>61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90"/>
      <c r="AA44" s="251" t="s">
        <v>71</v>
      </c>
      <c r="AB44" s="252"/>
      <c r="AC44" s="252"/>
      <c r="AD44" s="294"/>
      <c r="AH44" s="1">
        <f t="shared" si="0"/>
        <v>0</v>
      </c>
    </row>
    <row r="45" spans="1:34" ht="12.75">
      <c r="A45" s="245" t="s">
        <v>62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90"/>
      <c r="AA45" s="251" t="s">
        <v>72</v>
      </c>
      <c r="AB45" s="252"/>
      <c r="AC45" s="252"/>
      <c r="AD45" s="294"/>
      <c r="AE45">
        <v>0</v>
      </c>
      <c r="AH45" s="1">
        <f t="shared" si="0"/>
        <v>0</v>
      </c>
    </row>
    <row r="46" spans="1:34" ht="12.75" hidden="1">
      <c r="A46" s="245" t="s">
        <v>63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90"/>
      <c r="AA46" s="251" t="s">
        <v>73</v>
      </c>
      <c r="AB46" s="252"/>
      <c r="AC46" s="252"/>
      <c r="AD46" s="294"/>
      <c r="AH46" s="1">
        <f t="shared" si="0"/>
        <v>0</v>
      </c>
    </row>
    <row r="47" spans="1:34" ht="12.75" hidden="1">
      <c r="A47" s="245" t="s">
        <v>64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90"/>
      <c r="AA47" s="251" t="s">
        <v>74</v>
      </c>
      <c r="AB47" s="252"/>
      <c r="AC47" s="252"/>
      <c r="AD47" s="294"/>
      <c r="AH47" s="1">
        <f t="shared" si="0"/>
        <v>0</v>
      </c>
    </row>
    <row r="48" spans="1:34" s="1" customFormat="1" ht="12.75">
      <c r="A48" s="261" t="s">
        <v>534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92"/>
      <c r="AA48" s="256" t="s">
        <v>75</v>
      </c>
      <c r="AB48" s="257"/>
      <c r="AC48" s="257"/>
      <c r="AD48" s="295"/>
      <c r="AE48" s="1">
        <f>SUM(AE38:AE47)</f>
        <v>7648000</v>
      </c>
      <c r="AF48" s="1">
        <f>SUM(AF38:AF47)</f>
        <v>0</v>
      </c>
      <c r="AG48" s="1">
        <f>SUM(AG38:AG47)</f>
        <v>24111071</v>
      </c>
      <c r="AH48" s="1">
        <f t="shared" si="0"/>
        <v>31759071</v>
      </c>
    </row>
    <row r="49" spans="1:34" ht="12.75" hidden="1">
      <c r="A49" s="245" t="s">
        <v>76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90"/>
      <c r="AA49" s="251" t="s">
        <v>81</v>
      </c>
      <c r="AB49" s="252"/>
      <c r="AC49" s="252"/>
      <c r="AD49" s="294"/>
      <c r="AH49" s="1">
        <f t="shared" si="0"/>
        <v>0</v>
      </c>
    </row>
    <row r="50" spans="1:34" ht="12.75" hidden="1">
      <c r="A50" s="245" t="s">
        <v>77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90"/>
      <c r="AA50" s="251" t="s">
        <v>82</v>
      </c>
      <c r="AB50" s="252"/>
      <c r="AC50" s="252"/>
      <c r="AD50" s="294"/>
      <c r="AH50" s="1">
        <f t="shared" si="0"/>
        <v>0</v>
      </c>
    </row>
    <row r="51" spans="1:34" ht="12.75" hidden="1">
      <c r="A51" s="245" t="s">
        <v>78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90"/>
      <c r="AA51" s="251" t="s">
        <v>83</v>
      </c>
      <c r="AB51" s="252"/>
      <c r="AC51" s="252"/>
      <c r="AD51" s="294"/>
      <c r="AH51" s="1">
        <f t="shared" si="0"/>
        <v>0</v>
      </c>
    </row>
    <row r="52" spans="1:34" ht="12.75" hidden="1">
      <c r="A52" s="245" t="s">
        <v>79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90"/>
      <c r="AA52" s="251" t="s">
        <v>84</v>
      </c>
      <c r="AB52" s="252"/>
      <c r="AC52" s="252"/>
      <c r="AD52" s="294"/>
      <c r="AH52" s="1">
        <f t="shared" si="0"/>
        <v>0</v>
      </c>
    </row>
    <row r="53" spans="1:34" ht="12.75" hidden="1">
      <c r="A53" s="245" t="s">
        <v>80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90"/>
      <c r="AA53" s="251" t="s">
        <v>85</v>
      </c>
      <c r="AB53" s="252"/>
      <c r="AC53" s="252"/>
      <c r="AD53" s="294"/>
      <c r="AH53" s="1">
        <f t="shared" si="0"/>
        <v>0</v>
      </c>
    </row>
    <row r="54" spans="1:34" ht="12.75" hidden="1">
      <c r="A54" s="270" t="s">
        <v>102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91"/>
      <c r="AA54" s="256" t="s">
        <v>86</v>
      </c>
      <c r="AB54" s="257"/>
      <c r="AC54" s="257"/>
      <c r="AD54" s="295"/>
      <c r="AE54">
        <f>SUM(AE49:AE53)</f>
        <v>0</v>
      </c>
      <c r="AF54">
        <f>SUM(AF49:AF53)</f>
        <v>0</v>
      </c>
      <c r="AG54">
        <f>SUM(AG49:AG53)</f>
        <v>0</v>
      </c>
      <c r="AH54" s="1">
        <f t="shared" si="0"/>
        <v>0</v>
      </c>
    </row>
    <row r="55" spans="1:34" ht="12.75" hidden="1">
      <c r="A55" s="245" t="s">
        <v>87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90"/>
      <c r="AA55" s="251" t="s">
        <v>90</v>
      </c>
      <c r="AB55" s="252"/>
      <c r="AC55" s="252"/>
      <c r="AD55" s="294"/>
      <c r="AH55" s="1">
        <f t="shared" si="0"/>
        <v>0</v>
      </c>
    </row>
    <row r="56" spans="1:34" ht="12.75" hidden="1">
      <c r="A56" s="247" t="s">
        <v>88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93"/>
      <c r="AA56" s="251" t="s">
        <v>91</v>
      </c>
      <c r="AB56" s="252"/>
      <c r="AC56" s="252"/>
      <c r="AD56" s="294"/>
      <c r="AH56" s="1">
        <f t="shared" si="0"/>
        <v>0</v>
      </c>
    </row>
    <row r="57" spans="1:34" ht="12.75" hidden="1">
      <c r="A57" s="245" t="s">
        <v>89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90"/>
      <c r="AA57" s="251" t="s">
        <v>92</v>
      </c>
      <c r="AB57" s="252"/>
      <c r="AC57" s="252"/>
      <c r="AD57" s="294"/>
      <c r="AH57" s="1">
        <f t="shared" si="0"/>
        <v>0</v>
      </c>
    </row>
    <row r="58" spans="1:34" s="1" customFormat="1" ht="12.75" hidden="1">
      <c r="A58" s="270" t="s">
        <v>103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91"/>
      <c r="AA58" s="256" t="s">
        <v>93</v>
      </c>
      <c r="AB58" s="257"/>
      <c r="AC58" s="257"/>
      <c r="AD58" s="295"/>
      <c r="AE58" s="1">
        <f>SUM(AE55:AE57)</f>
        <v>0</v>
      </c>
      <c r="AF58" s="1">
        <f>SUM(AF55:AF57)</f>
        <v>0</v>
      </c>
      <c r="AG58" s="1">
        <f>SUM(AG55:AG57)</f>
        <v>0</v>
      </c>
      <c r="AH58" s="1">
        <f t="shared" si="0"/>
        <v>0</v>
      </c>
    </row>
    <row r="59" spans="1:34" ht="24" customHeight="1" hidden="1">
      <c r="A59" s="245" t="s">
        <v>94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90"/>
      <c r="AA59" s="251" t="s">
        <v>97</v>
      </c>
      <c r="AB59" s="252"/>
      <c r="AC59" s="252"/>
      <c r="AD59" s="294"/>
      <c r="AH59" s="1">
        <f t="shared" si="0"/>
        <v>0</v>
      </c>
    </row>
    <row r="60" spans="1:34" ht="12.75" hidden="1">
      <c r="A60" s="247" t="s">
        <v>95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93"/>
      <c r="AA60" s="251" t="s">
        <v>98</v>
      </c>
      <c r="AB60" s="252"/>
      <c r="AC60" s="252"/>
      <c r="AD60" s="294"/>
      <c r="AH60" s="1">
        <f t="shared" si="0"/>
        <v>0</v>
      </c>
    </row>
    <row r="61" spans="1:34" ht="12.75" hidden="1">
      <c r="A61" s="245" t="s">
        <v>96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90"/>
      <c r="AA61" s="251" t="s">
        <v>99</v>
      </c>
      <c r="AB61" s="252"/>
      <c r="AC61" s="252"/>
      <c r="AD61" s="294"/>
      <c r="AH61" s="1">
        <f t="shared" si="0"/>
        <v>0</v>
      </c>
    </row>
    <row r="62" spans="1:34" ht="12.75" hidden="1">
      <c r="A62" s="270" t="s">
        <v>104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91"/>
      <c r="AA62" s="256" t="s">
        <v>100</v>
      </c>
      <c r="AB62" s="257"/>
      <c r="AC62" s="257"/>
      <c r="AD62" s="295"/>
      <c r="AE62">
        <f>SUM(AE59:AE61)</f>
        <v>0</v>
      </c>
      <c r="AF62">
        <f>SUM(AF59:AF61)</f>
        <v>0</v>
      </c>
      <c r="AG62">
        <f>SUM(AG59:AG61)</f>
        <v>0</v>
      </c>
      <c r="AH62" s="1">
        <f t="shared" si="0"/>
        <v>0</v>
      </c>
    </row>
    <row r="63" spans="1:34" s="1" customFormat="1" ht="12.75">
      <c r="A63" s="261" t="s">
        <v>535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92"/>
      <c r="AA63" s="256" t="s">
        <v>101</v>
      </c>
      <c r="AB63" s="257"/>
      <c r="AC63" s="257"/>
      <c r="AD63" s="295"/>
      <c r="AE63" s="1">
        <f>SUM(AE18,AE37,AE48,AE54,AE58,AE62)</f>
        <v>210514861</v>
      </c>
      <c r="AF63" s="1">
        <f>SUM(AF18,AF37,AF48,AF54,AF58,AF62)</f>
        <v>0</v>
      </c>
      <c r="AG63" s="1">
        <f>SUM(AG18,AG37,AG48,AG54,AG58,AG62)</f>
        <v>24111071</v>
      </c>
      <c r="AH63" s="1">
        <f t="shared" si="0"/>
        <v>234625932</v>
      </c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</row>
    <row r="65" spans="1:30" ht="12.75" customHeight="1">
      <c r="A65" s="289" t="s">
        <v>157</v>
      </c>
      <c r="B65" s="289"/>
      <c r="C65" s="289"/>
      <c r="D65" s="289"/>
      <c r="E65" s="289"/>
      <c r="F65" s="289"/>
      <c r="G65" s="289"/>
      <c r="H65" s="289"/>
      <c r="I65" s="28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</row>
    <row r="66" spans="1:30" ht="12.75">
      <c r="A66" s="289" t="s">
        <v>107</v>
      </c>
      <c r="B66" s="289"/>
      <c r="C66" s="289"/>
      <c r="D66" s="289"/>
      <c r="E66" s="289"/>
      <c r="F66" s="289"/>
      <c r="G66" s="289"/>
      <c r="H66" s="289"/>
      <c r="I66" s="28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</row>
    <row r="67" spans="1:34" s="1" customFormat="1" ht="12.75">
      <c r="A67" s="250" t="s">
        <v>108</v>
      </c>
      <c r="B67" s="250"/>
      <c r="C67" s="250"/>
      <c r="D67" s="250"/>
      <c r="E67" s="250"/>
      <c r="F67" s="250"/>
      <c r="G67" s="250"/>
      <c r="H67" s="250"/>
      <c r="I67" s="250"/>
      <c r="AA67" s="1" t="s">
        <v>109</v>
      </c>
      <c r="AE67" s="146" t="s">
        <v>511</v>
      </c>
      <c r="AF67" s="146" t="s">
        <v>159</v>
      </c>
      <c r="AG67" s="146" t="s">
        <v>160</v>
      </c>
      <c r="AH67" s="146" t="s">
        <v>363</v>
      </c>
    </row>
    <row r="68" spans="1:34" ht="12.75" hidden="1">
      <c r="A68" s="231" t="s">
        <v>110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3"/>
      <c r="AA68" s="234" t="s">
        <v>111</v>
      </c>
      <c r="AB68" s="235"/>
      <c r="AC68" s="235"/>
      <c r="AD68" s="235"/>
      <c r="AH68">
        <f aca="true" t="shared" si="1" ref="AH68:AH76">SUM(AE68:AG68)</f>
        <v>0</v>
      </c>
    </row>
    <row r="69" spans="1:34" ht="12.75" hidden="1">
      <c r="A69" s="241" t="s">
        <v>112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3"/>
      <c r="AA69" s="234" t="s">
        <v>113</v>
      </c>
      <c r="AB69" s="235"/>
      <c r="AC69" s="235"/>
      <c r="AD69" s="235"/>
      <c r="AH69">
        <f t="shared" si="1"/>
        <v>0</v>
      </c>
    </row>
    <row r="70" spans="1:34" ht="12.75" hidden="1">
      <c r="A70" s="231" t="s">
        <v>114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3"/>
      <c r="AA70" s="234" t="s">
        <v>115</v>
      </c>
      <c r="AB70" s="235"/>
      <c r="AC70" s="235"/>
      <c r="AD70" s="235"/>
      <c r="AH70">
        <f t="shared" si="1"/>
        <v>0</v>
      </c>
    </row>
    <row r="71" spans="1:34" ht="12.75" hidden="1">
      <c r="A71" s="253" t="s">
        <v>116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5"/>
      <c r="AA71" s="239" t="s">
        <v>117</v>
      </c>
      <c r="AB71" s="240"/>
      <c r="AC71" s="240"/>
      <c r="AD71" s="240"/>
      <c r="AE71">
        <f>SUM(AE68:AE70)</f>
        <v>0</v>
      </c>
      <c r="AF71">
        <f>SUM(AF68:AF70)</f>
        <v>0</v>
      </c>
      <c r="AG71">
        <f>SUM(AG68:AG70)</f>
        <v>0</v>
      </c>
      <c r="AH71">
        <f t="shared" si="1"/>
        <v>0</v>
      </c>
    </row>
    <row r="72" spans="1:34" ht="12.75" hidden="1">
      <c r="A72" s="241" t="s">
        <v>118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3"/>
      <c r="AA72" s="234" t="s">
        <v>119</v>
      </c>
      <c r="AB72" s="235"/>
      <c r="AC72" s="235"/>
      <c r="AD72" s="235"/>
      <c r="AH72">
        <f t="shared" si="1"/>
        <v>0</v>
      </c>
    </row>
    <row r="73" spans="1:34" ht="12.75" hidden="1">
      <c r="A73" s="231" t="s">
        <v>120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3"/>
      <c r="AA73" s="234" t="s">
        <v>121</v>
      </c>
      <c r="AB73" s="235"/>
      <c r="AC73" s="235"/>
      <c r="AD73" s="235"/>
      <c r="AH73">
        <f t="shared" si="1"/>
        <v>0</v>
      </c>
    </row>
    <row r="74" spans="1:34" ht="12.75" hidden="1">
      <c r="A74" s="241" t="s">
        <v>122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3"/>
      <c r="AA74" s="234" t="s">
        <v>123</v>
      </c>
      <c r="AB74" s="235"/>
      <c r="AC74" s="235"/>
      <c r="AD74" s="235"/>
      <c r="AH74">
        <f t="shared" si="1"/>
        <v>0</v>
      </c>
    </row>
    <row r="75" spans="1:34" ht="12.75" hidden="1">
      <c r="A75" s="231" t="s">
        <v>124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3"/>
      <c r="AA75" s="234" t="s">
        <v>125</v>
      </c>
      <c r="AB75" s="235"/>
      <c r="AC75" s="235"/>
      <c r="AD75" s="235"/>
      <c r="AH75">
        <f t="shared" si="1"/>
        <v>0</v>
      </c>
    </row>
    <row r="76" spans="1:34" ht="12.75" hidden="1">
      <c r="A76" s="236" t="s">
        <v>126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8"/>
      <c r="AA76" s="239" t="s">
        <v>127</v>
      </c>
      <c r="AB76" s="240"/>
      <c r="AC76" s="240"/>
      <c r="AD76" s="240"/>
      <c r="AE76">
        <f>SUM(AE72:AE75)</f>
        <v>0</v>
      </c>
      <c r="AF76">
        <f>SUM(AF72:AF75)</f>
        <v>0</v>
      </c>
      <c r="AG76">
        <f>SUM(AG72:AG75)</f>
        <v>0</v>
      </c>
      <c r="AH76">
        <f t="shared" si="1"/>
        <v>0</v>
      </c>
    </row>
    <row r="77" spans="1:34" s="1" customFormat="1" ht="12.7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  <c r="AA77" s="138"/>
      <c r="AB77" s="139"/>
      <c r="AC77" s="139"/>
      <c r="AD77" s="139"/>
      <c r="AE77" s="1" t="s">
        <v>512</v>
      </c>
      <c r="AF77" s="1" t="s">
        <v>512</v>
      </c>
      <c r="AG77" s="1" t="s">
        <v>512</v>
      </c>
      <c r="AH77" s="1" t="s">
        <v>512</v>
      </c>
    </row>
    <row r="78" spans="1:34" ht="12.75">
      <c r="A78" s="234" t="s">
        <v>128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97"/>
      <c r="AA78" s="234" t="s">
        <v>129</v>
      </c>
      <c r="AB78" s="235"/>
      <c r="AC78" s="235"/>
      <c r="AD78" s="235"/>
      <c r="AE78">
        <v>160094092</v>
      </c>
      <c r="AH78">
        <f aca="true" t="shared" si="2" ref="AH78:AH93">SUM(AE78,AF78,AG78)</f>
        <v>160094092</v>
      </c>
    </row>
    <row r="79" spans="1:34" ht="12.75" hidden="1">
      <c r="A79" s="234" t="s">
        <v>130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97"/>
      <c r="AA79" s="234" t="s">
        <v>131</v>
      </c>
      <c r="AB79" s="235"/>
      <c r="AC79" s="235"/>
      <c r="AD79" s="235"/>
      <c r="AH79">
        <f t="shared" si="2"/>
        <v>0</v>
      </c>
    </row>
    <row r="80" spans="1:34" s="1" customFormat="1" ht="12.75">
      <c r="A80" s="239" t="s">
        <v>536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98"/>
      <c r="AA80" s="239" t="s">
        <v>132</v>
      </c>
      <c r="AB80" s="240"/>
      <c r="AC80" s="240"/>
      <c r="AD80" s="240"/>
      <c r="AE80" s="1">
        <f>SUM(AE78:AE79)</f>
        <v>160094092</v>
      </c>
      <c r="AF80" s="1">
        <f>SUM(AF78:AF79)</f>
        <v>0</v>
      </c>
      <c r="AG80" s="1">
        <f>SUM(AG78:AG79)</f>
        <v>0</v>
      </c>
      <c r="AH80" s="1">
        <f t="shared" si="2"/>
        <v>160094092</v>
      </c>
    </row>
    <row r="81" spans="1:34" ht="12.75" hidden="1">
      <c r="A81" s="231" t="s">
        <v>133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3"/>
      <c r="AA81" s="234" t="s">
        <v>134</v>
      </c>
      <c r="AB81" s="235"/>
      <c r="AC81" s="235"/>
      <c r="AD81" s="235"/>
      <c r="AH81">
        <f t="shared" si="2"/>
        <v>0</v>
      </c>
    </row>
    <row r="82" spans="1:34" ht="12.75" hidden="1">
      <c r="A82" s="231" t="s">
        <v>135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3"/>
      <c r="AA82" s="234" t="s">
        <v>136</v>
      </c>
      <c r="AB82" s="235"/>
      <c r="AC82" s="235"/>
      <c r="AD82" s="235"/>
      <c r="AH82">
        <f t="shared" si="2"/>
        <v>0</v>
      </c>
    </row>
    <row r="83" spans="1:34" ht="12.75">
      <c r="A83" s="231" t="s">
        <v>137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3"/>
      <c r="AA83" s="234" t="s">
        <v>138</v>
      </c>
      <c r="AB83" s="235"/>
      <c r="AC83" s="235"/>
      <c r="AD83" s="235"/>
      <c r="AF83">
        <v>44167276</v>
      </c>
      <c r="AG83">
        <v>99077795</v>
      </c>
      <c r="AH83">
        <f t="shared" si="2"/>
        <v>143245071</v>
      </c>
    </row>
    <row r="84" spans="1:34" ht="12.75" hidden="1">
      <c r="A84" s="231" t="s">
        <v>139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3"/>
      <c r="AA84" s="234" t="s">
        <v>140</v>
      </c>
      <c r="AB84" s="235"/>
      <c r="AC84" s="235"/>
      <c r="AD84" s="235"/>
      <c r="AH84">
        <f t="shared" si="2"/>
        <v>0</v>
      </c>
    </row>
    <row r="85" spans="1:34" ht="12.75" hidden="1">
      <c r="A85" s="241" t="s">
        <v>141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3"/>
      <c r="AA85" s="234" t="s">
        <v>142</v>
      </c>
      <c r="AB85" s="235"/>
      <c r="AC85" s="235"/>
      <c r="AD85" s="235"/>
      <c r="AH85">
        <f t="shared" si="2"/>
        <v>0</v>
      </c>
    </row>
    <row r="86" spans="1:34" s="1" customFormat="1" ht="12.75">
      <c r="A86" s="253" t="s">
        <v>537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5"/>
      <c r="AA86" s="239" t="s">
        <v>143</v>
      </c>
      <c r="AB86" s="240"/>
      <c r="AC86" s="240"/>
      <c r="AD86" s="240"/>
      <c r="AE86" s="1">
        <f>SUM(AE71,AE76,AE80,AE81,AE82,AE83,AE84,AE85)</f>
        <v>160094092</v>
      </c>
      <c r="AF86" s="1">
        <f>SUM(AF71,AF76,AF80,AF81,AF82,AF83,AF84,AF85)</f>
        <v>44167276</v>
      </c>
      <c r="AG86" s="1">
        <f>SUM(AG71,AG76,AG80,AG81,AG82,AG83,AG84,AG85)</f>
        <v>99077795</v>
      </c>
      <c r="AH86" s="1">
        <f t="shared" si="2"/>
        <v>303339163</v>
      </c>
    </row>
    <row r="87" spans="1:34" ht="12.75" hidden="1">
      <c r="A87" s="241" t="s">
        <v>144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3"/>
      <c r="AA87" s="234" t="s">
        <v>145</v>
      </c>
      <c r="AB87" s="235"/>
      <c r="AC87" s="235"/>
      <c r="AD87" s="235"/>
      <c r="AH87">
        <f t="shared" si="2"/>
        <v>0</v>
      </c>
    </row>
    <row r="88" spans="1:34" ht="12.75" hidden="1">
      <c r="A88" s="241" t="s">
        <v>146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3"/>
      <c r="AA88" s="234" t="s">
        <v>147</v>
      </c>
      <c r="AB88" s="235"/>
      <c r="AC88" s="235"/>
      <c r="AD88" s="235"/>
      <c r="AH88">
        <f t="shared" si="2"/>
        <v>0</v>
      </c>
    </row>
    <row r="89" spans="1:34" ht="12.75" hidden="1">
      <c r="A89" s="231" t="s">
        <v>148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3"/>
      <c r="AA89" s="234" t="s">
        <v>149</v>
      </c>
      <c r="AB89" s="235"/>
      <c r="AC89" s="235"/>
      <c r="AD89" s="235"/>
      <c r="AH89">
        <f t="shared" si="2"/>
        <v>0</v>
      </c>
    </row>
    <row r="90" spans="1:34" ht="12.75" hidden="1">
      <c r="A90" s="231" t="s">
        <v>150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3"/>
      <c r="AA90" s="234" t="s">
        <v>151</v>
      </c>
      <c r="AB90" s="235"/>
      <c r="AC90" s="235"/>
      <c r="AD90" s="235"/>
      <c r="AH90">
        <f t="shared" si="2"/>
        <v>0</v>
      </c>
    </row>
    <row r="91" spans="1:34" ht="12.75" hidden="1">
      <c r="A91" s="236" t="s">
        <v>152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8"/>
      <c r="AA91" s="239" t="s">
        <v>153</v>
      </c>
      <c r="AB91" s="240"/>
      <c r="AC91" s="240"/>
      <c r="AD91" s="240"/>
      <c r="AE91">
        <f>SUM(AE87:AE90)</f>
        <v>0</v>
      </c>
      <c r="AF91">
        <f>SUM(AF87:AF90)</f>
        <v>0</v>
      </c>
      <c r="AG91">
        <f>SUM(AG87:AG90)</f>
        <v>0</v>
      </c>
      <c r="AH91">
        <f t="shared" si="2"/>
        <v>0</v>
      </c>
    </row>
    <row r="92" spans="1:34" ht="12.75" hidden="1">
      <c r="A92" s="241" t="s">
        <v>154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3"/>
      <c r="AA92" s="234" t="s">
        <v>155</v>
      </c>
      <c r="AB92" s="235"/>
      <c r="AC92" s="235"/>
      <c r="AD92" s="235"/>
      <c r="AH92">
        <f t="shared" si="2"/>
        <v>0</v>
      </c>
    </row>
    <row r="93" spans="1:34" s="1" customFormat="1" ht="12.75">
      <c r="A93" s="299" t="s">
        <v>538</v>
      </c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1"/>
      <c r="AA93" s="302" t="s">
        <v>156</v>
      </c>
      <c r="AB93" s="303"/>
      <c r="AC93" s="303"/>
      <c r="AD93" s="303"/>
      <c r="AE93" s="1">
        <f>SUM(AE86,AE91,AE92)</f>
        <v>160094092</v>
      </c>
      <c r="AF93" s="1">
        <f>SUM(AF86,AF91,AF92)</f>
        <v>44167276</v>
      </c>
      <c r="AG93" s="1">
        <f>SUM(AG86,AG91,AG92)</f>
        <v>99077795</v>
      </c>
      <c r="AH93" s="1">
        <f t="shared" si="2"/>
        <v>303339163</v>
      </c>
    </row>
    <row r="94" spans="1:30" ht="12.75">
      <c r="A94" s="135"/>
      <c r="B94" s="136"/>
      <c r="C94" s="136"/>
      <c r="D94" s="136"/>
      <c r="E94" s="136"/>
      <c r="F94" s="136"/>
      <c r="G94" s="136"/>
      <c r="H94" s="136"/>
      <c r="I94" s="13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</row>
    <row r="95" spans="1:34" s="1" customFormat="1" ht="12.75">
      <c r="A95" s="154" t="s">
        <v>158</v>
      </c>
      <c r="B95" s="155"/>
      <c r="C95" s="155"/>
      <c r="D95" s="155"/>
      <c r="E95" s="155"/>
      <c r="F95" s="155"/>
      <c r="G95" s="155"/>
      <c r="H95" s="155"/>
      <c r="I95" s="15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">
        <f>SUM(AE63,AE93)</f>
        <v>370608953</v>
      </c>
      <c r="AF95" s="1">
        <f>SUM(AF63,AF93)</f>
        <v>44167276</v>
      </c>
      <c r="AG95" s="1">
        <f>SUM(AG63,AG93)</f>
        <v>123188866</v>
      </c>
      <c r="AH95" s="1">
        <f>SUM(AH63,AH93)</f>
        <v>537965095</v>
      </c>
    </row>
  </sheetData>
  <sheetProtection/>
  <mergeCells count="172">
    <mergeCell ref="A29:I29"/>
    <mergeCell ref="A30:I30"/>
    <mergeCell ref="A93:Z93"/>
    <mergeCell ref="AA93:AD93"/>
    <mergeCell ref="A91:Z91"/>
    <mergeCell ref="AA91:AD91"/>
    <mergeCell ref="A92:Z92"/>
    <mergeCell ref="AA92:AD92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85:Z85"/>
    <mergeCell ref="AA85:AD85"/>
    <mergeCell ref="A86:Z86"/>
    <mergeCell ref="AA86:AD86"/>
    <mergeCell ref="A83:Z83"/>
    <mergeCell ref="AA83:AD83"/>
    <mergeCell ref="A84:Z84"/>
    <mergeCell ref="AA84:AD84"/>
    <mergeCell ref="A81:Z81"/>
    <mergeCell ref="AA81:AD81"/>
    <mergeCell ref="A82:Z82"/>
    <mergeCell ref="AA82:AD82"/>
    <mergeCell ref="A79:Z79"/>
    <mergeCell ref="AA79:AD79"/>
    <mergeCell ref="A80:Z80"/>
    <mergeCell ref="AA80:AD80"/>
    <mergeCell ref="A76:Z76"/>
    <mergeCell ref="AA76:AD76"/>
    <mergeCell ref="A78:Z78"/>
    <mergeCell ref="AA78:AD78"/>
    <mergeCell ref="A74:Z74"/>
    <mergeCell ref="AA74:AD74"/>
    <mergeCell ref="A75:Z75"/>
    <mergeCell ref="AA75:AD75"/>
    <mergeCell ref="A72:Z72"/>
    <mergeCell ref="AA72:AD72"/>
    <mergeCell ref="A73:Z73"/>
    <mergeCell ref="AA73:AD73"/>
    <mergeCell ref="A70:Z70"/>
    <mergeCell ref="AA70:AD70"/>
    <mergeCell ref="A71:Z71"/>
    <mergeCell ref="AA71:AD71"/>
    <mergeCell ref="AA27:AD27"/>
    <mergeCell ref="AA23:AD23"/>
    <mergeCell ref="AA24:AD24"/>
    <mergeCell ref="AA25:AD25"/>
    <mergeCell ref="AA26:AD26"/>
    <mergeCell ref="AA21:AD21"/>
    <mergeCell ref="A68:Z68"/>
    <mergeCell ref="AA68:AD68"/>
    <mergeCell ref="A69:Z69"/>
    <mergeCell ref="AA69:AD69"/>
    <mergeCell ref="AA6:AD6"/>
    <mergeCell ref="AA7:AD7"/>
    <mergeCell ref="AA8:AD8"/>
    <mergeCell ref="AA9:AD9"/>
    <mergeCell ref="AA62:AD62"/>
    <mergeCell ref="AA20:AD20"/>
    <mergeCell ref="A3:I3"/>
    <mergeCell ref="A4:I4"/>
    <mergeCell ref="A12:Z12"/>
    <mergeCell ref="A13:Z13"/>
    <mergeCell ref="A14:Z14"/>
    <mergeCell ref="AA12:AD12"/>
    <mergeCell ref="A10:Z10"/>
    <mergeCell ref="A5:Z5"/>
    <mergeCell ref="AA5:AD5"/>
    <mergeCell ref="AA13:AD13"/>
    <mergeCell ref="AA14:AD14"/>
    <mergeCell ref="AA15:AD15"/>
    <mergeCell ref="AA16:AD16"/>
    <mergeCell ref="AA17:AD17"/>
    <mergeCell ref="AA18:AD18"/>
    <mergeCell ref="AA22:AD22"/>
    <mergeCell ref="AA19:AD19"/>
    <mergeCell ref="AA59:AD59"/>
    <mergeCell ref="AA60:AD60"/>
    <mergeCell ref="AA58:AD58"/>
    <mergeCell ref="AA61:AD61"/>
    <mergeCell ref="AA40:AD40"/>
    <mergeCell ref="AA41:AD41"/>
    <mergeCell ref="AA42:AD42"/>
    <mergeCell ref="AA43:AD43"/>
    <mergeCell ref="AA54:AD54"/>
    <mergeCell ref="AA57:AD57"/>
    <mergeCell ref="AA55:AD55"/>
    <mergeCell ref="AA56:AD56"/>
    <mergeCell ref="AA47:AD47"/>
    <mergeCell ref="AA48:AD48"/>
    <mergeCell ref="AA49:AD49"/>
    <mergeCell ref="AA50:AD50"/>
    <mergeCell ref="AA51:AD51"/>
    <mergeCell ref="AA52:AD52"/>
    <mergeCell ref="AA53:AD53"/>
    <mergeCell ref="AA37:AD37"/>
    <mergeCell ref="AA28:AD28"/>
    <mergeCell ref="AA35:AD35"/>
    <mergeCell ref="AA36:AD36"/>
    <mergeCell ref="AA33:AD33"/>
    <mergeCell ref="AA34:AD34"/>
    <mergeCell ref="AA31:AD31"/>
    <mergeCell ref="AA32:AD32"/>
    <mergeCell ref="A42:Z42"/>
    <mergeCell ref="A38:Z38"/>
    <mergeCell ref="A39:Z39"/>
    <mergeCell ref="A43:Z43"/>
    <mergeCell ref="AA63:AD63"/>
    <mergeCell ref="AA38:AD38"/>
    <mergeCell ref="AA39:AD39"/>
    <mergeCell ref="AA44:AD44"/>
    <mergeCell ref="AA45:AD45"/>
    <mergeCell ref="AA46:AD46"/>
    <mergeCell ref="A26:Z26"/>
    <mergeCell ref="A6:Z6"/>
    <mergeCell ref="A7:Z7"/>
    <mergeCell ref="A8:Z8"/>
    <mergeCell ref="A9:Z9"/>
    <mergeCell ref="A22:Z22"/>
    <mergeCell ref="A23:Z23"/>
    <mergeCell ref="A35:Z35"/>
    <mergeCell ref="A36:Z36"/>
    <mergeCell ref="AA10:AD10"/>
    <mergeCell ref="A15:Z15"/>
    <mergeCell ref="A18:Z18"/>
    <mergeCell ref="A16:Z16"/>
    <mergeCell ref="A19:Z19"/>
    <mergeCell ref="A20:Z20"/>
    <mergeCell ref="A17:Z17"/>
    <mergeCell ref="A32:Z32"/>
    <mergeCell ref="A58:Z58"/>
    <mergeCell ref="A1:I1"/>
    <mergeCell ref="A51:Z51"/>
    <mergeCell ref="A52:Z52"/>
    <mergeCell ref="A53:Z53"/>
    <mergeCell ref="A47:Z47"/>
    <mergeCell ref="A48:Z48"/>
    <mergeCell ref="A46:Z46"/>
    <mergeCell ref="A41:Z41"/>
    <mergeCell ref="A21:Z21"/>
    <mergeCell ref="A49:Z49"/>
    <mergeCell ref="A31:Z31"/>
    <mergeCell ref="A50:Z50"/>
    <mergeCell ref="A27:Z27"/>
    <mergeCell ref="A28:Z28"/>
    <mergeCell ref="A45:Z45"/>
    <mergeCell ref="A37:Z37"/>
    <mergeCell ref="A44:Z44"/>
    <mergeCell ref="A40:Z40"/>
    <mergeCell ref="A34:Z34"/>
    <mergeCell ref="I2:AH2"/>
    <mergeCell ref="A65:I65"/>
    <mergeCell ref="A54:Z54"/>
    <mergeCell ref="A55:Z55"/>
    <mergeCell ref="A56:Z56"/>
    <mergeCell ref="A57:Z57"/>
    <mergeCell ref="A11:I11"/>
    <mergeCell ref="A24:Z24"/>
    <mergeCell ref="A25:Z25"/>
    <mergeCell ref="A33:Z33"/>
    <mergeCell ref="A66:I66"/>
    <mergeCell ref="A67:I67"/>
    <mergeCell ref="A61:Z61"/>
    <mergeCell ref="A62:Z62"/>
    <mergeCell ref="A63:Z63"/>
    <mergeCell ref="A59:Z59"/>
    <mergeCell ref="A60:Z60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1.00390625" style="0" bestFit="1" customWidth="1"/>
    <col min="2" max="2" width="14.7109375" style="0" customWidth="1"/>
    <col min="3" max="3" width="51.140625" style="0" bestFit="1" customWidth="1"/>
    <col min="4" max="4" width="13.7109375" style="0" customWidth="1"/>
  </cols>
  <sheetData>
    <row r="1" spans="1:4" ht="15">
      <c r="A1" s="304" t="s">
        <v>487</v>
      </c>
      <c r="B1" s="304"/>
      <c r="C1" s="304"/>
      <c r="D1" s="304"/>
    </row>
    <row r="2" spans="1:4" ht="12.75" customHeight="1">
      <c r="A2" s="101"/>
      <c r="B2" s="101"/>
      <c r="C2" s="101"/>
      <c r="D2" s="101"/>
    </row>
    <row r="3" spans="1:4" ht="12.75" customHeight="1">
      <c r="A3" s="101"/>
      <c r="B3" s="304" t="s">
        <v>652</v>
      </c>
      <c r="C3" s="304"/>
      <c r="D3" s="304"/>
    </row>
    <row r="4" spans="1:4" ht="12.75" customHeight="1">
      <c r="A4" s="101"/>
      <c r="B4" s="101"/>
      <c r="C4" s="101"/>
      <c r="D4" s="101"/>
    </row>
    <row r="5" ht="12.75" customHeight="1" thickBot="1">
      <c r="D5" s="1" t="s">
        <v>555</v>
      </c>
    </row>
    <row r="6" spans="1:4" ht="13.5" thickBot="1">
      <c r="A6" s="102" t="s">
        <v>488</v>
      </c>
      <c r="B6" s="147" t="s">
        <v>509</v>
      </c>
      <c r="C6" s="102" t="s">
        <v>489</v>
      </c>
      <c r="D6" s="149" t="s">
        <v>513</v>
      </c>
    </row>
    <row r="7" spans="1:4" s="1" customFormat="1" ht="13.5" thickBot="1">
      <c r="A7" s="103" t="s">
        <v>490</v>
      </c>
      <c r="B7" s="103" t="s">
        <v>512</v>
      </c>
      <c r="C7" s="103" t="s">
        <v>491</v>
      </c>
      <c r="D7" s="103" t="s">
        <v>512</v>
      </c>
    </row>
    <row r="8" spans="1:4" ht="12.75">
      <c r="A8" s="104" t="s">
        <v>442</v>
      </c>
      <c r="B8" s="104">
        <v>107561261</v>
      </c>
      <c r="C8" s="104" t="s">
        <v>492</v>
      </c>
      <c r="D8" s="150">
        <v>107236231</v>
      </c>
    </row>
    <row r="9" spans="1:4" ht="12.75">
      <c r="A9" s="97" t="s">
        <v>443</v>
      </c>
      <c r="B9" s="97">
        <v>8355600</v>
      </c>
      <c r="C9" s="97" t="s">
        <v>493</v>
      </c>
      <c r="D9" s="97">
        <v>21460496</v>
      </c>
    </row>
    <row r="10" spans="1:4" ht="12.75">
      <c r="A10" s="97" t="s">
        <v>372</v>
      </c>
      <c r="B10" s="97">
        <v>86950000</v>
      </c>
      <c r="C10" s="97" t="s">
        <v>494</v>
      </c>
      <c r="D10" s="97">
        <v>90758155</v>
      </c>
    </row>
    <row r="11" spans="1:4" ht="12.75">
      <c r="A11" s="97" t="s">
        <v>444</v>
      </c>
      <c r="B11" s="97">
        <v>31759071</v>
      </c>
      <c r="C11" s="97" t="s">
        <v>495</v>
      </c>
      <c r="D11" s="97">
        <v>12234407</v>
      </c>
    </row>
    <row r="12" spans="1:4" ht="12.75">
      <c r="A12" s="97" t="s">
        <v>496</v>
      </c>
      <c r="B12" s="97"/>
      <c r="C12" s="97" t="s">
        <v>497</v>
      </c>
      <c r="D12" s="97">
        <v>0</v>
      </c>
    </row>
    <row r="13" spans="1:4" ht="12.75">
      <c r="A13" s="97"/>
      <c r="B13" s="97"/>
      <c r="C13" s="105" t="s">
        <v>498</v>
      </c>
      <c r="D13" s="97">
        <v>4713171</v>
      </c>
    </row>
    <row r="14" spans="1:4" ht="12.75">
      <c r="A14" s="99"/>
      <c r="B14" s="99"/>
      <c r="C14" s="106" t="s">
        <v>499</v>
      </c>
      <c r="D14" s="99">
        <v>7521236</v>
      </c>
    </row>
    <row r="15" spans="1:4" ht="13.5" thickBot="1">
      <c r="A15" s="98"/>
      <c r="B15" s="98"/>
      <c r="C15" s="132" t="s">
        <v>505</v>
      </c>
      <c r="D15" s="151">
        <v>1315000</v>
      </c>
    </row>
    <row r="16" spans="1:4" s="1" customFormat="1" ht="13.5" thickBot="1">
      <c r="A16" s="103" t="s">
        <v>500</v>
      </c>
      <c r="B16" s="103">
        <f>SUM(B8:B12)</f>
        <v>234625932</v>
      </c>
      <c r="C16" s="103" t="s">
        <v>501</v>
      </c>
      <c r="D16" s="103">
        <f>SUM(D8:D11,D15)</f>
        <v>233004289</v>
      </c>
    </row>
    <row r="17" spans="1:4" s="1" customFormat="1" ht="13.5" thickBot="1">
      <c r="A17" s="103" t="s">
        <v>502</v>
      </c>
      <c r="B17" s="103">
        <f>B16-D16</f>
        <v>1621643</v>
      </c>
      <c r="C17" s="103"/>
      <c r="D17" s="103"/>
    </row>
    <row r="18" spans="1:4" ht="13.5" thickBot="1">
      <c r="A18" s="107"/>
      <c r="B18" s="107"/>
      <c r="C18" s="107"/>
      <c r="D18" s="152"/>
    </row>
    <row r="19" spans="1:4" s="1" customFormat="1" ht="13.5" thickBot="1">
      <c r="A19" s="103" t="s">
        <v>446</v>
      </c>
      <c r="B19" s="103">
        <v>303339163</v>
      </c>
      <c r="C19" s="103" t="s">
        <v>450</v>
      </c>
      <c r="D19" s="103">
        <v>143245071</v>
      </c>
    </row>
    <row r="20" spans="1:4" s="1" customFormat="1" ht="13.5" thickBot="1">
      <c r="A20" s="103" t="s">
        <v>503</v>
      </c>
      <c r="B20" s="103">
        <f>SUM(B16,B19)</f>
        <v>537965095</v>
      </c>
      <c r="C20" s="103" t="s">
        <v>504</v>
      </c>
      <c r="D20" s="103">
        <f>SUM(D16,D19)</f>
        <v>376249360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15" workbookViewId="0" topLeftCell="A1">
      <selection activeCell="F1" sqref="F1:F15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2:6" ht="30.75">
      <c r="B1" s="9" t="s">
        <v>404</v>
      </c>
      <c r="C1" s="10"/>
      <c r="D1" s="10"/>
      <c r="E1" s="10"/>
      <c r="F1" s="307" t="s">
        <v>653</v>
      </c>
    </row>
    <row r="2" spans="5:6" ht="14.25" thickBot="1">
      <c r="E2" s="12" t="s">
        <v>554</v>
      </c>
      <c r="F2" s="307"/>
    </row>
    <row r="3" spans="1:6" ht="13.5" thickBot="1">
      <c r="A3" s="305" t="s">
        <v>364</v>
      </c>
      <c r="B3" s="13" t="s">
        <v>365</v>
      </c>
      <c r="C3" s="14"/>
      <c r="D3" s="13" t="s">
        <v>366</v>
      </c>
      <c r="E3" s="140"/>
      <c r="F3" s="307"/>
    </row>
    <row r="4" spans="1:6" s="18" customFormat="1" ht="24.75" customHeight="1" thickBot="1">
      <c r="A4" s="306"/>
      <c r="B4" s="15" t="s">
        <v>367</v>
      </c>
      <c r="C4" s="144" t="s">
        <v>594</v>
      </c>
      <c r="D4" s="15" t="s">
        <v>367</v>
      </c>
      <c r="E4" s="153" t="s">
        <v>594</v>
      </c>
      <c r="F4" s="307"/>
    </row>
    <row r="5" spans="1:6" s="18" customFormat="1" ht="13.5" thickBot="1">
      <c r="A5" s="19">
        <v>1</v>
      </c>
      <c r="B5" s="20">
        <v>2</v>
      </c>
      <c r="C5" s="21" t="s">
        <v>512</v>
      </c>
      <c r="D5" s="20">
        <v>4</v>
      </c>
      <c r="E5" s="141" t="s">
        <v>512</v>
      </c>
      <c r="F5" s="307"/>
    </row>
    <row r="6" spans="1:6" ht="12.75" customHeight="1">
      <c r="A6" s="22" t="s">
        <v>371</v>
      </c>
      <c r="B6" s="23" t="s">
        <v>453</v>
      </c>
      <c r="C6" s="24"/>
      <c r="D6" s="23" t="s">
        <v>405</v>
      </c>
      <c r="E6" s="27">
        <v>63316779</v>
      </c>
      <c r="F6" s="307"/>
    </row>
    <row r="7" spans="1:6" ht="22.5" customHeight="1">
      <c r="A7" s="25" t="s">
        <v>374</v>
      </c>
      <c r="B7" s="26" t="s">
        <v>454</v>
      </c>
      <c r="C7" s="27"/>
      <c r="D7" s="26" t="s">
        <v>406</v>
      </c>
      <c r="E7" s="27">
        <v>98398956</v>
      </c>
      <c r="F7" s="307"/>
    </row>
    <row r="8" spans="1:6" ht="12.75" customHeight="1" thickBot="1">
      <c r="A8" s="25" t="s">
        <v>368</v>
      </c>
      <c r="B8" s="26"/>
      <c r="C8" s="27"/>
      <c r="D8" s="26" t="s">
        <v>455</v>
      </c>
      <c r="E8" s="27">
        <v>0</v>
      </c>
      <c r="F8" s="307"/>
    </row>
    <row r="9" spans="1:6" ht="15.75" customHeight="1" thickBot="1">
      <c r="A9" s="29" t="s">
        <v>369</v>
      </c>
      <c r="B9" s="30" t="s">
        <v>456</v>
      </c>
      <c r="C9" s="31">
        <f>SUM(C6:C8)</f>
        <v>0</v>
      </c>
      <c r="D9" s="30" t="s">
        <v>457</v>
      </c>
      <c r="E9" s="142">
        <f>SUM(E6:E8)</f>
        <v>161715735</v>
      </c>
      <c r="F9" s="307"/>
    </row>
    <row r="10" spans="1:6" ht="12.75" customHeight="1" thickBot="1">
      <c r="A10" s="40" t="s">
        <v>370</v>
      </c>
      <c r="B10" s="41" t="s">
        <v>458</v>
      </c>
      <c r="C10" s="42"/>
      <c r="D10" s="35" t="s">
        <v>459</v>
      </c>
      <c r="E10" s="143"/>
      <c r="F10" s="307"/>
    </row>
    <row r="11" spans="1:6" ht="21.75" customHeight="1" thickBot="1">
      <c r="A11" s="29" t="s">
        <v>378</v>
      </c>
      <c r="B11" s="30" t="s">
        <v>460</v>
      </c>
      <c r="C11" s="31">
        <f>SUM(C10)</f>
        <v>0</v>
      </c>
      <c r="D11" s="30" t="s">
        <v>461</v>
      </c>
      <c r="E11" s="142">
        <f>SUM(E10)</f>
        <v>0</v>
      </c>
      <c r="F11" s="307"/>
    </row>
    <row r="12" spans="1:6" ht="18" customHeight="1" thickBot="1">
      <c r="A12" s="29" t="s">
        <v>379</v>
      </c>
      <c r="B12" s="37" t="s">
        <v>448</v>
      </c>
      <c r="C12" s="31">
        <f>SUM(C9,C11)</f>
        <v>0</v>
      </c>
      <c r="D12" s="37" t="s">
        <v>451</v>
      </c>
      <c r="E12" s="142">
        <f>SUM(E9,E11)</f>
        <v>161715735</v>
      </c>
      <c r="F12" s="307"/>
    </row>
    <row r="13" spans="1:6" ht="13.5" thickBot="1">
      <c r="A13" s="29" t="s">
        <v>380</v>
      </c>
      <c r="B13" s="38" t="s">
        <v>449</v>
      </c>
      <c r="C13" s="39">
        <f>SUM(C12)</f>
        <v>0</v>
      </c>
      <c r="D13" s="38" t="s">
        <v>452</v>
      </c>
      <c r="E13" s="93">
        <f>SUM(E12)</f>
        <v>161715735</v>
      </c>
      <c r="F13" s="307"/>
    </row>
    <row r="14" spans="1:6" ht="13.5" thickBot="1">
      <c r="A14" s="29" t="s">
        <v>381</v>
      </c>
      <c r="B14" s="38" t="s">
        <v>399</v>
      </c>
      <c r="C14" s="39">
        <f>IF(C9-E9&lt;0,E9-C9,"-")</f>
        <v>161715735</v>
      </c>
      <c r="D14" s="38" t="s">
        <v>400</v>
      </c>
      <c r="E14" s="93" t="str">
        <f>IF(C9-E9&gt;0,C9-E9,"-")</f>
        <v>-</v>
      </c>
      <c r="F14" s="307"/>
    </row>
    <row r="15" spans="1:6" ht="13.5" thickBot="1">
      <c r="A15" s="29" t="s">
        <v>382</v>
      </c>
      <c r="B15" s="38" t="s">
        <v>402</v>
      </c>
      <c r="C15" s="39">
        <f>IF(C9+C10-E12&lt;0,E12-(C9+C10),"-")</f>
        <v>161715735</v>
      </c>
      <c r="D15" s="38" t="s">
        <v>403</v>
      </c>
      <c r="E15" s="93" t="str">
        <f>IF(C9+C10-E12&gt;0,C9+C10-E12,"-")</f>
        <v>-</v>
      </c>
      <c r="F15" s="307"/>
    </row>
  </sheetData>
  <sheetProtection/>
  <mergeCells count="2">
    <mergeCell ref="A3:A4"/>
    <mergeCell ref="F1:F1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224" bestFit="1" customWidth="1"/>
    <col min="2" max="2" width="13.421875" style="212" customWidth="1"/>
    <col min="3" max="3" width="14.00390625" style="212" customWidth="1"/>
    <col min="4" max="4" width="15.421875" style="212" customWidth="1"/>
    <col min="5" max="5" width="14.28125" style="212" customWidth="1"/>
    <col min="6" max="6" width="16.140625" style="213" customWidth="1"/>
    <col min="7" max="8" width="11.00390625" style="212" customWidth="1"/>
    <col min="9" max="9" width="11.8515625" style="212" customWidth="1"/>
    <col min="10" max="16384" width="8.00390625" style="212" customWidth="1"/>
  </cols>
  <sheetData>
    <row r="1" spans="1:6" ht="25.5" customHeight="1">
      <c r="A1" s="308" t="s">
        <v>462</v>
      </c>
      <c r="B1" s="308"/>
      <c r="C1" s="308"/>
      <c r="D1" s="308"/>
      <c r="E1" s="308"/>
      <c r="F1" s="308"/>
    </row>
    <row r="2" spans="1:6" ht="22.5" customHeight="1">
      <c r="A2" s="309" t="s">
        <v>654</v>
      </c>
      <c r="B2" s="309"/>
      <c r="C2" s="213"/>
      <c r="D2" s="213"/>
      <c r="E2" s="213"/>
      <c r="F2" s="214" t="s">
        <v>553</v>
      </c>
    </row>
    <row r="3" spans="1:6" s="215" customFormat="1" ht="44.25" customHeight="1">
      <c r="A3" s="153" t="s">
        <v>411</v>
      </c>
      <c r="B3" s="153" t="s">
        <v>412</v>
      </c>
      <c r="C3" s="153" t="s">
        <v>413</v>
      </c>
      <c r="D3" s="153" t="s">
        <v>633</v>
      </c>
      <c r="E3" s="153" t="s">
        <v>627</v>
      </c>
      <c r="F3" s="153" t="s">
        <v>634</v>
      </c>
    </row>
    <row r="4" spans="1:6" s="213" customFormat="1" ht="12" customHeight="1">
      <c r="A4" s="216">
        <v>1</v>
      </c>
      <c r="B4" s="216">
        <v>2</v>
      </c>
      <c r="C4" s="216">
        <v>3</v>
      </c>
      <c r="D4" s="216">
        <v>4</v>
      </c>
      <c r="E4" s="216">
        <v>5</v>
      </c>
      <c r="F4" s="216" t="s">
        <v>414</v>
      </c>
    </row>
    <row r="5" spans="1:6" ht="15.75" customHeight="1">
      <c r="A5" s="226" t="s">
        <v>595</v>
      </c>
      <c r="B5" s="109">
        <v>1905000</v>
      </c>
      <c r="C5" s="110">
        <v>2019</v>
      </c>
      <c r="D5" s="109"/>
      <c r="E5" s="109"/>
      <c r="F5" s="218">
        <f aca="true" t="shared" si="0" ref="F5:F33">B5-D5-E5</f>
        <v>1905000</v>
      </c>
    </row>
    <row r="6" spans="1:6" ht="15.75" customHeight="1">
      <c r="A6" s="109" t="s">
        <v>596</v>
      </c>
      <c r="B6" s="109">
        <v>508000</v>
      </c>
      <c r="C6" s="110">
        <v>2019</v>
      </c>
      <c r="D6" s="109"/>
      <c r="E6" s="109"/>
      <c r="F6" s="218">
        <f t="shared" si="0"/>
        <v>508000</v>
      </c>
    </row>
    <row r="7" spans="1:6" ht="15.75" customHeight="1">
      <c r="A7" s="109" t="s">
        <v>597</v>
      </c>
      <c r="B7" s="109">
        <v>2032000</v>
      </c>
      <c r="C7" s="110">
        <v>2019</v>
      </c>
      <c r="D7" s="109"/>
      <c r="E7" s="109"/>
      <c r="F7" s="218">
        <f t="shared" si="0"/>
        <v>2032000</v>
      </c>
    </row>
    <row r="8" spans="1:6" ht="15.75" customHeight="1">
      <c r="A8" s="109" t="s">
        <v>598</v>
      </c>
      <c r="B8" s="109">
        <v>469900</v>
      </c>
      <c r="C8" s="110">
        <v>2019</v>
      </c>
      <c r="D8" s="109"/>
      <c r="E8" s="109"/>
      <c r="F8" s="218">
        <f t="shared" si="0"/>
        <v>469900</v>
      </c>
    </row>
    <row r="9" spans="1:6" ht="15.75" customHeight="1">
      <c r="A9" s="109" t="s">
        <v>599</v>
      </c>
      <c r="B9" s="109">
        <v>254000</v>
      </c>
      <c r="C9" s="110">
        <v>2019</v>
      </c>
      <c r="D9" s="109"/>
      <c r="E9" s="109"/>
      <c r="F9" s="218">
        <f t="shared" si="0"/>
        <v>254000</v>
      </c>
    </row>
    <row r="10" spans="1:6" ht="15.75" customHeight="1">
      <c r="A10" s="109" t="s">
        <v>601</v>
      </c>
      <c r="B10" s="109">
        <v>6350000</v>
      </c>
      <c r="C10" s="110">
        <v>2019</v>
      </c>
      <c r="D10" s="109"/>
      <c r="E10" s="109"/>
      <c r="F10" s="218">
        <f t="shared" si="0"/>
        <v>6350000</v>
      </c>
    </row>
    <row r="11" spans="1:6" ht="15.75" customHeight="1">
      <c r="A11" s="109" t="s">
        <v>600</v>
      </c>
      <c r="B11" s="109">
        <v>1905000</v>
      </c>
      <c r="C11" s="110">
        <v>2019</v>
      </c>
      <c r="D11" s="109"/>
      <c r="E11" s="109"/>
      <c r="F11" s="218">
        <f t="shared" si="0"/>
        <v>1905000</v>
      </c>
    </row>
    <row r="12" spans="1:6" ht="15.75" customHeight="1">
      <c r="A12" s="109" t="s">
        <v>602</v>
      </c>
      <c r="B12" s="109">
        <v>254000</v>
      </c>
      <c r="C12" s="110">
        <v>2019</v>
      </c>
      <c r="D12" s="109"/>
      <c r="E12" s="109"/>
      <c r="F12" s="218">
        <f t="shared" si="0"/>
        <v>254000</v>
      </c>
    </row>
    <row r="13" spans="1:6" ht="15.75" customHeight="1">
      <c r="A13" s="109" t="s">
        <v>603</v>
      </c>
      <c r="B13" s="109">
        <v>196850</v>
      </c>
      <c r="C13" s="110">
        <v>2019</v>
      </c>
      <c r="D13" s="109"/>
      <c r="E13" s="109"/>
      <c r="F13" s="218">
        <f t="shared" si="0"/>
        <v>196850</v>
      </c>
    </row>
    <row r="14" spans="1:6" ht="15.75" customHeight="1">
      <c r="A14" s="109" t="s">
        <v>604</v>
      </c>
      <c r="B14" s="109">
        <v>317500</v>
      </c>
      <c r="C14" s="110">
        <v>2019</v>
      </c>
      <c r="D14" s="109"/>
      <c r="E14" s="109"/>
      <c r="F14" s="218">
        <f t="shared" si="0"/>
        <v>317500</v>
      </c>
    </row>
    <row r="15" spans="1:6" ht="15.75" customHeight="1">
      <c r="A15" s="109" t="s">
        <v>605</v>
      </c>
      <c r="B15" s="109">
        <v>69850</v>
      </c>
      <c r="C15" s="110">
        <v>2019</v>
      </c>
      <c r="D15" s="109"/>
      <c r="E15" s="109"/>
      <c r="F15" s="218">
        <f t="shared" si="0"/>
        <v>69850</v>
      </c>
    </row>
    <row r="16" spans="1:6" ht="15.75" customHeight="1">
      <c r="A16" s="226" t="s">
        <v>606</v>
      </c>
      <c r="B16" s="226">
        <v>1079500</v>
      </c>
      <c r="C16" s="110">
        <v>2019</v>
      </c>
      <c r="D16" s="109"/>
      <c r="E16" s="109"/>
      <c r="F16" s="226">
        <f t="shared" si="0"/>
        <v>1079500</v>
      </c>
    </row>
    <row r="17" spans="1:6" ht="15.75" customHeight="1">
      <c r="A17" s="226" t="s">
        <v>607</v>
      </c>
      <c r="B17" s="226">
        <v>463550</v>
      </c>
      <c r="C17" s="110">
        <v>2019</v>
      </c>
      <c r="D17" s="109"/>
      <c r="E17" s="109"/>
      <c r="F17" s="218">
        <f t="shared" si="0"/>
        <v>463550</v>
      </c>
    </row>
    <row r="18" spans="1:6" ht="15.75" customHeight="1">
      <c r="A18" s="109" t="s">
        <v>608</v>
      </c>
      <c r="B18" s="109">
        <v>63500</v>
      </c>
      <c r="C18" s="110">
        <v>2019</v>
      </c>
      <c r="D18" s="109"/>
      <c r="E18" s="109"/>
      <c r="F18" s="218">
        <f t="shared" si="0"/>
        <v>63500</v>
      </c>
    </row>
    <row r="19" spans="1:6" ht="15.75" customHeight="1">
      <c r="A19" s="109" t="s">
        <v>609</v>
      </c>
      <c r="B19" s="109">
        <v>152400</v>
      </c>
      <c r="C19" s="110">
        <v>2019</v>
      </c>
      <c r="D19" s="109"/>
      <c r="E19" s="109"/>
      <c r="F19" s="218">
        <f t="shared" si="0"/>
        <v>152400</v>
      </c>
    </row>
    <row r="20" spans="1:6" ht="15.75" customHeight="1">
      <c r="A20" s="109" t="s">
        <v>610</v>
      </c>
      <c r="B20" s="109">
        <v>152400</v>
      </c>
      <c r="C20" s="110">
        <v>2019</v>
      </c>
      <c r="D20" s="109"/>
      <c r="E20" s="109"/>
      <c r="F20" s="218">
        <f t="shared" si="0"/>
        <v>152400</v>
      </c>
    </row>
    <row r="21" spans="1:6" ht="15.75" customHeight="1">
      <c r="A21" s="109" t="s">
        <v>611</v>
      </c>
      <c r="B21" s="109">
        <v>171450</v>
      </c>
      <c r="C21" s="110">
        <v>2019</v>
      </c>
      <c r="D21" s="109"/>
      <c r="E21" s="109"/>
      <c r="F21" s="218">
        <f t="shared" si="0"/>
        <v>171450</v>
      </c>
    </row>
    <row r="22" spans="1:6" ht="15.75" customHeight="1">
      <c r="A22" s="109" t="s">
        <v>612</v>
      </c>
      <c r="B22" s="109">
        <v>70000</v>
      </c>
      <c r="C22" s="110">
        <v>2019</v>
      </c>
      <c r="D22" s="109"/>
      <c r="E22" s="109"/>
      <c r="F22" s="218">
        <f t="shared" si="0"/>
        <v>70000</v>
      </c>
    </row>
    <row r="23" spans="1:6" ht="15.75" customHeight="1">
      <c r="A23" s="109" t="s">
        <v>613</v>
      </c>
      <c r="B23" s="109">
        <v>317500</v>
      </c>
      <c r="C23" s="110">
        <v>2019</v>
      </c>
      <c r="D23" s="109"/>
      <c r="E23" s="109"/>
      <c r="F23" s="218">
        <f t="shared" si="0"/>
        <v>317500</v>
      </c>
    </row>
    <row r="24" spans="1:6" ht="15.75" customHeight="1">
      <c r="A24" s="109" t="s">
        <v>614</v>
      </c>
      <c r="B24" s="109">
        <v>215900</v>
      </c>
      <c r="C24" s="110">
        <v>2019</v>
      </c>
      <c r="D24" s="109"/>
      <c r="E24" s="109"/>
      <c r="F24" s="218">
        <f t="shared" si="0"/>
        <v>215900</v>
      </c>
    </row>
    <row r="25" spans="1:6" ht="15.75" customHeight="1">
      <c r="A25" s="109" t="s">
        <v>615</v>
      </c>
      <c r="B25" s="109">
        <v>7740000</v>
      </c>
      <c r="C25" s="110">
        <v>2019</v>
      </c>
      <c r="D25" s="109"/>
      <c r="E25" s="109"/>
      <c r="F25" s="218">
        <f t="shared" si="0"/>
        <v>7740000</v>
      </c>
    </row>
    <row r="26" spans="1:6" ht="15.75" customHeight="1">
      <c r="A26" s="109" t="s">
        <v>561</v>
      </c>
      <c r="B26" s="109">
        <v>5524500</v>
      </c>
      <c r="C26" s="110">
        <v>2019</v>
      </c>
      <c r="D26" s="109"/>
      <c r="E26" s="109"/>
      <c r="F26" s="218">
        <f t="shared" si="0"/>
        <v>5524500</v>
      </c>
    </row>
    <row r="27" spans="1:6" ht="15.75" customHeight="1">
      <c r="A27" s="109" t="s">
        <v>616</v>
      </c>
      <c r="B27" s="109">
        <v>762000</v>
      </c>
      <c r="C27" s="110">
        <v>2019</v>
      </c>
      <c r="D27" s="109"/>
      <c r="E27" s="109"/>
      <c r="F27" s="218">
        <f t="shared" si="0"/>
        <v>762000</v>
      </c>
    </row>
    <row r="28" spans="1:6" ht="15.75" customHeight="1">
      <c r="A28" s="109" t="s">
        <v>637</v>
      </c>
      <c r="B28" s="109">
        <v>7068979</v>
      </c>
      <c r="C28" s="110">
        <v>2019</v>
      </c>
      <c r="D28" s="109"/>
      <c r="E28" s="109"/>
      <c r="F28" s="218">
        <f t="shared" si="0"/>
        <v>7068979</v>
      </c>
    </row>
    <row r="29" spans="1:6" ht="15.75" customHeight="1">
      <c r="A29" s="109" t="s">
        <v>617</v>
      </c>
      <c r="B29" s="109">
        <v>1651000</v>
      </c>
      <c r="C29" s="110">
        <v>2019</v>
      </c>
      <c r="D29" s="109"/>
      <c r="E29" s="109"/>
      <c r="F29" s="218">
        <f t="shared" si="0"/>
        <v>1651000</v>
      </c>
    </row>
    <row r="30" spans="1:6" ht="15.75" customHeight="1">
      <c r="A30" s="109" t="s">
        <v>638</v>
      </c>
      <c r="B30" s="109">
        <v>1270000</v>
      </c>
      <c r="C30" s="110">
        <v>2019</v>
      </c>
      <c r="D30" s="109"/>
      <c r="E30" s="109"/>
      <c r="F30" s="218">
        <f t="shared" si="0"/>
        <v>1270000</v>
      </c>
    </row>
    <row r="31" spans="1:6" ht="15.75" customHeight="1">
      <c r="A31" s="109" t="s">
        <v>639</v>
      </c>
      <c r="B31" s="109">
        <v>2032000</v>
      </c>
      <c r="C31" s="110">
        <v>2019</v>
      </c>
      <c r="D31" s="109"/>
      <c r="E31" s="109"/>
      <c r="F31" s="218">
        <f t="shared" si="0"/>
        <v>2032000</v>
      </c>
    </row>
    <row r="32" spans="1:6" ht="15.75" customHeight="1">
      <c r="A32" s="109" t="s">
        <v>640</v>
      </c>
      <c r="B32" s="109">
        <v>19050000</v>
      </c>
      <c r="C32" s="110">
        <v>2019</v>
      </c>
      <c r="D32" s="109"/>
      <c r="E32" s="109"/>
      <c r="F32" s="218">
        <f t="shared" si="0"/>
        <v>19050000</v>
      </c>
    </row>
    <row r="33" spans="1:6" ht="15.75" customHeight="1">
      <c r="A33" s="109" t="s">
        <v>641</v>
      </c>
      <c r="B33" s="109">
        <v>1270000</v>
      </c>
      <c r="C33" s="110">
        <v>2019</v>
      </c>
      <c r="D33" s="109"/>
      <c r="E33" s="109"/>
      <c r="F33" s="218">
        <f t="shared" si="0"/>
        <v>1270000</v>
      </c>
    </row>
    <row r="34" spans="1:6" ht="15.75" customHeight="1">
      <c r="A34" s="217" t="s">
        <v>551</v>
      </c>
      <c r="B34" s="211">
        <f>SUM(B5:B33)</f>
        <v>63316779</v>
      </c>
      <c r="C34" s="211"/>
      <c r="D34" s="211">
        <f>SUM(D5:D20)</f>
        <v>0</v>
      </c>
      <c r="E34" s="211">
        <f>SUM(E5:E20)</f>
        <v>0</v>
      </c>
      <c r="F34" s="211">
        <f>SUM(F5:F33)</f>
        <v>63316779</v>
      </c>
    </row>
    <row r="35" spans="1:6" ht="15.75" customHeight="1">
      <c r="A35" s="217"/>
      <c r="B35" s="109"/>
      <c r="C35" s="110"/>
      <c r="D35" s="109"/>
      <c r="E35" s="109"/>
      <c r="F35" s="218"/>
    </row>
    <row r="36" spans="1:6" s="220" customFormat="1" ht="15.75" customHeight="1">
      <c r="A36" s="217"/>
      <c r="B36" s="211"/>
      <c r="C36" s="211"/>
      <c r="D36" s="211"/>
      <c r="E36" s="211"/>
      <c r="F36" s="164"/>
    </row>
    <row r="37" spans="1:6" ht="15.75" customHeight="1">
      <c r="A37" s="217"/>
      <c r="B37" s="109"/>
      <c r="C37" s="110"/>
      <c r="D37" s="109"/>
      <c r="E37" s="109"/>
      <c r="F37" s="164"/>
    </row>
    <row r="38" spans="1:6" ht="15.75" customHeight="1">
      <c r="A38" s="219"/>
      <c r="B38" s="109"/>
      <c r="C38" s="110"/>
      <c r="D38" s="109"/>
      <c r="E38" s="109"/>
      <c r="F38" s="164"/>
    </row>
    <row r="39" spans="1:6" ht="15.75" customHeight="1">
      <c r="A39" s="219"/>
      <c r="B39" s="109"/>
      <c r="C39" s="110"/>
      <c r="D39" s="109"/>
      <c r="E39" s="109"/>
      <c r="F39" s="164"/>
    </row>
    <row r="40" spans="1:6" ht="15.75" customHeight="1">
      <c r="A40" s="219"/>
      <c r="B40" s="109"/>
      <c r="C40" s="110"/>
      <c r="D40" s="109"/>
      <c r="E40" s="109"/>
      <c r="F40" s="164"/>
    </row>
    <row r="41" spans="1:6" ht="15.75" customHeight="1">
      <c r="A41" s="219"/>
      <c r="B41" s="109"/>
      <c r="C41" s="110"/>
      <c r="D41" s="109"/>
      <c r="E41" s="109"/>
      <c r="F41" s="164"/>
    </row>
    <row r="42" spans="1:6" s="220" customFormat="1" ht="15.75" customHeight="1">
      <c r="A42" s="217"/>
      <c r="B42" s="211"/>
      <c r="C42" s="211"/>
      <c r="D42" s="211"/>
      <c r="E42" s="211"/>
      <c r="F42" s="164"/>
    </row>
    <row r="43" spans="1:6" s="220" customFormat="1" ht="15.75" customHeight="1">
      <c r="A43" s="217"/>
      <c r="B43" s="211"/>
      <c r="C43" s="211"/>
      <c r="D43" s="211"/>
      <c r="E43" s="211"/>
      <c r="F43" s="164"/>
    </row>
    <row r="44" spans="1:6" s="223" customFormat="1" ht="18" customHeight="1">
      <c r="A44" s="221"/>
      <c r="B44" s="222"/>
      <c r="C44" s="222"/>
      <c r="D44" s="222"/>
      <c r="E44" s="222"/>
      <c r="F44" s="164"/>
    </row>
  </sheetData>
  <sheetProtection/>
  <mergeCells count="2">
    <mergeCell ref="A1:F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5" width="14.28125" style="43" customWidth="1"/>
    <col min="6" max="6" width="16.140625" style="43" customWidth="1"/>
    <col min="7" max="8" width="11.00390625" style="43" customWidth="1"/>
    <col min="9" max="9" width="11.8515625" style="43" customWidth="1"/>
    <col min="10" max="16384" width="8.00390625" style="43" customWidth="1"/>
  </cols>
  <sheetData>
    <row r="1" spans="1:6" ht="24.75" customHeight="1">
      <c r="A1" s="310" t="s">
        <v>416</v>
      </c>
      <c r="B1" s="310"/>
      <c r="C1" s="310"/>
      <c r="D1" s="310"/>
      <c r="E1" s="310"/>
      <c r="F1" s="310"/>
    </row>
    <row r="2" spans="1:6" ht="23.25" customHeight="1" thickBot="1">
      <c r="A2" s="311" t="s">
        <v>650</v>
      </c>
      <c r="B2" s="311"/>
      <c r="C2" s="8"/>
      <c r="D2" s="8"/>
      <c r="E2" s="8"/>
      <c r="F2" s="44" t="s">
        <v>554</v>
      </c>
    </row>
    <row r="3" spans="1:6" s="45" customFormat="1" ht="48.75" customHeight="1" thickBot="1">
      <c r="A3" s="15" t="s">
        <v>417</v>
      </c>
      <c r="B3" s="16" t="s">
        <v>412</v>
      </c>
      <c r="C3" s="16" t="s">
        <v>413</v>
      </c>
      <c r="D3" s="16" t="s">
        <v>635</v>
      </c>
      <c r="E3" s="16" t="s">
        <v>627</v>
      </c>
      <c r="F3" s="17" t="s">
        <v>636</v>
      </c>
    </row>
    <row r="4" spans="1:6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>
        <v>6</v>
      </c>
    </row>
    <row r="5" spans="1:6" ht="15.75" customHeight="1">
      <c r="A5" s="210"/>
      <c r="B5" s="109"/>
      <c r="C5" s="110"/>
      <c r="D5" s="109"/>
      <c r="E5" s="109"/>
      <c r="F5" s="111">
        <f aca="true" t="shared" si="0" ref="F5:F32">B5-D5-E5</f>
        <v>0</v>
      </c>
    </row>
    <row r="6" spans="1:6" ht="15.75" customHeight="1">
      <c r="A6" s="227" t="s">
        <v>618</v>
      </c>
      <c r="B6" s="109">
        <v>635000</v>
      </c>
      <c r="C6" s="110"/>
      <c r="D6" s="109"/>
      <c r="E6" s="109"/>
      <c r="F6" s="111">
        <f t="shared" si="0"/>
        <v>635000</v>
      </c>
    </row>
    <row r="7" spans="1:6" ht="15.75" customHeight="1">
      <c r="A7" s="227" t="s">
        <v>619</v>
      </c>
      <c r="B7" s="109">
        <v>1016000</v>
      </c>
      <c r="C7" s="110"/>
      <c r="D7" s="109"/>
      <c r="E7" s="109"/>
      <c r="F7" s="111">
        <f t="shared" si="0"/>
        <v>1016000</v>
      </c>
    </row>
    <row r="8" spans="1:6" ht="15.75" customHeight="1">
      <c r="A8" s="227" t="s">
        <v>620</v>
      </c>
      <c r="B8" s="109">
        <v>27379273</v>
      </c>
      <c r="C8" s="110"/>
      <c r="D8" s="109"/>
      <c r="E8" s="109"/>
      <c r="F8" s="111">
        <f t="shared" si="0"/>
        <v>27379273</v>
      </c>
    </row>
    <row r="9" spans="1:6" ht="15.75" customHeight="1">
      <c r="A9" s="227" t="s">
        <v>621</v>
      </c>
      <c r="B9" s="109">
        <v>20320000</v>
      </c>
      <c r="C9" s="110"/>
      <c r="D9" s="109"/>
      <c r="E9" s="109"/>
      <c r="F9" s="218">
        <f t="shared" si="0"/>
        <v>20320000</v>
      </c>
    </row>
    <row r="10" spans="1:6" ht="15.75" customHeight="1">
      <c r="A10" s="227" t="s">
        <v>642</v>
      </c>
      <c r="B10" s="109">
        <v>23622000</v>
      </c>
      <c r="C10" s="110"/>
      <c r="D10" s="109"/>
      <c r="E10" s="109"/>
      <c r="F10" s="218">
        <f t="shared" si="0"/>
        <v>23622000</v>
      </c>
    </row>
    <row r="11" spans="1:6" ht="15.75" customHeight="1">
      <c r="A11" s="227" t="s">
        <v>622</v>
      </c>
      <c r="B11" s="109">
        <v>6000750</v>
      </c>
      <c r="C11" s="110"/>
      <c r="D11" s="109"/>
      <c r="E11" s="109"/>
      <c r="F11" s="218">
        <f t="shared" si="0"/>
        <v>6000750</v>
      </c>
    </row>
    <row r="12" spans="1:6" ht="15.75" customHeight="1">
      <c r="A12" s="227" t="s">
        <v>643</v>
      </c>
      <c r="B12" s="109">
        <v>8075930</v>
      </c>
      <c r="C12" s="110"/>
      <c r="D12" s="109"/>
      <c r="E12" s="109"/>
      <c r="F12" s="218">
        <f t="shared" si="0"/>
        <v>8075930</v>
      </c>
    </row>
    <row r="13" spans="1:6" ht="15.75" customHeight="1">
      <c r="A13" s="227" t="s">
        <v>644</v>
      </c>
      <c r="B13" s="109">
        <v>635000</v>
      </c>
      <c r="C13" s="110"/>
      <c r="D13" s="109"/>
      <c r="E13" s="109"/>
      <c r="F13" s="218">
        <f t="shared" si="0"/>
        <v>635000</v>
      </c>
    </row>
    <row r="14" spans="1:6" ht="15.75" customHeight="1">
      <c r="A14" s="227" t="s">
        <v>645</v>
      </c>
      <c r="B14" s="109">
        <v>635000</v>
      </c>
      <c r="C14" s="110"/>
      <c r="D14" s="109"/>
      <c r="E14" s="109"/>
      <c r="F14" s="218">
        <f t="shared" si="0"/>
        <v>635000</v>
      </c>
    </row>
    <row r="15" spans="1:6" ht="15.75" customHeight="1">
      <c r="A15" s="227" t="s">
        <v>646</v>
      </c>
      <c r="B15" s="109">
        <v>3175000</v>
      </c>
      <c r="C15" s="110"/>
      <c r="D15" s="109"/>
      <c r="E15" s="109"/>
      <c r="F15" s="218">
        <f t="shared" si="0"/>
        <v>3175000</v>
      </c>
    </row>
    <row r="16" spans="1:6" ht="15.75" customHeight="1">
      <c r="A16" s="227" t="s">
        <v>647</v>
      </c>
      <c r="B16" s="109">
        <v>1905000</v>
      </c>
      <c r="C16" s="110"/>
      <c r="D16" s="109"/>
      <c r="E16" s="109"/>
      <c r="F16" s="218">
        <f t="shared" si="0"/>
        <v>1905000</v>
      </c>
    </row>
    <row r="17" spans="1:6" ht="15.75" customHeight="1">
      <c r="A17" s="227" t="s">
        <v>648</v>
      </c>
      <c r="B17" s="109">
        <v>635000</v>
      </c>
      <c r="C17" s="110"/>
      <c r="D17" s="109"/>
      <c r="E17" s="109"/>
      <c r="F17" s="218">
        <f t="shared" si="0"/>
        <v>635000</v>
      </c>
    </row>
    <row r="18" spans="1:6" ht="15.75" customHeight="1">
      <c r="A18" s="227" t="s">
        <v>649</v>
      </c>
      <c r="B18" s="109">
        <v>4365003</v>
      </c>
      <c r="C18" s="110"/>
      <c r="D18" s="109"/>
      <c r="E18" s="109"/>
      <c r="F18" s="218">
        <f t="shared" si="0"/>
        <v>4365003</v>
      </c>
    </row>
    <row r="19" spans="1:6" s="228" customFormat="1" ht="15.75" customHeight="1">
      <c r="A19" s="210" t="s">
        <v>551</v>
      </c>
      <c r="B19" s="211">
        <f>SUM(B6:B18)</f>
        <v>98398956</v>
      </c>
      <c r="C19" s="211">
        <f>SUM(C6:C18)</f>
        <v>0</v>
      </c>
      <c r="D19" s="211">
        <f>SUM(D6:D18)</f>
        <v>0</v>
      </c>
      <c r="E19" s="211">
        <f>SUM(E6:E18)</f>
        <v>0</v>
      </c>
      <c r="F19" s="211">
        <f>SUM(F6:F18)</f>
        <v>98398956</v>
      </c>
    </row>
    <row r="20" spans="1:6" ht="15.75" customHeight="1">
      <c r="A20" s="108"/>
      <c r="B20" s="109"/>
      <c r="C20" s="110"/>
      <c r="D20" s="109"/>
      <c r="E20" s="109"/>
      <c r="F20" s="111">
        <f t="shared" si="0"/>
        <v>0</v>
      </c>
    </row>
    <row r="21" spans="1:6" ht="15.75" customHeight="1">
      <c r="A21" s="108"/>
      <c r="B21" s="109"/>
      <c r="C21" s="110"/>
      <c r="D21" s="109"/>
      <c r="E21" s="109"/>
      <c r="F21" s="111">
        <f t="shared" si="0"/>
        <v>0</v>
      </c>
    </row>
    <row r="22" spans="1:6" ht="15.75" customHeight="1">
      <c r="A22" s="108"/>
      <c r="B22" s="109"/>
      <c r="C22" s="110"/>
      <c r="D22" s="109"/>
      <c r="E22" s="109"/>
      <c r="F22" s="111">
        <f t="shared" si="0"/>
        <v>0</v>
      </c>
    </row>
    <row r="23" spans="1:6" ht="15.75" customHeight="1">
      <c r="A23" s="108"/>
      <c r="B23" s="109"/>
      <c r="C23" s="110"/>
      <c r="D23" s="109"/>
      <c r="E23" s="109"/>
      <c r="F23" s="111">
        <f t="shared" si="0"/>
        <v>0</v>
      </c>
    </row>
    <row r="24" spans="1:6" ht="15.75" customHeight="1">
      <c r="A24" s="108"/>
      <c r="B24" s="109"/>
      <c r="C24" s="110"/>
      <c r="D24" s="109"/>
      <c r="E24" s="109"/>
      <c r="F24" s="111">
        <f t="shared" si="0"/>
        <v>0</v>
      </c>
    </row>
    <row r="25" spans="1:6" ht="15.75" customHeight="1">
      <c r="A25" s="108"/>
      <c r="B25" s="109"/>
      <c r="C25" s="110"/>
      <c r="D25" s="109"/>
      <c r="E25" s="109"/>
      <c r="F25" s="111">
        <f t="shared" si="0"/>
        <v>0</v>
      </c>
    </row>
    <row r="26" spans="1:6" ht="15.75" customHeight="1">
      <c r="A26" s="108"/>
      <c r="B26" s="109"/>
      <c r="C26" s="110"/>
      <c r="D26" s="109"/>
      <c r="E26" s="109"/>
      <c r="F26" s="111">
        <f t="shared" si="0"/>
        <v>0</v>
      </c>
    </row>
    <row r="27" spans="1:6" ht="15.75" customHeight="1">
      <c r="A27" s="108"/>
      <c r="B27" s="109"/>
      <c r="C27" s="110"/>
      <c r="D27" s="109"/>
      <c r="E27" s="109"/>
      <c r="F27" s="111">
        <f t="shared" si="0"/>
        <v>0</v>
      </c>
    </row>
    <row r="28" spans="1:6" ht="15.75" customHeight="1">
      <c r="A28" s="108"/>
      <c r="B28" s="109"/>
      <c r="C28" s="110"/>
      <c r="D28" s="109"/>
      <c r="E28" s="109"/>
      <c r="F28" s="111">
        <f t="shared" si="0"/>
        <v>0</v>
      </c>
    </row>
    <row r="29" spans="1:6" ht="15.75" customHeight="1">
      <c r="A29" s="108"/>
      <c r="B29" s="109"/>
      <c r="C29" s="110"/>
      <c r="D29" s="109"/>
      <c r="E29" s="109"/>
      <c r="F29" s="111">
        <f t="shared" si="0"/>
        <v>0</v>
      </c>
    </row>
    <row r="30" spans="1:6" ht="15.75" customHeight="1">
      <c r="A30" s="108"/>
      <c r="B30" s="109"/>
      <c r="C30" s="110"/>
      <c r="D30" s="109"/>
      <c r="E30" s="109"/>
      <c r="F30" s="111">
        <f t="shared" si="0"/>
        <v>0</v>
      </c>
    </row>
    <row r="31" spans="1:6" ht="15.75" customHeight="1">
      <c r="A31" s="108"/>
      <c r="B31" s="109"/>
      <c r="C31" s="110"/>
      <c r="D31" s="109"/>
      <c r="E31" s="109"/>
      <c r="F31" s="111">
        <f t="shared" si="0"/>
        <v>0</v>
      </c>
    </row>
    <row r="32" spans="1:6" ht="15.75" customHeight="1" thickBot="1">
      <c r="A32" s="112"/>
      <c r="B32" s="113"/>
      <c r="C32" s="113"/>
      <c r="D32" s="113"/>
      <c r="E32" s="113"/>
      <c r="F32" s="114">
        <f t="shared" si="0"/>
        <v>0</v>
      </c>
    </row>
    <row r="33" spans="1:6" s="49" customFormat="1" ht="18" customHeight="1" thickBot="1">
      <c r="A33" s="115" t="s">
        <v>415</v>
      </c>
      <c r="B33" s="116">
        <f>SUM(B19)</f>
        <v>98398956</v>
      </c>
      <c r="C33" s="116">
        <f>SUM(C19)</f>
        <v>0</v>
      </c>
      <c r="D33" s="116">
        <f>SUM(D19)</f>
        <v>0</v>
      </c>
      <c r="E33" s="116">
        <f>SUM(E19)</f>
        <v>0</v>
      </c>
      <c r="F33" s="116">
        <f>SUM(F19)</f>
        <v>98398956</v>
      </c>
    </row>
  </sheetData>
  <sheetProtection/>
  <mergeCells count="2">
    <mergeCell ref="A1:F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52" customWidth="1"/>
    <col min="2" max="2" width="27.421875" style="51" bestFit="1" customWidth="1"/>
    <col min="3" max="3" width="9.00390625" style="51" customWidth="1"/>
    <col min="4" max="4" width="8.57421875" style="51" customWidth="1"/>
    <col min="5" max="5" width="8.421875" style="51" customWidth="1"/>
    <col min="6" max="6" width="9.57421875" style="51" customWidth="1"/>
    <col min="7" max="7" width="9.7109375" style="51" customWidth="1"/>
    <col min="8" max="9" width="9.57421875" style="51" customWidth="1"/>
    <col min="10" max="10" width="9.421875" style="51" customWidth="1"/>
    <col min="11" max="11" width="9.28125" style="51" customWidth="1"/>
    <col min="12" max="12" width="9.421875" style="51" customWidth="1"/>
    <col min="13" max="14" width="8.8515625" style="51" customWidth="1"/>
    <col min="15" max="15" width="10.8515625" style="52" customWidth="1"/>
    <col min="16" max="16384" width="8.00390625" style="51" customWidth="1"/>
  </cols>
  <sheetData>
    <row r="1" spans="1:15" ht="31.5" customHeight="1">
      <c r="A1" s="315" t="s">
        <v>630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2:15" ht="15.75" thickBot="1">
      <c r="B2" s="82" t="s">
        <v>655</v>
      </c>
      <c r="O2" s="53" t="s">
        <v>553</v>
      </c>
    </row>
    <row r="3" spans="1:15" s="52" customFormat="1" ht="25.5" customHeight="1" thickBot="1">
      <c r="A3" s="54" t="s">
        <v>420</v>
      </c>
      <c r="B3" s="55" t="s">
        <v>367</v>
      </c>
      <c r="C3" s="55" t="s">
        <v>421</v>
      </c>
      <c r="D3" s="55" t="s">
        <v>422</v>
      </c>
      <c r="E3" s="55" t="s">
        <v>423</v>
      </c>
      <c r="F3" s="55" t="s">
        <v>424</v>
      </c>
      <c r="G3" s="55" t="s">
        <v>425</v>
      </c>
      <c r="H3" s="55" t="s">
        <v>426</v>
      </c>
      <c r="I3" s="55" t="s">
        <v>427</v>
      </c>
      <c r="J3" s="55" t="s">
        <v>428</v>
      </c>
      <c r="K3" s="55" t="s">
        <v>429</v>
      </c>
      <c r="L3" s="55" t="s">
        <v>430</v>
      </c>
      <c r="M3" s="55" t="s">
        <v>431</v>
      </c>
      <c r="N3" s="55" t="s">
        <v>432</v>
      </c>
      <c r="O3" s="56" t="s">
        <v>419</v>
      </c>
    </row>
    <row r="4" spans="1:15" s="58" customFormat="1" ht="15" customHeight="1" thickBot="1">
      <c r="A4" s="57" t="s">
        <v>371</v>
      </c>
      <c r="B4" s="312" t="s">
        <v>365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s="58" customFormat="1" ht="15" customHeight="1">
      <c r="A5" s="59" t="s">
        <v>374</v>
      </c>
      <c r="B5" s="60" t="s">
        <v>463</v>
      </c>
      <c r="C5" s="61">
        <v>8963438</v>
      </c>
      <c r="D5" s="61">
        <v>8963438</v>
      </c>
      <c r="E5" s="61">
        <v>8963438</v>
      </c>
      <c r="F5" s="61">
        <v>8963438</v>
      </c>
      <c r="G5" s="61">
        <v>8963438</v>
      </c>
      <c r="H5" s="61">
        <v>8963438</v>
      </c>
      <c r="I5" s="61">
        <v>8963438</v>
      </c>
      <c r="J5" s="61">
        <v>8963438</v>
      </c>
      <c r="K5" s="61">
        <v>8963438</v>
      </c>
      <c r="L5" s="61">
        <v>8963438</v>
      </c>
      <c r="M5" s="61">
        <v>8963438</v>
      </c>
      <c r="N5" s="61">
        <v>8963443</v>
      </c>
      <c r="O5" s="65">
        <f aca="true" t="shared" si="0" ref="O5:O11">SUM(C5:N5)</f>
        <v>107561261</v>
      </c>
    </row>
    <row r="6" spans="1:15" s="66" customFormat="1" ht="13.5" customHeight="1">
      <c r="A6" s="62" t="s">
        <v>368</v>
      </c>
      <c r="B6" s="63" t="s">
        <v>464</v>
      </c>
      <c r="C6" s="64">
        <v>696300</v>
      </c>
      <c r="D6" s="64">
        <v>696300</v>
      </c>
      <c r="E6" s="64">
        <v>696300</v>
      </c>
      <c r="F6" s="64">
        <v>696300</v>
      </c>
      <c r="G6" s="64">
        <v>696300</v>
      </c>
      <c r="H6" s="64">
        <v>696300</v>
      </c>
      <c r="I6" s="64">
        <v>696300</v>
      </c>
      <c r="J6" s="64">
        <v>696300</v>
      </c>
      <c r="K6" s="64">
        <v>696300</v>
      </c>
      <c r="L6" s="64">
        <v>696300</v>
      </c>
      <c r="M6" s="64">
        <v>696300</v>
      </c>
      <c r="N6" s="64">
        <v>696300</v>
      </c>
      <c r="O6" s="65">
        <f t="shared" si="0"/>
        <v>8355600</v>
      </c>
    </row>
    <row r="7" spans="1:15" s="66" customFormat="1" ht="15">
      <c r="A7" s="62" t="s">
        <v>369</v>
      </c>
      <c r="B7" s="67" t="s">
        <v>372</v>
      </c>
      <c r="C7" s="68"/>
      <c r="D7" s="68"/>
      <c r="E7" s="68">
        <v>43475000</v>
      </c>
      <c r="F7" s="68"/>
      <c r="G7" s="68"/>
      <c r="H7" s="68"/>
      <c r="I7" s="68"/>
      <c r="J7" s="68"/>
      <c r="K7" s="68">
        <v>43475000</v>
      </c>
      <c r="L7" s="68"/>
      <c r="M7" s="68"/>
      <c r="N7" s="68"/>
      <c r="O7" s="65">
        <f t="shared" si="0"/>
        <v>86950000</v>
      </c>
    </row>
    <row r="8" spans="1:15" s="66" customFormat="1" ht="13.5" customHeight="1">
      <c r="A8" s="62" t="s">
        <v>370</v>
      </c>
      <c r="B8" s="63" t="s">
        <v>444</v>
      </c>
      <c r="C8" s="64">
        <v>2646589</v>
      </c>
      <c r="D8" s="64">
        <v>2646589</v>
      </c>
      <c r="E8" s="64">
        <v>2646589</v>
      </c>
      <c r="F8" s="64">
        <v>2646589</v>
      </c>
      <c r="G8" s="64">
        <v>2646589</v>
      </c>
      <c r="H8" s="64">
        <v>2646589</v>
      </c>
      <c r="I8" s="64">
        <v>2646589</v>
      </c>
      <c r="J8" s="64">
        <v>2646589</v>
      </c>
      <c r="K8" s="64">
        <v>2646589</v>
      </c>
      <c r="L8" s="64">
        <v>2646589</v>
      </c>
      <c r="M8" s="64">
        <v>2646589</v>
      </c>
      <c r="N8" s="64">
        <v>2646592</v>
      </c>
      <c r="O8" s="65">
        <f t="shared" si="0"/>
        <v>31759071</v>
      </c>
    </row>
    <row r="9" spans="1:15" s="66" customFormat="1" ht="13.5" customHeight="1">
      <c r="A9" s="62" t="s">
        <v>378</v>
      </c>
      <c r="B9" s="63" t="s">
        <v>465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>
        <f t="shared" si="0"/>
        <v>0</v>
      </c>
    </row>
    <row r="10" spans="1:15" s="66" customFormat="1" ht="13.5" customHeight="1">
      <c r="A10" s="62" t="s">
        <v>379</v>
      </c>
      <c r="B10" s="63" t="s">
        <v>446</v>
      </c>
      <c r="C10" s="64">
        <v>25278263</v>
      </c>
      <c r="D10" s="64">
        <v>25278263</v>
      </c>
      <c r="E10" s="64">
        <v>25278263</v>
      </c>
      <c r="F10" s="64">
        <v>25278263</v>
      </c>
      <c r="G10" s="64">
        <v>25278263</v>
      </c>
      <c r="H10" s="64">
        <v>25278263</v>
      </c>
      <c r="I10" s="64">
        <v>25278263</v>
      </c>
      <c r="J10" s="64">
        <v>25278263</v>
      </c>
      <c r="K10" s="64">
        <v>25278263</v>
      </c>
      <c r="L10" s="64">
        <v>25278263</v>
      </c>
      <c r="M10" s="64">
        <v>25278263</v>
      </c>
      <c r="N10" s="64">
        <v>25278270</v>
      </c>
      <c r="O10" s="65">
        <f t="shared" si="0"/>
        <v>303339163</v>
      </c>
    </row>
    <row r="11" spans="1:15" s="66" customFormat="1" ht="13.5" customHeight="1">
      <c r="A11" s="59" t="s">
        <v>380</v>
      </c>
      <c r="B11" s="60" t="s">
        <v>466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5">
        <f t="shared" si="0"/>
        <v>0</v>
      </c>
    </row>
    <row r="12" spans="1:15" s="66" customFormat="1" ht="13.5" customHeight="1" thickBot="1">
      <c r="A12" s="59" t="s">
        <v>381</v>
      </c>
      <c r="B12" s="60" t="s">
        <v>467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5">
        <f>SUM(C12:N12)</f>
        <v>0</v>
      </c>
    </row>
    <row r="13" spans="1:15" s="58" customFormat="1" ht="15.75" customHeight="1" thickBot="1">
      <c r="A13" s="57" t="s">
        <v>383</v>
      </c>
      <c r="B13" s="71" t="s">
        <v>433</v>
      </c>
      <c r="C13" s="72">
        <f>SUM(C5:C12)</f>
        <v>37584590</v>
      </c>
      <c r="D13" s="72">
        <f aca="true" t="shared" si="1" ref="D13:N13">SUM(D5:D12)</f>
        <v>37584590</v>
      </c>
      <c r="E13" s="72">
        <f t="shared" si="1"/>
        <v>81059590</v>
      </c>
      <c r="F13" s="72">
        <f t="shared" si="1"/>
        <v>37584590</v>
      </c>
      <c r="G13" s="72">
        <f t="shared" si="1"/>
        <v>37584590</v>
      </c>
      <c r="H13" s="72">
        <f t="shared" si="1"/>
        <v>37584590</v>
      </c>
      <c r="I13" s="72">
        <f t="shared" si="1"/>
        <v>37584590</v>
      </c>
      <c r="J13" s="72">
        <f t="shared" si="1"/>
        <v>37584590</v>
      </c>
      <c r="K13" s="72">
        <f t="shared" si="1"/>
        <v>81059590</v>
      </c>
      <c r="L13" s="72">
        <f t="shared" si="1"/>
        <v>37584590</v>
      </c>
      <c r="M13" s="72">
        <f t="shared" si="1"/>
        <v>37584590</v>
      </c>
      <c r="N13" s="72">
        <f t="shared" si="1"/>
        <v>37584605</v>
      </c>
      <c r="O13" s="72">
        <f>SUM(O5:O12)</f>
        <v>537965095</v>
      </c>
    </row>
    <row r="14" spans="1:15" s="58" customFormat="1" ht="15" customHeight="1" thickBot="1">
      <c r="A14" s="57" t="s">
        <v>384</v>
      </c>
      <c r="B14" s="312" t="s">
        <v>366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4"/>
    </row>
    <row r="15" spans="1:15" s="66" customFormat="1" ht="13.5" customHeight="1">
      <c r="A15" s="74" t="s">
        <v>385</v>
      </c>
      <c r="B15" s="75" t="s">
        <v>373</v>
      </c>
      <c r="C15" s="68">
        <v>8889019</v>
      </c>
      <c r="D15" s="68">
        <v>8889019</v>
      </c>
      <c r="E15" s="68">
        <v>8889019</v>
      </c>
      <c r="F15" s="68">
        <v>8889019</v>
      </c>
      <c r="G15" s="68">
        <v>8889019</v>
      </c>
      <c r="H15" s="68">
        <v>8889019</v>
      </c>
      <c r="I15" s="68">
        <v>8889019</v>
      </c>
      <c r="J15" s="68">
        <v>8889019</v>
      </c>
      <c r="K15" s="68">
        <v>8889019</v>
      </c>
      <c r="L15" s="68">
        <v>9289019</v>
      </c>
      <c r="M15" s="68">
        <v>8889019</v>
      </c>
      <c r="N15" s="68">
        <v>8889022</v>
      </c>
      <c r="O15" s="69">
        <f aca="true" t="shared" si="2" ref="O15:O23">SUM(C15:N15)</f>
        <v>107068231</v>
      </c>
    </row>
    <row r="16" spans="1:15" s="66" customFormat="1" ht="27" customHeight="1">
      <c r="A16" s="62" t="s">
        <v>386</v>
      </c>
      <c r="B16" s="70" t="s">
        <v>375</v>
      </c>
      <c r="C16" s="64">
        <v>1782395</v>
      </c>
      <c r="D16" s="64">
        <v>1782395</v>
      </c>
      <c r="E16" s="64">
        <v>1782395</v>
      </c>
      <c r="F16" s="64">
        <v>1782395</v>
      </c>
      <c r="G16" s="64">
        <v>1782395</v>
      </c>
      <c r="H16" s="64">
        <v>1782395</v>
      </c>
      <c r="I16" s="64">
        <v>1782395</v>
      </c>
      <c r="J16" s="64">
        <v>1782395</v>
      </c>
      <c r="K16" s="64">
        <v>1782395</v>
      </c>
      <c r="L16" s="64">
        <v>1782395</v>
      </c>
      <c r="M16" s="64">
        <v>1782395</v>
      </c>
      <c r="N16" s="64">
        <v>1782391</v>
      </c>
      <c r="O16" s="65">
        <f t="shared" si="2"/>
        <v>21388736</v>
      </c>
    </row>
    <row r="17" spans="1:15" s="66" customFormat="1" ht="13.5" customHeight="1">
      <c r="A17" s="62" t="s">
        <v>387</v>
      </c>
      <c r="B17" s="63" t="s">
        <v>434</v>
      </c>
      <c r="C17" s="64">
        <v>7428251</v>
      </c>
      <c r="D17" s="64">
        <v>7428251</v>
      </c>
      <c r="E17" s="64">
        <v>7428251</v>
      </c>
      <c r="F17" s="64">
        <v>7428251</v>
      </c>
      <c r="G17" s="64">
        <v>7428251</v>
      </c>
      <c r="H17" s="64">
        <v>7428251</v>
      </c>
      <c r="I17" s="64">
        <v>7428251</v>
      </c>
      <c r="J17" s="64">
        <v>7428251</v>
      </c>
      <c r="K17" s="64">
        <v>7428251</v>
      </c>
      <c r="L17" s="64">
        <v>7428251</v>
      </c>
      <c r="M17" s="64">
        <v>7428251</v>
      </c>
      <c r="N17" s="64">
        <v>7428252</v>
      </c>
      <c r="O17" s="65">
        <f t="shared" si="2"/>
        <v>89139013</v>
      </c>
    </row>
    <row r="18" spans="1:15" s="66" customFormat="1" ht="13.5" customHeight="1">
      <c r="A18" s="62" t="s">
        <v>389</v>
      </c>
      <c r="B18" s="63" t="s">
        <v>435</v>
      </c>
      <c r="C18" s="64">
        <v>5004613</v>
      </c>
      <c r="D18" s="64">
        <v>5004613</v>
      </c>
      <c r="E18" s="64">
        <v>5004613</v>
      </c>
      <c r="F18" s="64">
        <v>5004613</v>
      </c>
      <c r="G18" s="64">
        <v>5004613</v>
      </c>
      <c r="H18" s="64">
        <v>5004613</v>
      </c>
      <c r="I18" s="64">
        <v>5004613</v>
      </c>
      <c r="J18" s="64">
        <v>5004613</v>
      </c>
      <c r="K18" s="64">
        <v>5004613</v>
      </c>
      <c r="L18" s="64">
        <v>5004613</v>
      </c>
      <c r="M18" s="64">
        <v>5004613</v>
      </c>
      <c r="N18" s="64">
        <v>5004607</v>
      </c>
      <c r="O18" s="65">
        <f t="shared" si="2"/>
        <v>60055350</v>
      </c>
    </row>
    <row r="19" spans="1:15" s="66" customFormat="1" ht="13.5" customHeight="1">
      <c r="A19" s="62" t="s">
        <v>390</v>
      </c>
      <c r="B19" s="63" t="s">
        <v>405</v>
      </c>
      <c r="C19" s="64"/>
      <c r="D19" s="64"/>
      <c r="E19" s="64"/>
      <c r="F19" s="64">
        <v>18390336</v>
      </c>
      <c r="G19" s="64">
        <v>18390335</v>
      </c>
      <c r="H19" s="64">
        <v>0</v>
      </c>
      <c r="I19" s="64">
        <v>0</v>
      </c>
      <c r="J19" s="64"/>
      <c r="K19" s="64"/>
      <c r="L19" s="64"/>
      <c r="M19" s="64"/>
      <c r="N19" s="64"/>
      <c r="O19" s="65">
        <f t="shared" si="2"/>
        <v>36780671</v>
      </c>
    </row>
    <row r="20" spans="1:15" s="66" customFormat="1" ht="15">
      <c r="A20" s="62" t="s">
        <v>391</v>
      </c>
      <c r="B20" s="70" t="s">
        <v>406</v>
      </c>
      <c r="C20" s="64"/>
      <c r="D20" s="64"/>
      <c r="E20" s="64"/>
      <c r="F20" s="64">
        <v>78973023</v>
      </c>
      <c r="G20" s="64">
        <v>0</v>
      </c>
      <c r="H20" s="64">
        <v>0</v>
      </c>
      <c r="I20" s="64">
        <v>0</v>
      </c>
      <c r="J20" s="64"/>
      <c r="K20" s="64"/>
      <c r="L20" s="64"/>
      <c r="M20" s="64"/>
      <c r="N20" s="64"/>
      <c r="O20" s="65">
        <f t="shared" si="2"/>
        <v>78973023</v>
      </c>
    </row>
    <row r="21" spans="1:15" s="66" customFormat="1" ht="13.5" customHeight="1">
      <c r="A21" s="62" t="s">
        <v>392</v>
      </c>
      <c r="B21" s="63" t="s">
        <v>455</v>
      </c>
      <c r="C21" s="64">
        <v>0</v>
      </c>
      <c r="D21" s="64"/>
      <c r="E21" s="64"/>
      <c r="F21" s="64">
        <v>0</v>
      </c>
      <c r="G21" s="64">
        <v>0</v>
      </c>
      <c r="H21" s="64"/>
      <c r="I21" s="64">
        <v>0</v>
      </c>
      <c r="J21" s="64"/>
      <c r="K21" s="64"/>
      <c r="L21" s="64">
        <v>0</v>
      </c>
      <c r="M21" s="64"/>
      <c r="N21" s="64"/>
      <c r="O21" s="65">
        <f t="shared" si="2"/>
        <v>0</v>
      </c>
    </row>
    <row r="22" spans="1:15" s="66" customFormat="1" ht="13.5" customHeight="1">
      <c r="A22" s="62" t="s">
        <v>395</v>
      </c>
      <c r="B22" s="63" t="s">
        <v>450</v>
      </c>
      <c r="C22" s="64">
        <v>11937089</v>
      </c>
      <c r="D22" s="64">
        <v>11937089</v>
      </c>
      <c r="E22" s="64">
        <v>11937089</v>
      </c>
      <c r="F22" s="64">
        <v>11937089</v>
      </c>
      <c r="G22" s="64">
        <v>11937089</v>
      </c>
      <c r="H22" s="64">
        <v>11937089</v>
      </c>
      <c r="I22" s="64">
        <v>11937089</v>
      </c>
      <c r="J22" s="64">
        <v>11937089</v>
      </c>
      <c r="K22" s="64">
        <v>11937089</v>
      </c>
      <c r="L22" s="64">
        <v>11937089</v>
      </c>
      <c r="M22" s="64">
        <v>11937089</v>
      </c>
      <c r="N22" s="64">
        <v>11937092</v>
      </c>
      <c r="O22" s="65">
        <f t="shared" si="2"/>
        <v>143245071</v>
      </c>
    </row>
    <row r="23" spans="1:15" s="66" customFormat="1" ht="13.5" customHeight="1" thickBot="1">
      <c r="A23" s="59" t="s">
        <v>396</v>
      </c>
      <c r="B23" s="60" t="s">
        <v>505</v>
      </c>
      <c r="C23" s="61">
        <v>109583</v>
      </c>
      <c r="D23" s="61">
        <v>109583</v>
      </c>
      <c r="E23" s="61">
        <v>109583</v>
      </c>
      <c r="F23" s="61">
        <v>109583</v>
      </c>
      <c r="G23" s="61">
        <v>109583</v>
      </c>
      <c r="H23" s="61">
        <v>109583</v>
      </c>
      <c r="I23" s="61">
        <v>109583</v>
      </c>
      <c r="J23" s="61">
        <v>109583</v>
      </c>
      <c r="K23" s="61">
        <v>109583</v>
      </c>
      <c r="L23" s="61">
        <v>109583</v>
      </c>
      <c r="M23" s="61">
        <v>109583</v>
      </c>
      <c r="N23" s="61">
        <v>109587</v>
      </c>
      <c r="O23" s="65">
        <f t="shared" si="2"/>
        <v>1315000</v>
      </c>
    </row>
    <row r="24" spans="1:15" s="58" customFormat="1" ht="15.75" customHeight="1" thickBot="1">
      <c r="A24" s="76" t="s">
        <v>397</v>
      </c>
      <c r="B24" s="71" t="s">
        <v>436</v>
      </c>
      <c r="C24" s="72">
        <f aca="true" t="shared" si="3" ref="C24:N24">SUM(C15:C23)</f>
        <v>35150950</v>
      </c>
      <c r="D24" s="72">
        <f t="shared" si="3"/>
        <v>35150950</v>
      </c>
      <c r="E24" s="72">
        <f t="shared" si="3"/>
        <v>35150950</v>
      </c>
      <c r="F24" s="72">
        <f t="shared" si="3"/>
        <v>132514309</v>
      </c>
      <c r="G24" s="72">
        <f t="shared" si="3"/>
        <v>53541285</v>
      </c>
      <c r="H24" s="72">
        <f t="shared" si="3"/>
        <v>35150950</v>
      </c>
      <c r="I24" s="72">
        <f t="shared" si="3"/>
        <v>35150950</v>
      </c>
      <c r="J24" s="72">
        <f t="shared" si="3"/>
        <v>35150950</v>
      </c>
      <c r="K24" s="72">
        <f t="shared" si="3"/>
        <v>35150950</v>
      </c>
      <c r="L24" s="72">
        <f t="shared" si="3"/>
        <v>35550950</v>
      </c>
      <c r="M24" s="72">
        <f t="shared" si="3"/>
        <v>35150950</v>
      </c>
      <c r="N24" s="72">
        <f t="shared" si="3"/>
        <v>35150951</v>
      </c>
      <c r="O24" s="73">
        <f>SUM(O15:O23)</f>
        <v>537965095</v>
      </c>
    </row>
    <row r="25" spans="1:15" ht="15.75" thickBot="1">
      <c r="A25" s="76" t="s">
        <v>398</v>
      </c>
      <c r="B25" s="77" t="s">
        <v>437</v>
      </c>
      <c r="C25" s="78">
        <f aca="true" t="shared" si="4" ref="C25:O25">C13-C24</f>
        <v>2433640</v>
      </c>
      <c r="D25" s="78">
        <f t="shared" si="4"/>
        <v>2433640</v>
      </c>
      <c r="E25" s="78">
        <f t="shared" si="4"/>
        <v>45908640</v>
      </c>
      <c r="F25" s="78">
        <f t="shared" si="4"/>
        <v>-94929719</v>
      </c>
      <c r="G25" s="78">
        <f t="shared" si="4"/>
        <v>-15956695</v>
      </c>
      <c r="H25" s="78">
        <f t="shared" si="4"/>
        <v>2433640</v>
      </c>
      <c r="I25" s="78">
        <f t="shared" si="4"/>
        <v>2433640</v>
      </c>
      <c r="J25" s="78">
        <f t="shared" si="4"/>
        <v>2433640</v>
      </c>
      <c r="K25" s="78">
        <f t="shared" si="4"/>
        <v>45908640</v>
      </c>
      <c r="L25" s="78">
        <f t="shared" si="4"/>
        <v>2033640</v>
      </c>
      <c r="M25" s="78">
        <f t="shared" si="4"/>
        <v>2433640</v>
      </c>
      <c r="N25" s="78">
        <f t="shared" si="4"/>
        <v>2433654</v>
      </c>
      <c r="O25" s="79">
        <f t="shared" si="4"/>
        <v>0</v>
      </c>
    </row>
    <row r="26" ht="15">
      <c r="A26" s="80"/>
    </row>
    <row r="27" spans="2:15" ht="15">
      <c r="B27" s="81"/>
      <c r="C27" s="82"/>
      <c r="D27" s="82"/>
      <c r="O27" s="51"/>
    </row>
    <row r="28" ht="15">
      <c r="O28" s="51"/>
    </row>
    <row r="29" ht="15">
      <c r="O29" s="51"/>
    </row>
    <row r="30" ht="15">
      <c r="O30" s="51"/>
    </row>
    <row r="31" ht="15">
      <c r="O31" s="51"/>
    </row>
    <row r="32" ht="15">
      <c r="O32" s="51"/>
    </row>
    <row r="33" ht="15">
      <c r="O33" s="51"/>
    </row>
    <row r="34" ht="15">
      <c r="O34" s="51"/>
    </row>
    <row r="35" ht="15">
      <c r="O35" s="51"/>
    </row>
    <row r="36" ht="15">
      <c r="O36" s="51"/>
    </row>
    <row r="37" ht="15">
      <c r="O37" s="51"/>
    </row>
    <row r="38" ht="15">
      <c r="O38" s="51"/>
    </row>
    <row r="39" ht="15">
      <c r="O39" s="51"/>
    </row>
    <row r="40" ht="15">
      <c r="O40" s="51"/>
    </row>
    <row r="41" ht="15">
      <c r="O41" s="51"/>
    </row>
    <row r="42" ht="15">
      <c r="O42" s="51"/>
    </row>
    <row r="43" ht="15">
      <c r="O43" s="51"/>
    </row>
    <row r="44" ht="15">
      <c r="O44" s="51"/>
    </row>
    <row r="45" ht="15">
      <c r="O45" s="51"/>
    </row>
    <row r="46" ht="15">
      <c r="O46" s="51"/>
    </row>
    <row r="47" ht="15">
      <c r="O47" s="51"/>
    </row>
    <row r="48" ht="15">
      <c r="O48" s="51"/>
    </row>
    <row r="49" ht="15">
      <c r="O49" s="51"/>
    </row>
    <row r="50" ht="15">
      <c r="O50" s="51"/>
    </row>
    <row r="51" ht="15">
      <c r="O51" s="51"/>
    </row>
    <row r="52" ht="15">
      <c r="O52" s="51"/>
    </row>
    <row r="53" ht="15">
      <c r="O53" s="51"/>
    </row>
    <row r="54" ht="15">
      <c r="O54" s="51"/>
    </row>
    <row r="55" ht="15">
      <c r="O55" s="51"/>
    </row>
    <row r="56" ht="15">
      <c r="O56" s="51"/>
    </row>
    <row r="57" ht="15">
      <c r="O57" s="51"/>
    </row>
    <row r="58" ht="15">
      <c r="O58" s="51"/>
    </row>
    <row r="59" ht="15">
      <c r="O59" s="51"/>
    </row>
    <row r="60" ht="15">
      <c r="O60" s="51"/>
    </row>
    <row r="61" ht="15">
      <c r="O61" s="51"/>
    </row>
    <row r="62" ht="15">
      <c r="O62" s="51"/>
    </row>
    <row r="63" ht="15">
      <c r="O63" s="51"/>
    </row>
    <row r="64" ht="15">
      <c r="O64" s="51"/>
    </row>
    <row r="65" ht="15">
      <c r="O65" s="51"/>
    </row>
    <row r="66" ht="15">
      <c r="O66" s="51"/>
    </row>
    <row r="67" ht="15">
      <c r="O67" s="51"/>
    </row>
    <row r="68" ht="15">
      <c r="O68" s="51"/>
    </row>
    <row r="69" ht="15">
      <c r="O69" s="51"/>
    </row>
    <row r="70" ht="15">
      <c r="O70" s="51"/>
    </row>
    <row r="71" ht="15">
      <c r="O71" s="51"/>
    </row>
    <row r="72" ht="15">
      <c r="O72" s="51"/>
    </row>
    <row r="73" ht="15">
      <c r="O73" s="51"/>
    </row>
    <row r="74" ht="15">
      <c r="O74" s="51"/>
    </row>
    <row r="75" ht="15">
      <c r="O75" s="51"/>
    </row>
    <row r="76" ht="15">
      <c r="O76" s="51"/>
    </row>
    <row r="77" ht="15">
      <c r="O77" s="51"/>
    </row>
    <row r="78" ht="15">
      <c r="O78" s="51"/>
    </row>
    <row r="79" ht="15">
      <c r="O79" s="51"/>
    </row>
    <row r="80" ht="15">
      <c r="O80" s="51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J9" sqref="J8:J9"/>
    </sheetView>
  </sheetViews>
  <sheetFormatPr defaultColWidth="8.00390625" defaultRowHeight="12.75"/>
  <cols>
    <col min="1" max="1" width="5.7109375" style="83" customWidth="1"/>
    <col min="2" max="2" width="37.140625" style="83" customWidth="1"/>
    <col min="3" max="3" width="12.7109375" style="83" customWidth="1"/>
    <col min="4" max="4" width="14.28125" style="83" customWidth="1"/>
    <col min="5" max="16384" width="8.00390625" style="83" customWidth="1"/>
  </cols>
  <sheetData>
    <row r="1" spans="1:3" ht="45" customHeight="1">
      <c r="A1" s="319" t="s">
        <v>625</v>
      </c>
      <c r="B1" s="319"/>
      <c r="C1" s="319"/>
    </row>
    <row r="2" spans="1:3" ht="17.25" customHeight="1">
      <c r="A2" s="319" t="s">
        <v>656</v>
      </c>
      <c r="B2" s="319"/>
      <c r="C2" s="319"/>
    </row>
    <row r="3" spans="1:3" ht="13.5" thickBot="1">
      <c r="A3" s="84"/>
      <c r="B3" s="84"/>
      <c r="C3" s="126" t="s">
        <v>556</v>
      </c>
    </row>
    <row r="4" spans="1:4" ht="42.75" customHeight="1" thickBot="1">
      <c r="A4" s="85" t="s">
        <v>364</v>
      </c>
      <c r="B4" s="86" t="s">
        <v>438</v>
      </c>
      <c r="C4" s="87" t="s">
        <v>514</v>
      </c>
      <c r="D4" s="87" t="s">
        <v>515</v>
      </c>
    </row>
    <row r="5" spans="1:4" ht="15.75" customHeight="1" thickBot="1">
      <c r="A5" s="117" t="s">
        <v>371</v>
      </c>
      <c r="B5" s="118" t="s">
        <v>508</v>
      </c>
      <c r="C5" s="119"/>
      <c r="D5" s="145">
        <v>1200000</v>
      </c>
    </row>
    <row r="6" spans="1:4" ht="15.75" customHeight="1" thickBot="1">
      <c r="A6" s="117" t="s">
        <v>374</v>
      </c>
      <c r="B6" s="120" t="s">
        <v>507</v>
      </c>
      <c r="C6" s="121"/>
      <c r="D6" s="145">
        <v>250000</v>
      </c>
    </row>
    <row r="7" spans="1:4" ht="15.75" customHeight="1" thickBot="1">
      <c r="A7" s="117" t="s">
        <v>368</v>
      </c>
      <c r="B7" s="120" t="s">
        <v>623</v>
      </c>
      <c r="C7" s="121"/>
      <c r="D7" s="145">
        <v>1000000</v>
      </c>
    </row>
    <row r="8" spans="1:4" ht="15.75" customHeight="1" thickBot="1">
      <c r="A8" s="117" t="s">
        <v>378</v>
      </c>
      <c r="B8" s="120" t="s">
        <v>506</v>
      </c>
      <c r="C8" s="121"/>
      <c r="D8" s="145">
        <v>400000</v>
      </c>
    </row>
    <row r="9" spans="1:4" ht="15.75" customHeight="1" thickBot="1">
      <c r="A9" s="117" t="s">
        <v>381</v>
      </c>
      <c r="B9" s="120" t="s">
        <v>552</v>
      </c>
      <c r="C9" s="121"/>
      <c r="D9" s="145">
        <v>100000</v>
      </c>
    </row>
    <row r="10" spans="1:4" ht="15.75" customHeight="1" thickBot="1">
      <c r="A10" s="117" t="s">
        <v>383</v>
      </c>
      <c r="B10" s="120" t="s">
        <v>624</v>
      </c>
      <c r="C10" s="121"/>
      <c r="D10" s="145">
        <v>300000</v>
      </c>
    </row>
    <row r="11" spans="1:4" ht="15.75" customHeight="1" thickBot="1">
      <c r="A11" s="117" t="s">
        <v>384</v>
      </c>
      <c r="B11" s="120"/>
      <c r="C11" s="121"/>
      <c r="D11" s="145"/>
    </row>
    <row r="12" spans="1:4" ht="15.75" customHeight="1" thickBot="1">
      <c r="A12" s="117" t="s">
        <v>385</v>
      </c>
      <c r="B12" s="120"/>
      <c r="C12" s="121"/>
      <c r="D12" s="145"/>
    </row>
    <row r="13" spans="1:4" ht="15.75" customHeight="1" thickBot="1">
      <c r="A13" s="117" t="s">
        <v>386</v>
      </c>
      <c r="B13" s="120"/>
      <c r="C13" s="121"/>
      <c r="D13" s="145"/>
    </row>
    <row r="14" spans="1:4" ht="15.75" customHeight="1" thickBot="1">
      <c r="A14" s="117" t="s">
        <v>387</v>
      </c>
      <c r="B14" s="120"/>
      <c r="C14" s="121"/>
      <c r="D14" s="145"/>
    </row>
    <row r="15" spans="1:4" ht="15.75" customHeight="1" thickBot="1">
      <c r="A15" s="117" t="s">
        <v>388</v>
      </c>
      <c r="B15" s="120"/>
      <c r="C15" s="121"/>
      <c r="D15" s="145"/>
    </row>
    <row r="16" spans="1:4" ht="15.75" customHeight="1" thickBot="1">
      <c r="A16" s="117" t="s">
        <v>389</v>
      </c>
      <c r="B16" s="120"/>
      <c r="C16" s="121"/>
      <c r="D16" s="145"/>
    </row>
    <row r="17" spans="1:4" ht="15.75" customHeight="1" thickBot="1">
      <c r="A17" s="117" t="s">
        <v>390</v>
      </c>
      <c r="B17" s="120"/>
      <c r="C17" s="121"/>
      <c r="D17" s="145"/>
    </row>
    <row r="18" spans="1:4" ht="15.75" customHeight="1" thickBot="1">
      <c r="A18" s="117" t="s">
        <v>391</v>
      </c>
      <c r="B18" s="120"/>
      <c r="C18" s="121"/>
      <c r="D18" s="145"/>
    </row>
    <row r="19" spans="1:4" ht="15.75" customHeight="1" thickBot="1">
      <c r="A19" s="117" t="s">
        <v>392</v>
      </c>
      <c r="B19" s="120"/>
      <c r="C19" s="121"/>
      <c r="D19" s="145"/>
    </row>
    <row r="20" spans="1:4" ht="15.75" customHeight="1" thickBot="1">
      <c r="A20" s="117" t="s">
        <v>393</v>
      </c>
      <c r="B20" s="120"/>
      <c r="C20" s="121"/>
      <c r="D20" s="145"/>
    </row>
    <row r="21" spans="1:4" ht="15.75" customHeight="1" thickBot="1">
      <c r="A21" s="117" t="s">
        <v>394</v>
      </c>
      <c r="B21" s="120"/>
      <c r="C21" s="121"/>
      <c r="D21" s="145"/>
    </row>
    <row r="22" spans="1:4" ht="15.75" customHeight="1" thickBot="1">
      <c r="A22" s="117" t="s">
        <v>395</v>
      </c>
      <c r="B22" s="120"/>
      <c r="C22" s="121"/>
      <c r="D22" s="145"/>
    </row>
    <row r="23" spans="1:4" ht="15.75" customHeight="1" thickBot="1">
      <c r="A23" s="117" t="s">
        <v>396</v>
      </c>
      <c r="B23" s="120"/>
      <c r="C23" s="121"/>
      <c r="D23" s="145"/>
    </row>
    <row r="24" spans="1:4" ht="15.75" customHeight="1" thickBot="1">
      <c r="A24" s="117" t="s">
        <v>397</v>
      </c>
      <c r="B24" s="120"/>
      <c r="C24" s="121"/>
      <c r="D24" s="145"/>
    </row>
    <row r="25" spans="1:4" ht="15.75" customHeight="1" thickBot="1">
      <c r="A25" s="117" t="s">
        <v>398</v>
      </c>
      <c r="B25" s="120"/>
      <c r="C25" s="121"/>
      <c r="D25" s="145"/>
    </row>
    <row r="26" spans="1:4" ht="15.75" customHeight="1" thickBot="1">
      <c r="A26" s="117" t="s">
        <v>401</v>
      </c>
      <c r="B26" s="120"/>
      <c r="C26" s="121"/>
      <c r="D26" s="145"/>
    </row>
    <row r="27" spans="1:4" ht="15.75" customHeight="1" thickBot="1">
      <c r="A27" s="117" t="s">
        <v>407</v>
      </c>
      <c r="B27" s="120"/>
      <c r="C27" s="121"/>
      <c r="D27" s="145"/>
    </row>
    <row r="28" spans="1:4" ht="15.75" customHeight="1" thickBot="1">
      <c r="A28" s="117" t="s">
        <v>408</v>
      </c>
      <c r="B28" s="120"/>
      <c r="C28" s="121"/>
      <c r="D28" s="145"/>
    </row>
    <row r="29" spans="1:4" ht="15.75" customHeight="1" thickBot="1">
      <c r="A29" s="117" t="s">
        <v>409</v>
      </c>
      <c r="B29" s="120"/>
      <c r="C29" s="122"/>
      <c r="D29" s="145"/>
    </row>
    <row r="30" spans="1:4" ht="15.75" customHeight="1" thickBot="1">
      <c r="A30" s="117" t="s">
        <v>410</v>
      </c>
      <c r="B30" s="120"/>
      <c r="C30" s="122"/>
      <c r="D30" s="145"/>
    </row>
    <row r="31" spans="1:4" ht="15.75" customHeight="1" thickBot="1">
      <c r="A31" s="117" t="s">
        <v>439</v>
      </c>
      <c r="B31" s="120"/>
      <c r="C31" s="122"/>
      <c r="D31" s="145"/>
    </row>
    <row r="32" spans="1:4" ht="15.75" customHeight="1" thickBot="1">
      <c r="A32" s="123" t="s">
        <v>440</v>
      </c>
      <c r="B32" s="124"/>
      <c r="C32" s="125"/>
      <c r="D32" s="145"/>
    </row>
    <row r="33" spans="1:4" ht="15.75" customHeight="1" thickBot="1">
      <c r="A33" s="317" t="s">
        <v>419</v>
      </c>
      <c r="B33" s="318"/>
      <c r="C33" s="88">
        <f>SUM(C5:C32)</f>
        <v>0</v>
      </c>
      <c r="D33" s="88">
        <f>SUM(D5:D32)</f>
        <v>3250000</v>
      </c>
    </row>
    <row r="34" ht="12.75">
      <c r="A34" s="83" t="s">
        <v>441</v>
      </c>
    </row>
  </sheetData>
  <sheetProtection/>
  <mergeCells count="3">
    <mergeCell ref="A33:B33"/>
    <mergeCell ref="A1:C1"/>
    <mergeCell ref="A2:C2"/>
  </mergeCells>
  <conditionalFormatting sqref="C33:D33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K51"/>
  <sheetViews>
    <sheetView zoomScalePageLayoutView="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2" t="s">
        <v>657</v>
      </c>
      <c r="E1" s="322"/>
    </row>
    <row r="2" spans="2:6" ht="25.5" customHeight="1">
      <c r="B2" s="94" t="s">
        <v>629</v>
      </c>
      <c r="C2" s="95"/>
      <c r="D2" s="95"/>
      <c r="E2" s="95"/>
      <c r="F2" s="307"/>
    </row>
    <row r="3" spans="2:6" ht="14.25" thickBot="1">
      <c r="B3" s="311" t="s">
        <v>539</v>
      </c>
      <c r="C3" s="311"/>
      <c r="D3" s="311"/>
      <c r="E3" s="167" t="s">
        <v>553</v>
      </c>
      <c r="F3" s="307"/>
    </row>
    <row r="4" spans="1:6" ht="18" customHeight="1" thickBot="1">
      <c r="A4" s="320" t="s">
        <v>364</v>
      </c>
      <c r="B4" s="13" t="s">
        <v>365</v>
      </c>
      <c r="C4" s="14"/>
      <c r="D4" s="13" t="s">
        <v>366</v>
      </c>
      <c r="E4" s="14"/>
      <c r="F4" s="307"/>
    </row>
    <row r="5" spans="1:6" s="18" customFormat="1" ht="35.25" customHeight="1" thickBot="1">
      <c r="A5" s="321"/>
      <c r="B5" s="15" t="s">
        <v>367</v>
      </c>
      <c r="C5" s="16" t="s">
        <v>594</v>
      </c>
      <c r="D5" s="15" t="s">
        <v>367</v>
      </c>
      <c r="E5" s="16" t="s">
        <v>627</v>
      </c>
      <c r="F5" s="307"/>
    </row>
    <row r="6" spans="1:6" ht="12.75" customHeight="1">
      <c r="A6" s="22" t="s">
        <v>371</v>
      </c>
      <c r="B6" s="23" t="s">
        <v>442</v>
      </c>
      <c r="C6" s="24">
        <v>0</v>
      </c>
      <c r="D6" s="23" t="s">
        <v>373</v>
      </c>
      <c r="E6" s="24">
        <v>3018000</v>
      </c>
      <c r="F6" s="307"/>
    </row>
    <row r="7" spans="1:6" ht="12.75" customHeight="1">
      <c r="A7" s="25" t="s">
        <v>374</v>
      </c>
      <c r="B7" s="26" t="s">
        <v>443</v>
      </c>
      <c r="C7" s="27"/>
      <c r="D7" s="26" t="s">
        <v>375</v>
      </c>
      <c r="E7" s="27">
        <v>582660</v>
      </c>
      <c r="F7" s="307"/>
    </row>
    <row r="8" spans="1:6" ht="12.75" customHeight="1">
      <c r="A8" s="25" t="s">
        <v>368</v>
      </c>
      <c r="B8" s="26" t="s">
        <v>372</v>
      </c>
      <c r="C8" s="27">
        <v>0</v>
      </c>
      <c r="D8" s="26" t="s">
        <v>376</v>
      </c>
      <c r="E8" s="27">
        <v>4833300</v>
      </c>
      <c r="F8" s="307"/>
    </row>
    <row r="9" spans="1:6" ht="12.75" customHeight="1">
      <c r="A9" s="25" t="s">
        <v>369</v>
      </c>
      <c r="B9" s="28" t="s">
        <v>444</v>
      </c>
      <c r="C9" s="27"/>
      <c r="D9" s="26" t="s">
        <v>377</v>
      </c>
      <c r="E9" s="27">
        <v>3250000</v>
      </c>
      <c r="F9" s="307"/>
    </row>
    <row r="10" spans="1:6" ht="12.75" customHeight="1">
      <c r="A10" s="25" t="s">
        <v>370</v>
      </c>
      <c r="B10" s="26" t="s">
        <v>445</v>
      </c>
      <c r="C10" s="27"/>
      <c r="D10" s="26" t="s">
        <v>447</v>
      </c>
      <c r="E10" s="27"/>
      <c r="F10" s="307"/>
    </row>
    <row r="11" spans="1:6" ht="12.75" customHeight="1" thickBot="1">
      <c r="A11" s="32" t="s">
        <v>378</v>
      </c>
      <c r="B11" s="33" t="s">
        <v>446</v>
      </c>
      <c r="C11" s="34"/>
      <c r="D11" s="35" t="s">
        <v>450</v>
      </c>
      <c r="E11" s="157"/>
      <c r="F11" s="307"/>
    </row>
    <row r="12" spans="1:6" s="162" customFormat="1" ht="13.5" thickBot="1">
      <c r="A12" s="29" t="s">
        <v>379</v>
      </c>
      <c r="B12" s="38" t="s">
        <v>468</v>
      </c>
      <c r="C12" s="39">
        <f>SUM(C6:C11)</f>
        <v>0</v>
      </c>
      <c r="D12" s="38" t="s">
        <v>470</v>
      </c>
      <c r="E12" s="165">
        <f>SUM(E6:E11)</f>
        <v>11683960</v>
      </c>
      <c r="F12" s="307"/>
    </row>
    <row r="13" spans="1:5" ht="12.75">
      <c r="A13" s="40" t="s">
        <v>380</v>
      </c>
      <c r="B13" s="23" t="s">
        <v>453</v>
      </c>
      <c r="C13" s="24"/>
      <c r="D13" s="23" t="s">
        <v>405</v>
      </c>
      <c r="E13" s="24">
        <v>317500</v>
      </c>
    </row>
    <row r="14" spans="1:5" ht="12.75">
      <c r="A14" s="36" t="s">
        <v>381</v>
      </c>
      <c r="B14" s="26" t="s">
        <v>454</v>
      </c>
      <c r="C14" s="27"/>
      <c r="D14" s="26" t="s">
        <v>406</v>
      </c>
      <c r="E14" s="27"/>
    </row>
    <row r="15" spans="1:5" ht="12.75">
      <c r="A15" s="36" t="s">
        <v>382</v>
      </c>
      <c r="B15" s="41" t="s">
        <v>458</v>
      </c>
      <c r="C15" s="27"/>
      <c r="D15" s="26" t="s">
        <v>455</v>
      </c>
      <c r="E15" s="27"/>
    </row>
    <row r="16" spans="1:5" ht="13.5" thickBot="1">
      <c r="A16" s="40" t="s">
        <v>383</v>
      </c>
      <c r="B16" s="41"/>
      <c r="C16" s="42"/>
      <c r="D16" s="35" t="s">
        <v>459</v>
      </c>
      <c r="E16" s="159"/>
    </row>
    <row r="17" spans="1:5" s="162" customFormat="1" ht="12.75">
      <c r="A17" s="89">
        <v>12</v>
      </c>
      <c r="B17" s="91" t="s">
        <v>469</v>
      </c>
      <c r="C17" s="92">
        <f>SUM(C13:C15)</f>
        <v>0</v>
      </c>
      <c r="D17" s="91" t="s">
        <v>471</v>
      </c>
      <c r="E17" s="166">
        <f>SUM(E13:E16)</f>
        <v>317500</v>
      </c>
    </row>
    <row r="18" spans="1:89" s="164" customFormat="1" ht="12.75">
      <c r="A18" s="90" t="s">
        <v>385</v>
      </c>
      <c r="B18" s="90" t="s">
        <v>158</v>
      </c>
      <c r="C18" s="93">
        <f>SUM(C12,C17)</f>
        <v>0</v>
      </c>
      <c r="D18" s="90" t="s">
        <v>472</v>
      </c>
      <c r="E18" s="93">
        <f>SUM(E12,E17)</f>
        <v>12001460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2:5" ht="14.25" thickBot="1">
      <c r="B19" s="311" t="s">
        <v>474</v>
      </c>
      <c r="C19" s="311"/>
      <c r="D19" s="311"/>
      <c r="E19" s="167" t="s">
        <v>554</v>
      </c>
    </row>
    <row r="20" spans="1:5" ht="18" customHeight="1" thickBot="1">
      <c r="A20" s="320" t="s">
        <v>364</v>
      </c>
      <c r="B20" s="13" t="s">
        <v>365</v>
      </c>
      <c r="C20" s="14"/>
      <c r="D20" s="13" t="s">
        <v>366</v>
      </c>
      <c r="E20" s="14"/>
    </row>
    <row r="21" spans="1:6" s="18" customFormat="1" ht="34.5" customHeight="1" thickBot="1">
      <c r="A21" s="321"/>
      <c r="B21" s="15" t="s">
        <v>367</v>
      </c>
      <c r="C21" s="16" t="s">
        <v>594</v>
      </c>
      <c r="D21" s="15" t="s">
        <v>367</v>
      </c>
      <c r="E21" s="16" t="s">
        <v>627</v>
      </c>
      <c r="F21" s="8"/>
    </row>
    <row r="22" spans="1:5" ht="12.75" customHeight="1">
      <c r="A22" s="22" t="s">
        <v>371</v>
      </c>
      <c r="B22" s="23" t="s">
        <v>442</v>
      </c>
      <c r="C22" s="127">
        <v>107561261</v>
      </c>
      <c r="D22" s="23" t="s">
        <v>373</v>
      </c>
      <c r="E22" s="127">
        <v>9908225</v>
      </c>
    </row>
    <row r="23" spans="1:5" ht="12.75" customHeight="1">
      <c r="A23" s="25" t="s">
        <v>374</v>
      </c>
      <c r="B23" s="26" t="s">
        <v>443</v>
      </c>
      <c r="C23" s="128">
        <v>8355600</v>
      </c>
      <c r="D23" s="26" t="s">
        <v>375</v>
      </c>
      <c r="E23" s="128">
        <v>2084130</v>
      </c>
    </row>
    <row r="24" spans="1:5" ht="12.75" customHeight="1">
      <c r="A24" s="25" t="s">
        <v>368</v>
      </c>
      <c r="B24" s="26" t="s">
        <v>372</v>
      </c>
      <c r="C24" s="128">
        <v>86950000</v>
      </c>
      <c r="D24" s="26" t="s">
        <v>376</v>
      </c>
      <c r="E24" s="128">
        <v>39241409</v>
      </c>
    </row>
    <row r="25" spans="1:5" ht="12.75" customHeight="1">
      <c r="A25" s="25" t="s">
        <v>369</v>
      </c>
      <c r="B25" s="28" t="s">
        <v>444</v>
      </c>
      <c r="C25" s="128">
        <v>7648000</v>
      </c>
      <c r="D25" s="26" t="s">
        <v>377</v>
      </c>
      <c r="E25" s="128">
        <v>8984407</v>
      </c>
    </row>
    <row r="26" spans="1:5" ht="12.75" customHeight="1">
      <c r="A26" s="25" t="s">
        <v>370</v>
      </c>
      <c r="B26" s="26" t="s">
        <v>445</v>
      </c>
      <c r="C26" s="128"/>
      <c r="D26" s="26" t="s">
        <v>447</v>
      </c>
      <c r="E26" s="128">
        <v>0</v>
      </c>
    </row>
    <row r="27" spans="1:5" ht="12.75" customHeight="1">
      <c r="A27" s="32" t="s">
        <v>378</v>
      </c>
      <c r="B27" s="33" t="s">
        <v>446</v>
      </c>
      <c r="C27" s="130">
        <v>160094092</v>
      </c>
      <c r="D27" s="35" t="s">
        <v>450</v>
      </c>
      <c r="E27" s="168">
        <v>143245071</v>
      </c>
    </row>
    <row r="28" spans="1:5" ht="12.75" customHeight="1" thickBot="1">
      <c r="A28" s="32"/>
      <c r="B28" s="33"/>
      <c r="C28" s="133"/>
      <c r="D28" s="33" t="s">
        <v>505</v>
      </c>
      <c r="E28" s="169">
        <v>1315000</v>
      </c>
    </row>
    <row r="29" spans="1:5" s="162" customFormat="1" ht="13.5" thickBot="1">
      <c r="A29" s="29" t="s">
        <v>379</v>
      </c>
      <c r="B29" s="38" t="s">
        <v>468</v>
      </c>
      <c r="C29" s="39">
        <f>SUM(C22:C27)</f>
        <v>370608953</v>
      </c>
      <c r="D29" s="38" t="s">
        <v>470</v>
      </c>
      <c r="E29" s="165">
        <f>SUM(E22:E25,E27,E28)</f>
        <v>204778242</v>
      </c>
    </row>
    <row r="30" spans="1:5" ht="12.75">
      <c r="A30" s="40" t="s">
        <v>380</v>
      </c>
      <c r="B30" s="23" t="s">
        <v>453</v>
      </c>
      <c r="C30" s="127"/>
      <c r="D30" s="23" t="s">
        <v>405</v>
      </c>
      <c r="E30" s="127">
        <v>46654379</v>
      </c>
    </row>
    <row r="31" spans="1:5" ht="12.75">
      <c r="A31" s="36" t="s">
        <v>381</v>
      </c>
      <c r="B31" s="26" t="s">
        <v>454</v>
      </c>
      <c r="C31" s="128"/>
      <c r="D31" s="26" t="s">
        <v>406</v>
      </c>
      <c r="E31" s="128">
        <v>96747956</v>
      </c>
    </row>
    <row r="32" spans="1:5" ht="12.75">
      <c r="A32" s="36" t="s">
        <v>382</v>
      </c>
      <c r="B32" s="41" t="s">
        <v>458</v>
      </c>
      <c r="C32" s="128"/>
      <c r="D32" s="26" t="s">
        <v>455</v>
      </c>
      <c r="E32" s="128">
        <v>0</v>
      </c>
    </row>
    <row r="33" spans="1:5" ht="13.5" thickBot="1">
      <c r="A33" s="40" t="s">
        <v>383</v>
      </c>
      <c r="B33" s="41"/>
      <c r="C33" s="129"/>
      <c r="D33" s="35" t="s">
        <v>459</v>
      </c>
      <c r="E33" s="127"/>
    </row>
    <row r="34" spans="1:5" s="162" customFormat="1" ht="12.75">
      <c r="A34" s="89">
        <v>12</v>
      </c>
      <c r="B34" s="91" t="s">
        <v>469</v>
      </c>
      <c r="C34" s="92">
        <f>SUM(C30:C33)</f>
        <v>0</v>
      </c>
      <c r="D34" s="91" t="s">
        <v>471</v>
      </c>
      <c r="E34" s="166">
        <f>SUM(E30:E33)</f>
        <v>143402335</v>
      </c>
    </row>
    <row r="35" spans="1:89" s="164" customFormat="1" ht="12.75">
      <c r="A35" s="90" t="s">
        <v>385</v>
      </c>
      <c r="B35" s="90" t="s">
        <v>158</v>
      </c>
      <c r="C35" s="93">
        <f>SUM(C29,C34)</f>
        <v>370608953</v>
      </c>
      <c r="D35" s="90" t="s">
        <v>472</v>
      </c>
      <c r="E35" s="93">
        <f>SUM(E29,E34)</f>
        <v>348180577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2:5" ht="14.25" thickBot="1">
      <c r="B36" s="311" t="s">
        <v>540</v>
      </c>
      <c r="C36" s="311"/>
      <c r="D36" s="311"/>
      <c r="E36" s="167" t="s">
        <v>554</v>
      </c>
    </row>
    <row r="37" spans="1:5" ht="13.5" thickBot="1">
      <c r="A37" s="320" t="s">
        <v>364</v>
      </c>
      <c r="B37" s="13" t="s">
        <v>365</v>
      </c>
      <c r="C37" s="14"/>
      <c r="D37" s="13" t="s">
        <v>366</v>
      </c>
      <c r="E37" s="14"/>
    </row>
    <row r="38" spans="1:5" ht="23.25" thickBot="1">
      <c r="A38" s="321"/>
      <c r="B38" s="15" t="s">
        <v>367</v>
      </c>
      <c r="C38" s="16" t="s">
        <v>594</v>
      </c>
      <c r="D38" s="15" t="s">
        <v>367</v>
      </c>
      <c r="E38" s="16" t="s">
        <v>627</v>
      </c>
    </row>
    <row r="39" spans="1:5" ht="12.75">
      <c r="A39" s="22" t="s">
        <v>371</v>
      </c>
      <c r="B39" s="23" t="s">
        <v>442</v>
      </c>
      <c r="C39" s="24"/>
      <c r="D39" s="23" t="s">
        <v>373</v>
      </c>
      <c r="E39" s="24">
        <v>8836400</v>
      </c>
    </row>
    <row r="40" spans="1:5" ht="12.75">
      <c r="A40" s="25" t="s">
        <v>374</v>
      </c>
      <c r="B40" s="26" t="s">
        <v>443</v>
      </c>
      <c r="C40" s="27"/>
      <c r="D40" s="26" t="s">
        <v>375</v>
      </c>
      <c r="E40" s="27">
        <v>1590516</v>
      </c>
    </row>
    <row r="41" spans="1:5" ht="12.75">
      <c r="A41" s="25" t="s">
        <v>368</v>
      </c>
      <c r="B41" s="26" t="s">
        <v>372</v>
      </c>
      <c r="C41" s="27"/>
      <c r="D41" s="26" t="s">
        <v>376</v>
      </c>
      <c r="E41" s="27"/>
    </row>
    <row r="42" spans="1:5" ht="12.75">
      <c r="A42" s="25" t="s">
        <v>369</v>
      </c>
      <c r="B42" s="28" t="s">
        <v>444</v>
      </c>
      <c r="C42" s="27"/>
      <c r="D42" s="26" t="s">
        <v>377</v>
      </c>
      <c r="E42" s="27"/>
    </row>
    <row r="43" spans="1:5" ht="12.75">
      <c r="A43" s="25" t="s">
        <v>370</v>
      </c>
      <c r="B43" s="26" t="s">
        <v>445</v>
      </c>
      <c r="C43" s="27"/>
      <c r="D43" s="26" t="s">
        <v>447</v>
      </c>
      <c r="E43" s="27"/>
    </row>
    <row r="44" spans="1:5" ht="13.5" thickBot="1">
      <c r="A44" s="32" t="s">
        <v>378</v>
      </c>
      <c r="B44" s="33" t="s">
        <v>446</v>
      </c>
      <c r="C44" s="34"/>
      <c r="D44" s="35" t="s">
        <v>450</v>
      </c>
      <c r="E44" s="157"/>
    </row>
    <row r="45" spans="1:5" s="162" customFormat="1" ht="13.5" thickBot="1">
      <c r="A45" s="29" t="s">
        <v>379</v>
      </c>
      <c r="B45" s="38" t="s">
        <v>468</v>
      </c>
      <c r="C45" s="39">
        <f>SUM(C39:C44)</f>
        <v>0</v>
      </c>
      <c r="D45" s="38" t="s">
        <v>470</v>
      </c>
      <c r="E45" s="165">
        <f>SUM(E39:E44)</f>
        <v>10426916</v>
      </c>
    </row>
    <row r="46" spans="1:5" ht="12.75">
      <c r="A46" s="40" t="s">
        <v>380</v>
      </c>
      <c r="B46" s="23" t="s">
        <v>453</v>
      </c>
      <c r="C46" s="24"/>
      <c r="D46" s="23" t="s">
        <v>405</v>
      </c>
      <c r="E46" s="24"/>
    </row>
    <row r="47" spans="1:5" ht="12.75">
      <c r="A47" s="36" t="s">
        <v>381</v>
      </c>
      <c r="B47" s="26" t="s">
        <v>454</v>
      </c>
      <c r="C47" s="27"/>
      <c r="D47" s="26" t="s">
        <v>406</v>
      </c>
      <c r="E47" s="27"/>
    </row>
    <row r="48" spans="1:5" ht="12.75">
      <c r="A48" s="36" t="s">
        <v>382</v>
      </c>
      <c r="B48" s="41" t="s">
        <v>458</v>
      </c>
      <c r="C48" s="27"/>
      <c r="D48" s="26" t="s">
        <v>455</v>
      </c>
      <c r="E48" s="27"/>
    </row>
    <row r="49" spans="1:5" ht="13.5" thickBot="1">
      <c r="A49" s="40" t="s">
        <v>383</v>
      </c>
      <c r="B49" s="41"/>
      <c r="C49" s="42"/>
      <c r="D49" s="35" t="s">
        <v>459</v>
      </c>
      <c r="E49" s="159"/>
    </row>
    <row r="50" spans="1:5" s="162" customFormat="1" ht="12.75">
      <c r="A50" s="89">
        <v>12</v>
      </c>
      <c r="B50" s="91" t="s">
        <v>469</v>
      </c>
      <c r="C50" s="92">
        <f>SUM(C46:C49)</f>
        <v>0</v>
      </c>
      <c r="D50" s="91" t="s">
        <v>471</v>
      </c>
      <c r="E50" s="166">
        <f>SUM(E46:E49)</f>
        <v>0</v>
      </c>
    </row>
    <row r="51" spans="1:5" s="162" customFormat="1" ht="12.75">
      <c r="A51" s="90" t="s">
        <v>385</v>
      </c>
      <c r="B51" s="90" t="s">
        <v>158</v>
      </c>
      <c r="C51" s="93">
        <f>SUM(C45,C50)</f>
        <v>0</v>
      </c>
      <c r="D51" s="90" t="s">
        <v>472</v>
      </c>
      <c r="E51" s="93">
        <f>SUM(E45,E50)</f>
        <v>10426916</v>
      </c>
    </row>
  </sheetData>
  <sheetProtection/>
  <mergeCells count="8">
    <mergeCell ref="B19:D19"/>
    <mergeCell ref="A20:A21"/>
    <mergeCell ref="B36:D36"/>
    <mergeCell ref="A37:A38"/>
    <mergeCell ref="D1:E1"/>
    <mergeCell ref="F2:F12"/>
    <mergeCell ref="B3:D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2019-02-14T09:51:06Z</cp:lastPrinted>
  <dcterms:created xsi:type="dcterms:W3CDTF">2014-01-23T09:02:17Z</dcterms:created>
  <dcterms:modified xsi:type="dcterms:W3CDTF">2019-02-15T08:04:50Z</dcterms:modified>
  <cp:category/>
  <cp:version/>
  <cp:contentType/>
  <cp:contentStatus/>
</cp:coreProperties>
</file>