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8" activeTab="16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" sheetId="10" r:id="rId10"/>
    <sheet name="3.1. sz. mell" sheetId="11" r:id="rId11"/>
    <sheet name="5.1.1. sz. mell" sheetId="12" r:id="rId12"/>
    <sheet name="5.1.2. sz. mell" sheetId="13" r:id="rId13"/>
    <sheet name="5.1.3. sz. mell" sheetId="14" r:id="rId14"/>
    <sheet name="3.2. sz. mell" sheetId="15" r:id="rId15"/>
    <sheet name="3.3. sz. mell" sheetId="16" r:id="rId16"/>
    <sheet name="3.4. sz. mell" sheetId="17" r:id="rId17"/>
    <sheet name="5.2.3. sz. mell" sheetId="18" r:id="rId18"/>
    <sheet name="5.3. sz. mell" sheetId="19" r:id="rId19"/>
    <sheet name="5.3.1. sz. mell" sheetId="20" r:id="rId20"/>
    <sheet name="5.3.2. sz. mell" sheetId="21" r:id="rId21"/>
    <sheet name="5.3.3. sz. mell" sheetId="22" r:id="rId22"/>
    <sheet name="5.4. sz. mell " sheetId="23" r:id="rId23"/>
    <sheet name="5.4.1. sz. mell" sheetId="24" r:id="rId24"/>
    <sheet name="5.4.2. sz. mell " sheetId="25" r:id="rId25"/>
    <sheet name="5.4.3. sz. mell " sheetId="26" r:id="rId26"/>
    <sheet name="Munka1" sheetId="27" r:id="rId27"/>
    <sheet name="Munka2" sheetId="28" r:id="rId28"/>
  </sheets>
  <definedNames>
    <definedName name="_xlfn.IFERROR" hidden="1">#NAME?</definedName>
    <definedName name="_xlnm.Print_Titles" localSheetId="10">'3.1. sz. mell'!$1:$6</definedName>
    <definedName name="_xlnm.Print_Titles" localSheetId="14">'3.2. sz. mell'!$1:$6</definedName>
    <definedName name="_xlnm.Print_Titles" localSheetId="15">'3.3. sz. mell'!$1:$6</definedName>
    <definedName name="_xlnm.Print_Titles" localSheetId="16">'3.4. sz. mell'!$1:$6</definedName>
    <definedName name="_xlnm.Print_Titles" localSheetId="11">'5.1.1. sz. mell'!$1:$6</definedName>
    <definedName name="_xlnm.Print_Titles" localSheetId="12">'5.1.2. sz. mell'!$1:$6</definedName>
    <definedName name="_xlnm.Print_Titles" localSheetId="13">'5.1.3. sz. mell'!$1:$6</definedName>
    <definedName name="_xlnm.Print_Titles" localSheetId="17">'5.2.3. sz. mell'!$1:$6</definedName>
    <definedName name="_xlnm.Print_Titles" localSheetId="18">'5.3. sz. mell'!$1:$6</definedName>
    <definedName name="_xlnm.Print_Titles" localSheetId="19">'5.3.1. sz. mell'!$1:$6</definedName>
    <definedName name="_xlnm.Print_Titles" localSheetId="20">'5.3.2. sz. mell'!$1:$6</definedName>
    <definedName name="_xlnm.Print_Titles" localSheetId="21">'5.3.3. sz. mell'!$1:$6</definedName>
    <definedName name="_xlnm.Print_Titles" localSheetId="22">'5.4. sz. mell '!$1:$6</definedName>
    <definedName name="_xlnm.Print_Titles" localSheetId="23">'5.4.1. sz. mell'!$1:$6</definedName>
    <definedName name="_xlnm.Print_Titles" localSheetId="24">'5.4.2. sz. mell '!$1:$6</definedName>
    <definedName name="_xlnm.Print_Titles" localSheetId="25">'5.4.3. sz. mell '!$1:$6</definedName>
    <definedName name="_xlnm.Print_Area" localSheetId="1">'1.1.sz.mell.'!$A$1:$E$161</definedName>
    <definedName name="_xlnm.Print_Area" localSheetId="2">'1.2.sz.mell.'!$A$1:$E$161</definedName>
    <definedName name="_xlnm.Print_Area" localSheetId="3">'1.3.sz.mell.'!$A$1:$E$161</definedName>
    <definedName name="_xlnm.Print_Area" localSheetId="4">'1.4.sz.mell.'!$A$1:$E$161</definedName>
    <definedName name="_xlnm.Print_Area" localSheetId="6">'2.2.sz.mell  '!$A$1:$J$33</definedName>
  </definedNames>
  <calcPr fullCalcOnLoad="1"/>
</workbook>
</file>

<file path=xl/sharedStrings.xml><?xml version="1.0" encoding="utf-8"?>
<sst xmlns="http://schemas.openxmlformats.org/spreadsheetml/2006/main" count="4165" uniqueCount="509">
  <si>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</si>
  <si>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</si>
  <si>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</si>
  <si>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</si>
  <si>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</si>
  <si>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</si>
  <si>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</si>
  <si>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</si>
  <si>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</si>
  <si>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</si>
  <si>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</si>
  <si>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</si>
  <si>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</si>
  <si>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</si>
  <si>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</si>
  <si>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</si>
  <si>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</si>
  <si>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</si>
  <si>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</si>
  <si>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</si>
  <si>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</si>
  <si>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</si>
  <si>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</si>
  <si>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</si>
  <si>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</si>
  <si>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</si>
  <si>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</si>
  <si>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</si>
  <si>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</si>
  <si>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</si>
  <si>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</si>
  <si>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</si>
  <si>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</si>
  <si>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</si>
  <si>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</si>
  <si>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</si>
  <si>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</si>
  <si>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</si>
  <si>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</si>
  <si>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</si>
  <si>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</si>
  <si>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</si>
  <si>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</si>
  <si>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</si>
  <si>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</si>
  <si>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</si>
  <si>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</si>
  <si>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</si>
  <si>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</si>
  <si>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</si>
  <si>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</si>
  <si>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</si>
  <si>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</si>
  <si>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</si>
  <si>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</si>
  <si>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</si>
  <si>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</si>
  <si>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</si>
  <si>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</si>
  <si>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</si>
  <si>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</si>
  <si>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</si>
  <si>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</si>
  <si>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</si>
  <si>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</si>
  <si>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</si>
  <si>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</si>
  <si>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</si>
  <si>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</si>
  <si>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</si>
  <si>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</si>
  <si>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</si>
  <si>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</si>
  <si>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</si>
  <si>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</si>
  <si>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</si>
  <si>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</si>
  <si>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</si>
  <si>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</si>
  <si>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</si>
  <si>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</si>
  <si>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</si>
  <si>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</si>
  <si>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</si>
  <si>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</si>
  <si>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</si>
  <si>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</si>
  <si>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</si>
  <si>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</si>
  <si>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</si>
  <si>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</si>
  <si>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</si>
  <si>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</si>
  <si>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</si>
  <si>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</si>
  <si>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</si>
  <si>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</si>
  <si>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</si>
  <si>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</si>
  <si>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</si>
  <si>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</si>
  <si>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</si>
  <si>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</si>
  <si>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</si>
  <si>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</si>
  <si>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</si>
  <si>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</si>
  <si>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</si>
  <si>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</si>
  <si>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</si>
  <si>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</si>
  <si>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</si>
  <si>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</si>
  <si>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</si>
  <si>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</si>
  <si>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</si>
  <si>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</si>
  <si>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</si>
  <si>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</si>
  <si>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</si>
  <si>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</si>
  <si>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</si>
  <si>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</si>
  <si>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</si>
  <si>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Költségvetési szerv I.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</si>
  <si>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</si>
  <si>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</si>
  <si>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</si>
  <si>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</si>
  <si>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</si>
  <si>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</si>
  <si>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</si>
  <si>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</si>
  <si>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</si>
  <si>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</si>
  <si>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</si>
  <si>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</si>
  <si>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</si>
  <si>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</si>
  <si>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</si>
  <si>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</si>
  <si>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</si>
  <si>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</si>
  <si>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</si>
  <si>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</si>
  <si>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</si>
  <si>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</si>
  <si>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</si>
  <si>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</si>
  <si>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</si>
  <si>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</si>
  <si>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</si>
  <si>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</si>
  <si>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</si>
  <si>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</si>
  <si>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</si>
  <si>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</si>
  <si>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</si>
  <si>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</si>
  <si>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</si>
  <si>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</si>
  <si>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</si>
  <si>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</si>
  <si>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</si>
  <si>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</si>
  <si>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</si>
  <si>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</si>
  <si>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</si>
  <si>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</si>
  <si>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</si>
  <si>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</si>
  <si>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</si>
  <si>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</si>
  <si>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</si>
  <si>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</si>
  <si>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</si>
  <si>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</si>
  <si>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</si>
  <si>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</si>
  <si>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</si>
  <si>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</si>
  <si>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</si>
  <si>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</si>
  <si>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</si>
  <si>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</si>
  <si>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</si>
  <si>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</si>
  <si>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</si>
  <si>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</si>
  <si>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</si>
  <si>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</si>
  <si>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</si>
  <si>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</si>
  <si>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</si>
  <si>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</si>
  <si>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</si>
  <si>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</si>
  <si>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</si>
  <si>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</si>
  <si>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</si>
  <si>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</si>
  <si>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</si>
  <si>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</si>
  <si>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</si>
  <si>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</si>
  <si>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</si>
  <si>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</si>
  <si>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</si>
  <si>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</si>
  <si>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</si>
  <si>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</si>
  <si>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</si>
  <si>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</si>
  <si>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</si>
  <si>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</si>
  <si>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</si>
  <si>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</si>
  <si>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</si>
  <si>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</si>
  <si>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</si>
  <si>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</si>
  <si>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</si>
  <si>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</si>
  <si>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</si>
  <si>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</si>
  <si>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</si>
  <si>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</si>
  <si>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</si>
  <si>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</si>
  <si>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</si>
  <si>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</si>
  <si>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</si>
  <si>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</si>
  <si>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</si>
  <si>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</si>
  <si>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</si>
  <si>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</si>
  <si>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</si>
  <si>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</si>
  <si>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</si>
  <si>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</si>
  <si>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</si>
  <si>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</si>
  <si>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</si>
  <si>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</si>
  <si>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</si>
  <si>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</si>
  <si>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</si>
  <si>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</si>
  <si>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</si>
  <si>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</si>
  <si>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</si>
  <si>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</si>
  <si>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</si>
  <si>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</si>
  <si>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</si>
  <si>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</si>
  <si>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</si>
  <si>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</si>
  <si>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</si>
  <si>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</si>
  <si>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</si>
  <si>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</si>
  <si>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</si>
  <si>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</si>
  <si>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</si>
  <si>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</si>
  <si>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</si>
  <si>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</si>
  <si>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</si>
  <si>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</si>
  <si>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</si>
  <si>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</si>
  <si>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</si>
  <si>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</si>
  <si>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</si>
  <si>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</si>
  <si>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</si>
  <si>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</si>
  <si>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</si>
  <si>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</si>
  <si>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</si>
  <si>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</si>
  <si>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</si>
  <si>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</si>
  <si>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</si>
  <si>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</si>
  <si>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</si>
  <si>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</si>
  <si>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</si>
  <si>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</si>
  <si>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</si>
  <si>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</si>
  <si>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</si>
  <si>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</si>
  <si>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</si>
  <si>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</si>
  <si>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</si>
  <si>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</si>
  <si>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</si>
  <si>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</si>
  <si>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</si>
  <si>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</si>
  <si>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</si>
  <si>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</si>
  <si>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</si>
  <si>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</si>
  <si>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</si>
  <si>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</si>
  <si>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</si>
  <si>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</si>
  <si>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</si>
  <si>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</si>
  <si>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</si>
  <si>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</si>
  <si>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</si>
  <si>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</si>
  <si>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</si>
  <si>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</si>
  <si>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</si>
  <si>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</si>
  <si>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</si>
  <si>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</si>
  <si>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</si>
  <si>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</si>
  <si>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</si>
  <si>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</si>
  <si>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</si>
  <si>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</si>
  <si>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</si>
  <si>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</si>
  <si>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</si>
  <si>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</si>
  <si>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</si>
  <si>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</si>
  <si>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</si>
  <si>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</si>
  <si>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</si>
  <si>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</si>
  <si>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</si>
  <si>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</si>
  <si>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</si>
  <si>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</si>
  <si>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</si>
  <si>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</si>
  <si>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</si>
  <si>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</si>
  <si>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</si>
  <si>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</si>
  <si>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</si>
  <si>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</si>
  <si>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</si>
  <si>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</si>
  <si>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</si>
  <si>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</si>
  <si>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</si>
  <si>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</si>
  <si>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</si>
  <si>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</si>
  <si>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</si>
  <si>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</si>
  <si>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</si>
  <si>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</si>
  <si>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</si>
  <si>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</si>
  <si>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</si>
  <si>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</si>
  <si>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</si>
  <si>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</si>
  <si>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</si>
  <si>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</si>
  <si>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</si>
  <si>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</si>
  <si>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</si>
  <si>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</si>
  <si>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</si>
  <si>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</si>
  <si>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</si>
  <si>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</si>
  <si>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</si>
  <si>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</si>
  <si>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</si>
  <si>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</si>
  <si>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</si>
  <si>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</si>
  <si>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</si>
  <si>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</si>
  <si>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</si>
  <si>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</si>
  <si>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</si>
  <si>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</si>
  <si>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</si>
  <si>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</si>
  <si>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</si>
  <si>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</si>
  <si>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</si>
  <si>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</si>
  <si>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</si>
  <si>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</si>
  <si>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</si>
  <si>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</si>
  <si>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</si>
  <si>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</si>
  <si>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</si>
  <si>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</si>
  <si>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</si>
  <si>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</si>
  <si>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</si>
  <si>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</si>
  <si>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</si>
  <si>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</si>
  <si>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</si>
  <si>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</si>
  <si>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</si>
  <si>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</si>
  <si>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</si>
  <si>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</si>
  <si>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</si>
  <si>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</si>
  <si>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</si>
  <si>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</si>
  <si>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</si>
  <si>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</si>
  <si>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</si>
  <si>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</si>
  <si>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</si>
  <si>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</si>
  <si>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</si>
  <si>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</si>
  <si>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</si>
  <si>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</si>
  <si>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</si>
  <si>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</si>
  <si>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</si>
  <si>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</si>
  <si>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</si>
  <si>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</si>
  <si>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</si>
  <si>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</si>
  <si>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</si>
  <si>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</si>
  <si>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</si>
  <si>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</si>
  <si>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</si>
  <si>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</si>
  <si>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</si>
  <si>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</si>
  <si>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</si>
  <si>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</si>
  <si>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</si>
  <si>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</si>
  <si>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</si>
  <si>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</si>
  <si>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</si>
  <si>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</si>
  <si>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</si>
  <si>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</si>
  <si>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</si>
  <si>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</si>
  <si>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</si>
  <si>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</si>
  <si>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</si>
  <si>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</si>
  <si>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</si>
  <si>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</si>
  <si>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</si>
  <si>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</si>
  <si>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</si>
  <si>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</si>
  <si>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</si>
  <si>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</si>
  <si>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1. sz. módosítás 
(±)</t>
  </si>
  <si>
    <t>Költségvetési rendelet módosítás űrlapjainak összefüggései:</t>
  </si>
  <si>
    <t xml:space="preserve">   Váltóbevételek</t>
  </si>
  <si>
    <t>5.1.1. melléklet</t>
  </si>
  <si>
    <t>5.1.2. melléklet</t>
  </si>
  <si>
    <t>5.1.3. melléklet</t>
  </si>
  <si>
    <t>5.2.3. melléklet</t>
  </si>
  <si>
    <t>5.3. melléklet</t>
  </si>
  <si>
    <t>5.3.1. melléklet</t>
  </si>
  <si>
    <t>5.3.2. melléklet</t>
  </si>
  <si>
    <t>5.3.3. melléklet</t>
  </si>
  <si>
    <t>Költségvetés módosítás űrlapjainak összefüggései:</t>
  </si>
  <si>
    <t>E=C±D</t>
  </si>
  <si>
    <t>I=G±H</t>
  </si>
  <si>
    <t>……….
Módosítás utáni</t>
  </si>
  <si>
    <t>5.4. melléklet</t>
  </si>
  <si>
    <t>Költségvetési szerv II.</t>
  </si>
  <si>
    <t>5.4.1. melléklet</t>
  </si>
  <si>
    <t>5.4.2. melléklet</t>
  </si>
  <si>
    <t>5.4.3. melléklet</t>
  </si>
  <si>
    <t>Kiemelt előirányzat, előirányzat megnevezése</t>
  </si>
  <si>
    <t>Forintban!</t>
  </si>
  <si>
    <t>2017. évi eredeti előirányzat BEVÉTELEK</t>
  </si>
  <si>
    <t>Bruttó  hiány:</t>
  </si>
  <si>
    <t>Bruttó  többlet:</t>
  </si>
  <si>
    <t>Állami előleg visszafizetése</t>
  </si>
  <si>
    <r>
      <t>1. sz. módosítás 
(</t>
    </r>
    <r>
      <rPr>
        <b/>
        <sz val="10"/>
        <rFont val="Calibri"/>
        <family val="2"/>
      </rPr>
      <t>±</t>
    </r>
    <r>
      <rPr>
        <b/>
        <sz val="10"/>
        <rFont val="Times New Roman CE"/>
        <family val="1"/>
      </rPr>
      <t>)</t>
    </r>
  </si>
  <si>
    <t>Besenyszögi Közös Önkormányzati Hivatal</t>
  </si>
  <si>
    <t>Működési. c. visszatérítendő támogatások, kölcsönök visszatér. ÁH-n kívülről</t>
  </si>
  <si>
    <t>Besenyszögi Vízgazdálkodási Művek és Műszaki Ellátó Szolgálat</t>
  </si>
  <si>
    <t>Összes bevételei, kiadásai</t>
  </si>
  <si>
    <t>Wesniczky Antal Művelődési Ház és Könyvtár</t>
  </si>
  <si>
    <t>21/2017. (X. 2.) önkormányzati rendelet 2.1. melléklete</t>
  </si>
  <si>
    <t>A 21/2017. (X. 2.) önkormányzati rendelet 2.2. melléklete</t>
  </si>
  <si>
    <t>A 21/2017. (X. 2.) önormányzati rendelet 3.1. melléklete</t>
  </si>
  <si>
    <t>A 21/2017. (X.2.) önkormányzati rendelet 3.2. melléklete</t>
  </si>
  <si>
    <t>A 21/2017. (X. 2.) önkormányzati rendelt 3.3. melléklete</t>
  </si>
  <si>
    <t>A 21/2017. (X. 2.) önkormányzati rendelet 3.4. melléklete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</si>
</sst>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498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1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7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Border="1" applyAlignment="1" applyProtection="1">
      <alignment horizontal="right" vertical="center" wrapText="1" indent="1"/>
      <protection/>
    </xf>
    <xf numFmtId="164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45" xfId="60" applyFont="1" applyFill="1" applyBorder="1" applyAlignment="1" applyProtection="1">
      <alignment horizontal="center" vertical="center" wrapText="1"/>
      <protection/>
    </xf>
    <xf numFmtId="0" fontId="6" fillId="0" borderId="46" xfId="60" applyFont="1" applyFill="1" applyBorder="1" applyAlignment="1" applyProtection="1">
      <alignment horizontal="center" vertical="center" wrapTex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 vertical="top"/>
      <protection locked="0"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 quotePrefix="1">
      <alignment horizontal="right" vertical="center" indent="1"/>
      <protection/>
    </xf>
    <xf numFmtId="49" fontId="6" fillId="0" borderId="37" xfId="0" applyNumberFormat="1" applyFont="1" applyFill="1" applyBorder="1" applyAlignment="1" applyProtection="1">
      <alignment horizontal="right" vertical="center" indent="1"/>
      <protection/>
    </xf>
    <xf numFmtId="0" fontId="12" fillId="0" borderId="51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6" xfId="0" applyNumberFormat="1" applyFont="1" applyFill="1" applyBorder="1" applyAlignment="1" applyProtection="1">
      <alignment horizontal="right" vertical="center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3" xfId="0" applyFont="1" applyFill="1" applyBorder="1" applyAlignment="1" applyProtection="1">
      <alignment horizontal="right"/>
      <protection/>
    </xf>
    <xf numFmtId="164" fontId="12" fillId="0" borderId="26" xfId="0" applyNumberFormat="1" applyFont="1" applyBorder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60" applyFont="1" applyFill="1" applyProtection="1">
      <alignment/>
      <protection/>
    </xf>
    <xf numFmtId="0" fontId="3" fillId="0" borderId="46" xfId="60" applyFont="1" applyFill="1" applyBorder="1" applyAlignment="1" applyProtection="1">
      <alignment horizontal="center" vertical="center" wrapText="1"/>
      <protection/>
    </xf>
    <xf numFmtId="0" fontId="3" fillId="0" borderId="32" xfId="60" applyFont="1" applyFill="1" applyBorder="1" applyAlignment="1" applyProtection="1">
      <alignment horizontal="center" vertical="center" wrapText="1"/>
      <protection/>
    </xf>
    <xf numFmtId="0" fontId="3" fillId="0" borderId="45" xfId="60" applyFont="1" applyFill="1" applyBorder="1" applyAlignment="1" applyProtection="1">
      <alignment horizontal="center" vertical="center" wrapText="1"/>
      <protection/>
    </xf>
    <xf numFmtId="0" fontId="3" fillId="0" borderId="25" xfId="60" applyFont="1" applyFill="1" applyBorder="1" applyAlignment="1" applyProtection="1">
      <alignment horizontal="center" vertical="center" wrapText="1"/>
      <protection/>
    </xf>
    <xf numFmtId="164" fontId="3" fillId="0" borderId="35" xfId="0" applyNumberFormat="1" applyFont="1" applyBorder="1" applyAlignment="1">
      <alignment horizontal="center" vertical="center" wrapText="1"/>
    </xf>
    <xf numFmtId="164" fontId="3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0" applyFont="1" applyFill="1" applyAlignment="1" applyProtection="1">
      <alignment/>
      <protection/>
    </xf>
    <xf numFmtId="0" fontId="3" fillId="0" borderId="23" xfId="60" applyFont="1" applyFill="1" applyBorder="1" applyAlignment="1" applyProtection="1">
      <alignment horizontal="center" vertical="center" wrapText="1"/>
      <protection/>
    </xf>
    <xf numFmtId="164" fontId="3" fillId="0" borderId="26" xfId="0" applyNumberFormat="1" applyFont="1" applyBorder="1" applyAlignment="1">
      <alignment horizontal="center" vertical="center" wrapText="1"/>
    </xf>
    <xf numFmtId="164" fontId="3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53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0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3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26" fillId="0" borderId="23" xfId="0" applyNumberFormat="1" applyFont="1" applyBorder="1" applyAlignment="1" applyProtection="1">
      <alignment horizontal="right" vertical="center" wrapText="1" indent="1"/>
      <protection/>
    </xf>
    <xf numFmtId="164" fontId="26" fillId="0" borderId="35" xfId="0" applyNumberFormat="1" applyFont="1" applyBorder="1" applyAlignment="1" applyProtection="1">
      <alignment horizontal="right" vertical="center" wrapText="1" indent="1"/>
      <protection/>
    </xf>
    <xf numFmtId="164" fontId="26" fillId="0" borderId="36" xfId="0" applyNumberFormat="1" applyFont="1" applyBorder="1" applyAlignment="1" applyProtection="1">
      <alignment horizontal="right" vertical="center" wrapText="1" indent="1"/>
      <protection/>
    </xf>
    <xf numFmtId="164" fontId="26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0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26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26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26" fillId="0" borderId="36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0" xfId="60" applyFont="1" applyFill="1" applyAlignment="1" applyProtection="1">
      <alignment horizontal="right" vertical="center" indent="1"/>
      <protection/>
    </xf>
    <xf numFmtId="164" fontId="3" fillId="0" borderId="47" xfId="60" applyNumberFormat="1" applyFont="1" applyFill="1" applyBorder="1" applyAlignment="1" applyProtection="1">
      <alignment horizontal="right" vertical="center" wrapText="1" indent="1"/>
      <protection/>
    </xf>
    <xf numFmtId="0" fontId="27" fillId="0" borderId="12" xfId="0" applyFont="1" applyBorder="1" applyAlignment="1" applyProtection="1">
      <alignment horizontal="left" wrapText="1" indent="1"/>
      <protection/>
    </xf>
    <xf numFmtId="0" fontId="27" fillId="0" borderId="11" xfId="0" applyFont="1" applyBorder="1" applyAlignment="1" applyProtection="1">
      <alignment horizontal="left" wrapText="1" indent="1"/>
      <protection/>
    </xf>
    <xf numFmtId="0" fontId="27" fillId="0" borderId="11" xfId="0" applyFont="1" applyBorder="1" applyAlignment="1" applyProtection="1">
      <alignment horizontal="left" vertical="center" wrapText="1" indent="1"/>
      <protection/>
    </xf>
    <xf numFmtId="0" fontId="27" fillId="0" borderId="15" xfId="0" applyFont="1" applyBorder="1" applyAlignment="1" applyProtection="1">
      <alignment horizontal="left" vertical="center" wrapText="1" indent="1"/>
      <protection/>
    </xf>
    <xf numFmtId="0" fontId="27" fillId="0" borderId="15" xfId="0" applyFont="1" applyBorder="1" applyAlignment="1" applyProtection="1">
      <alignment horizontal="left" wrapText="1" indent="1"/>
      <protection/>
    </xf>
    <xf numFmtId="0" fontId="27" fillId="0" borderId="15" xfId="0" applyFont="1" applyBorder="1" applyAlignment="1" applyProtection="1">
      <alignment vertical="center" wrapText="1"/>
      <protection/>
    </xf>
    <xf numFmtId="0" fontId="0" fillId="0" borderId="13" xfId="60" applyFont="1" applyFill="1" applyBorder="1" applyAlignment="1" applyProtection="1">
      <alignment horizontal="left" vertical="center" wrapText="1" indent="1"/>
      <protection/>
    </xf>
    <xf numFmtId="0" fontId="0" fillId="0" borderId="11" xfId="60" applyFont="1" applyFill="1" applyBorder="1" applyAlignment="1" applyProtection="1">
      <alignment horizontal="left" vertical="center" wrapText="1" indent="1"/>
      <protection/>
    </xf>
    <xf numFmtId="0" fontId="0" fillId="0" borderId="14" xfId="60" applyFont="1" applyFill="1" applyBorder="1" applyAlignment="1" applyProtection="1">
      <alignment horizontal="left" vertical="center" wrapText="1" indent="1"/>
      <protection/>
    </xf>
    <xf numFmtId="0" fontId="0" fillId="0" borderId="0" xfId="60" applyFont="1" applyFill="1" applyBorder="1" applyAlignment="1" applyProtection="1">
      <alignment horizontal="left" vertical="center" wrapText="1" indent="1"/>
      <protection/>
    </xf>
    <xf numFmtId="0" fontId="0" fillId="0" borderId="15" xfId="60" applyFont="1" applyFill="1" applyBorder="1" applyAlignment="1" applyProtection="1">
      <alignment horizontal="left" vertical="center" wrapText="1" indent="6"/>
      <protection/>
    </xf>
    <xf numFmtId="0" fontId="0" fillId="0" borderId="11" xfId="60" applyFont="1" applyFill="1" applyBorder="1" applyAlignment="1" applyProtection="1">
      <alignment horizontal="left" indent="6"/>
      <protection/>
    </xf>
    <xf numFmtId="0" fontId="0" fillId="0" borderId="11" xfId="60" applyFont="1" applyFill="1" applyBorder="1" applyAlignment="1" applyProtection="1">
      <alignment horizontal="left" vertical="center" wrapText="1" indent="6"/>
      <protection/>
    </xf>
    <xf numFmtId="0" fontId="0" fillId="0" borderId="32" xfId="60" applyFont="1" applyFill="1" applyBorder="1" applyAlignment="1" applyProtection="1">
      <alignment horizontal="left" vertical="center" wrapText="1" indent="7"/>
      <protection/>
    </xf>
    <xf numFmtId="0" fontId="0" fillId="0" borderId="15" xfId="60" applyFont="1" applyFill="1" applyBorder="1" applyAlignment="1" applyProtection="1">
      <alignment horizontal="left" vertical="center" wrapText="1" indent="1"/>
      <protection/>
    </xf>
    <xf numFmtId="0" fontId="0" fillId="0" borderId="12" xfId="60" applyFont="1" applyFill="1" applyBorder="1" applyAlignment="1" applyProtection="1">
      <alignment horizontal="left" vertical="center" wrapText="1" indent="1"/>
      <protection/>
    </xf>
    <xf numFmtId="0" fontId="0" fillId="0" borderId="10" xfId="60" applyFont="1" applyFill="1" applyBorder="1" applyAlignment="1" applyProtection="1">
      <alignment horizontal="left" vertical="center" wrapText="1" indent="1"/>
      <protection/>
    </xf>
    <xf numFmtId="164" fontId="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5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4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3" fillId="0" borderId="63" xfId="60" applyFont="1" applyFill="1" applyBorder="1" applyAlignment="1" applyProtection="1">
      <alignment horizontal="center" vertical="center" wrapText="1"/>
      <protection/>
    </xf>
    <xf numFmtId="0" fontId="3" fillId="0" borderId="13" xfId="60" applyFont="1" applyFill="1" applyBorder="1" applyAlignment="1" applyProtection="1">
      <alignment horizontal="center" vertical="center" wrapText="1"/>
      <protection/>
    </xf>
    <xf numFmtId="0" fontId="3" fillId="0" borderId="57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19" fillId="0" borderId="34" xfId="60" applyNumberFormat="1" applyFont="1" applyFill="1" applyBorder="1" applyAlignment="1" applyProtection="1">
      <alignment horizontal="left"/>
      <protection/>
    </xf>
    <xf numFmtId="0" fontId="6" fillId="0" borderId="63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7" xfId="60" applyFont="1" applyFill="1" applyBorder="1" applyAlignment="1" applyProtection="1">
      <alignment horizontal="center" vertical="center" wrapText="1"/>
      <protection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8" fillId="0" borderId="5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E21" sqref="E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55" t="s">
        <v>472</v>
      </c>
      <c r="B1" s="80"/>
    </row>
    <row r="2" spans="1:2" ht="12.75">
      <c r="A2" s="80"/>
      <c r="B2" s="80"/>
    </row>
    <row r="3" spans="1:2" ht="12.75">
      <c r="A3" s="257"/>
      <c r="B3" s="257"/>
    </row>
    <row r="4" spans="1:2" ht="15.75">
      <c r="A4" s="82"/>
      <c r="B4" s="261"/>
    </row>
    <row r="5" spans="1:2" ht="15.75">
      <c r="A5" s="82"/>
      <c r="B5" s="261"/>
    </row>
    <row r="6" spans="1:2" s="70" customFormat="1" ht="15.75">
      <c r="A6" s="82" t="s">
        <v>493</v>
      </c>
      <c r="B6" s="257"/>
    </row>
    <row r="7" spans="1:2" s="70" customFormat="1" ht="12.75">
      <c r="A7" s="257"/>
      <c r="B7" s="257"/>
    </row>
    <row r="8" spans="1:2" s="70" customFormat="1" ht="12.75">
      <c r="A8" s="257"/>
      <c r="B8" s="257"/>
    </row>
    <row r="9" spans="1:2" ht="12.75">
      <c r="A9" s="257" t="s">
        <v>442</v>
      </c>
      <c r="B9" s="257" t="s">
        <v>420</v>
      </c>
    </row>
    <row r="10" spans="1:2" ht="12.75">
      <c r="A10" s="257" t="s">
        <v>440</v>
      </c>
      <c r="B10" s="257" t="s">
        <v>426</v>
      </c>
    </row>
    <row r="11" spans="1:2" ht="12.75">
      <c r="A11" s="257" t="s">
        <v>441</v>
      </c>
      <c r="B11" s="257" t="s">
        <v>427</v>
      </c>
    </row>
    <row r="12" spans="1:2" ht="12.75">
      <c r="A12" s="257"/>
      <c r="B12" s="257"/>
    </row>
    <row r="13" spans="1:2" ht="15.75">
      <c r="A13" s="82" t="str">
        <f>+CONCATENATE(LEFT(A6,4),". évi előirányzat módosítások BEVÉTELEK")</f>
        <v>2017. évi előirányzat módosítások BEVÉTELEK</v>
      </c>
      <c r="B13" s="261"/>
    </row>
    <row r="14" spans="1:2" ht="12.75">
      <c r="A14" s="257"/>
      <c r="B14" s="257"/>
    </row>
    <row r="15" spans="1:2" s="70" customFormat="1" ht="12.75">
      <c r="A15" s="257" t="s">
        <v>443</v>
      </c>
      <c r="B15" s="257" t="s">
        <v>421</v>
      </c>
    </row>
    <row r="16" spans="1:2" ht="12.75">
      <c r="A16" s="257" t="s">
        <v>444</v>
      </c>
      <c r="B16" s="257" t="s">
        <v>428</v>
      </c>
    </row>
    <row r="17" spans="1:2" ht="12.75">
      <c r="A17" s="257" t="s">
        <v>445</v>
      </c>
      <c r="B17" s="257" t="s">
        <v>429</v>
      </c>
    </row>
    <row r="18" spans="1:2" ht="12.75">
      <c r="A18" s="257"/>
      <c r="B18" s="257"/>
    </row>
    <row r="19" spans="1:2" ht="14.25">
      <c r="A19" s="264" t="str">
        <f>+CONCATENATE(LEFT(A6,4),". módosítás utáni módosított előrirányzatok BEVÉTELEK")</f>
        <v>2017. módosítás utáni módosított előrirányzatok BEVÉTELEK</v>
      </c>
      <c r="B19" s="261"/>
    </row>
    <row r="20" spans="1:2" ht="12.75">
      <c r="A20" s="257"/>
      <c r="B20" s="257"/>
    </row>
    <row r="21" spans="1:2" ht="12.75">
      <c r="A21" s="257" t="s">
        <v>446</v>
      </c>
      <c r="B21" s="257" t="s">
        <v>422</v>
      </c>
    </row>
    <row r="22" spans="1:2" ht="12.75">
      <c r="A22" s="257" t="s">
        <v>447</v>
      </c>
      <c r="B22" s="257" t="s">
        <v>430</v>
      </c>
    </row>
    <row r="23" spans="1:2" ht="12.75">
      <c r="A23" s="257" t="s">
        <v>448</v>
      </c>
      <c r="B23" s="257" t="s">
        <v>431</v>
      </c>
    </row>
    <row r="24" spans="1:2" ht="12.75">
      <c r="A24" s="257"/>
      <c r="B24" s="257"/>
    </row>
    <row r="25" spans="1:2" ht="15.75">
      <c r="A25" s="82" t="str">
        <f>+CONCATENATE(LEFT(A6,4),". évi eredeti előirányzat KIADÁSOK")</f>
        <v>2017. évi eredeti előirányzat KIADÁSOK</v>
      </c>
      <c r="B25" s="261"/>
    </row>
    <row r="26" spans="1:2" ht="12.75">
      <c r="A26" s="257"/>
      <c r="B26" s="257"/>
    </row>
    <row r="27" spans="1:2" ht="12.75">
      <c r="A27" s="257" t="s">
        <v>449</v>
      </c>
      <c r="B27" s="257" t="s">
        <v>423</v>
      </c>
    </row>
    <row r="28" spans="1:2" ht="12.75">
      <c r="A28" s="257" t="s">
        <v>450</v>
      </c>
      <c r="B28" s="257" t="s">
        <v>432</v>
      </c>
    </row>
    <row r="29" spans="1:2" ht="12.75">
      <c r="A29" s="257" t="s">
        <v>451</v>
      </c>
      <c r="B29" s="257" t="s">
        <v>433</v>
      </c>
    </row>
    <row r="30" spans="1:2" ht="12.75">
      <c r="A30" s="257"/>
      <c r="B30" s="257"/>
    </row>
    <row r="31" spans="1:2" ht="15.75">
      <c r="A31" s="82" t="str">
        <f>+CONCATENATE(LEFT(A6,4),". évi előirányzat módosítások KIADÁSOK")</f>
        <v>2017. évi előirányzat módosítások KIADÁSOK</v>
      </c>
      <c r="B31" s="261"/>
    </row>
    <row r="32" spans="1:2" ht="12.75">
      <c r="A32" s="257"/>
      <c r="B32" s="257"/>
    </row>
    <row r="33" spans="1:2" ht="12.75">
      <c r="A33" s="257" t="s">
        <v>452</v>
      </c>
      <c r="B33" s="257" t="s">
        <v>424</v>
      </c>
    </row>
    <row r="34" spans="1:2" ht="12.75">
      <c r="A34" s="257" t="s">
        <v>453</v>
      </c>
      <c r="B34" s="257" t="s">
        <v>434</v>
      </c>
    </row>
    <row r="35" spans="1:2" ht="12.75">
      <c r="A35" s="257" t="s">
        <v>454</v>
      </c>
      <c r="B35" s="257" t="s">
        <v>435</v>
      </c>
    </row>
    <row r="36" spans="1:2" ht="12.75">
      <c r="A36" s="257"/>
      <c r="B36" s="257"/>
    </row>
    <row r="37" spans="1:2" ht="15.75">
      <c r="A37" s="263" t="str">
        <f>+CONCATENATE(LEFT(A6,4),". módosítás utáni módosított előirányzatok KIADÁSOK")</f>
        <v>2017. módosítás utáni módosított előirányzatok KIADÁSOK</v>
      </c>
      <c r="B37" s="261"/>
    </row>
    <row r="38" spans="1:2" ht="12.75">
      <c r="A38" s="257"/>
      <c r="B38" s="257"/>
    </row>
    <row r="39" spans="1:2" ht="12.75">
      <c r="A39" s="257" t="s">
        <v>455</v>
      </c>
      <c r="B39" s="257" t="s">
        <v>425</v>
      </c>
    </row>
    <row r="40" spans="1:2" ht="12.75">
      <c r="A40" s="257" t="s">
        <v>456</v>
      </c>
      <c r="B40" s="257" t="s">
        <v>436</v>
      </c>
    </row>
    <row r="41" spans="1:2" ht="12.75">
      <c r="A41" s="257" t="s">
        <v>457</v>
      </c>
      <c r="B41" s="257" t="s">
        <v>437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workbookViewId="0" topLeftCell="A1">
      <selection activeCell="G3" sqref="G3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4.75" customHeight="1">
      <c r="A1" s="490" t="s">
        <v>1</v>
      </c>
      <c r="B1" s="490"/>
      <c r="C1" s="490"/>
      <c r="D1" s="490"/>
      <c r="E1" s="490"/>
      <c r="F1" s="490"/>
      <c r="G1" s="490"/>
    </row>
    <row r="2" spans="1:7" ht="23.25" customHeight="1" thickBot="1">
      <c r="A2" s="71"/>
      <c r="B2" s="36"/>
      <c r="C2" s="36"/>
      <c r="D2" s="36"/>
      <c r="E2" s="36"/>
      <c r="F2" s="36"/>
      <c r="G2" s="31" t="str">
        <f>'3.sz.mell.'!G2</f>
        <v>Forintban!</v>
      </c>
    </row>
    <row r="3" spans="1:7" s="29" customFormat="1" ht="48.75" customHeight="1" thickBot="1">
      <c r="A3" s="72" t="s">
        <v>50</v>
      </c>
      <c r="B3" s="73" t="s">
        <v>48</v>
      </c>
      <c r="C3" s="73" t="s">
        <v>49</v>
      </c>
      <c r="D3" s="73" t="str">
        <f>+'3.sz.mell.'!D3</f>
        <v>Felhasználás   2016. XII. 31-ig</v>
      </c>
      <c r="E3" s="73" t="str">
        <f>+CONCATENATE(LEFT(ÖSSZEFÜGGÉSEK!A6,4),". évi",CHAR(10),"eredeti előirányzat")</f>
        <v>2017. évi
eredeti előirányzat</v>
      </c>
      <c r="F3" s="73" t="str">
        <f>+CONCATENATE("1. sz. módosítás",CHAR(10),LEFT(ÖSSZEFÜGGÉSEK!A6,4),".
(±)")</f>
        <v>1. sz. módosítás
2017.
(±)</v>
      </c>
      <c r="G3" s="32" t="str">
        <f>+CONCATENATE("Módosítás utáni",CHAR(10),LEFT(ÖSSZEFÜGGÉSEK!A6,4),". …….")</f>
        <v>Módosítás utáni
2017. …….</v>
      </c>
    </row>
    <row r="4" spans="1:7" s="36" customFormat="1" ht="15" customHeight="1" thickBot="1">
      <c r="A4" s="33" t="s">
        <v>382</v>
      </c>
      <c r="B4" s="34" t="s">
        <v>383</v>
      </c>
      <c r="C4" s="34" t="s">
        <v>384</v>
      </c>
      <c r="D4" s="34" t="s">
        <v>386</v>
      </c>
      <c r="E4" s="34" t="s">
        <v>385</v>
      </c>
      <c r="F4" s="34" t="s">
        <v>387</v>
      </c>
      <c r="G4" s="35" t="s">
        <v>438</v>
      </c>
    </row>
    <row r="5" spans="1:7" ht="15.75" customHeight="1">
      <c r="A5" s="43"/>
      <c r="B5" s="44"/>
      <c r="C5" s="211"/>
      <c r="D5" s="44"/>
      <c r="E5" s="44"/>
      <c r="F5" s="44"/>
      <c r="G5" s="45">
        <f>E5+F5</f>
        <v>0</v>
      </c>
    </row>
    <row r="6" spans="1:7" ht="15.75" customHeight="1">
      <c r="A6" s="43"/>
      <c r="B6" s="44"/>
      <c r="C6" s="211"/>
      <c r="D6" s="44"/>
      <c r="E6" s="44"/>
      <c r="F6" s="44"/>
      <c r="G6" s="45">
        <f aca="true" t="shared" si="0" ref="G6:G23">E6+F6</f>
        <v>0</v>
      </c>
    </row>
    <row r="7" spans="1:7" ht="15.75" customHeight="1">
      <c r="A7" s="43"/>
      <c r="B7" s="44"/>
      <c r="C7" s="211"/>
      <c r="D7" s="44"/>
      <c r="E7" s="44"/>
      <c r="F7" s="44"/>
      <c r="G7" s="45">
        <f t="shared" si="0"/>
        <v>0</v>
      </c>
    </row>
    <row r="8" spans="1:7" ht="15.75" customHeight="1">
      <c r="A8" s="43"/>
      <c r="B8" s="44"/>
      <c r="C8" s="211"/>
      <c r="D8" s="44"/>
      <c r="E8" s="44"/>
      <c r="F8" s="44"/>
      <c r="G8" s="45">
        <f t="shared" si="0"/>
        <v>0</v>
      </c>
    </row>
    <row r="9" spans="1:7" ht="15.75" customHeight="1">
      <c r="A9" s="43"/>
      <c r="B9" s="44"/>
      <c r="C9" s="211"/>
      <c r="D9" s="44"/>
      <c r="E9" s="44"/>
      <c r="F9" s="44"/>
      <c r="G9" s="45">
        <f t="shared" si="0"/>
        <v>0</v>
      </c>
    </row>
    <row r="10" spans="1:7" ht="15.75" customHeight="1">
      <c r="A10" s="43"/>
      <c r="B10" s="44"/>
      <c r="C10" s="211"/>
      <c r="D10" s="44"/>
      <c r="E10" s="44"/>
      <c r="F10" s="44"/>
      <c r="G10" s="45">
        <f t="shared" si="0"/>
        <v>0</v>
      </c>
    </row>
    <row r="11" spans="1:7" ht="15.75" customHeight="1">
      <c r="A11" s="43"/>
      <c r="B11" s="44"/>
      <c r="C11" s="211"/>
      <c r="D11" s="44"/>
      <c r="E11" s="44"/>
      <c r="F11" s="44"/>
      <c r="G11" s="45">
        <f t="shared" si="0"/>
        <v>0</v>
      </c>
    </row>
    <row r="12" spans="1:7" ht="15.75" customHeight="1">
      <c r="A12" s="43"/>
      <c r="B12" s="44"/>
      <c r="C12" s="211"/>
      <c r="D12" s="44"/>
      <c r="E12" s="44"/>
      <c r="F12" s="44"/>
      <c r="G12" s="45">
        <f t="shared" si="0"/>
        <v>0</v>
      </c>
    </row>
    <row r="13" spans="1:7" ht="15.75" customHeight="1">
      <c r="A13" s="43"/>
      <c r="B13" s="44"/>
      <c r="C13" s="211"/>
      <c r="D13" s="44"/>
      <c r="E13" s="44"/>
      <c r="F13" s="44"/>
      <c r="G13" s="45">
        <f t="shared" si="0"/>
        <v>0</v>
      </c>
    </row>
    <row r="14" spans="1:7" ht="15.75" customHeight="1">
      <c r="A14" s="43"/>
      <c r="B14" s="44"/>
      <c r="C14" s="211"/>
      <c r="D14" s="44"/>
      <c r="E14" s="44"/>
      <c r="F14" s="44"/>
      <c r="G14" s="45">
        <f t="shared" si="0"/>
        <v>0</v>
      </c>
    </row>
    <row r="15" spans="1:7" ht="15.75" customHeight="1">
      <c r="A15" s="43"/>
      <c r="B15" s="44"/>
      <c r="C15" s="211"/>
      <c r="D15" s="44"/>
      <c r="E15" s="44"/>
      <c r="F15" s="44"/>
      <c r="G15" s="45">
        <f t="shared" si="0"/>
        <v>0</v>
      </c>
    </row>
    <row r="16" spans="1:7" ht="15.75" customHeight="1">
      <c r="A16" s="43"/>
      <c r="B16" s="44"/>
      <c r="C16" s="211"/>
      <c r="D16" s="44"/>
      <c r="E16" s="44"/>
      <c r="F16" s="44"/>
      <c r="G16" s="45">
        <f t="shared" si="0"/>
        <v>0</v>
      </c>
    </row>
    <row r="17" spans="1:7" ht="15.75" customHeight="1">
      <c r="A17" s="43"/>
      <c r="B17" s="44"/>
      <c r="C17" s="211"/>
      <c r="D17" s="44"/>
      <c r="E17" s="44"/>
      <c r="F17" s="44"/>
      <c r="G17" s="45">
        <f t="shared" si="0"/>
        <v>0</v>
      </c>
    </row>
    <row r="18" spans="1:7" ht="15.75" customHeight="1">
      <c r="A18" s="43"/>
      <c r="B18" s="44"/>
      <c r="C18" s="211"/>
      <c r="D18" s="44"/>
      <c r="E18" s="44"/>
      <c r="F18" s="44"/>
      <c r="G18" s="45">
        <f t="shared" si="0"/>
        <v>0</v>
      </c>
    </row>
    <row r="19" spans="1:7" ht="15.75" customHeight="1">
      <c r="A19" s="43"/>
      <c r="B19" s="44"/>
      <c r="C19" s="211"/>
      <c r="D19" s="44"/>
      <c r="E19" s="44"/>
      <c r="F19" s="44"/>
      <c r="G19" s="45">
        <f t="shared" si="0"/>
        <v>0</v>
      </c>
    </row>
    <row r="20" spans="1:7" ht="15.75" customHeight="1">
      <c r="A20" s="43"/>
      <c r="B20" s="44"/>
      <c r="C20" s="211"/>
      <c r="D20" s="44"/>
      <c r="E20" s="44"/>
      <c r="F20" s="44"/>
      <c r="G20" s="45">
        <f t="shared" si="0"/>
        <v>0</v>
      </c>
    </row>
    <row r="21" spans="1:7" ht="15.75" customHeight="1">
      <c r="A21" s="43"/>
      <c r="B21" s="44"/>
      <c r="C21" s="211"/>
      <c r="D21" s="44"/>
      <c r="E21" s="44"/>
      <c r="F21" s="44"/>
      <c r="G21" s="45">
        <f t="shared" si="0"/>
        <v>0</v>
      </c>
    </row>
    <row r="22" spans="1:7" ht="15.75" customHeight="1">
      <c r="A22" s="43"/>
      <c r="B22" s="44"/>
      <c r="C22" s="211"/>
      <c r="D22" s="44"/>
      <c r="E22" s="44"/>
      <c r="F22" s="44"/>
      <c r="G22" s="45">
        <f t="shared" si="0"/>
        <v>0</v>
      </c>
    </row>
    <row r="23" spans="1:7" ht="15.75" customHeight="1" thickBot="1">
      <c r="A23" s="46"/>
      <c r="B23" s="47"/>
      <c r="C23" s="212"/>
      <c r="D23" s="47"/>
      <c r="E23" s="47"/>
      <c r="F23" s="47"/>
      <c r="G23" s="48">
        <f t="shared" si="0"/>
        <v>0</v>
      </c>
    </row>
    <row r="24" spans="1:7" s="42" customFormat="1" ht="18" customHeight="1" thickBot="1">
      <c r="A24" s="74" t="s">
        <v>46</v>
      </c>
      <c r="B24" s="75">
        <f>SUM(B5:B23)</f>
        <v>0</v>
      </c>
      <c r="C24" s="59"/>
      <c r="D24" s="75">
        <f>SUM(D5:D23)</f>
        <v>0</v>
      </c>
      <c r="E24" s="75"/>
      <c r="F24" s="75">
        <f>SUM(F5:F23)</f>
        <v>0</v>
      </c>
      <c r="G24" s="49">
        <f>SUM(G5:G23)</f>
        <v>0</v>
      </c>
    </row>
  </sheetData>
  <sheetProtection sheet="1"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100" workbookViewId="0" topLeftCell="A1">
      <selection activeCell="E2" sqref="E2"/>
    </sheetView>
  </sheetViews>
  <sheetFormatPr defaultColWidth="9.00390625" defaultRowHeight="12.75"/>
  <cols>
    <col min="1" max="1" width="16.125" style="144" customWidth="1"/>
    <col min="2" max="2" width="62.00390625" style="145" customWidth="1"/>
    <col min="3" max="3" width="14.125" style="146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3"/>
      <c r="B1" s="85"/>
      <c r="E1" s="265" t="s">
        <v>505</v>
      </c>
    </row>
    <row r="2" spans="1:5" s="53" customFormat="1" ht="21" customHeight="1" thickBot="1">
      <c r="A2" s="266" t="s">
        <v>44</v>
      </c>
      <c r="B2" s="494" t="s">
        <v>125</v>
      </c>
      <c r="C2" s="494"/>
      <c r="D2" s="494"/>
      <c r="E2" s="267" t="s">
        <v>38</v>
      </c>
    </row>
    <row r="3" spans="1:5" s="53" customFormat="1" ht="24.75" thickBot="1">
      <c r="A3" s="266" t="s">
        <v>121</v>
      </c>
      <c r="B3" s="494" t="s">
        <v>296</v>
      </c>
      <c r="C3" s="494"/>
      <c r="D3" s="494"/>
      <c r="E3" s="268" t="s">
        <v>38</v>
      </c>
    </row>
    <row r="4" spans="1:5" s="54" customFormat="1" ht="15.75" customHeight="1" thickBot="1">
      <c r="A4" s="86"/>
      <c r="B4" s="86"/>
      <c r="C4" s="87"/>
      <c r="E4" s="312" t="str">
        <f>'4.sz.mell.'!G2</f>
        <v>Forintban!</v>
      </c>
    </row>
    <row r="5" spans="1:5" ht="36.75" thickBot="1">
      <c r="A5" s="157" t="s">
        <v>122</v>
      </c>
      <c r="B5" s="88" t="s">
        <v>491</v>
      </c>
      <c r="C5" s="302" t="s">
        <v>416</v>
      </c>
      <c r="D5" s="302" t="s">
        <v>471</v>
      </c>
      <c r="E5" s="303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7" t="s">
        <v>382</v>
      </c>
      <c r="B6" s="78" t="s">
        <v>383</v>
      </c>
      <c r="C6" s="78" t="s">
        <v>384</v>
      </c>
      <c r="D6" s="269" t="s">
        <v>386</v>
      </c>
      <c r="E6" s="313" t="s">
        <v>483</v>
      </c>
    </row>
    <row r="7" spans="1:5" s="50" customFormat="1" ht="15.75" customHeight="1" thickBot="1">
      <c r="A7" s="491" t="s">
        <v>39</v>
      </c>
      <c r="B7" s="492"/>
      <c r="C7" s="492"/>
      <c r="D7" s="492"/>
      <c r="E7" s="493"/>
    </row>
    <row r="8" spans="1:5" s="50" customFormat="1" ht="12" customHeight="1" thickBot="1">
      <c r="A8" s="25" t="s">
        <v>7</v>
      </c>
      <c r="B8" s="19" t="s">
        <v>147</v>
      </c>
      <c r="C8" s="150">
        <f>+C9+C10+C11+C12+C13+C14</f>
        <v>233017496</v>
      </c>
      <c r="D8" s="234">
        <f>+D9+D10+D11+D12+D13+D14</f>
        <v>8620096</v>
      </c>
      <c r="E8" s="102">
        <f>+E9+E10+E11+E12+E13+E14</f>
        <v>241637592</v>
      </c>
    </row>
    <row r="9" spans="1:5" s="55" customFormat="1" ht="12" customHeight="1">
      <c r="A9" s="178" t="s">
        <v>63</v>
      </c>
      <c r="B9" s="164" t="s">
        <v>148</v>
      </c>
      <c r="C9" s="152">
        <v>113617045</v>
      </c>
      <c r="D9" s="235">
        <v>1000000</v>
      </c>
      <c r="E9" s="191">
        <f aca="true" t="shared" si="0" ref="E9:E14">C9+D9</f>
        <v>114617045</v>
      </c>
    </row>
    <row r="10" spans="1:5" s="56" customFormat="1" ht="12" customHeight="1">
      <c r="A10" s="179" t="s">
        <v>64</v>
      </c>
      <c r="B10" s="165" t="s">
        <v>149</v>
      </c>
      <c r="C10" s="151">
        <v>67959850</v>
      </c>
      <c r="D10" s="236">
        <v>1107533</v>
      </c>
      <c r="E10" s="283">
        <f t="shared" si="0"/>
        <v>69067383</v>
      </c>
    </row>
    <row r="11" spans="1:5" s="56" customFormat="1" ht="12" customHeight="1">
      <c r="A11" s="179" t="s">
        <v>65</v>
      </c>
      <c r="B11" s="165" t="s">
        <v>150</v>
      </c>
      <c r="C11" s="151">
        <v>47614761</v>
      </c>
      <c r="D11" s="236">
        <v>2599702</v>
      </c>
      <c r="E11" s="283">
        <f t="shared" si="0"/>
        <v>50214463</v>
      </c>
    </row>
    <row r="12" spans="1:5" s="56" customFormat="1" ht="12" customHeight="1">
      <c r="A12" s="179" t="s">
        <v>66</v>
      </c>
      <c r="B12" s="165" t="s">
        <v>151</v>
      </c>
      <c r="C12" s="151">
        <v>3825840</v>
      </c>
      <c r="D12" s="236">
        <v>212079</v>
      </c>
      <c r="E12" s="283">
        <f t="shared" si="0"/>
        <v>4037919</v>
      </c>
    </row>
    <row r="13" spans="1:5" s="56" customFormat="1" ht="12" customHeight="1">
      <c r="A13" s="179" t="s">
        <v>83</v>
      </c>
      <c r="B13" s="165" t="s">
        <v>390</v>
      </c>
      <c r="C13" s="151"/>
      <c r="D13" s="236">
        <v>3017912</v>
      </c>
      <c r="E13" s="283">
        <f t="shared" si="0"/>
        <v>3017912</v>
      </c>
    </row>
    <row r="14" spans="1:5" s="55" customFormat="1" ht="12" customHeight="1" thickBot="1">
      <c r="A14" s="180" t="s">
        <v>67</v>
      </c>
      <c r="B14" s="166" t="s">
        <v>328</v>
      </c>
      <c r="C14" s="151"/>
      <c r="D14" s="236">
        <v>682870</v>
      </c>
      <c r="E14" s="283">
        <f t="shared" si="0"/>
        <v>682870</v>
      </c>
    </row>
    <row r="15" spans="1:5" s="55" customFormat="1" ht="12" customHeight="1" thickBot="1">
      <c r="A15" s="25" t="s">
        <v>8</v>
      </c>
      <c r="B15" s="103" t="s">
        <v>152</v>
      </c>
      <c r="C15" s="150">
        <f>+C16+C17+C18+C19+C20</f>
        <v>96243000</v>
      </c>
      <c r="D15" s="234">
        <f>+D16+D17+D18+D19+D20</f>
        <v>0</v>
      </c>
      <c r="E15" s="102">
        <f>+E16+E17+E18+E19+E20</f>
        <v>96243000</v>
      </c>
    </row>
    <row r="16" spans="1:5" s="55" customFormat="1" ht="12" customHeight="1">
      <c r="A16" s="178" t="s">
        <v>69</v>
      </c>
      <c r="B16" s="164" t="s">
        <v>153</v>
      </c>
      <c r="C16" s="152"/>
      <c r="D16" s="235"/>
      <c r="E16" s="191">
        <f aca="true" t="shared" si="1" ref="E16:E21">C16+D16</f>
        <v>0</v>
      </c>
    </row>
    <row r="17" spans="1:5" s="55" customFormat="1" ht="12" customHeight="1">
      <c r="A17" s="179" t="s">
        <v>70</v>
      </c>
      <c r="B17" s="165" t="s">
        <v>154</v>
      </c>
      <c r="C17" s="151"/>
      <c r="D17" s="236"/>
      <c r="E17" s="283">
        <f t="shared" si="1"/>
        <v>0</v>
      </c>
    </row>
    <row r="18" spans="1:5" s="55" customFormat="1" ht="12" customHeight="1">
      <c r="A18" s="179" t="s">
        <v>71</v>
      </c>
      <c r="B18" s="165" t="s">
        <v>319</v>
      </c>
      <c r="C18" s="151"/>
      <c r="D18" s="236"/>
      <c r="E18" s="283">
        <f t="shared" si="1"/>
        <v>0</v>
      </c>
    </row>
    <row r="19" spans="1:5" s="55" customFormat="1" ht="12" customHeight="1">
      <c r="A19" s="179" t="s">
        <v>72</v>
      </c>
      <c r="B19" s="165" t="s">
        <v>320</v>
      </c>
      <c r="C19" s="151"/>
      <c r="D19" s="236"/>
      <c r="E19" s="283">
        <f t="shared" si="1"/>
        <v>0</v>
      </c>
    </row>
    <row r="20" spans="1:5" s="55" customFormat="1" ht="12" customHeight="1">
      <c r="A20" s="179" t="s">
        <v>73</v>
      </c>
      <c r="B20" s="165" t="s">
        <v>155</v>
      </c>
      <c r="C20" s="151">
        <v>96243000</v>
      </c>
      <c r="D20" s="236"/>
      <c r="E20" s="283">
        <f t="shared" si="1"/>
        <v>96243000</v>
      </c>
    </row>
    <row r="21" spans="1:5" s="56" customFormat="1" ht="12" customHeight="1" thickBot="1">
      <c r="A21" s="180" t="s">
        <v>79</v>
      </c>
      <c r="B21" s="166" t="s">
        <v>156</v>
      </c>
      <c r="C21" s="153"/>
      <c r="D21" s="237"/>
      <c r="E21" s="284">
        <f t="shared" si="1"/>
        <v>0</v>
      </c>
    </row>
    <row r="22" spans="1:5" s="56" customFormat="1" ht="12" customHeight="1" thickBot="1">
      <c r="A22" s="25" t="s">
        <v>9</v>
      </c>
      <c r="B22" s="19" t="s">
        <v>157</v>
      </c>
      <c r="C22" s="150">
        <f>+C23+C24+C25+C26+C27</f>
        <v>320859127</v>
      </c>
      <c r="D22" s="234">
        <f>+D23+D24+D25+D26+D27</f>
        <v>520048839</v>
      </c>
      <c r="E22" s="102">
        <f>+E23+E24+E25+E26+E27</f>
        <v>840907966</v>
      </c>
    </row>
    <row r="23" spans="1:5" s="56" customFormat="1" ht="12" customHeight="1">
      <c r="A23" s="178" t="s">
        <v>52</v>
      </c>
      <c r="B23" s="164" t="s">
        <v>158</v>
      </c>
      <c r="C23" s="152"/>
      <c r="D23" s="235"/>
      <c r="E23" s="191">
        <f aca="true" t="shared" si="2" ref="E23:E64">C23+D23</f>
        <v>0</v>
      </c>
    </row>
    <row r="24" spans="1:5" s="55" customFormat="1" ht="12" customHeight="1">
      <c r="A24" s="179" t="s">
        <v>53</v>
      </c>
      <c r="B24" s="165" t="s">
        <v>159</v>
      </c>
      <c r="C24" s="151"/>
      <c r="D24" s="236"/>
      <c r="E24" s="283">
        <f t="shared" si="2"/>
        <v>0</v>
      </c>
    </row>
    <row r="25" spans="1:5" s="56" customFormat="1" ht="12" customHeight="1">
      <c r="A25" s="179" t="s">
        <v>54</v>
      </c>
      <c r="B25" s="165" t="s">
        <v>321</v>
      </c>
      <c r="C25" s="151"/>
      <c r="D25" s="236"/>
      <c r="E25" s="283">
        <f t="shared" si="2"/>
        <v>0</v>
      </c>
    </row>
    <row r="26" spans="1:5" s="56" customFormat="1" ht="12" customHeight="1">
      <c r="A26" s="179" t="s">
        <v>55</v>
      </c>
      <c r="B26" s="165" t="s">
        <v>322</v>
      </c>
      <c r="C26" s="151"/>
      <c r="D26" s="236"/>
      <c r="E26" s="283">
        <f t="shared" si="2"/>
        <v>0</v>
      </c>
    </row>
    <row r="27" spans="1:5" s="56" customFormat="1" ht="12" customHeight="1">
      <c r="A27" s="179" t="s">
        <v>96</v>
      </c>
      <c r="B27" s="165" t="s">
        <v>160</v>
      </c>
      <c r="C27" s="151">
        <v>320859127</v>
      </c>
      <c r="D27" s="236">
        <v>520048839</v>
      </c>
      <c r="E27" s="283">
        <f t="shared" si="2"/>
        <v>840907966</v>
      </c>
    </row>
    <row r="28" spans="1:5" s="56" customFormat="1" ht="12" customHeight="1" thickBot="1">
      <c r="A28" s="180" t="s">
        <v>97</v>
      </c>
      <c r="B28" s="166" t="s">
        <v>161</v>
      </c>
      <c r="C28" s="153">
        <v>320859127</v>
      </c>
      <c r="D28" s="237">
        <v>520048839</v>
      </c>
      <c r="E28" s="284">
        <f t="shared" si="2"/>
        <v>840907966</v>
      </c>
    </row>
    <row r="29" spans="1:5" s="56" customFormat="1" ht="12" customHeight="1" thickBot="1">
      <c r="A29" s="25" t="s">
        <v>98</v>
      </c>
      <c r="B29" s="19" t="s">
        <v>469</v>
      </c>
      <c r="C29" s="156">
        <f>+C30+C31+C32+C33+C34+C35+C36</f>
        <v>80000000</v>
      </c>
      <c r="D29" s="156">
        <f>+D30+D31+D32+D33+D34+D35+D36</f>
        <v>0</v>
      </c>
      <c r="E29" s="190">
        <f>+E30+E31+E32+E33+E34+E35+E36</f>
        <v>80000000</v>
      </c>
    </row>
    <row r="30" spans="1:5" s="56" customFormat="1" ht="12" customHeight="1">
      <c r="A30" s="178" t="s">
        <v>162</v>
      </c>
      <c r="B30" s="164" t="s">
        <v>462</v>
      </c>
      <c r="C30" s="152"/>
      <c r="D30" s="152"/>
      <c r="E30" s="191">
        <f t="shared" si="2"/>
        <v>0</v>
      </c>
    </row>
    <row r="31" spans="1:5" s="56" customFormat="1" ht="12" customHeight="1">
      <c r="A31" s="179" t="s">
        <v>163</v>
      </c>
      <c r="B31" s="165" t="s">
        <v>463</v>
      </c>
      <c r="C31" s="151"/>
      <c r="D31" s="151"/>
      <c r="E31" s="283">
        <f t="shared" si="2"/>
        <v>0</v>
      </c>
    </row>
    <row r="32" spans="1:5" s="56" customFormat="1" ht="12" customHeight="1">
      <c r="A32" s="179" t="s">
        <v>164</v>
      </c>
      <c r="B32" s="165" t="s">
        <v>464</v>
      </c>
      <c r="C32" s="151">
        <v>72200000</v>
      </c>
      <c r="D32" s="151"/>
      <c r="E32" s="283">
        <f t="shared" si="2"/>
        <v>72200000</v>
      </c>
    </row>
    <row r="33" spans="1:5" s="56" customFormat="1" ht="12" customHeight="1">
      <c r="A33" s="179" t="s">
        <v>165</v>
      </c>
      <c r="B33" s="165" t="s">
        <v>465</v>
      </c>
      <c r="C33" s="151"/>
      <c r="D33" s="151"/>
      <c r="E33" s="283">
        <f t="shared" si="2"/>
        <v>0</v>
      </c>
    </row>
    <row r="34" spans="1:5" s="56" customFormat="1" ht="12" customHeight="1">
      <c r="A34" s="179" t="s">
        <v>466</v>
      </c>
      <c r="B34" s="165" t="s">
        <v>166</v>
      </c>
      <c r="C34" s="151">
        <v>7000000</v>
      </c>
      <c r="D34" s="151"/>
      <c r="E34" s="283">
        <f t="shared" si="2"/>
        <v>7000000</v>
      </c>
    </row>
    <row r="35" spans="1:5" s="56" customFormat="1" ht="12" customHeight="1">
      <c r="A35" s="179" t="s">
        <v>467</v>
      </c>
      <c r="B35" s="165" t="s">
        <v>167</v>
      </c>
      <c r="C35" s="151"/>
      <c r="D35" s="151"/>
      <c r="E35" s="283">
        <f t="shared" si="2"/>
        <v>0</v>
      </c>
    </row>
    <row r="36" spans="1:5" s="56" customFormat="1" ht="12" customHeight="1" thickBot="1">
      <c r="A36" s="180" t="s">
        <v>468</v>
      </c>
      <c r="B36" s="166" t="s">
        <v>168</v>
      </c>
      <c r="C36" s="153">
        <v>800000</v>
      </c>
      <c r="D36" s="153"/>
      <c r="E36" s="284">
        <f t="shared" si="2"/>
        <v>800000</v>
      </c>
    </row>
    <row r="37" spans="1:5" s="56" customFormat="1" ht="12" customHeight="1" thickBot="1">
      <c r="A37" s="25" t="s">
        <v>11</v>
      </c>
      <c r="B37" s="19" t="s">
        <v>329</v>
      </c>
      <c r="C37" s="150">
        <f>SUM(C38:C48)</f>
        <v>27489000</v>
      </c>
      <c r="D37" s="234">
        <f>SUM(D38:D48)</f>
        <v>3000000</v>
      </c>
      <c r="E37" s="102">
        <f>SUM(E38:E48)</f>
        <v>30489000</v>
      </c>
    </row>
    <row r="38" spans="1:5" s="56" customFormat="1" ht="12" customHeight="1">
      <c r="A38" s="178" t="s">
        <v>56</v>
      </c>
      <c r="B38" s="164" t="s">
        <v>171</v>
      </c>
      <c r="C38" s="152"/>
      <c r="D38" s="235"/>
      <c r="E38" s="191">
        <f t="shared" si="2"/>
        <v>0</v>
      </c>
    </row>
    <row r="39" spans="1:5" s="56" customFormat="1" ht="12" customHeight="1">
      <c r="A39" s="179" t="s">
        <v>57</v>
      </c>
      <c r="B39" s="165" t="s">
        <v>172</v>
      </c>
      <c r="C39" s="151"/>
      <c r="D39" s="236">
        <v>1500000</v>
      </c>
      <c r="E39" s="283">
        <f t="shared" si="2"/>
        <v>1500000</v>
      </c>
    </row>
    <row r="40" spans="1:5" s="56" customFormat="1" ht="12" customHeight="1">
      <c r="A40" s="179" t="s">
        <v>58</v>
      </c>
      <c r="B40" s="165" t="s">
        <v>173</v>
      </c>
      <c r="C40" s="151"/>
      <c r="D40" s="236"/>
      <c r="E40" s="283">
        <f t="shared" si="2"/>
        <v>0</v>
      </c>
    </row>
    <row r="41" spans="1:5" s="56" customFormat="1" ht="12" customHeight="1">
      <c r="A41" s="179" t="s">
        <v>100</v>
      </c>
      <c r="B41" s="165" t="s">
        <v>174</v>
      </c>
      <c r="C41" s="466">
        <v>18000000</v>
      </c>
      <c r="D41" s="236"/>
      <c r="E41" s="283">
        <f t="shared" si="2"/>
        <v>18000000</v>
      </c>
    </row>
    <row r="42" spans="1:5" s="56" customFormat="1" ht="12" customHeight="1">
      <c r="A42" s="179" t="s">
        <v>101</v>
      </c>
      <c r="B42" s="165" t="s">
        <v>175</v>
      </c>
      <c r="C42" s="466">
        <v>5739000</v>
      </c>
      <c r="D42" s="236"/>
      <c r="E42" s="283">
        <f t="shared" si="2"/>
        <v>5739000</v>
      </c>
    </row>
    <row r="43" spans="1:5" s="56" customFormat="1" ht="12" customHeight="1">
      <c r="A43" s="179" t="s">
        <v>102</v>
      </c>
      <c r="B43" s="165" t="s">
        <v>176</v>
      </c>
      <c r="C43" s="466">
        <v>3750000</v>
      </c>
      <c r="D43" s="236"/>
      <c r="E43" s="283">
        <f t="shared" si="2"/>
        <v>3750000</v>
      </c>
    </row>
    <row r="44" spans="1:5" s="56" customFormat="1" ht="12" customHeight="1">
      <c r="A44" s="179" t="s">
        <v>103</v>
      </c>
      <c r="B44" s="165" t="s">
        <v>177</v>
      </c>
      <c r="C44" s="151"/>
      <c r="D44" s="236">
        <v>1500000</v>
      </c>
      <c r="E44" s="283">
        <f t="shared" si="2"/>
        <v>1500000</v>
      </c>
    </row>
    <row r="45" spans="1:5" s="56" customFormat="1" ht="12" customHeight="1">
      <c r="A45" s="179" t="s">
        <v>104</v>
      </c>
      <c r="B45" s="165" t="s">
        <v>178</v>
      </c>
      <c r="C45" s="151"/>
      <c r="D45" s="236"/>
      <c r="E45" s="283">
        <f t="shared" si="2"/>
        <v>0</v>
      </c>
    </row>
    <row r="46" spans="1:5" s="56" customFormat="1" ht="12" customHeight="1">
      <c r="A46" s="179" t="s">
        <v>169</v>
      </c>
      <c r="B46" s="165" t="s">
        <v>179</v>
      </c>
      <c r="C46" s="154"/>
      <c r="D46" s="270"/>
      <c r="E46" s="285">
        <f t="shared" si="2"/>
        <v>0</v>
      </c>
    </row>
    <row r="47" spans="1:5" s="56" customFormat="1" ht="12" customHeight="1">
      <c r="A47" s="180" t="s">
        <v>170</v>
      </c>
      <c r="B47" s="166" t="s">
        <v>331</v>
      </c>
      <c r="C47" s="155"/>
      <c r="D47" s="271"/>
      <c r="E47" s="286">
        <f t="shared" si="2"/>
        <v>0</v>
      </c>
    </row>
    <row r="48" spans="1:5" s="56" customFormat="1" ht="12" customHeight="1" thickBot="1">
      <c r="A48" s="180" t="s">
        <v>330</v>
      </c>
      <c r="B48" s="166" t="s">
        <v>180</v>
      </c>
      <c r="C48" s="155"/>
      <c r="D48" s="271"/>
      <c r="E48" s="286">
        <f t="shared" si="2"/>
        <v>0</v>
      </c>
    </row>
    <row r="49" spans="1:5" s="56" customFormat="1" ht="12" customHeight="1" thickBot="1">
      <c r="A49" s="25" t="s">
        <v>12</v>
      </c>
      <c r="B49" s="19" t="s">
        <v>181</v>
      </c>
      <c r="C49" s="150">
        <f>SUM(C50:C54)</f>
        <v>0</v>
      </c>
      <c r="D49" s="234">
        <f>SUM(D50:D54)</f>
        <v>0</v>
      </c>
      <c r="E49" s="102">
        <f>SUM(E50:E54)</f>
        <v>0</v>
      </c>
    </row>
    <row r="50" spans="1:5" s="56" customFormat="1" ht="12" customHeight="1">
      <c r="A50" s="178" t="s">
        <v>59</v>
      </c>
      <c r="B50" s="164" t="s">
        <v>185</v>
      </c>
      <c r="C50" s="203"/>
      <c r="D50" s="272"/>
      <c r="E50" s="287">
        <f t="shared" si="2"/>
        <v>0</v>
      </c>
    </row>
    <row r="51" spans="1:5" s="56" customFormat="1" ht="12" customHeight="1">
      <c r="A51" s="179" t="s">
        <v>60</v>
      </c>
      <c r="B51" s="165" t="s">
        <v>186</v>
      </c>
      <c r="C51" s="154"/>
      <c r="D51" s="270"/>
      <c r="E51" s="285">
        <f t="shared" si="2"/>
        <v>0</v>
      </c>
    </row>
    <row r="52" spans="1:5" s="56" customFormat="1" ht="12" customHeight="1">
      <c r="A52" s="179" t="s">
        <v>182</v>
      </c>
      <c r="B52" s="165" t="s">
        <v>187</v>
      </c>
      <c r="C52" s="154"/>
      <c r="D52" s="270"/>
      <c r="E52" s="285">
        <f t="shared" si="2"/>
        <v>0</v>
      </c>
    </row>
    <row r="53" spans="1:5" s="56" customFormat="1" ht="12" customHeight="1">
      <c r="A53" s="179" t="s">
        <v>183</v>
      </c>
      <c r="B53" s="165" t="s">
        <v>188</v>
      </c>
      <c r="C53" s="154"/>
      <c r="D53" s="270"/>
      <c r="E53" s="285">
        <f t="shared" si="2"/>
        <v>0</v>
      </c>
    </row>
    <row r="54" spans="1:5" s="56" customFormat="1" ht="12" customHeight="1" thickBot="1">
      <c r="A54" s="180" t="s">
        <v>184</v>
      </c>
      <c r="B54" s="166" t="s">
        <v>189</v>
      </c>
      <c r="C54" s="155"/>
      <c r="D54" s="271"/>
      <c r="E54" s="286">
        <f t="shared" si="2"/>
        <v>0</v>
      </c>
    </row>
    <row r="55" spans="1:5" s="56" customFormat="1" ht="12" customHeight="1" thickBot="1">
      <c r="A55" s="25" t="s">
        <v>105</v>
      </c>
      <c r="B55" s="19" t="s">
        <v>190</v>
      </c>
      <c r="C55" s="150">
        <f>SUM(C56:C58)</f>
        <v>0</v>
      </c>
      <c r="D55" s="234">
        <f>SUM(D56:D58)</f>
        <v>1000000</v>
      </c>
      <c r="E55" s="102">
        <f>SUM(E56:E58)</f>
        <v>1000000</v>
      </c>
    </row>
    <row r="56" spans="1:5" s="56" customFormat="1" ht="12" customHeight="1">
      <c r="A56" s="178" t="s">
        <v>61</v>
      </c>
      <c r="B56" s="164" t="s">
        <v>191</v>
      </c>
      <c r="C56" s="152"/>
      <c r="D56" s="235"/>
      <c r="E56" s="191">
        <f t="shared" si="2"/>
        <v>0</v>
      </c>
    </row>
    <row r="57" spans="1:5" s="56" customFormat="1" ht="12" customHeight="1">
      <c r="A57" s="179" t="s">
        <v>62</v>
      </c>
      <c r="B57" s="165" t="s">
        <v>323</v>
      </c>
      <c r="C57" s="151"/>
      <c r="D57" s="236">
        <v>1000000</v>
      </c>
      <c r="E57" s="283">
        <f t="shared" si="2"/>
        <v>1000000</v>
      </c>
    </row>
    <row r="58" spans="1:5" s="56" customFormat="1" ht="12" customHeight="1">
      <c r="A58" s="179" t="s">
        <v>194</v>
      </c>
      <c r="B58" s="165" t="s">
        <v>192</v>
      </c>
      <c r="C58" s="151"/>
      <c r="D58" s="236"/>
      <c r="E58" s="283">
        <f t="shared" si="2"/>
        <v>0</v>
      </c>
    </row>
    <row r="59" spans="1:5" s="56" customFormat="1" ht="12" customHeight="1" thickBot="1">
      <c r="A59" s="180" t="s">
        <v>195</v>
      </c>
      <c r="B59" s="166" t="s">
        <v>193</v>
      </c>
      <c r="C59" s="153"/>
      <c r="D59" s="237"/>
      <c r="E59" s="284">
        <f t="shared" si="2"/>
        <v>0</v>
      </c>
    </row>
    <row r="60" spans="1:5" s="56" customFormat="1" ht="12" customHeight="1" thickBot="1">
      <c r="A60" s="25" t="s">
        <v>14</v>
      </c>
      <c r="B60" s="103" t="s">
        <v>196</v>
      </c>
      <c r="C60" s="150">
        <f>SUM(C61:C63)</f>
        <v>5000000</v>
      </c>
      <c r="D60" s="234">
        <f>SUM(D61:D63)</f>
        <v>6500000</v>
      </c>
      <c r="E60" s="102">
        <f>SUM(E61:E63)</f>
        <v>11500000</v>
      </c>
    </row>
    <row r="61" spans="1:5" s="56" customFormat="1" ht="12" customHeight="1">
      <c r="A61" s="178" t="s">
        <v>106</v>
      </c>
      <c r="B61" s="164" t="s">
        <v>198</v>
      </c>
      <c r="C61" s="154"/>
      <c r="D61" s="270"/>
      <c r="E61" s="285">
        <f t="shared" si="2"/>
        <v>0</v>
      </c>
    </row>
    <row r="62" spans="1:5" s="56" customFormat="1" ht="12" customHeight="1">
      <c r="A62" s="179" t="s">
        <v>107</v>
      </c>
      <c r="B62" s="165" t="s">
        <v>324</v>
      </c>
      <c r="C62" s="154"/>
      <c r="D62" s="270"/>
      <c r="E62" s="285">
        <f t="shared" si="2"/>
        <v>0</v>
      </c>
    </row>
    <row r="63" spans="1:5" s="56" customFormat="1" ht="12" customHeight="1">
      <c r="A63" s="179" t="s">
        <v>129</v>
      </c>
      <c r="B63" s="165" t="s">
        <v>199</v>
      </c>
      <c r="C63" s="467">
        <v>5000000</v>
      </c>
      <c r="D63" s="270">
        <v>6500000</v>
      </c>
      <c r="E63" s="285">
        <f t="shared" si="2"/>
        <v>11500000</v>
      </c>
    </row>
    <row r="64" spans="1:5" s="56" customFormat="1" ht="12" customHeight="1" thickBot="1">
      <c r="A64" s="180" t="s">
        <v>197</v>
      </c>
      <c r="B64" s="166" t="s">
        <v>200</v>
      </c>
      <c r="C64" s="154"/>
      <c r="D64" s="270"/>
      <c r="E64" s="285">
        <f t="shared" si="2"/>
        <v>0</v>
      </c>
    </row>
    <row r="65" spans="1:5" s="56" customFormat="1" ht="12" customHeight="1" thickBot="1">
      <c r="A65" s="25" t="s">
        <v>15</v>
      </c>
      <c r="B65" s="19" t="s">
        <v>201</v>
      </c>
      <c r="C65" s="156">
        <f>+C8+C15+C22+C29+C37+C49+C55+C60</f>
        <v>762608623</v>
      </c>
      <c r="D65" s="238">
        <f>+D8+D15+D22+D29+D37+D49+D55+D60</f>
        <v>539168935</v>
      </c>
      <c r="E65" s="190">
        <f>+E8+E15+E22+E29+E37+E49+E55+E60</f>
        <v>1301777558</v>
      </c>
    </row>
    <row r="66" spans="1:5" s="56" customFormat="1" ht="12" customHeight="1" thickBot="1">
      <c r="A66" s="181" t="s">
        <v>292</v>
      </c>
      <c r="B66" s="103" t="s">
        <v>203</v>
      </c>
      <c r="C66" s="150">
        <f>SUM(C67:C69)</f>
        <v>28000000</v>
      </c>
      <c r="D66" s="234">
        <f>SUM(D67:D69)</f>
        <v>50000000</v>
      </c>
      <c r="E66" s="102">
        <f>SUM(E67:E69)</f>
        <v>78000000</v>
      </c>
    </row>
    <row r="67" spans="1:5" s="56" customFormat="1" ht="12" customHeight="1">
      <c r="A67" s="178" t="s">
        <v>234</v>
      </c>
      <c r="B67" s="164" t="s">
        <v>204</v>
      </c>
      <c r="C67" s="154">
        <v>10000000</v>
      </c>
      <c r="D67" s="270"/>
      <c r="E67" s="285">
        <f>C67+D67</f>
        <v>10000000</v>
      </c>
    </row>
    <row r="68" spans="1:5" s="56" customFormat="1" ht="12" customHeight="1">
      <c r="A68" s="179" t="s">
        <v>243</v>
      </c>
      <c r="B68" s="165" t="s">
        <v>205</v>
      </c>
      <c r="C68" s="154">
        <v>18000000</v>
      </c>
      <c r="D68" s="270">
        <v>50000000</v>
      </c>
      <c r="E68" s="285">
        <f>C68+D68</f>
        <v>68000000</v>
      </c>
    </row>
    <row r="69" spans="1:5" s="56" customFormat="1" ht="12" customHeight="1" thickBot="1">
      <c r="A69" s="180" t="s">
        <v>244</v>
      </c>
      <c r="B69" s="167" t="s">
        <v>206</v>
      </c>
      <c r="C69" s="154"/>
      <c r="D69" s="273"/>
      <c r="E69" s="285">
        <f>C69+D69</f>
        <v>0</v>
      </c>
    </row>
    <row r="70" spans="1:5" s="56" customFormat="1" ht="12" customHeight="1" thickBot="1">
      <c r="A70" s="181" t="s">
        <v>207</v>
      </c>
      <c r="B70" s="103" t="s">
        <v>208</v>
      </c>
      <c r="C70" s="150">
        <f>SUM(C71:C74)</f>
        <v>0</v>
      </c>
      <c r="D70" s="150">
        <f>SUM(D71:D74)</f>
        <v>0</v>
      </c>
      <c r="E70" s="102">
        <f>SUM(E71:E74)</f>
        <v>0</v>
      </c>
    </row>
    <row r="71" spans="1:5" s="56" customFormat="1" ht="12" customHeight="1">
      <c r="A71" s="178" t="s">
        <v>84</v>
      </c>
      <c r="B71" s="164" t="s">
        <v>209</v>
      </c>
      <c r="C71" s="154"/>
      <c r="D71" s="154"/>
      <c r="E71" s="285">
        <f>C71+D71</f>
        <v>0</v>
      </c>
    </row>
    <row r="72" spans="1:5" s="56" customFormat="1" ht="12" customHeight="1">
      <c r="A72" s="179" t="s">
        <v>85</v>
      </c>
      <c r="B72" s="165" t="s">
        <v>210</v>
      </c>
      <c r="C72" s="154"/>
      <c r="D72" s="154"/>
      <c r="E72" s="285">
        <f>C72+D72</f>
        <v>0</v>
      </c>
    </row>
    <row r="73" spans="1:5" s="56" customFormat="1" ht="12" customHeight="1">
      <c r="A73" s="179" t="s">
        <v>235</v>
      </c>
      <c r="B73" s="165" t="s">
        <v>211</v>
      </c>
      <c r="C73" s="154"/>
      <c r="D73" s="154"/>
      <c r="E73" s="285">
        <f>C73+D73</f>
        <v>0</v>
      </c>
    </row>
    <row r="74" spans="1:5" s="56" customFormat="1" ht="12" customHeight="1" thickBot="1">
      <c r="A74" s="180" t="s">
        <v>236</v>
      </c>
      <c r="B74" s="166" t="s">
        <v>212</v>
      </c>
      <c r="C74" s="154"/>
      <c r="D74" s="154"/>
      <c r="E74" s="285">
        <f>C74+D74</f>
        <v>0</v>
      </c>
    </row>
    <row r="75" spans="1:5" s="56" customFormat="1" ht="12" customHeight="1" thickBot="1">
      <c r="A75" s="181" t="s">
        <v>213</v>
      </c>
      <c r="B75" s="103" t="s">
        <v>214</v>
      </c>
      <c r="C75" s="150">
        <f>SUM(C76:C77)</f>
        <v>51664000</v>
      </c>
      <c r="D75" s="150">
        <f>SUM(D76:D77)</f>
        <v>58646444</v>
      </c>
      <c r="E75" s="102">
        <f>SUM(E76:E77)</f>
        <v>110310444</v>
      </c>
    </row>
    <row r="76" spans="1:5" s="56" customFormat="1" ht="12" customHeight="1">
      <c r="A76" s="178" t="s">
        <v>237</v>
      </c>
      <c r="B76" s="164" t="s">
        <v>215</v>
      </c>
      <c r="C76" s="154">
        <v>51664000</v>
      </c>
      <c r="D76" s="154">
        <v>58646444</v>
      </c>
      <c r="E76" s="285">
        <f>C76+D76</f>
        <v>110310444</v>
      </c>
    </row>
    <row r="77" spans="1:5" s="56" customFormat="1" ht="12" customHeight="1" thickBot="1">
      <c r="A77" s="180" t="s">
        <v>238</v>
      </c>
      <c r="B77" s="166" t="s">
        <v>216</v>
      </c>
      <c r="C77" s="154"/>
      <c r="D77" s="154"/>
      <c r="E77" s="285">
        <f>C77+D77</f>
        <v>0</v>
      </c>
    </row>
    <row r="78" spans="1:5" s="55" customFormat="1" ht="12" customHeight="1" thickBot="1">
      <c r="A78" s="181" t="s">
        <v>217</v>
      </c>
      <c r="B78" s="103" t="s">
        <v>218</v>
      </c>
      <c r="C78" s="150">
        <f>SUM(C79:C81)</f>
        <v>0</v>
      </c>
      <c r="D78" s="150">
        <f>SUM(D79:D81)</f>
        <v>0</v>
      </c>
      <c r="E78" s="102">
        <f>SUM(E79:E81)</f>
        <v>0</v>
      </c>
    </row>
    <row r="79" spans="1:5" s="56" customFormat="1" ht="12" customHeight="1">
      <c r="A79" s="178" t="s">
        <v>239</v>
      </c>
      <c r="B79" s="164" t="s">
        <v>219</v>
      </c>
      <c r="C79" s="154"/>
      <c r="D79" s="154"/>
      <c r="E79" s="285">
        <f>C79+D79</f>
        <v>0</v>
      </c>
    </row>
    <row r="80" spans="1:5" s="56" customFormat="1" ht="12" customHeight="1">
      <c r="A80" s="179" t="s">
        <v>240</v>
      </c>
      <c r="B80" s="165" t="s">
        <v>220</v>
      </c>
      <c r="C80" s="154"/>
      <c r="D80" s="154"/>
      <c r="E80" s="285">
        <f>C80+D80</f>
        <v>0</v>
      </c>
    </row>
    <row r="81" spans="1:5" s="56" customFormat="1" ht="12" customHeight="1" thickBot="1">
      <c r="A81" s="180" t="s">
        <v>241</v>
      </c>
      <c r="B81" s="166" t="s">
        <v>221</v>
      </c>
      <c r="C81" s="154"/>
      <c r="D81" s="154"/>
      <c r="E81" s="285">
        <f>C81+D81</f>
        <v>0</v>
      </c>
    </row>
    <row r="82" spans="1:5" s="56" customFormat="1" ht="12" customHeight="1" thickBot="1">
      <c r="A82" s="181" t="s">
        <v>222</v>
      </c>
      <c r="B82" s="103" t="s">
        <v>242</v>
      </c>
      <c r="C82" s="150">
        <f>SUM(C83:C86)</f>
        <v>0</v>
      </c>
      <c r="D82" s="150">
        <f>SUM(D83:D86)</f>
        <v>0</v>
      </c>
      <c r="E82" s="102">
        <f>SUM(E83:E86)</f>
        <v>0</v>
      </c>
    </row>
    <row r="83" spans="1:5" s="56" customFormat="1" ht="12" customHeight="1">
      <c r="A83" s="182" t="s">
        <v>223</v>
      </c>
      <c r="B83" s="164" t="s">
        <v>224</v>
      </c>
      <c r="C83" s="154"/>
      <c r="D83" s="154"/>
      <c r="E83" s="285">
        <f aca="true" t="shared" si="3" ref="E83:E88">C83+D83</f>
        <v>0</v>
      </c>
    </row>
    <row r="84" spans="1:5" s="56" customFormat="1" ht="12" customHeight="1">
      <c r="A84" s="183" t="s">
        <v>225</v>
      </c>
      <c r="B84" s="165" t="s">
        <v>226</v>
      </c>
      <c r="C84" s="154"/>
      <c r="D84" s="154"/>
      <c r="E84" s="285">
        <f t="shared" si="3"/>
        <v>0</v>
      </c>
    </row>
    <row r="85" spans="1:5" s="56" customFormat="1" ht="12" customHeight="1">
      <c r="A85" s="183" t="s">
        <v>227</v>
      </c>
      <c r="B85" s="165" t="s">
        <v>228</v>
      </c>
      <c r="C85" s="154"/>
      <c r="D85" s="154"/>
      <c r="E85" s="285">
        <f t="shared" si="3"/>
        <v>0</v>
      </c>
    </row>
    <row r="86" spans="1:5" s="55" customFormat="1" ht="12" customHeight="1" thickBot="1">
      <c r="A86" s="184" t="s">
        <v>229</v>
      </c>
      <c r="B86" s="166" t="s">
        <v>230</v>
      </c>
      <c r="C86" s="154"/>
      <c r="D86" s="154"/>
      <c r="E86" s="285">
        <f t="shared" si="3"/>
        <v>0</v>
      </c>
    </row>
    <row r="87" spans="1:5" s="55" customFormat="1" ht="12" customHeight="1" thickBot="1">
      <c r="A87" s="181" t="s">
        <v>231</v>
      </c>
      <c r="B87" s="103" t="s">
        <v>370</v>
      </c>
      <c r="C87" s="206"/>
      <c r="D87" s="206"/>
      <c r="E87" s="102">
        <f t="shared" si="3"/>
        <v>0</v>
      </c>
    </row>
    <row r="88" spans="1:5" s="55" customFormat="1" ht="12" customHeight="1" thickBot="1">
      <c r="A88" s="181" t="s">
        <v>391</v>
      </c>
      <c r="B88" s="103" t="s">
        <v>232</v>
      </c>
      <c r="C88" s="206"/>
      <c r="D88" s="206"/>
      <c r="E88" s="102">
        <f t="shared" si="3"/>
        <v>0</v>
      </c>
    </row>
    <row r="89" spans="1:5" s="55" customFormat="1" ht="12" customHeight="1" thickBot="1">
      <c r="A89" s="181" t="s">
        <v>392</v>
      </c>
      <c r="B89" s="171" t="s">
        <v>373</v>
      </c>
      <c r="C89" s="156">
        <f>+C66+C70+C75+C78+C82+C88+C87</f>
        <v>79664000</v>
      </c>
      <c r="D89" s="156">
        <f>+D66+D70+D75+D78+D82+D88+D87</f>
        <v>108646444</v>
      </c>
      <c r="E89" s="190">
        <f>+E66+E70+E75+E78+E82+E88+E87</f>
        <v>188310444</v>
      </c>
    </row>
    <row r="90" spans="1:5" s="55" customFormat="1" ht="12" customHeight="1" thickBot="1">
      <c r="A90" s="185" t="s">
        <v>393</v>
      </c>
      <c r="B90" s="172" t="s">
        <v>394</v>
      </c>
      <c r="C90" s="156">
        <f>+C65+C89</f>
        <v>842272623</v>
      </c>
      <c r="D90" s="156">
        <f>+D65+D89</f>
        <v>647815379</v>
      </c>
      <c r="E90" s="190">
        <f>+E65+E89</f>
        <v>1490088002</v>
      </c>
    </row>
    <row r="91" spans="1:3" s="56" customFormat="1" ht="15" customHeight="1" thickBot="1">
      <c r="A91" s="92"/>
      <c r="B91" s="93"/>
      <c r="C91" s="133"/>
    </row>
    <row r="92" spans="1:5" s="50" customFormat="1" ht="16.5" customHeight="1" thickBot="1">
      <c r="A92" s="491" t="s">
        <v>40</v>
      </c>
      <c r="B92" s="492"/>
      <c r="C92" s="492"/>
      <c r="D92" s="492"/>
      <c r="E92" s="493"/>
    </row>
    <row r="93" spans="1:5" s="57" customFormat="1" ht="12" customHeight="1" thickBot="1">
      <c r="A93" s="158" t="s">
        <v>7</v>
      </c>
      <c r="B93" s="24" t="s">
        <v>398</v>
      </c>
      <c r="C93" s="149">
        <f>+C94+C95+C96+C97+C98+C111</f>
        <v>331808534</v>
      </c>
      <c r="D93" s="149">
        <f>+D94+D95+D96+D97+D98+D111</f>
        <v>57545263</v>
      </c>
      <c r="E93" s="219">
        <f>+E94+E95+E96+E97+E98+E111</f>
        <v>389353797</v>
      </c>
    </row>
    <row r="94" spans="1:5" ht="12" customHeight="1">
      <c r="A94" s="186" t="s">
        <v>63</v>
      </c>
      <c r="B94" s="8" t="s">
        <v>36</v>
      </c>
      <c r="C94" s="468">
        <v>99791000</v>
      </c>
      <c r="D94" s="223">
        <v>14812559</v>
      </c>
      <c r="E94" s="288">
        <f aca="true" t="shared" si="4" ref="E94:E113">C94+D94</f>
        <v>114603559</v>
      </c>
    </row>
    <row r="95" spans="1:5" ht="12" customHeight="1">
      <c r="A95" s="179" t="s">
        <v>64</v>
      </c>
      <c r="B95" s="6" t="s">
        <v>108</v>
      </c>
      <c r="C95" s="466">
        <v>13516000</v>
      </c>
      <c r="D95" s="151">
        <v>3161141</v>
      </c>
      <c r="E95" s="283">
        <f t="shared" si="4"/>
        <v>16677141</v>
      </c>
    </row>
    <row r="96" spans="1:5" ht="12" customHeight="1">
      <c r="A96" s="179" t="s">
        <v>65</v>
      </c>
      <c r="B96" s="6" t="s">
        <v>82</v>
      </c>
      <c r="C96" s="469">
        <v>96397000</v>
      </c>
      <c r="D96" s="151">
        <v>30947082</v>
      </c>
      <c r="E96" s="284">
        <f t="shared" si="4"/>
        <v>127344082</v>
      </c>
    </row>
    <row r="97" spans="1:5" ht="12" customHeight="1">
      <c r="A97" s="179" t="s">
        <v>66</v>
      </c>
      <c r="B97" s="9" t="s">
        <v>109</v>
      </c>
      <c r="C97" s="469">
        <v>19974000</v>
      </c>
      <c r="D97" s="237"/>
      <c r="E97" s="284">
        <f t="shared" si="4"/>
        <v>19974000</v>
      </c>
    </row>
    <row r="98" spans="1:5" ht="12" customHeight="1">
      <c r="A98" s="179" t="s">
        <v>74</v>
      </c>
      <c r="B98" s="17" t="s">
        <v>110</v>
      </c>
      <c r="C98" s="469">
        <v>101269000</v>
      </c>
      <c r="D98" s="237">
        <v>7941611</v>
      </c>
      <c r="E98" s="284">
        <f t="shared" si="4"/>
        <v>109210611</v>
      </c>
    </row>
    <row r="99" spans="1:5" ht="12" customHeight="1">
      <c r="A99" s="179" t="s">
        <v>67</v>
      </c>
      <c r="B99" s="6" t="s">
        <v>395</v>
      </c>
      <c r="C99" s="153"/>
      <c r="D99" s="237"/>
      <c r="E99" s="284">
        <f t="shared" si="4"/>
        <v>0</v>
      </c>
    </row>
    <row r="100" spans="1:5" ht="12" customHeight="1">
      <c r="A100" s="179" t="s">
        <v>68</v>
      </c>
      <c r="B100" s="66" t="s">
        <v>336</v>
      </c>
      <c r="C100" s="153"/>
      <c r="D100" s="237"/>
      <c r="E100" s="284">
        <f t="shared" si="4"/>
        <v>0</v>
      </c>
    </row>
    <row r="101" spans="1:5" ht="12" customHeight="1">
      <c r="A101" s="179" t="s">
        <v>75</v>
      </c>
      <c r="B101" s="66" t="s">
        <v>335</v>
      </c>
      <c r="C101" s="153"/>
      <c r="D101" s="237"/>
      <c r="E101" s="284">
        <f t="shared" si="4"/>
        <v>0</v>
      </c>
    </row>
    <row r="102" spans="1:5" ht="12" customHeight="1">
      <c r="A102" s="179" t="s">
        <v>76</v>
      </c>
      <c r="B102" s="66" t="s">
        <v>248</v>
      </c>
      <c r="C102" s="153"/>
      <c r="D102" s="237"/>
      <c r="E102" s="284">
        <f t="shared" si="4"/>
        <v>0</v>
      </c>
    </row>
    <row r="103" spans="1:5" ht="12" customHeight="1">
      <c r="A103" s="179" t="s">
        <v>77</v>
      </c>
      <c r="B103" s="67" t="s">
        <v>249</v>
      </c>
      <c r="C103" s="469"/>
      <c r="D103" s="237"/>
      <c r="E103" s="284">
        <f t="shared" si="4"/>
        <v>0</v>
      </c>
    </row>
    <row r="104" spans="1:5" ht="12" customHeight="1">
      <c r="A104" s="179" t="s">
        <v>78</v>
      </c>
      <c r="B104" s="67" t="s">
        <v>250</v>
      </c>
      <c r="C104" s="469"/>
      <c r="D104" s="237"/>
      <c r="E104" s="284">
        <f t="shared" si="4"/>
        <v>0</v>
      </c>
    </row>
    <row r="105" spans="1:5" ht="12" customHeight="1">
      <c r="A105" s="179" t="s">
        <v>80</v>
      </c>
      <c r="B105" s="66" t="s">
        <v>251</v>
      </c>
      <c r="C105" s="469">
        <v>93769000</v>
      </c>
      <c r="D105" s="237">
        <v>5141611</v>
      </c>
      <c r="E105" s="284">
        <f t="shared" si="4"/>
        <v>98910611</v>
      </c>
    </row>
    <row r="106" spans="1:5" ht="12" customHeight="1">
      <c r="A106" s="179" t="s">
        <v>111</v>
      </c>
      <c r="B106" s="66" t="s">
        <v>252</v>
      </c>
      <c r="C106" s="469"/>
      <c r="D106" s="237"/>
      <c r="E106" s="284">
        <f t="shared" si="4"/>
        <v>0</v>
      </c>
    </row>
    <row r="107" spans="1:5" ht="12" customHeight="1">
      <c r="A107" s="179" t="s">
        <v>246</v>
      </c>
      <c r="B107" s="67" t="s">
        <v>253</v>
      </c>
      <c r="C107" s="469"/>
      <c r="D107" s="237">
        <v>1000000</v>
      </c>
      <c r="E107" s="284">
        <f t="shared" si="4"/>
        <v>1000000</v>
      </c>
    </row>
    <row r="108" spans="1:5" ht="12" customHeight="1">
      <c r="A108" s="187" t="s">
        <v>247</v>
      </c>
      <c r="B108" s="68" t="s">
        <v>254</v>
      </c>
      <c r="C108" s="466"/>
      <c r="D108" s="237"/>
      <c r="E108" s="284">
        <f t="shared" si="4"/>
        <v>0</v>
      </c>
    </row>
    <row r="109" spans="1:5" ht="12" customHeight="1">
      <c r="A109" s="179" t="s">
        <v>333</v>
      </c>
      <c r="B109" s="68" t="s">
        <v>255</v>
      </c>
      <c r="C109" s="466"/>
      <c r="D109" s="237"/>
      <c r="E109" s="284">
        <f t="shared" si="4"/>
        <v>0</v>
      </c>
    </row>
    <row r="110" spans="1:5" ht="12" customHeight="1">
      <c r="A110" s="179" t="s">
        <v>334</v>
      </c>
      <c r="B110" s="67" t="s">
        <v>256</v>
      </c>
      <c r="C110" s="466">
        <v>7500000</v>
      </c>
      <c r="D110" s="236">
        <v>1800000</v>
      </c>
      <c r="E110" s="283">
        <f t="shared" si="4"/>
        <v>9300000</v>
      </c>
    </row>
    <row r="111" spans="1:5" ht="12" customHeight="1">
      <c r="A111" s="179" t="s">
        <v>338</v>
      </c>
      <c r="B111" s="9" t="s">
        <v>37</v>
      </c>
      <c r="C111" s="466">
        <v>861534</v>
      </c>
      <c r="D111" s="236">
        <v>682870</v>
      </c>
      <c r="E111" s="283">
        <f t="shared" si="4"/>
        <v>1544404</v>
      </c>
    </row>
    <row r="112" spans="1:5" ht="12" customHeight="1">
      <c r="A112" s="180" t="s">
        <v>339</v>
      </c>
      <c r="B112" s="6" t="s">
        <v>396</v>
      </c>
      <c r="C112" s="469">
        <v>861534</v>
      </c>
      <c r="D112" s="237">
        <v>682870</v>
      </c>
      <c r="E112" s="284">
        <f t="shared" si="4"/>
        <v>1544404</v>
      </c>
    </row>
    <row r="113" spans="1:5" ht="12" customHeight="1" thickBot="1">
      <c r="A113" s="188" t="s">
        <v>340</v>
      </c>
      <c r="B113" s="69" t="s">
        <v>397</v>
      </c>
      <c r="C113" s="224"/>
      <c r="D113" s="275"/>
      <c r="E113" s="289">
        <f t="shared" si="4"/>
        <v>0</v>
      </c>
    </row>
    <row r="114" spans="1:5" ht="12" customHeight="1" thickBot="1">
      <c r="A114" s="25" t="s">
        <v>8</v>
      </c>
      <c r="B114" s="23" t="s">
        <v>257</v>
      </c>
      <c r="C114" s="150">
        <f>+C115+C117+C119</f>
        <v>363319000</v>
      </c>
      <c r="D114" s="234">
        <f>+D115+D117+D119</f>
        <v>552829182</v>
      </c>
      <c r="E114" s="102">
        <f>+E115+E117+E119</f>
        <v>916148182</v>
      </c>
    </row>
    <row r="115" spans="1:5" ht="12" customHeight="1">
      <c r="A115" s="178" t="s">
        <v>69</v>
      </c>
      <c r="B115" s="6" t="s">
        <v>128</v>
      </c>
      <c r="C115" s="470">
        <v>162168000</v>
      </c>
      <c r="D115" s="235">
        <v>529856742</v>
      </c>
      <c r="E115" s="191">
        <f aca="true" t="shared" si="5" ref="E115:E127">C115+D115</f>
        <v>692024742</v>
      </c>
    </row>
    <row r="116" spans="1:5" ht="12" customHeight="1">
      <c r="A116" s="178" t="s">
        <v>70</v>
      </c>
      <c r="B116" s="10" t="s">
        <v>261</v>
      </c>
      <c r="C116" s="470">
        <v>138013519</v>
      </c>
      <c r="D116" s="235">
        <v>488205376</v>
      </c>
      <c r="E116" s="191">
        <f t="shared" si="5"/>
        <v>626218895</v>
      </c>
    </row>
    <row r="117" spans="1:5" ht="12" customHeight="1">
      <c r="A117" s="178" t="s">
        <v>71</v>
      </c>
      <c r="B117" s="10" t="s">
        <v>112</v>
      </c>
      <c r="C117" s="466">
        <v>198651000</v>
      </c>
      <c r="D117" s="236">
        <v>22472440</v>
      </c>
      <c r="E117" s="283">
        <f t="shared" si="5"/>
        <v>221123440</v>
      </c>
    </row>
    <row r="118" spans="1:5" ht="12" customHeight="1">
      <c r="A118" s="178" t="s">
        <v>72</v>
      </c>
      <c r="B118" s="10" t="s">
        <v>262</v>
      </c>
      <c r="C118" s="471">
        <v>191551558</v>
      </c>
      <c r="D118" s="236"/>
      <c r="E118" s="283">
        <f t="shared" si="5"/>
        <v>191551558</v>
      </c>
    </row>
    <row r="119" spans="1:5" ht="12" customHeight="1">
      <c r="A119" s="178" t="s">
        <v>73</v>
      </c>
      <c r="B119" s="105" t="s">
        <v>130</v>
      </c>
      <c r="C119" s="471">
        <v>2500000</v>
      </c>
      <c r="D119" s="236">
        <v>500000</v>
      </c>
      <c r="E119" s="283">
        <f t="shared" si="5"/>
        <v>3000000</v>
      </c>
    </row>
    <row r="120" spans="1:5" ht="12" customHeight="1">
      <c r="A120" s="178" t="s">
        <v>79</v>
      </c>
      <c r="B120" s="104" t="s">
        <v>325</v>
      </c>
      <c r="C120" s="151"/>
      <c r="D120" s="236"/>
      <c r="E120" s="283">
        <f t="shared" si="5"/>
        <v>0</v>
      </c>
    </row>
    <row r="121" spans="1:5" ht="12" customHeight="1">
      <c r="A121" s="178" t="s">
        <v>81</v>
      </c>
      <c r="B121" s="160" t="s">
        <v>267</v>
      </c>
      <c r="C121" s="151"/>
      <c r="D121" s="236"/>
      <c r="E121" s="283">
        <f t="shared" si="5"/>
        <v>0</v>
      </c>
    </row>
    <row r="122" spans="1:5" ht="12" customHeight="1">
      <c r="A122" s="178" t="s">
        <v>113</v>
      </c>
      <c r="B122" s="67" t="s">
        <v>250</v>
      </c>
      <c r="C122" s="151"/>
      <c r="D122" s="236"/>
      <c r="E122" s="283">
        <f t="shared" si="5"/>
        <v>0</v>
      </c>
    </row>
    <row r="123" spans="1:5" ht="12" customHeight="1">
      <c r="A123" s="178" t="s">
        <v>114</v>
      </c>
      <c r="B123" s="67" t="s">
        <v>266</v>
      </c>
      <c r="C123" s="151"/>
      <c r="D123" s="236"/>
      <c r="E123" s="283">
        <f t="shared" si="5"/>
        <v>0</v>
      </c>
    </row>
    <row r="124" spans="1:5" ht="12" customHeight="1">
      <c r="A124" s="178" t="s">
        <v>115</v>
      </c>
      <c r="B124" s="67" t="s">
        <v>265</v>
      </c>
      <c r="C124" s="151"/>
      <c r="D124" s="236"/>
      <c r="E124" s="283">
        <f t="shared" si="5"/>
        <v>0</v>
      </c>
    </row>
    <row r="125" spans="1:5" ht="12" customHeight="1">
      <c r="A125" s="178" t="s">
        <v>258</v>
      </c>
      <c r="B125" s="67" t="s">
        <v>253</v>
      </c>
      <c r="C125" s="151"/>
      <c r="D125" s="236"/>
      <c r="E125" s="283">
        <f t="shared" si="5"/>
        <v>0</v>
      </c>
    </row>
    <row r="126" spans="1:5" ht="12" customHeight="1">
      <c r="A126" s="178" t="s">
        <v>259</v>
      </c>
      <c r="B126" s="67" t="s">
        <v>264</v>
      </c>
      <c r="C126" s="151"/>
      <c r="D126" s="236"/>
      <c r="E126" s="283">
        <f t="shared" si="5"/>
        <v>0</v>
      </c>
    </row>
    <row r="127" spans="1:5" ht="12" customHeight="1" thickBot="1">
      <c r="A127" s="187" t="s">
        <v>260</v>
      </c>
      <c r="B127" s="67" t="s">
        <v>263</v>
      </c>
      <c r="C127" s="153">
        <v>2500000</v>
      </c>
      <c r="D127" s="237">
        <v>500000</v>
      </c>
      <c r="E127" s="284">
        <f t="shared" si="5"/>
        <v>3000000</v>
      </c>
    </row>
    <row r="128" spans="1:5" ht="12" customHeight="1" thickBot="1">
      <c r="A128" s="25" t="s">
        <v>9</v>
      </c>
      <c r="B128" s="60" t="s">
        <v>343</v>
      </c>
      <c r="C128" s="150">
        <f>+C93+C114</f>
        <v>695127534</v>
      </c>
      <c r="D128" s="234">
        <f>+D93+D114</f>
        <v>610374445</v>
      </c>
      <c r="E128" s="102">
        <f>+E93+E114</f>
        <v>1305501979</v>
      </c>
    </row>
    <row r="129" spans="1:5" ht="12" customHeight="1" thickBot="1">
      <c r="A129" s="25" t="s">
        <v>10</v>
      </c>
      <c r="B129" s="60" t="s">
        <v>344</v>
      </c>
      <c r="C129" s="150">
        <f>+C130+C131+C132</f>
        <v>0</v>
      </c>
      <c r="D129" s="234">
        <f>+D130+D131+D132</f>
        <v>50000000</v>
      </c>
      <c r="E129" s="102">
        <f>+E130+E131+E132</f>
        <v>50000000</v>
      </c>
    </row>
    <row r="130" spans="1:5" s="57" customFormat="1" ht="12" customHeight="1">
      <c r="A130" s="178" t="s">
        <v>162</v>
      </c>
      <c r="B130" s="7" t="s">
        <v>401</v>
      </c>
      <c r="C130" s="151"/>
      <c r="D130" s="236"/>
      <c r="E130" s="283">
        <f>C130+D130</f>
        <v>0</v>
      </c>
    </row>
    <row r="131" spans="1:5" ht="12" customHeight="1">
      <c r="A131" s="178" t="s">
        <v>163</v>
      </c>
      <c r="B131" s="7" t="s">
        <v>352</v>
      </c>
      <c r="C131" s="151"/>
      <c r="D131" s="236">
        <v>50000000</v>
      </c>
      <c r="E131" s="283">
        <f>C131+D131</f>
        <v>50000000</v>
      </c>
    </row>
    <row r="132" spans="1:5" ht="12" customHeight="1" thickBot="1">
      <c r="A132" s="187" t="s">
        <v>164</v>
      </c>
      <c r="B132" s="5" t="s">
        <v>400</v>
      </c>
      <c r="C132" s="151"/>
      <c r="D132" s="236"/>
      <c r="E132" s="283">
        <f>C132+D132</f>
        <v>0</v>
      </c>
    </row>
    <row r="133" spans="1:5" ht="12" customHeight="1" thickBot="1">
      <c r="A133" s="25" t="s">
        <v>11</v>
      </c>
      <c r="B133" s="60" t="s">
        <v>345</v>
      </c>
      <c r="C133" s="150">
        <f>+C134+C135+C136+C137+C138+C139</f>
        <v>0</v>
      </c>
      <c r="D133" s="234">
        <f>+D134+D135+D136+D137+D138+D139</f>
        <v>0</v>
      </c>
      <c r="E133" s="102">
        <f>+E134+E135+E136+E137+E138+E139</f>
        <v>0</v>
      </c>
    </row>
    <row r="134" spans="1:5" ht="12" customHeight="1">
      <c r="A134" s="178" t="s">
        <v>56</v>
      </c>
      <c r="B134" s="7" t="s">
        <v>354</v>
      </c>
      <c r="C134" s="151"/>
      <c r="D134" s="236"/>
      <c r="E134" s="283">
        <f aca="true" t="shared" si="6" ref="E134:E139">C134+D134</f>
        <v>0</v>
      </c>
    </row>
    <row r="135" spans="1:5" ht="12" customHeight="1">
      <c r="A135" s="178" t="s">
        <v>57</v>
      </c>
      <c r="B135" s="7" t="s">
        <v>346</v>
      </c>
      <c r="C135" s="151"/>
      <c r="D135" s="236"/>
      <c r="E135" s="283">
        <f t="shared" si="6"/>
        <v>0</v>
      </c>
    </row>
    <row r="136" spans="1:5" ht="12" customHeight="1">
      <c r="A136" s="178" t="s">
        <v>58</v>
      </c>
      <c r="B136" s="7" t="s">
        <v>347</v>
      </c>
      <c r="C136" s="151"/>
      <c r="D136" s="236"/>
      <c r="E136" s="283">
        <f t="shared" si="6"/>
        <v>0</v>
      </c>
    </row>
    <row r="137" spans="1:5" ht="12" customHeight="1">
      <c r="A137" s="178" t="s">
        <v>100</v>
      </c>
      <c r="B137" s="7" t="s">
        <v>399</v>
      </c>
      <c r="C137" s="151"/>
      <c r="D137" s="236"/>
      <c r="E137" s="283">
        <f t="shared" si="6"/>
        <v>0</v>
      </c>
    </row>
    <row r="138" spans="1:5" ht="12" customHeight="1">
      <c r="A138" s="178" t="s">
        <v>101</v>
      </c>
      <c r="B138" s="7" t="s">
        <v>349</v>
      </c>
      <c r="C138" s="151"/>
      <c r="D138" s="236"/>
      <c r="E138" s="283">
        <f t="shared" si="6"/>
        <v>0</v>
      </c>
    </row>
    <row r="139" spans="1:5" s="57" customFormat="1" ht="12" customHeight="1" thickBot="1">
      <c r="A139" s="187" t="s">
        <v>102</v>
      </c>
      <c r="B139" s="5" t="s">
        <v>350</v>
      </c>
      <c r="C139" s="151"/>
      <c r="D139" s="236"/>
      <c r="E139" s="283">
        <f t="shared" si="6"/>
        <v>0</v>
      </c>
    </row>
    <row r="140" spans="1:11" ht="12" customHeight="1" thickBot="1">
      <c r="A140" s="25" t="s">
        <v>12</v>
      </c>
      <c r="B140" s="60" t="s">
        <v>415</v>
      </c>
      <c r="C140" s="156">
        <f>+C141+C142+C144+C145+C143</f>
        <v>147145089</v>
      </c>
      <c r="D140" s="238">
        <f>+D141+D142+D144+D145+D143</f>
        <v>-12559066</v>
      </c>
      <c r="E140" s="190">
        <f>+E141+E142+E144+E145+E143</f>
        <v>134586023</v>
      </c>
      <c r="K140" s="101"/>
    </row>
    <row r="141" spans="1:5" ht="12.75">
      <c r="A141" s="178" t="s">
        <v>59</v>
      </c>
      <c r="B141" s="7" t="s">
        <v>268</v>
      </c>
      <c r="C141" s="151"/>
      <c r="D141" s="236"/>
      <c r="E141" s="283">
        <f>C141+D141</f>
        <v>0</v>
      </c>
    </row>
    <row r="142" spans="1:5" ht="12" customHeight="1">
      <c r="A142" s="178" t="s">
        <v>60</v>
      </c>
      <c r="B142" s="7" t="s">
        <v>269</v>
      </c>
      <c r="C142" s="151">
        <v>8375089</v>
      </c>
      <c r="D142" s="236"/>
      <c r="E142" s="283">
        <f>C142+D142</f>
        <v>8375089</v>
      </c>
    </row>
    <row r="143" spans="1:5" ht="12" customHeight="1">
      <c r="A143" s="178" t="s">
        <v>182</v>
      </c>
      <c r="B143" s="7" t="s">
        <v>414</v>
      </c>
      <c r="C143" s="151">
        <v>138770000</v>
      </c>
      <c r="D143" s="236">
        <v>-12559066</v>
      </c>
      <c r="E143" s="283">
        <f>C143+D143</f>
        <v>126210934</v>
      </c>
    </row>
    <row r="144" spans="1:5" s="57" customFormat="1" ht="12" customHeight="1">
      <c r="A144" s="178" t="s">
        <v>183</v>
      </c>
      <c r="B144" s="7" t="s">
        <v>359</v>
      </c>
      <c r="C144" s="151"/>
      <c r="D144" s="236"/>
      <c r="E144" s="283">
        <f>C144+D144</f>
        <v>0</v>
      </c>
    </row>
    <row r="145" spans="1:5" s="57" customFormat="1" ht="12" customHeight="1" thickBot="1">
      <c r="A145" s="187" t="s">
        <v>184</v>
      </c>
      <c r="B145" s="5" t="s">
        <v>288</v>
      </c>
      <c r="C145" s="151"/>
      <c r="D145" s="236"/>
      <c r="E145" s="283">
        <f>C145+D145</f>
        <v>0</v>
      </c>
    </row>
    <row r="146" spans="1:5" s="57" customFormat="1" ht="12" customHeight="1" thickBot="1">
      <c r="A146" s="25" t="s">
        <v>13</v>
      </c>
      <c r="B146" s="60" t="s">
        <v>360</v>
      </c>
      <c r="C146" s="226">
        <f>+C147+C148+C149+C150+C151</f>
        <v>0</v>
      </c>
      <c r="D146" s="239">
        <f>+D147+D148+D149+D150+D151</f>
        <v>0</v>
      </c>
      <c r="E146" s="221">
        <f>+E147+E148+E149+E150+E151</f>
        <v>0</v>
      </c>
    </row>
    <row r="147" spans="1:5" s="57" customFormat="1" ht="12" customHeight="1">
      <c r="A147" s="178" t="s">
        <v>61</v>
      </c>
      <c r="B147" s="7" t="s">
        <v>355</v>
      </c>
      <c r="C147" s="151"/>
      <c r="D147" s="236"/>
      <c r="E147" s="283">
        <f aca="true" t="shared" si="7" ref="E147:E153">C147+D147</f>
        <v>0</v>
      </c>
    </row>
    <row r="148" spans="1:5" s="57" customFormat="1" ht="12" customHeight="1">
      <c r="A148" s="178" t="s">
        <v>62</v>
      </c>
      <c r="B148" s="7" t="s">
        <v>362</v>
      </c>
      <c r="C148" s="151"/>
      <c r="D148" s="236"/>
      <c r="E148" s="283">
        <f t="shared" si="7"/>
        <v>0</v>
      </c>
    </row>
    <row r="149" spans="1:5" s="57" customFormat="1" ht="12" customHeight="1">
      <c r="A149" s="178" t="s">
        <v>194</v>
      </c>
      <c r="B149" s="7" t="s">
        <v>357</v>
      </c>
      <c r="C149" s="151"/>
      <c r="D149" s="236"/>
      <c r="E149" s="283">
        <f t="shared" si="7"/>
        <v>0</v>
      </c>
    </row>
    <row r="150" spans="1:5" s="57" customFormat="1" ht="12" customHeight="1">
      <c r="A150" s="178" t="s">
        <v>195</v>
      </c>
      <c r="B150" s="7" t="s">
        <v>402</v>
      </c>
      <c r="C150" s="151"/>
      <c r="D150" s="236"/>
      <c r="E150" s="283">
        <f t="shared" si="7"/>
        <v>0</v>
      </c>
    </row>
    <row r="151" spans="1:5" ht="12.75" customHeight="1" thickBot="1">
      <c r="A151" s="187" t="s">
        <v>361</v>
      </c>
      <c r="B151" s="5" t="s">
        <v>364</v>
      </c>
      <c r="C151" s="153"/>
      <c r="D151" s="237"/>
      <c r="E151" s="284">
        <f t="shared" si="7"/>
        <v>0</v>
      </c>
    </row>
    <row r="152" spans="1:5" ht="12.75" customHeight="1" thickBot="1">
      <c r="A152" s="218" t="s">
        <v>14</v>
      </c>
      <c r="B152" s="60" t="s">
        <v>365</v>
      </c>
      <c r="C152" s="227"/>
      <c r="D152" s="240"/>
      <c r="E152" s="221">
        <f t="shared" si="7"/>
        <v>0</v>
      </c>
    </row>
    <row r="153" spans="1:5" ht="12.75" customHeight="1" thickBot="1">
      <c r="A153" s="218" t="s">
        <v>15</v>
      </c>
      <c r="B153" s="60" t="s">
        <v>366</v>
      </c>
      <c r="C153" s="227"/>
      <c r="D153" s="240"/>
      <c r="E153" s="221">
        <f t="shared" si="7"/>
        <v>0</v>
      </c>
    </row>
    <row r="154" spans="1:5" ht="12" customHeight="1" thickBot="1">
      <c r="A154" s="25" t="s">
        <v>16</v>
      </c>
      <c r="B154" s="60" t="s">
        <v>368</v>
      </c>
      <c r="C154" s="228">
        <f>+C129+C133+C140+C146+C152+C153</f>
        <v>147145089</v>
      </c>
      <c r="D154" s="241">
        <f>+D129+D133+D140+D146+D152+D153</f>
        <v>37440934</v>
      </c>
      <c r="E154" s="222">
        <f>+E129+E133+E140+E146+E152+E153</f>
        <v>184586023</v>
      </c>
    </row>
    <row r="155" spans="1:5" ht="15" customHeight="1" thickBot="1">
      <c r="A155" s="189" t="s">
        <v>17</v>
      </c>
      <c r="B155" s="138" t="s">
        <v>367</v>
      </c>
      <c r="C155" s="228">
        <f>+C128+C154</f>
        <v>842272623</v>
      </c>
      <c r="D155" s="241">
        <f>+D128+D154</f>
        <v>647815379</v>
      </c>
      <c r="E155" s="222">
        <f>+E128+E154</f>
        <v>1490088002</v>
      </c>
    </row>
    <row r="156" spans="1:5" ht="13.5" thickBot="1">
      <c r="A156" s="141"/>
      <c r="B156" s="142"/>
      <c r="C156" s="143"/>
      <c r="D156" s="143"/>
      <c r="E156" s="143"/>
    </row>
    <row r="157" spans="1:5" ht="15" customHeight="1" thickBot="1">
      <c r="A157" s="99" t="s">
        <v>403</v>
      </c>
      <c r="B157" s="100"/>
      <c r="C157" s="274">
        <v>84</v>
      </c>
      <c r="D157" s="274">
        <v>3</v>
      </c>
      <c r="E157" s="290">
        <f>C157+D157</f>
        <v>87</v>
      </c>
    </row>
    <row r="158" spans="1:5" ht="14.25" customHeight="1" thickBot="1">
      <c r="A158" s="99" t="s">
        <v>123</v>
      </c>
      <c r="B158" s="100"/>
      <c r="C158" s="274">
        <v>80</v>
      </c>
      <c r="D158" s="274"/>
      <c r="E158" s="290">
        <f>C158+D158</f>
        <v>80</v>
      </c>
    </row>
  </sheetData>
  <sheetProtection sheet="1"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E5" sqref="E5"/>
    </sheetView>
  </sheetViews>
  <sheetFormatPr defaultColWidth="9.00390625" defaultRowHeight="12.75"/>
  <cols>
    <col min="1" max="1" width="16.125" style="144" customWidth="1"/>
    <col min="2" max="2" width="62.00390625" style="145" customWidth="1"/>
    <col min="3" max="3" width="14.125" style="146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3"/>
      <c r="B1" s="85"/>
      <c r="E1" s="265" t="s">
        <v>474</v>
      </c>
    </row>
    <row r="2" spans="1:5" s="53" customFormat="1" ht="21" customHeight="1" thickBot="1">
      <c r="A2" s="266" t="s">
        <v>44</v>
      </c>
      <c r="B2" s="494" t="s">
        <v>125</v>
      </c>
      <c r="C2" s="494"/>
      <c r="D2" s="494"/>
      <c r="E2" s="267" t="s">
        <v>38</v>
      </c>
    </row>
    <row r="3" spans="1:5" s="53" customFormat="1" ht="24.75" thickBot="1">
      <c r="A3" s="266" t="s">
        <v>121</v>
      </c>
      <c r="B3" s="494" t="s">
        <v>316</v>
      </c>
      <c r="C3" s="494"/>
      <c r="D3" s="494"/>
      <c r="E3" s="268" t="s">
        <v>42</v>
      </c>
    </row>
    <row r="4" spans="1:5" s="54" customFormat="1" ht="15.75" customHeight="1" thickBot="1">
      <c r="A4" s="86"/>
      <c r="B4" s="86"/>
      <c r="C4" s="87"/>
      <c r="E4" s="87" t="str">
        <f>'3.1. sz. mell'!E4</f>
        <v>Forintban!</v>
      </c>
    </row>
    <row r="5" spans="1:5" ht="36.75" thickBot="1">
      <c r="A5" s="157" t="s">
        <v>122</v>
      </c>
      <c r="B5" s="88" t="s">
        <v>491</v>
      </c>
      <c r="C5" s="302" t="s">
        <v>416</v>
      </c>
      <c r="D5" s="302" t="s">
        <v>471</v>
      </c>
      <c r="E5" s="303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7" t="s">
        <v>382</v>
      </c>
      <c r="B6" s="78" t="s">
        <v>383</v>
      </c>
      <c r="C6" s="78" t="s">
        <v>384</v>
      </c>
      <c r="D6" s="269" t="s">
        <v>386</v>
      </c>
      <c r="E6" s="313" t="s">
        <v>483</v>
      </c>
    </row>
    <row r="7" spans="1:5" s="50" customFormat="1" ht="15.75" customHeight="1" thickBot="1">
      <c r="A7" s="491" t="s">
        <v>39</v>
      </c>
      <c r="B7" s="492"/>
      <c r="C7" s="492"/>
      <c r="D7" s="492"/>
      <c r="E7" s="493"/>
    </row>
    <row r="8" spans="1:5" s="50" customFormat="1" ht="12" customHeight="1" thickBot="1">
      <c r="A8" s="25" t="s">
        <v>7</v>
      </c>
      <c r="B8" s="19" t="s">
        <v>147</v>
      </c>
      <c r="C8" s="150">
        <f>+C9+C10+C11+C12+C13+C14</f>
        <v>0</v>
      </c>
      <c r="D8" s="234">
        <f>+D9+D10+D11+D12+D13+D14</f>
        <v>0</v>
      </c>
      <c r="E8" s="102">
        <f>+E9+E10+E11+E12+E13+E14</f>
        <v>0</v>
      </c>
    </row>
    <row r="9" spans="1:5" s="55" customFormat="1" ht="12" customHeight="1">
      <c r="A9" s="178" t="s">
        <v>63</v>
      </c>
      <c r="B9" s="164" t="s">
        <v>148</v>
      </c>
      <c r="C9" s="152"/>
      <c r="D9" s="235"/>
      <c r="E9" s="191">
        <f aca="true" t="shared" si="0" ref="E9:E14">C9+D9</f>
        <v>0</v>
      </c>
    </row>
    <row r="10" spans="1:5" s="56" customFormat="1" ht="12" customHeight="1">
      <c r="A10" s="179" t="s">
        <v>64</v>
      </c>
      <c r="B10" s="165" t="s">
        <v>149</v>
      </c>
      <c r="C10" s="151"/>
      <c r="D10" s="236"/>
      <c r="E10" s="283">
        <f t="shared" si="0"/>
        <v>0</v>
      </c>
    </row>
    <row r="11" spans="1:5" s="56" customFormat="1" ht="12" customHeight="1">
      <c r="A11" s="179" t="s">
        <v>65</v>
      </c>
      <c r="B11" s="165" t="s">
        <v>150</v>
      </c>
      <c r="C11" s="151"/>
      <c r="D11" s="236"/>
      <c r="E11" s="283">
        <f t="shared" si="0"/>
        <v>0</v>
      </c>
    </row>
    <row r="12" spans="1:5" s="56" customFormat="1" ht="12" customHeight="1">
      <c r="A12" s="179" t="s">
        <v>66</v>
      </c>
      <c r="B12" s="165" t="s">
        <v>151</v>
      </c>
      <c r="C12" s="151"/>
      <c r="D12" s="236"/>
      <c r="E12" s="283">
        <f t="shared" si="0"/>
        <v>0</v>
      </c>
    </row>
    <row r="13" spans="1:5" s="56" customFormat="1" ht="12" customHeight="1">
      <c r="A13" s="179" t="s">
        <v>83</v>
      </c>
      <c r="B13" s="165" t="s">
        <v>390</v>
      </c>
      <c r="C13" s="151"/>
      <c r="D13" s="236"/>
      <c r="E13" s="283">
        <f t="shared" si="0"/>
        <v>0</v>
      </c>
    </row>
    <row r="14" spans="1:5" s="55" customFormat="1" ht="12" customHeight="1" thickBot="1">
      <c r="A14" s="180" t="s">
        <v>67</v>
      </c>
      <c r="B14" s="166" t="s">
        <v>328</v>
      </c>
      <c r="C14" s="151"/>
      <c r="D14" s="236"/>
      <c r="E14" s="283">
        <f t="shared" si="0"/>
        <v>0</v>
      </c>
    </row>
    <row r="15" spans="1:5" s="55" customFormat="1" ht="12" customHeight="1" thickBot="1">
      <c r="A15" s="25" t="s">
        <v>8</v>
      </c>
      <c r="B15" s="103" t="s">
        <v>152</v>
      </c>
      <c r="C15" s="150">
        <f>+C16+C17+C18+C19+C20</f>
        <v>0</v>
      </c>
      <c r="D15" s="234">
        <f>+D16+D17+D18+D19+D20</f>
        <v>0</v>
      </c>
      <c r="E15" s="102">
        <f>+E16+E17+E18+E19+E20</f>
        <v>0</v>
      </c>
    </row>
    <row r="16" spans="1:5" s="55" customFormat="1" ht="12" customHeight="1">
      <c r="A16" s="178" t="s">
        <v>69</v>
      </c>
      <c r="B16" s="164" t="s">
        <v>153</v>
      </c>
      <c r="C16" s="152"/>
      <c r="D16" s="235"/>
      <c r="E16" s="191">
        <f aca="true" t="shared" si="1" ref="E16:E21">C16+D16</f>
        <v>0</v>
      </c>
    </row>
    <row r="17" spans="1:5" s="55" customFormat="1" ht="12" customHeight="1">
      <c r="A17" s="179" t="s">
        <v>70</v>
      </c>
      <c r="B17" s="165" t="s">
        <v>154</v>
      </c>
      <c r="C17" s="151"/>
      <c r="D17" s="236"/>
      <c r="E17" s="283">
        <f t="shared" si="1"/>
        <v>0</v>
      </c>
    </row>
    <row r="18" spans="1:5" s="55" customFormat="1" ht="12" customHeight="1">
      <c r="A18" s="179" t="s">
        <v>71</v>
      </c>
      <c r="B18" s="165" t="s">
        <v>319</v>
      </c>
      <c r="C18" s="151"/>
      <c r="D18" s="236"/>
      <c r="E18" s="283">
        <f t="shared" si="1"/>
        <v>0</v>
      </c>
    </row>
    <row r="19" spans="1:5" s="55" customFormat="1" ht="12" customHeight="1">
      <c r="A19" s="179" t="s">
        <v>72</v>
      </c>
      <c r="B19" s="165" t="s">
        <v>320</v>
      </c>
      <c r="C19" s="151"/>
      <c r="D19" s="236"/>
      <c r="E19" s="283">
        <f t="shared" si="1"/>
        <v>0</v>
      </c>
    </row>
    <row r="20" spans="1:5" s="55" customFormat="1" ht="12" customHeight="1">
      <c r="A20" s="179" t="s">
        <v>73</v>
      </c>
      <c r="B20" s="165" t="s">
        <v>155</v>
      </c>
      <c r="C20" s="151"/>
      <c r="D20" s="236"/>
      <c r="E20" s="283">
        <f t="shared" si="1"/>
        <v>0</v>
      </c>
    </row>
    <row r="21" spans="1:5" s="56" customFormat="1" ht="12" customHeight="1" thickBot="1">
      <c r="A21" s="180" t="s">
        <v>79</v>
      </c>
      <c r="B21" s="166" t="s">
        <v>156</v>
      </c>
      <c r="C21" s="153"/>
      <c r="D21" s="237"/>
      <c r="E21" s="284">
        <f t="shared" si="1"/>
        <v>0</v>
      </c>
    </row>
    <row r="22" spans="1:5" s="56" customFormat="1" ht="12" customHeight="1" thickBot="1">
      <c r="A22" s="25" t="s">
        <v>9</v>
      </c>
      <c r="B22" s="19" t="s">
        <v>157</v>
      </c>
      <c r="C22" s="150">
        <f>+C23+C24+C25+C26+C27</f>
        <v>0</v>
      </c>
      <c r="D22" s="234">
        <f>+D23+D24+D25+D26+D27</f>
        <v>0</v>
      </c>
      <c r="E22" s="102">
        <f>+E23+E24+E25+E26+E27</f>
        <v>0</v>
      </c>
    </row>
    <row r="23" spans="1:5" s="56" customFormat="1" ht="12" customHeight="1">
      <c r="A23" s="178" t="s">
        <v>52</v>
      </c>
      <c r="B23" s="164" t="s">
        <v>158</v>
      </c>
      <c r="C23" s="152"/>
      <c r="D23" s="235"/>
      <c r="E23" s="191">
        <f aca="true" t="shared" si="2" ref="E23:E64">C23+D23</f>
        <v>0</v>
      </c>
    </row>
    <row r="24" spans="1:5" s="55" customFormat="1" ht="12" customHeight="1">
      <c r="A24" s="179" t="s">
        <v>53</v>
      </c>
      <c r="B24" s="165" t="s">
        <v>159</v>
      </c>
      <c r="C24" s="151"/>
      <c r="D24" s="236"/>
      <c r="E24" s="283">
        <f t="shared" si="2"/>
        <v>0</v>
      </c>
    </row>
    <row r="25" spans="1:5" s="56" customFormat="1" ht="12" customHeight="1">
      <c r="A25" s="179" t="s">
        <v>54</v>
      </c>
      <c r="B25" s="165" t="s">
        <v>321</v>
      </c>
      <c r="C25" s="151"/>
      <c r="D25" s="236"/>
      <c r="E25" s="283">
        <f t="shared" si="2"/>
        <v>0</v>
      </c>
    </row>
    <row r="26" spans="1:5" s="56" customFormat="1" ht="12" customHeight="1">
      <c r="A26" s="179" t="s">
        <v>55</v>
      </c>
      <c r="B26" s="165" t="s">
        <v>322</v>
      </c>
      <c r="C26" s="151"/>
      <c r="D26" s="236"/>
      <c r="E26" s="283">
        <f t="shared" si="2"/>
        <v>0</v>
      </c>
    </row>
    <row r="27" spans="1:5" s="56" customFormat="1" ht="12" customHeight="1">
      <c r="A27" s="179" t="s">
        <v>96</v>
      </c>
      <c r="B27" s="165" t="s">
        <v>160</v>
      </c>
      <c r="C27" s="151"/>
      <c r="D27" s="236"/>
      <c r="E27" s="283">
        <f t="shared" si="2"/>
        <v>0</v>
      </c>
    </row>
    <row r="28" spans="1:5" s="56" customFormat="1" ht="12" customHeight="1" thickBot="1">
      <c r="A28" s="180" t="s">
        <v>97</v>
      </c>
      <c r="B28" s="166" t="s">
        <v>161</v>
      </c>
      <c r="C28" s="153"/>
      <c r="D28" s="237"/>
      <c r="E28" s="284">
        <f t="shared" si="2"/>
        <v>0</v>
      </c>
    </row>
    <row r="29" spans="1:5" s="56" customFormat="1" ht="12" customHeight="1" thickBot="1">
      <c r="A29" s="25" t="s">
        <v>98</v>
      </c>
      <c r="B29" s="19" t="s">
        <v>469</v>
      </c>
      <c r="C29" s="156">
        <f>+C30+C31+C32+C33+C34+C35+C36</f>
        <v>0</v>
      </c>
      <c r="D29" s="156">
        <f>+D30+D31+D32+D33+D34+D35+D36</f>
        <v>0</v>
      </c>
      <c r="E29" s="190">
        <f>+E30+E31+E32+E33+E34+E35+E36</f>
        <v>0</v>
      </c>
    </row>
    <row r="30" spans="1:5" s="56" customFormat="1" ht="12" customHeight="1">
      <c r="A30" s="178" t="s">
        <v>162</v>
      </c>
      <c r="B30" s="164" t="s">
        <v>462</v>
      </c>
      <c r="C30" s="152"/>
      <c r="D30" s="152"/>
      <c r="E30" s="191">
        <f t="shared" si="2"/>
        <v>0</v>
      </c>
    </row>
    <row r="31" spans="1:5" s="56" customFormat="1" ht="12" customHeight="1">
      <c r="A31" s="179" t="s">
        <v>163</v>
      </c>
      <c r="B31" s="165" t="s">
        <v>463</v>
      </c>
      <c r="C31" s="151"/>
      <c r="D31" s="151"/>
      <c r="E31" s="283">
        <f t="shared" si="2"/>
        <v>0</v>
      </c>
    </row>
    <row r="32" spans="1:5" s="56" customFormat="1" ht="12" customHeight="1">
      <c r="A32" s="179" t="s">
        <v>164</v>
      </c>
      <c r="B32" s="165" t="s">
        <v>464</v>
      </c>
      <c r="C32" s="151"/>
      <c r="D32" s="151"/>
      <c r="E32" s="283">
        <f t="shared" si="2"/>
        <v>0</v>
      </c>
    </row>
    <row r="33" spans="1:5" s="56" customFormat="1" ht="12" customHeight="1">
      <c r="A33" s="179" t="s">
        <v>165</v>
      </c>
      <c r="B33" s="165" t="s">
        <v>465</v>
      </c>
      <c r="C33" s="151"/>
      <c r="D33" s="151"/>
      <c r="E33" s="283">
        <f t="shared" si="2"/>
        <v>0</v>
      </c>
    </row>
    <row r="34" spans="1:5" s="56" customFormat="1" ht="12" customHeight="1">
      <c r="A34" s="179" t="s">
        <v>466</v>
      </c>
      <c r="B34" s="165" t="s">
        <v>166</v>
      </c>
      <c r="C34" s="151"/>
      <c r="D34" s="151"/>
      <c r="E34" s="283">
        <f t="shared" si="2"/>
        <v>0</v>
      </c>
    </row>
    <row r="35" spans="1:5" s="56" customFormat="1" ht="12" customHeight="1">
      <c r="A35" s="179" t="s">
        <v>467</v>
      </c>
      <c r="B35" s="165" t="s">
        <v>167</v>
      </c>
      <c r="C35" s="151"/>
      <c r="D35" s="151"/>
      <c r="E35" s="283">
        <f t="shared" si="2"/>
        <v>0</v>
      </c>
    </row>
    <row r="36" spans="1:5" s="56" customFormat="1" ht="12" customHeight="1" thickBot="1">
      <c r="A36" s="180" t="s">
        <v>468</v>
      </c>
      <c r="B36" s="166" t="s">
        <v>168</v>
      </c>
      <c r="C36" s="153"/>
      <c r="D36" s="153"/>
      <c r="E36" s="284">
        <f t="shared" si="2"/>
        <v>0</v>
      </c>
    </row>
    <row r="37" spans="1:5" s="56" customFormat="1" ht="12" customHeight="1" thickBot="1">
      <c r="A37" s="25" t="s">
        <v>11</v>
      </c>
      <c r="B37" s="19" t="s">
        <v>329</v>
      </c>
      <c r="C37" s="150">
        <f>SUM(C38:C48)</f>
        <v>0</v>
      </c>
      <c r="D37" s="234">
        <f>SUM(D38:D48)</f>
        <v>0</v>
      </c>
      <c r="E37" s="102">
        <f>SUM(E38:E48)</f>
        <v>0</v>
      </c>
    </row>
    <row r="38" spans="1:5" s="56" customFormat="1" ht="12" customHeight="1">
      <c r="A38" s="178" t="s">
        <v>56</v>
      </c>
      <c r="B38" s="164" t="s">
        <v>171</v>
      </c>
      <c r="C38" s="152"/>
      <c r="D38" s="235"/>
      <c r="E38" s="191">
        <f t="shared" si="2"/>
        <v>0</v>
      </c>
    </row>
    <row r="39" spans="1:5" s="56" customFormat="1" ht="12" customHeight="1">
      <c r="A39" s="179" t="s">
        <v>57</v>
      </c>
      <c r="B39" s="165" t="s">
        <v>172</v>
      </c>
      <c r="C39" s="151"/>
      <c r="D39" s="236"/>
      <c r="E39" s="283">
        <f t="shared" si="2"/>
        <v>0</v>
      </c>
    </row>
    <row r="40" spans="1:5" s="56" customFormat="1" ht="12" customHeight="1">
      <c r="A40" s="179" t="s">
        <v>58</v>
      </c>
      <c r="B40" s="165" t="s">
        <v>173</v>
      </c>
      <c r="C40" s="151"/>
      <c r="D40" s="236"/>
      <c r="E40" s="283">
        <f t="shared" si="2"/>
        <v>0</v>
      </c>
    </row>
    <row r="41" spans="1:5" s="56" customFormat="1" ht="12" customHeight="1">
      <c r="A41" s="179" t="s">
        <v>100</v>
      </c>
      <c r="B41" s="165" t="s">
        <v>174</v>
      </c>
      <c r="C41" s="151"/>
      <c r="D41" s="236"/>
      <c r="E41" s="283">
        <f t="shared" si="2"/>
        <v>0</v>
      </c>
    </row>
    <row r="42" spans="1:5" s="56" customFormat="1" ht="12" customHeight="1">
      <c r="A42" s="179" t="s">
        <v>101</v>
      </c>
      <c r="B42" s="165" t="s">
        <v>175</v>
      </c>
      <c r="C42" s="151"/>
      <c r="D42" s="236"/>
      <c r="E42" s="283">
        <f t="shared" si="2"/>
        <v>0</v>
      </c>
    </row>
    <row r="43" spans="1:5" s="56" customFormat="1" ht="12" customHeight="1">
      <c r="A43" s="179" t="s">
        <v>102</v>
      </c>
      <c r="B43" s="165" t="s">
        <v>176</v>
      </c>
      <c r="C43" s="151"/>
      <c r="D43" s="236"/>
      <c r="E43" s="283">
        <f t="shared" si="2"/>
        <v>0</v>
      </c>
    </row>
    <row r="44" spans="1:5" s="56" customFormat="1" ht="12" customHeight="1">
      <c r="A44" s="179" t="s">
        <v>103</v>
      </c>
      <c r="B44" s="165" t="s">
        <v>177</v>
      </c>
      <c r="C44" s="151"/>
      <c r="D44" s="236"/>
      <c r="E44" s="283">
        <f t="shared" si="2"/>
        <v>0</v>
      </c>
    </row>
    <row r="45" spans="1:5" s="56" customFormat="1" ht="12" customHeight="1">
      <c r="A45" s="179" t="s">
        <v>104</v>
      </c>
      <c r="B45" s="165" t="s">
        <v>178</v>
      </c>
      <c r="C45" s="151"/>
      <c r="D45" s="236"/>
      <c r="E45" s="283">
        <f t="shared" si="2"/>
        <v>0</v>
      </c>
    </row>
    <row r="46" spans="1:5" s="56" customFormat="1" ht="12" customHeight="1">
      <c r="A46" s="179" t="s">
        <v>169</v>
      </c>
      <c r="B46" s="165" t="s">
        <v>179</v>
      </c>
      <c r="C46" s="154"/>
      <c r="D46" s="270"/>
      <c r="E46" s="285">
        <f t="shared" si="2"/>
        <v>0</v>
      </c>
    </row>
    <row r="47" spans="1:5" s="56" customFormat="1" ht="12" customHeight="1">
      <c r="A47" s="180" t="s">
        <v>170</v>
      </c>
      <c r="B47" s="166" t="s">
        <v>331</v>
      </c>
      <c r="C47" s="155"/>
      <c r="D47" s="271"/>
      <c r="E47" s="286">
        <f t="shared" si="2"/>
        <v>0</v>
      </c>
    </row>
    <row r="48" spans="1:5" s="56" customFormat="1" ht="12" customHeight="1" thickBot="1">
      <c r="A48" s="180" t="s">
        <v>330</v>
      </c>
      <c r="B48" s="166" t="s">
        <v>180</v>
      </c>
      <c r="C48" s="155"/>
      <c r="D48" s="271"/>
      <c r="E48" s="286">
        <f t="shared" si="2"/>
        <v>0</v>
      </c>
    </row>
    <row r="49" spans="1:5" s="56" customFormat="1" ht="12" customHeight="1" thickBot="1">
      <c r="A49" s="25" t="s">
        <v>12</v>
      </c>
      <c r="B49" s="19" t="s">
        <v>181</v>
      </c>
      <c r="C49" s="150">
        <f>SUM(C50:C54)</f>
        <v>0</v>
      </c>
      <c r="D49" s="234">
        <f>SUM(D50:D54)</f>
        <v>0</v>
      </c>
      <c r="E49" s="102">
        <f>SUM(E50:E54)</f>
        <v>0</v>
      </c>
    </row>
    <row r="50" spans="1:5" s="56" customFormat="1" ht="12" customHeight="1">
      <c r="A50" s="178" t="s">
        <v>59</v>
      </c>
      <c r="B50" s="164" t="s">
        <v>185</v>
      </c>
      <c r="C50" s="203"/>
      <c r="D50" s="272"/>
      <c r="E50" s="287">
        <f t="shared" si="2"/>
        <v>0</v>
      </c>
    </row>
    <row r="51" spans="1:5" s="56" customFormat="1" ht="12" customHeight="1">
      <c r="A51" s="179" t="s">
        <v>60</v>
      </c>
      <c r="B51" s="165" t="s">
        <v>186</v>
      </c>
      <c r="C51" s="154"/>
      <c r="D51" s="270"/>
      <c r="E51" s="285">
        <f t="shared" si="2"/>
        <v>0</v>
      </c>
    </row>
    <row r="52" spans="1:5" s="56" customFormat="1" ht="12" customHeight="1">
      <c r="A52" s="179" t="s">
        <v>182</v>
      </c>
      <c r="B52" s="165" t="s">
        <v>187</v>
      </c>
      <c r="C52" s="154"/>
      <c r="D52" s="270"/>
      <c r="E52" s="285">
        <f t="shared" si="2"/>
        <v>0</v>
      </c>
    </row>
    <row r="53" spans="1:5" s="56" customFormat="1" ht="12" customHeight="1">
      <c r="A53" s="179" t="s">
        <v>183</v>
      </c>
      <c r="B53" s="165" t="s">
        <v>188</v>
      </c>
      <c r="C53" s="154"/>
      <c r="D53" s="270"/>
      <c r="E53" s="285">
        <f t="shared" si="2"/>
        <v>0</v>
      </c>
    </row>
    <row r="54" spans="1:5" s="56" customFormat="1" ht="12" customHeight="1" thickBot="1">
      <c r="A54" s="180" t="s">
        <v>184</v>
      </c>
      <c r="B54" s="166" t="s">
        <v>189</v>
      </c>
      <c r="C54" s="155"/>
      <c r="D54" s="271"/>
      <c r="E54" s="286">
        <f t="shared" si="2"/>
        <v>0</v>
      </c>
    </row>
    <row r="55" spans="1:5" s="56" customFormat="1" ht="12" customHeight="1" thickBot="1">
      <c r="A55" s="25" t="s">
        <v>105</v>
      </c>
      <c r="B55" s="19" t="s">
        <v>190</v>
      </c>
      <c r="C55" s="150">
        <f>SUM(C56:C58)</f>
        <v>0</v>
      </c>
      <c r="D55" s="234">
        <f>SUM(D56:D58)</f>
        <v>0</v>
      </c>
      <c r="E55" s="102">
        <f>SUM(E56:E58)</f>
        <v>0</v>
      </c>
    </row>
    <row r="56" spans="1:5" s="56" customFormat="1" ht="12" customHeight="1">
      <c r="A56" s="178" t="s">
        <v>61</v>
      </c>
      <c r="B56" s="164" t="s">
        <v>191</v>
      </c>
      <c r="C56" s="152"/>
      <c r="D56" s="235"/>
      <c r="E56" s="191">
        <f t="shared" si="2"/>
        <v>0</v>
      </c>
    </row>
    <row r="57" spans="1:5" s="56" customFormat="1" ht="12" customHeight="1">
      <c r="A57" s="179" t="s">
        <v>62</v>
      </c>
      <c r="B57" s="165" t="s">
        <v>323</v>
      </c>
      <c r="C57" s="151"/>
      <c r="D57" s="236"/>
      <c r="E57" s="283">
        <f t="shared" si="2"/>
        <v>0</v>
      </c>
    </row>
    <row r="58" spans="1:5" s="56" customFormat="1" ht="12" customHeight="1">
      <c r="A58" s="179" t="s">
        <v>194</v>
      </c>
      <c r="B58" s="165" t="s">
        <v>192</v>
      </c>
      <c r="C58" s="151"/>
      <c r="D58" s="236"/>
      <c r="E58" s="283">
        <f t="shared" si="2"/>
        <v>0</v>
      </c>
    </row>
    <row r="59" spans="1:5" s="56" customFormat="1" ht="12" customHeight="1" thickBot="1">
      <c r="A59" s="180" t="s">
        <v>195</v>
      </c>
      <c r="B59" s="166" t="s">
        <v>193</v>
      </c>
      <c r="C59" s="153"/>
      <c r="D59" s="237"/>
      <c r="E59" s="284">
        <f t="shared" si="2"/>
        <v>0</v>
      </c>
    </row>
    <row r="60" spans="1:5" s="56" customFormat="1" ht="12" customHeight="1" thickBot="1">
      <c r="A60" s="25" t="s">
        <v>14</v>
      </c>
      <c r="B60" s="103" t="s">
        <v>196</v>
      </c>
      <c r="C60" s="150">
        <f>SUM(C61:C63)</f>
        <v>0</v>
      </c>
      <c r="D60" s="234">
        <f>SUM(D61:D63)</f>
        <v>0</v>
      </c>
      <c r="E60" s="102">
        <f>SUM(E61:E63)</f>
        <v>0</v>
      </c>
    </row>
    <row r="61" spans="1:5" s="56" customFormat="1" ht="12" customHeight="1">
      <c r="A61" s="178" t="s">
        <v>106</v>
      </c>
      <c r="B61" s="164" t="s">
        <v>198</v>
      </c>
      <c r="C61" s="154"/>
      <c r="D61" s="270"/>
      <c r="E61" s="285">
        <f t="shared" si="2"/>
        <v>0</v>
      </c>
    </row>
    <row r="62" spans="1:5" s="56" customFormat="1" ht="12" customHeight="1">
      <c r="A62" s="179" t="s">
        <v>107</v>
      </c>
      <c r="B62" s="165" t="s">
        <v>324</v>
      </c>
      <c r="C62" s="154"/>
      <c r="D62" s="270"/>
      <c r="E62" s="285">
        <f t="shared" si="2"/>
        <v>0</v>
      </c>
    </row>
    <row r="63" spans="1:5" s="56" customFormat="1" ht="12" customHeight="1">
      <c r="A63" s="179" t="s">
        <v>129</v>
      </c>
      <c r="B63" s="165" t="s">
        <v>199</v>
      </c>
      <c r="C63" s="154"/>
      <c r="D63" s="270"/>
      <c r="E63" s="285">
        <f t="shared" si="2"/>
        <v>0</v>
      </c>
    </row>
    <row r="64" spans="1:5" s="56" customFormat="1" ht="12" customHeight="1" thickBot="1">
      <c r="A64" s="180" t="s">
        <v>197</v>
      </c>
      <c r="B64" s="166" t="s">
        <v>200</v>
      </c>
      <c r="C64" s="154"/>
      <c r="D64" s="270"/>
      <c r="E64" s="285">
        <f t="shared" si="2"/>
        <v>0</v>
      </c>
    </row>
    <row r="65" spans="1:5" s="56" customFormat="1" ht="12" customHeight="1" thickBot="1">
      <c r="A65" s="25" t="s">
        <v>15</v>
      </c>
      <c r="B65" s="19" t="s">
        <v>201</v>
      </c>
      <c r="C65" s="156">
        <f>+C8+C15+C22+C29+C37+C49+C55+C60</f>
        <v>0</v>
      </c>
      <c r="D65" s="238">
        <f>+D8+D15+D22+D29+D37+D49+D55+D60</f>
        <v>0</v>
      </c>
      <c r="E65" s="190">
        <f>+E8+E15+E22+E29+E37+E49+E55+E60</f>
        <v>0</v>
      </c>
    </row>
    <row r="66" spans="1:5" s="56" customFormat="1" ht="12" customHeight="1" thickBot="1">
      <c r="A66" s="181" t="s">
        <v>292</v>
      </c>
      <c r="B66" s="103" t="s">
        <v>203</v>
      </c>
      <c r="C66" s="150">
        <f>SUM(C67:C69)</f>
        <v>0</v>
      </c>
      <c r="D66" s="234">
        <f>SUM(D67:D69)</f>
        <v>0</v>
      </c>
      <c r="E66" s="102">
        <f>SUM(E67:E69)</f>
        <v>0</v>
      </c>
    </row>
    <row r="67" spans="1:5" s="56" customFormat="1" ht="12" customHeight="1">
      <c r="A67" s="178" t="s">
        <v>234</v>
      </c>
      <c r="B67" s="164" t="s">
        <v>204</v>
      </c>
      <c r="C67" s="154"/>
      <c r="D67" s="270"/>
      <c r="E67" s="285">
        <f>C67+D67</f>
        <v>0</v>
      </c>
    </row>
    <row r="68" spans="1:5" s="56" customFormat="1" ht="12" customHeight="1">
      <c r="A68" s="179" t="s">
        <v>243</v>
      </c>
      <c r="B68" s="165" t="s">
        <v>205</v>
      </c>
      <c r="C68" s="154"/>
      <c r="D68" s="270"/>
      <c r="E68" s="285">
        <f>C68+D68</f>
        <v>0</v>
      </c>
    </row>
    <row r="69" spans="1:5" s="56" customFormat="1" ht="12" customHeight="1" thickBot="1">
      <c r="A69" s="180" t="s">
        <v>244</v>
      </c>
      <c r="B69" s="167" t="s">
        <v>206</v>
      </c>
      <c r="C69" s="154"/>
      <c r="D69" s="273"/>
      <c r="E69" s="285">
        <f>C69+D69</f>
        <v>0</v>
      </c>
    </row>
    <row r="70" spans="1:5" s="56" customFormat="1" ht="12" customHeight="1" thickBot="1">
      <c r="A70" s="181" t="s">
        <v>207</v>
      </c>
      <c r="B70" s="103" t="s">
        <v>208</v>
      </c>
      <c r="C70" s="150">
        <f>SUM(C71:C74)</f>
        <v>0</v>
      </c>
      <c r="D70" s="150">
        <f>SUM(D71:D74)</f>
        <v>0</v>
      </c>
      <c r="E70" s="102">
        <f>SUM(E71:E74)</f>
        <v>0</v>
      </c>
    </row>
    <row r="71" spans="1:5" s="56" customFormat="1" ht="12" customHeight="1">
      <c r="A71" s="178" t="s">
        <v>84</v>
      </c>
      <c r="B71" s="164" t="s">
        <v>209</v>
      </c>
      <c r="C71" s="154"/>
      <c r="D71" s="154"/>
      <c r="E71" s="285">
        <f>C71+D71</f>
        <v>0</v>
      </c>
    </row>
    <row r="72" spans="1:5" s="56" customFormat="1" ht="12" customHeight="1">
      <c r="A72" s="179" t="s">
        <v>85</v>
      </c>
      <c r="B72" s="165" t="s">
        <v>210</v>
      </c>
      <c r="C72" s="154"/>
      <c r="D72" s="154"/>
      <c r="E72" s="285">
        <f>C72+D72</f>
        <v>0</v>
      </c>
    </row>
    <row r="73" spans="1:5" s="56" customFormat="1" ht="12" customHeight="1">
      <c r="A73" s="179" t="s">
        <v>235</v>
      </c>
      <c r="B73" s="165" t="s">
        <v>211</v>
      </c>
      <c r="C73" s="154"/>
      <c r="D73" s="154"/>
      <c r="E73" s="285">
        <f>C73+D73</f>
        <v>0</v>
      </c>
    </row>
    <row r="74" spans="1:5" s="56" customFormat="1" ht="12" customHeight="1" thickBot="1">
      <c r="A74" s="180" t="s">
        <v>236</v>
      </c>
      <c r="B74" s="166" t="s">
        <v>212</v>
      </c>
      <c r="C74" s="154"/>
      <c r="D74" s="154"/>
      <c r="E74" s="285">
        <f>C74+D74</f>
        <v>0</v>
      </c>
    </row>
    <row r="75" spans="1:5" s="56" customFormat="1" ht="12" customHeight="1" thickBot="1">
      <c r="A75" s="181" t="s">
        <v>213</v>
      </c>
      <c r="B75" s="103" t="s">
        <v>214</v>
      </c>
      <c r="C75" s="150">
        <f>SUM(C76:C77)</f>
        <v>0</v>
      </c>
      <c r="D75" s="150">
        <f>SUM(D76:D77)</f>
        <v>0</v>
      </c>
      <c r="E75" s="102">
        <f>SUM(E76:E77)</f>
        <v>0</v>
      </c>
    </row>
    <row r="76" spans="1:5" s="56" customFormat="1" ht="12" customHeight="1">
      <c r="A76" s="178" t="s">
        <v>237</v>
      </c>
      <c r="B76" s="164" t="s">
        <v>215</v>
      </c>
      <c r="C76" s="154"/>
      <c r="D76" s="154"/>
      <c r="E76" s="285">
        <f>C76+D76</f>
        <v>0</v>
      </c>
    </row>
    <row r="77" spans="1:5" s="56" customFormat="1" ht="12" customHeight="1" thickBot="1">
      <c r="A77" s="180" t="s">
        <v>238</v>
      </c>
      <c r="B77" s="166" t="s">
        <v>216</v>
      </c>
      <c r="C77" s="154"/>
      <c r="D77" s="154"/>
      <c r="E77" s="285">
        <f>C77+D77</f>
        <v>0</v>
      </c>
    </row>
    <row r="78" spans="1:5" s="55" customFormat="1" ht="12" customHeight="1" thickBot="1">
      <c r="A78" s="181" t="s">
        <v>217</v>
      </c>
      <c r="B78" s="103" t="s">
        <v>218</v>
      </c>
      <c r="C78" s="150">
        <f>SUM(C79:C81)</f>
        <v>0</v>
      </c>
      <c r="D78" s="150">
        <f>SUM(D79:D81)</f>
        <v>0</v>
      </c>
      <c r="E78" s="102">
        <f>SUM(E79:E81)</f>
        <v>0</v>
      </c>
    </row>
    <row r="79" spans="1:5" s="56" customFormat="1" ht="12" customHeight="1">
      <c r="A79" s="178" t="s">
        <v>239</v>
      </c>
      <c r="B79" s="164" t="s">
        <v>219</v>
      </c>
      <c r="C79" s="154"/>
      <c r="D79" s="154"/>
      <c r="E79" s="285">
        <f>C79+D79</f>
        <v>0</v>
      </c>
    </row>
    <row r="80" spans="1:5" s="56" customFormat="1" ht="12" customHeight="1">
      <c r="A80" s="179" t="s">
        <v>240</v>
      </c>
      <c r="B80" s="165" t="s">
        <v>220</v>
      </c>
      <c r="C80" s="154"/>
      <c r="D80" s="154"/>
      <c r="E80" s="285">
        <f>C80+D80</f>
        <v>0</v>
      </c>
    </row>
    <row r="81" spans="1:5" s="56" customFormat="1" ht="12" customHeight="1" thickBot="1">
      <c r="A81" s="180" t="s">
        <v>241</v>
      </c>
      <c r="B81" s="166" t="s">
        <v>221</v>
      </c>
      <c r="C81" s="154"/>
      <c r="D81" s="154"/>
      <c r="E81" s="285">
        <f>C81+D81</f>
        <v>0</v>
      </c>
    </row>
    <row r="82" spans="1:5" s="56" customFormat="1" ht="12" customHeight="1" thickBot="1">
      <c r="A82" s="181" t="s">
        <v>222</v>
      </c>
      <c r="B82" s="103" t="s">
        <v>242</v>
      </c>
      <c r="C82" s="150">
        <f>SUM(C83:C86)</f>
        <v>0</v>
      </c>
      <c r="D82" s="150">
        <f>SUM(D83:D86)</f>
        <v>0</v>
      </c>
      <c r="E82" s="102">
        <f>SUM(E83:E86)</f>
        <v>0</v>
      </c>
    </row>
    <row r="83" spans="1:5" s="56" customFormat="1" ht="12" customHeight="1">
      <c r="A83" s="182" t="s">
        <v>223</v>
      </c>
      <c r="B83" s="164" t="s">
        <v>224</v>
      </c>
      <c r="C83" s="154"/>
      <c r="D83" s="154"/>
      <c r="E83" s="285">
        <f aca="true" t="shared" si="3" ref="E83:E88">C83+D83</f>
        <v>0</v>
      </c>
    </row>
    <row r="84" spans="1:5" s="56" customFormat="1" ht="12" customHeight="1">
      <c r="A84" s="183" t="s">
        <v>225</v>
      </c>
      <c r="B84" s="165" t="s">
        <v>226</v>
      </c>
      <c r="C84" s="154"/>
      <c r="D84" s="154"/>
      <c r="E84" s="285">
        <f t="shared" si="3"/>
        <v>0</v>
      </c>
    </row>
    <row r="85" spans="1:5" s="56" customFormat="1" ht="12" customHeight="1">
      <c r="A85" s="183" t="s">
        <v>227</v>
      </c>
      <c r="B85" s="165" t="s">
        <v>228</v>
      </c>
      <c r="C85" s="154"/>
      <c r="D85" s="154"/>
      <c r="E85" s="285">
        <f t="shared" si="3"/>
        <v>0</v>
      </c>
    </row>
    <row r="86" spans="1:5" s="55" customFormat="1" ht="12" customHeight="1" thickBot="1">
      <c r="A86" s="184" t="s">
        <v>229</v>
      </c>
      <c r="B86" s="166" t="s">
        <v>230</v>
      </c>
      <c r="C86" s="154"/>
      <c r="D86" s="154"/>
      <c r="E86" s="285">
        <f t="shared" si="3"/>
        <v>0</v>
      </c>
    </row>
    <row r="87" spans="1:5" s="55" customFormat="1" ht="12" customHeight="1" thickBot="1">
      <c r="A87" s="181" t="s">
        <v>231</v>
      </c>
      <c r="B87" s="103" t="s">
        <v>370</v>
      </c>
      <c r="C87" s="206"/>
      <c r="D87" s="206"/>
      <c r="E87" s="102">
        <f t="shared" si="3"/>
        <v>0</v>
      </c>
    </row>
    <row r="88" spans="1:5" s="55" customFormat="1" ht="12" customHeight="1" thickBot="1">
      <c r="A88" s="181" t="s">
        <v>391</v>
      </c>
      <c r="B88" s="103" t="s">
        <v>232</v>
      </c>
      <c r="C88" s="206"/>
      <c r="D88" s="206"/>
      <c r="E88" s="102">
        <f t="shared" si="3"/>
        <v>0</v>
      </c>
    </row>
    <row r="89" spans="1:5" s="55" customFormat="1" ht="12" customHeight="1" thickBot="1">
      <c r="A89" s="181" t="s">
        <v>392</v>
      </c>
      <c r="B89" s="171" t="s">
        <v>373</v>
      </c>
      <c r="C89" s="156">
        <f>+C66+C70+C75+C78+C82+C88+C87</f>
        <v>0</v>
      </c>
      <c r="D89" s="156">
        <f>+D66+D70+D75+D78+D82+D88+D87</f>
        <v>0</v>
      </c>
      <c r="E89" s="190">
        <f>+E66+E70+E75+E78+E82+E88+E87</f>
        <v>0</v>
      </c>
    </row>
    <row r="90" spans="1:5" s="55" customFormat="1" ht="12" customHeight="1" thickBot="1">
      <c r="A90" s="185" t="s">
        <v>393</v>
      </c>
      <c r="B90" s="172" t="s">
        <v>394</v>
      </c>
      <c r="C90" s="156">
        <f>+C65+C89</f>
        <v>0</v>
      </c>
      <c r="D90" s="156">
        <f>+D65+D89</f>
        <v>0</v>
      </c>
      <c r="E90" s="190">
        <f>+E65+E89</f>
        <v>0</v>
      </c>
    </row>
    <row r="91" spans="1:3" s="56" customFormat="1" ht="15" customHeight="1" thickBot="1">
      <c r="A91" s="92"/>
      <c r="B91" s="93"/>
      <c r="C91" s="133"/>
    </row>
    <row r="92" spans="1:5" s="50" customFormat="1" ht="16.5" customHeight="1" thickBot="1">
      <c r="A92" s="491" t="s">
        <v>40</v>
      </c>
      <c r="B92" s="492"/>
      <c r="C92" s="492"/>
      <c r="D92" s="492"/>
      <c r="E92" s="493"/>
    </row>
    <row r="93" spans="1:5" s="57" customFormat="1" ht="12" customHeight="1" thickBot="1">
      <c r="A93" s="158" t="s">
        <v>7</v>
      </c>
      <c r="B93" s="24" t="s">
        <v>398</v>
      </c>
      <c r="C93" s="149">
        <f>+C94+C95+C96+C97+C98+C111</f>
        <v>0</v>
      </c>
      <c r="D93" s="149">
        <f>+D94+D95+D96+D97+D98+D111</f>
        <v>0</v>
      </c>
      <c r="E93" s="219">
        <f>+E94+E95+E96+E97+E98+E111</f>
        <v>0</v>
      </c>
    </row>
    <row r="94" spans="1:5" ht="12" customHeight="1">
      <c r="A94" s="186" t="s">
        <v>63</v>
      </c>
      <c r="B94" s="8" t="s">
        <v>36</v>
      </c>
      <c r="C94" s="223"/>
      <c r="D94" s="223"/>
      <c r="E94" s="288">
        <f aca="true" t="shared" si="4" ref="E94:E113">C94+D94</f>
        <v>0</v>
      </c>
    </row>
    <row r="95" spans="1:5" ht="12" customHeight="1">
      <c r="A95" s="179" t="s">
        <v>64</v>
      </c>
      <c r="B95" s="6" t="s">
        <v>108</v>
      </c>
      <c r="C95" s="151"/>
      <c r="D95" s="151"/>
      <c r="E95" s="283">
        <f t="shared" si="4"/>
        <v>0</v>
      </c>
    </row>
    <row r="96" spans="1:5" ht="12" customHeight="1">
      <c r="A96" s="179" t="s">
        <v>65</v>
      </c>
      <c r="B96" s="6" t="s">
        <v>82</v>
      </c>
      <c r="C96" s="153"/>
      <c r="D96" s="151"/>
      <c r="E96" s="284">
        <f t="shared" si="4"/>
        <v>0</v>
      </c>
    </row>
    <row r="97" spans="1:5" ht="12" customHeight="1">
      <c r="A97" s="179" t="s">
        <v>66</v>
      </c>
      <c r="B97" s="9" t="s">
        <v>109</v>
      </c>
      <c r="C97" s="153"/>
      <c r="D97" s="237"/>
      <c r="E97" s="284">
        <f t="shared" si="4"/>
        <v>0</v>
      </c>
    </row>
    <row r="98" spans="1:5" ht="12" customHeight="1">
      <c r="A98" s="179" t="s">
        <v>74</v>
      </c>
      <c r="B98" s="17" t="s">
        <v>110</v>
      </c>
      <c r="C98" s="153"/>
      <c r="D98" s="237"/>
      <c r="E98" s="284">
        <f t="shared" si="4"/>
        <v>0</v>
      </c>
    </row>
    <row r="99" spans="1:5" ht="12" customHeight="1">
      <c r="A99" s="179" t="s">
        <v>67</v>
      </c>
      <c r="B99" s="6" t="s">
        <v>395</v>
      </c>
      <c r="C99" s="153"/>
      <c r="D99" s="237"/>
      <c r="E99" s="284">
        <f t="shared" si="4"/>
        <v>0</v>
      </c>
    </row>
    <row r="100" spans="1:5" ht="12" customHeight="1">
      <c r="A100" s="179" t="s">
        <v>68</v>
      </c>
      <c r="B100" s="66" t="s">
        <v>336</v>
      </c>
      <c r="C100" s="153"/>
      <c r="D100" s="237"/>
      <c r="E100" s="284">
        <f t="shared" si="4"/>
        <v>0</v>
      </c>
    </row>
    <row r="101" spans="1:5" ht="12" customHeight="1">
      <c r="A101" s="179" t="s">
        <v>75</v>
      </c>
      <c r="B101" s="66" t="s">
        <v>335</v>
      </c>
      <c r="C101" s="153"/>
      <c r="D101" s="237"/>
      <c r="E101" s="284">
        <f t="shared" si="4"/>
        <v>0</v>
      </c>
    </row>
    <row r="102" spans="1:5" ht="12" customHeight="1">
      <c r="A102" s="179" t="s">
        <v>76</v>
      </c>
      <c r="B102" s="66" t="s">
        <v>248</v>
      </c>
      <c r="C102" s="153"/>
      <c r="D102" s="237"/>
      <c r="E102" s="284">
        <f t="shared" si="4"/>
        <v>0</v>
      </c>
    </row>
    <row r="103" spans="1:5" ht="12" customHeight="1">
      <c r="A103" s="179" t="s">
        <v>77</v>
      </c>
      <c r="B103" s="67" t="s">
        <v>249</v>
      </c>
      <c r="C103" s="153"/>
      <c r="D103" s="237"/>
      <c r="E103" s="284">
        <f t="shared" si="4"/>
        <v>0</v>
      </c>
    </row>
    <row r="104" spans="1:5" ht="12" customHeight="1">
      <c r="A104" s="179" t="s">
        <v>78</v>
      </c>
      <c r="B104" s="67" t="s">
        <v>250</v>
      </c>
      <c r="C104" s="153"/>
      <c r="D104" s="237"/>
      <c r="E104" s="284">
        <f t="shared" si="4"/>
        <v>0</v>
      </c>
    </row>
    <row r="105" spans="1:5" ht="12" customHeight="1">
      <c r="A105" s="179" t="s">
        <v>80</v>
      </c>
      <c r="B105" s="66" t="s">
        <v>251</v>
      </c>
      <c r="C105" s="153"/>
      <c r="D105" s="237"/>
      <c r="E105" s="284">
        <f t="shared" si="4"/>
        <v>0</v>
      </c>
    </row>
    <row r="106" spans="1:5" ht="12" customHeight="1">
      <c r="A106" s="179" t="s">
        <v>111</v>
      </c>
      <c r="B106" s="66" t="s">
        <v>252</v>
      </c>
      <c r="C106" s="153"/>
      <c r="D106" s="237"/>
      <c r="E106" s="284">
        <f t="shared" si="4"/>
        <v>0</v>
      </c>
    </row>
    <row r="107" spans="1:5" ht="12" customHeight="1">
      <c r="A107" s="179" t="s">
        <v>246</v>
      </c>
      <c r="B107" s="67" t="s">
        <v>253</v>
      </c>
      <c r="C107" s="151"/>
      <c r="D107" s="237"/>
      <c r="E107" s="284">
        <f t="shared" si="4"/>
        <v>0</v>
      </c>
    </row>
    <row r="108" spans="1:5" ht="12" customHeight="1">
      <c r="A108" s="187" t="s">
        <v>247</v>
      </c>
      <c r="B108" s="68" t="s">
        <v>254</v>
      </c>
      <c r="C108" s="153"/>
      <c r="D108" s="237"/>
      <c r="E108" s="284">
        <f t="shared" si="4"/>
        <v>0</v>
      </c>
    </row>
    <row r="109" spans="1:5" ht="12" customHeight="1">
      <c r="A109" s="179" t="s">
        <v>333</v>
      </c>
      <c r="B109" s="68" t="s">
        <v>255</v>
      </c>
      <c r="C109" s="153"/>
      <c r="D109" s="237"/>
      <c r="E109" s="284">
        <f t="shared" si="4"/>
        <v>0</v>
      </c>
    </row>
    <row r="110" spans="1:5" ht="12" customHeight="1">
      <c r="A110" s="179" t="s">
        <v>334</v>
      </c>
      <c r="B110" s="67" t="s">
        <v>256</v>
      </c>
      <c r="C110" s="151"/>
      <c r="D110" s="236"/>
      <c r="E110" s="283">
        <f t="shared" si="4"/>
        <v>0</v>
      </c>
    </row>
    <row r="111" spans="1:5" ht="12" customHeight="1">
      <c r="A111" s="179" t="s">
        <v>338</v>
      </c>
      <c r="B111" s="9" t="s">
        <v>37</v>
      </c>
      <c r="C111" s="151"/>
      <c r="D111" s="236"/>
      <c r="E111" s="283">
        <f t="shared" si="4"/>
        <v>0</v>
      </c>
    </row>
    <row r="112" spans="1:5" ht="12" customHeight="1">
      <c r="A112" s="180" t="s">
        <v>339</v>
      </c>
      <c r="B112" s="6" t="s">
        <v>396</v>
      </c>
      <c r="C112" s="153"/>
      <c r="D112" s="237"/>
      <c r="E112" s="284">
        <f t="shared" si="4"/>
        <v>0</v>
      </c>
    </row>
    <row r="113" spans="1:5" ht="12" customHeight="1" thickBot="1">
      <c r="A113" s="188" t="s">
        <v>340</v>
      </c>
      <c r="B113" s="69" t="s">
        <v>397</v>
      </c>
      <c r="C113" s="224"/>
      <c r="D113" s="275"/>
      <c r="E113" s="289">
        <f t="shared" si="4"/>
        <v>0</v>
      </c>
    </row>
    <row r="114" spans="1:5" ht="12" customHeight="1" thickBot="1">
      <c r="A114" s="25" t="s">
        <v>8</v>
      </c>
      <c r="B114" s="23" t="s">
        <v>257</v>
      </c>
      <c r="C114" s="150">
        <f>+C115+C117+C119</f>
        <v>0</v>
      </c>
      <c r="D114" s="234">
        <f>+D115+D117+D119</f>
        <v>0</v>
      </c>
      <c r="E114" s="102">
        <f>+E115+E117+E119</f>
        <v>0</v>
      </c>
    </row>
    <row r="115" spans="1:5" ht="12" customHeight="1">
      <c r="A115" s="178" t="s">
        <v>69</v>
      </c>
      <c r="B115" s="6" t="s">
        <v>128</v>
      </c>
      <c r="C115" s="152"/>
      <c r="D115" s="235"/>
      <c r="E115" s="191">
        <f aca="true" t="shared" si="5" ref="E115:E127">C115+D115</f>
        <v>0</v>
      </c>
    </row>
    <row r="116" spans="1:5" ht="12" customHeight="1">
      <c r="A116" s="178" t="s">
        <v>70</v>
      </c>
      <c r="B116" s="10" t="s">
        <v>261</v>
      </c>
      <c r="C116" s="152"/>
      <c r="D116" s="235"/>
      <c r="E116" s="191">
        <f t="shared" si="5"/>
        <v>0</v>
      </c>
    </row>
    <row r="117" spans="1:5" ht="12" customHeight="1">
      <c r="A117" s="178" t="s">
        <v>71</v>
      </c>
      <c r="B117" s="10" t="s">
        <v>112</v>
      </c>
      <c r="C117" s="151"/>
      <c r="D117" s="236"/>
      <c r="E117" s="283">
        <f t="shared" si="5"/>
        <v>0</v>
      </c>
    </row>
    <row r="118" spans="1:5" ht="12" customHeight="1">
      <c r="A118" s="178" t="s">
        <v>72</v>
      </c>
      <c r="B118" s="10" t="s">
        <v>262</v>
      </c>
      <c r="C118" s="151"/>
      <c r="D118" s="236"/>
      <c r="E118" s="283">
        <f t="shared" si="5"/>
        <v>0</v>
      </c>
    </row>
    <row r="119" spans="1:5" ht="12" customHeight="1">
      <c r="A119" s="178" t="s">
        <v>73</v>
      </c>
      <c r="B119" s="105" t="s">
        <v>130</v>
      </c>
      <c r="C119" s="151"/>
      <c r="D119" s="236"/>
      <c r="E119" s="283">
        <f t="shared" si="5"/>
        <v>0</v>
      </c>
    </row>
    <row r="120" spans="1:5" ht="12" customHeight="1">
      <c r="A120" s="178" t="s">
        <v>79</v>
      </c>
      <c r="B120" s="104" t="s">
        <v>325</v>
      </c>
      <c r="C120" s="151"/>
      <c r="D120" s="236"/>
      <c r="E120" s="283">
        <f t="shared" si="5"/>
        <v>0</v>
      </c>
    </row>
    <row r="121" spans="1:5" ht="12" customHeight="1">
      <c r="A121" s="178" t="s">
        <v>81</v>
      </c>
      <c r="B121" s="160" t="s">
        <v>267</v>
      </c>
      <c r="C121" s="151"/>
      <c r="D121" s="236"/>
      <c r="E121" s="283">
        <f t="shared" si="5"/>
        <v>0</v>
      </c>
    </row>
    <row r="122" spans="1:5" ht="12" customHeight="1">
      <c r="A122" s="178" t="s">
        <v>113</v>
      </c>
      <c r="B122" s="67" t="s">
        <v>250</v>
      </c>
      <c r="C122" s="151"/>
      <c r="D122" s="236"/>
      <c r="E122" s="283">
        <f t="shared" si="5"/>
        <v>0</v>
      </c>
    </row>
    <row r="123" spans="1:5" ht="12" customHeight="1">
      <c r="A123" s="178" t="s">
        <v>114</v>
      </c>
      <c r="B123" s="67" t="s">
        <v>266</v>
      </c>
      <c r="C123" s="151"/>
      <c r="D123" s="236"/>
      <c r="E123" s="283">
        <f t="shared" si="5"/>
        <v>0</v>
      </c>
    </row>
    <row r="124" spans="1:5" ht="12" customHeight="1">
      <c r="A124" s="178" t="s">
        <v>115</v>
      </c>
      <c r="B124" s="67" t="s">
        <v>265</v>
      </c>
      <c r="C124" s="151"/>
      <c r="D124" s="236"/>
      <c r="E124" s="283">
        <f t="shared" si="5"/>
        <v>0</v>
      </c>
    </row>
    <row r="125" spans="1:5" ht="12" customHeight="1">
      <c r="A125" s="178" t="s">
        <v>258</v>
      </c>
      <c r="B125" s="67" t="s">
        <v>253</v>
      </c>
      <c r="C125" s="151"/>
      <c r="D125" s="236"/>
      <c r="E125" s="283">
        <f t="shared" si="5"/>
        <v>0</v>
      </c>
    </row>
    <row r="126" spans="1:5" ht="12" customHeight="1">
      <c r="A126" s="178" t="s">
        <v>259</v>
      </c>
      <c r="B126" s="67" t="s">
        <v>264</v>
      </c>
      <c r="C126" s="151"/>
      <c r="D126" s="236"/>
      <c r="E126" s="283">
        <f t="shared" si="5"/>
        <v>0</v>
      </c>
    </row>
    <row r="127" spans="1:5" ht="12" customHeight="1" thickBot="1">
      <c r="A127" s="187" t="s">
        <v>260</v>
      </c>
      <c r="B127" s="67" t="s">
        <v>263</v>
      </c>
      <c r="C127" s="153"/>
      <c r="D127" s="237"/>
      <c r="E127" s="284">
        <f t="shared" si="5"/>
        <v>0</v>
      </c>
    </row>
    <row r="128" spans="1:5" ht="12" customHeight="1" thickBot="1">
      <c r="A128" s="25" t="s">
        <v>9</v>
      </c>
      <c r="B128" s="60" t="s">
        <v>343</v>
      </c>
      <c r="C128" s="150">
        <f>+C93+C114</f>
        <v>0</v>
      </c>
      <c r="D128" s="234">
        <f>+D93+D114</f>
        <v>0</v>
      </c>
      <c r="E128" s="102">
        <f>+E93+E114</f>
        <v>0</v>
      </c>
    </row>
    <row r="129" spans="1:5" ht="12" customHeight="1" thickBot="1">
      <c r="A129" s="25" t="s">
        <v>10</v>
      </c>
      <c r="B129" s="60" t="s">
        <v>344</v>
      </c>
      <c r="C129" s="150">
        <f>+C130+C131+C132</f>
        <v>0</v>
      </c>
      <c r="D129" s="234">
        <f>+D130+D131+D132</f>
        <v>0</v>
      </c>
      <c r="E129" s="102">
        <f>+E130+E131+E132</f>
        <v>0</v>
      </c>
    </row>
    <row r="130" spans="1:5" s="57" customFormat="1" ht="12" customHeight="1">
      <c r="A130" s="178" t="s">
        <v>162</v>
      </c>
      <c r="B130" s="7" t="s">
        <v>401</v>
      </c>
      <c r="C130" s="151"/>
      <c r="D130" s="236"/>
      <c r="E130" s="283">
        <f>C130+D130</f>
        <v>0</v>
      </c>
    </row>
    <row r="131" spans="1:5" ht="12" customHeight="1">
      <c r="A131" s="178" t="s">
        <v>163</v>
      </c>
      <c r="B131" s="7" t="s">
        <v>352</v>
      </c>
      <c r="C131" s="151"/>
      <c r="D131" s="236"/>
      <c r="E131" s="283">
        <f>C131+D131</f>
        <v>0</v>
      </c>
    </row>
    <row r="132" spans="1:5" ht="12" customHeight="1" thickBot="1">
      <c r="A132" s="187" t="s">
        <v>164</v>
      </c>
      <c r="B132" s="5" t="s">
        <v>400</v>
      </c>
      <c r="C132" s="151"/>
      <c r="D132" s="236"/>
      <c r="E132" s="283">
        <f>C132+D132</f>
        <v>0</v>
      </c>
    </row>
    <row r="133" spans="1:5" ht="12" customHeight="1" thickBot="1">
      <c r="A133" s="25" t="s">
        <v>11</v>
      </c>
      <c r="B133" s="60" t="s">
        <v>345</v>
      </c>
      <c r="C133" s="150">
        <f>+C134+C135+C136+C137+C138+C139</f>
        <v>0</v>
      </c>
      <c r="D133" s="234">
        <f>+D134+D135+D136+D137+D138+D139</f>
        <v>0</v>
      </c>
      <c r="E133" s="102">
        <f>+E134+E135+E136+E137+E138+E139</f>
        <v>0</v>
      </c>
    </row>
    <row r="134" spans="1:5" ht="12" customHeight="1">
      <c r="A134" s="178" t="s">
        <v>56</v>
      </c>
      <c r="B134" s="7" t="s">
        <v>354</v>
      </c>
      <c r="C134" s="151"/>
      <c r="D134" s="236"/>
      <c r="E134" s="283">
        <f aca="true" t="shared" si="6" ref="E134:E139">C134+D134</f>
        <v>0</v>
      </c>
    </row>
    <row r="135" spans="1:5" ht="12" customHeight="1">
      <c r="A135" s="178" t="s">
        <v>57</v>
      </c>
      <c r="B135" s="7" t="s">
        <v>346</v>
      </c>
      <c r="C135" s="151"/>
      <c r="D135" s="236"/>
      <c r="E135" s="283">
        <f t="shared" si="6"/>
        <v>0</v>
      </c>
    </row>
    <row r="136" spans="1:5" ht="12" customHeight="1">
      <c r="A136" s="178" t="s">
        <v>58</v>
      </c>
      <c r="B136" s="7" t="s">
        <v>347</v>
      </c>
      <c r="C136" s="151"/>
      <c r="D136" s="236"/>
      <c r="E136" s="283">
        <f t="shared" si="6"/>
        <v>0</v>
      </c>
    </row>
    <row r="137" spans="1:5" ht="12" customHeight="1">
      <c r="A137" s="178" t="s">
        <v>100</v>
      </c>
      <c r="B137" s="7" t="s">
        <v>399</v>
      </c>
      <c r="C137" s="151"/>
      <c r="D137" s="236"/>
      <c r="E137" s="283">
        <f t="shared" si="6"/>
        <v>0</v>
      </c>
    </row>
    <row r="138" spans="1:5" ht="12" customHeight="1">
      <c r="A138" s="178" t="s">
        <v>101</v>
      </c>
      <c r="B138" s="7" t="s">
        <v>349</v>
      </c>
      <c r="C138" s="151"/>
      <c r="D138" s="236"/>
      <c r="E138" s="283">
        <f t="shared" si="6"/>
        <v>0</v>
      </c>
    </row>
    <row r="139" spans="1:5" s="57" customFormat="1" ht="12" customHeight="1" thickBot="1">
      <c r="A139" s="187" t="s">
        <v>102</v>
      </c>
      <c r="B139" s="5" t="s">
        <v>350</v>
      </c>
      <c r="C139" s="151"/>
      <c r="D139" s="236"/>
      <c r="E139" s="283">
        <f t="shared" si="6"/>
        <v>0</v>
      </c>
    </row>
    <row r="140" spans="1:11" ht="12" customHeight="1" thickBot="1">
      <c r="A140" s="25" t="s">
        <v>12</v>
      </c>
      <c r="B140" s="60" t="s">
        <v>415</v>
      </c>
      <c r="C140" s="156">
        <f>+C141+C142+C144+C145+C143</f>
        <v>0</v>
      </c>
      <c r="D140" s="238">
        <f>+D141+D142+D144+D145+D143</f>
        <v>0</v>
      </c>
      <c r="E140" s="190">
        <f>+E141+E142+E144+E145+E143</f>
        <v>0</v>
      </c>
      <c r="K140" s="101"/>
    </row>
    <row r="141" spans="1:5" ht="12.75">
      <c r="A141" s="178" t="s">
        <v>59</v>
      </c>
      <c r="B141" s="7" t="s">
        <v>268</v>
      </c>
      <c r="C141" s="151"/>
      <c r="D141" s="236"/>
      <c r="E141" s="283">
        <f>C141+D141</f>
        <v>0</v>
      </c>
    </row>
    <row r="142" spans="1:5" ht="12" customHeight="1">
      <c r="A142" s="178" t="s">
        <v>60</v>
      </c>
      <c r="B142" s="7" t="s">
        <v>269</v>
      </c>
      <c r="C142" s="151"/>
      <c r="D142" s="236"/>
      <c r="E142" s="283">
        <f>C142+D142</f>
        <v>0</v>
      </c>
    </row>
    <row r="143" spans="1:5" ht="12" customHeight="1">
      <c r="A143" s="178" t="s">
        <v>182</v>
      </c>
      <c r="B143" s="7" t="s">
        <v>414</v>
      </c>
      <c r="C143" s="151"/>
      <c r="D143" s="236"/>
      <c r="E143" s="283">
        <f>C143+D143</f>
        <v>0</v>
      </c>
    </row>
    <row r="144" spans="1:5" s="57" customFormat="1" ht="12" customHeight="1">
      <c r="A144" s="178" t="s">
        <v>183</v>
      </c>
      <c r="B144" s="7" t="s">
        <v>359</v>
      </c>
      <c r="C144" s="151"/>
      <c r="D144" s="236"/>
      <c r="E144" s="283">
        <f>C144+D144</f>
        <v>0</v>
      </c>
    </row>
    <row r="145" spans="1:5" s="57" customFormat="1" ht="12" customHeight="1" thickBot="1">
      <c r="A145" s="187" t="s">
        <v>184</v>
      </c>
      <c r="B145" s="5" t="s">
        <v>288</v>
      </c>
      <c r="C145" s="151"/>
      <c r="D145" s="236"/>
      <c r="E145" s="283">
        <f>C145+D145</f>
        <v>0</v>
      </c>
    </row>
    <row r="146" spans="1:5" s="57" customFormat="1" ht="12" customHeight="1" thickBot="1">
      <c r="A146" s="25" t="s">
        <v>13</v>
      </c>
      <c r="B146" s="60" t="s">
        <v>360</v>
      </c>
      <c r="C146" s="226">
        <f>+C147+C148+C149+C150+C151</f>
        <v>0</v>
      </c>
      <c r="D146" s="239">
        <f>+D147+D148+D149+D150+D151</f>
        <v>0</v>
      </c>
      <c r="E146" s="221">
        <f>+E147+E148+E149+E150+E151</f>
        <v>0</v>
      </c>
    </row>
    <row r="147" spans="1:5" s="57" customFormat="1" ht="12" customHeight="1">
      <c r="A147" s="178" t="s">
        <v>61</v>
      </c>
      <c r="B147" s="7" t="s">
        <v>355</v>
      </c>
      <c r="C147" s="151"/>
      <c r="D147" s="236"/>
      <c r="E147" s="283">
        <f aca="true" t="shared" si="7" ref="E147:E153">C147+D147</f>
        <v>0</v>
      </c>
    </row>
    <row r="148" spans="1:5" s="57" customFormat="1" ht="12" customHeight="1">
      <c r="A148" s="178" t="s">
        <v>62</v>
      </c>
      <c r="B148" s="7" t="s">
        <v>362</v>
      </c>
      <c r="C148" s="151"/>
      <c r="D148" s="236"/>
      <c r="E148" s="283">
        <f t="shared" si="7"/>
        <v>0</v>
      </c>
    </row>
    <row r="149" spans="1:5" s="57" customFormat="1" ht="12" customHeight="1">
      <c r="A149" s="178" t="s">
        <v>194</v>
      </c>
      <c r="B149" s="7" t="s">
        <v>357</v>
      </c>
      <c r="C149" s="151"/>
      <c r="D149" s="236"/>
      <c r="E149" s="283">
        <f t="shared" si="7"/>
        <v>0</v>
      </c>
    </row>
    <row r="150" spans="1:5" s="57" customFormat="1" ht="12" customHeight="1">
      <c r="A150" s="178" t="s">
        <v>195</v>
      </c>
      <c r="B150" s="7" t="s">
        <v>402</v>
      </c>
      <c r="C150" s="151"/>
      <c r="D150" s="236"/>
      <c r="E150" s="283">
        <f t="shared" si="7"/>
        <v>0</v>
      </c>
    </row>
    <row r="151" spans="1:5" ht="12.75" customHeight="1" thickBot="1">
      <c r="A151" s="187" t="s">
        <v>361</v>
      </c>
      <c r="B151" s="5" t="s">
        <v>364</v>
      </c>
      <c r="C151" s="153"/>
      <c r="D151" s="237"/>
      <c r="E151" s="284">
        <f t="shared" si="7"/>
        <v>0</v>
      </c>
    </row>
    <row r="152" spans="1:5" ht="12.75" customHeight="1" thickBot="1">
      <c r="A152" s="218" t="s">
        <v>14</v>
      </c>
      <c r="B152" s="60" t="s">
        <v>365</v>
      </c>
      <c r="C152" s="227"/>
      <c r="D152" s="240"/>
      <c r="E152" s="221">
        <f t="shared" si="7"/>
        <v>0</v>
      </c>
    </row>
    <row r="153" spans="1:5" ht="12.75" customHeight="1" thickBot="1">
      <c r="A153" s="218" t="s">
        <v>15</v>
      </c>
      <c r="B153" s="60" t="s">
        <v>366</v>
      </c>
      <c r="C153" s="227"/>
      <c r="D153" s="240"/>
      <c r="E153" s="221">
        <f t="shared" si="7"/>
        <v>0</v>
      </c>
    </row>
    <row r="154" spans="1:5" ht="12" customHeight="1" thickBot="1">
      <c r="A154" s="25" t="s">
        <v>16</v>
      </c>
      <c r="B154" s="60" t="s">
        <v>368</v>
      </c>
      <c r="C154" s="228">
        <f>+C129+C133+C140+C146+C152+C153</f>
        <v>0</v>
      </c>
      <c r="D154" s="241">
        <f>+D129+D133+D140+D146+D152+D153</f>
        <v>0</v>
      </c>
      <c r="E154" s="222">
        <f>+E129+E133+E140+E146+E152+E153</f>
        <v>0</v>
      </c>
    </row>
    <row r="155" spans="1:5" ht="15" customHeight="1" thickBot="1">
      <c r="A155" s="189" t="s">
        <v>17</v>
      </c>
      <c r="B155" s="138" t="s">
        <v>367</v>
      </c>
      <c r="C155" s="228">
        <f>+C128+C154</f>
        <v>0</v>
      </c>
      <c r="D155" s="241">
        <f>+D128+D154</f>
        <v>0</v>
      </c>
      <c r="E155" s="222">
        <f>+E128+E154</f>
        <v>0</v>
      </c>
    </row>
    <row r="156" spans="1:5" ht="13.5" thickBot="1">
      <c r="A156" s="141"/>
      <c r="B156" s="142"/>
      <c r="C156" s="143"/>
      <c r="D156" s="143"/>
      <c r="E156" s="143"/>
    </row>
    <row r="157" spans="1:5" ht="15" customHeight="1" thickBot="1">
      <c r="A157" s="99" t="s">
        <v>403</v>
      </c>
      <c r="B157" s="100"/>
      <c r="C157" s="274"/>
      <c r="D157" s="274"/>
      <c r="E157" s="290">
        <f>C157+D157</f>
        <v>0</v>
      </c>
    </row>
    <row r="158" spans="1:5" ht="14.25" customHeight="1" thickBot="1">
      <c r="A158" s="99" t="s">
        <v>123</v>
      </c>
      <c r="B158" s="100"/>
      <c r="C158" s="274"/>
      <c r="D158" s="274"/>
      <c r="E158" s="290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E5" sqref="E5"/>
    </sheetView>
  </sheetViews>
  <sheetFormatPr defaultColWidth="9.00390625" defaultRowHeight="12.75"/>
  <cols>
    <col min="1" max="1" width="16.125" style="144" customWidth="1"/>
    <col min="2" max="2" width="62.00390625" style="145" customWidth="1"/>
    <col min="3" max="3" width="14.125" style="146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3"/>
      <c r="B1" s="85"/>
      <c r="E1" s="265" t="s">
        <v>475</v>
      </c>
    </row>
    <row r="2" spans="1:5" s="53" customFormat="1" ht="21" customHeight="1" thickBot="1">
      <c r="A2" s="266" t="s">
        <v>44</v>
      </c>
      <c r="B2" s="494" t="s">
        <v>125</v>
      </c>
      <c r="C2" s="494"/>
      <c r="D2" s="494"/>
      <c r="E2" s="267" t="s">
        <v>38</v>
      </c>
    </row>
    <row r="3" spans="1:5" s="53" customFormat="1" ht="24.75" thickBot="1">
      <c r="A3" s="266" t="s">
        <v>121</v>
      </c>
      <c r="B3" s="494" t="s">
        <v>317</v>
      </c>
      <c r="C3" s="494"/>
      <c r="D3" s="494"/>
      <c r="E3" s="268" t="s">
        <v>42</v>
      </c>
    </row>
    <row r="4" spans="1:5" s="54" customFormat="1" ht="15.75" customHeight="1" thickBot="1">
      <c r="A4" s="86"/>
      <c r="B4" s="86"/>
      <c r="C4" s="87"/>
      <c r="E4" s="87" t="str">
        <f>'5.1.1. sz. mell'!E4</f>
        <v>Forintban!</v>
      </c>
    </row>
    <row r="5" spans="1:5" ht="36.75" thickBot="1">
      <c r="A5" s="157" t="s">
        <v>122</v>
      </c>
      <c r="B5" s="88" t="s">
        <v>491</v>
      </c>
      <c r="C5" s="299" t="s">
        <v>416</v>
      </c>
      <c r="D5" s="300" t="s">
        <v>471</v>
      </c>
      <c r="E5" s="301" t="s">
        <v>485</v>
      </c>
    </row>
    <row r="6" spans="1:5" s="50" customFormat="1" ht="12.75" customHeight="1" thickBot="1">
      <c r="A6" s="77" t="s">
        <v>382</v>
      </c>
      <c r="B6" s="78" t="s">
        <v>383</v>
      </c>
      <c r="C6" s="78" t="s">
        <v>384</v>
      </c>
      <c r="D6" s="269" t="s">
        <v>386</v>
      </c>
      <c r="E6" s="313" t="s">
        <v>483</v>
      </c>
    </row>
    <row r="7" spans="1:5" s="50" customFormat="1" ht="15.75" customHeight="1" thickBot="1">
      <c r="A7" s="491" t="s">
        <v>39</v>
      </c>
      <c r="B7" s="492"/>
      <c r="C7" s="492"/>
      <c r="D7" s="492"/>
      <c r="E7" s="493"/>
    </row>
    <row r="8" spans="1:5" s="50" customFormat="1" ht="12" customHeight="1" thickBot="1">
      <c r="A8" s="25" t="s">
        <v>7</v>
      </c>
      <c r="B8" s="19" t="s">
        <v>147</v>
      </c>
      <c r="C8" s="150">
        <f>+C9+C10+C11+C12+C13+C14</f>
        <v>0</v>
      </c>
      <c r="D8" s="234">
        <f>+D9+D10+D11+D12+D13+D14</f>
        <v>0</v>
      </c>
      <c r="E8" s="102">
        <f>+E9+E10+E11+E12+E13+E14</f>
        <v>0</v>
      </c>
    </row>
    <row r="9" spans="1:5" s="55" customFormat="1" ht="12" customHeight="1">
      <c r="A9" s="178" t="s">
        <v>63</v>
      </c>
      <c r="B9" s="164" t="s">
        <v>148</v>
      </c>
      <c r="C9" s="152"/>
      <c r="D9" s="235"/>
      <c r="E9" s="191">
        <f aca="true" t="shared" si="0" ref="E9:E14">C9+D9</f>
        <v>0</v>
      </c>
    </row>
    <row r="10" spans="1:5" s="56" customFormat="1" ht="12" customHeight="1">
      <c r="A10" s="179" t="s">
        <v>64</v>
      </c>
      <c r="B10" s="165" t="s">
        <v>149</v>
      </c>
      <c r="C10" s="151"/>
      <c r="D10" s="236"/>
      <c r="E10" s="283">
        <f t="shared" si="0"/>
        <v>0</v>
      </c>
    </row>
    <row r="11" spans="1:5" s="56" customFormat="1" ht="12" customHeight="1">
      <c r="A11" s="179" t="s">
        <v>65</v>
      </c>
      <c r="B11" s="165" t="s">
        <v>150</v>
      </c>
      <c r="C11" s="151"/>
      <c r="D11" s="236"/>
      <c r="E11" s="283">
        <f t="shared" si="0"/>
        <v>0</v>
      </c>
    </row>
    <row r="12" spans="1:5" s="56" customFormat="1" ht="12" customHeight="1">
      <c r="A12" s="179" t="s">
        <v>66</v>
      </c>
      <c r="B12" s="165" t="s">
        <v>151</v>
      </c>
      <c r="C12" s="151"/>
      <c r="D12" s="236"/>
      <c r="E12" s="283">
        <f t="shared" si="0"/>
        <v>0</v>
      </c>
    </row>
    <row r="13" spans="1:5" s="56" customFormat="1" ht="12" customHeight="1">
      <c r="A13" s="179" t="s">
        <v>83</v>
      </c>
      <c r="B13" s="165" t="s">
        <v>390</v>
      </c>
      <c r="C13" s="151"/>
      <c r="D13" s="236"/>
      <c r="E13" s="283">
        <f t="shared" si="0"/>
        <v>0</v>
      </c>
    </row>
    <row r="14" spans="1:5" s="55" customFormat="1" ht="12" customHeight="1" thickBot="1">
      <c r="A14" s="180" t="s">
        <v>67</v>
      </c>
      <c r="B14" s="166" t="s">
        <v>328</v>
      </c>
      <c r="C14" s="151"/>
      <c r="D14" s="236"/>
      <c r="E14" s="283">
        <f t="shared" si="0"/>
        <v>0</v>
      </c>
    </row>
    <row r="15" spans="1:5" s="55" customFormat="1" ht="12" customHeight="1" thickBot="1">
      <c r="A15" s="25" t="s">
        <v>8</v>
      </c>
      <c r="B15" s="103" t="s">
        <v>152</v>
      </c>
      <c r="C15" s="150">
        <f>+C16+C17+C18+C19+C20</f>
        <v>0</v>
      </c>
      <c r="D15" s="234">
        <f>+D16+D17+D18+D19+D20</f>
        <v>0</v>
      </c>
      <c r="E15" s="102">
        <f>+E16+E17+E18+E19+E20</f>
        <v>0</v>
      </c>
    </row>
    <row r="16" spans="1:5" s="55" customFormat="1" ht="12" customHeight="1">
      <c r="A16" s="178" t="s">
        <v>69</v>
      </c>
      <c r="B16" s="164" t="s">
        <v>153</v>
      </c>
      <c r="C16" s="152"/>
      <c r="D16" s="235"/>
      <c r="E16" s="191">
        <f aca="true" t="shared" si="1" ref="E16:E21">C16+D16</f>
        <v>0</v>
      </c>
    </row>
    <row r="17" spans="1:5" s="55" customFormat="1" ht="12" customHeight="1">
      <c r="A17" s="179" t="s">
        <v>70</v>
      </c>
      <c r="B17" s="165" t="s">
        <v>154</v>
      </c>
      <c r="C17" s="151"/>
      <c r="D17" s="236"/>
      <c r="E17" s="283">
        <f t="shared" si="1"/>
        <v>0</v>
      </c>
    </row>
    <row r="18" spans="1:5" s="55" customFormat="1" ht="12" customHeight="1">
      <c r="A18" s="179" t="s">
        <v>71</v>
      </c>
      <c r="B18" s="165" t="s">
        <v>319</v>
      </c>
      <c r="C18" s="151"/>
      <c r="D18" s="236"/>
      <c r="E18" s="283">
        <f t="shared" si="1"/>
        <v>0</v>
      </c>
    </row>
    <row r="19" spans="1:5" s="55" customFormat="1" ht="12" customHeight="1">
      <c r="A19" s="179" t="s">
        <v>72</v>
      </c>
      <c r="B19" s="165" t="s">
        <v>320</v>
      </c>
      <c r="C19" s="151"/>
      <c r="D19" s="236"/>
      <c r="E19" s="283">
        <f t="shared" si="1"/>
        <v>0</v>
      </c>
    </row>
    <row r="20" spans="1:5" s="55" customFormat="1" ht="12" customHeight="1">
      <c r="A20" s="179" t="s">
        <v>73</v>
      </c>
      <c r="B20" s="165" t="s">
        <v>155</v>
      </c>
      <c r="C20" s="151"/>
      <c r="D20" s="236"/>
      <c r="E20" s="283">
        <f t="shared" si="1"/>
        <v>0</v>
      </c>
    </row>
    <row r="21" spans="1:5" s="56" customFormat="1" ht="12" customHeight="1" thickBot="1">
      <c r="A21" s="180" t="s">
        <v>79</v>
      </c>
      <c r="B21" s="166" t="s">
        <v>156</v>
      </c>
      <c r="C21" s="153"/>
      <c r="D21" s="237"/>
      <c r="E21" s="284">
        <f t="shared" si="1"/>
        <v>0</v>
      </c>
    </row>
    <row r="22" spans="1:5" s="56" customFormat="1" ht="12" customHeight="1" thickBot="1">
      <c r="A22" s="25" t="s">
        <v>9</v>
      </c>
      <c r="B22" s="19" t="s">
        <v>157</v>
      </c>
      <c r="C22" s="150">
        <f>+C23+C24+C25+C26+C27</f>
        <v>0</v>
      </c>
      <c r="D22" s="234">
        <f>+D23+D24+D25+D26+D27</f>
        <v>0</v>
      </c>
      <c r="E22" s="102">
        <f>+E23+E24+E25+E26+E27</f>
        <v>0</v>
      </c>
    </row>
    <row r="23" spans="1:5" s="56" customFormat="1" ht="12" customHeight="1">
      <c r="A23" s="178" t="s">
        <v>52</v>
      </c>
      <c r="B23" s="164" t="s">
        <v>158</v>
      </c>
      <c r="C23" s="152"/>
      <c r="D23" s="235"/>
      <c r="E23" s="191">
        <f aca="true" t="shared" si="2" ref="E23:E64">C23+D23</f>
        <v>0</v>
      </c>
    </row>
    <row r="24" spans="1:5" s="55" customFormat="1" ht="12" customHeight="1">
      <c r="A24" s="179" t="s">
        <v>53</v>
      </c>
      <c r="B24" s="165" t="s">
        <v>159</v>
      </c>
      <c r="C24" s="151"/>
      <c r="D24" s="236"/>
      <c r="E24" s="283">
        <f t="shared" si="2"/>
        <v>0</v>
      </c>
    </row>
    <row r="25" spans="1:5" s="56" customFormat="1" ht="12" customHeight="1">
      <c r="A25" s="179" t="s">
        <v>54</v>
      </c>
      <c r="B25" s="165" t="s">
        <v>321</v>
      </c>
      <c r="C25" s="151"/>
      <c r="D25" s="236"/>
      <c r="E25" s="283">
        <f t="shared" si="2"/>
        <v>0</v>
      </c>
    </row>
    <row r="26" spans="1:5" s="56" customFormat="1" ht="12" customHeight="1">
      <c r="A26" s="179" t="s">
        <v>55</v>
      </c>
      <c r="B26" s="165" t="s">
        <v>322</v>
      </c>
      <c r="C26" s="151"/>
      <c r="D26" s="236"/>
      <c r="E26" s="283">
        <f t="shared" si="2"/>
        <v>0</v>
      </c>
    </row>
    <row r="27" spans="1:5" s="56" customFormat="1" ht="12" customHeight="1">
      <c r="A27" s="179" t="s">
        <v>96</v>
      </c>
      <c r="B27" s="165" t="s">
        <v>160</v>
      </c>
      <c r="C27" s="151"/>
      <c r="D27" s="236"/>
      <c r="E27" s="283">
        <f t="shared" si="2"/>
        <v>0</v>
      </c>
    </row>
    <row r="28" spans="1:5" s="56" customFormat="1" ht="12" customHeight="1" thickBot="1">
      <c r="A28" s="180" t="s">
        <v>97</v>
      </c>
      <c r="B28" s="166" t="s">
        <v>161</v>
      </c>
      <c r="C28" s="153"/>
      <c r="D28" s="237"/>
      <c r="E28" s="284">
        <f t="shared" si="2"/>
        <v>0</v>
      </c>
    </row>
    <row r="29" spans="1:5" s="56" customFormat="1" ht="12" customHeight="1" thickBot="1">
      <c r="A29" s="25" t="s">
        <v>98</v>
      </c>
      <c r="B29" s="19" t="s">
        <v>469</v>
      </c>
      <c r="C29" s="156">
        <f>+C30+C31+C32+C33+C34+C35+C36</f>
        <v>0</v>
      </c>
      <c r="D29" s="156">
        <f>+D30+D31+D32+D33+D34+D35+D36</f>
        <v>0</v>
      </c>
      <c r="E29" s="190">
        <f>+E30+E31+E32+E33+E34+E35+E36</f>
        <v>0</v>
      </c>
    </row>
    <row r="30" spans="1:5" s="56" customFormat="1" ht="12" customHeight="1">
      <c r="A30" s="178" t="s">
        <v>162</v>
      </c>
      <c r="B30" s="164" t="s">
        <v>462</v>
      </c>
      <c r="C30" s="152"/>
      <c r="D30" s="152"/>
      <c r="E30" s="191">
        <f t="shared" si="2"/>
        <v>0</v>
      </c>
    </row>
    <row r="31" spans="1:5" s="56" customFormat="1" ht="12" customHeight="1">
      <c r="A31" s="179" t="s">
        <v>163</v>
      </c>
      <c r="B31" s="165" t="s">
        <v>463</v>
      </c>
      <c r="C31" s="151"/>
      <c r="D31" s="151"/>
      <c r="E31" s="283">
        <f t="shared" si="2"/>
        <v>0</v>
      </c>
    </row>
    <row r="32" spans="1:5" s="56" customFormat="1" ht="12" customHeight="1">
      <c r="A32" s="179" t="s">
        <v>164</v>
      </c>
      <c r="B32" s="165" t="s">
        <v>464</v>
      </c>
      <c r="C32" s="151"/>
      <c r="D32" s="151"/>
      <c r="E32" s="283">
        <f t="shared" si="2"/>
        <v>0</v>
      </c>
    </row>
    <row r="33" spans="1:5" s="56" customFormat="1" ht="12" customHeight="1">
      <c r="A33" s="179" t="s">
        <v>165</v>
      </c>
      <c r="B33" s="165" t="s">
        <v>465</v>
      </c>
      <c r="C33" s="151"/>
      <c r="D33" s="151"/>
      <c r="E33" s="283">
        <f t="shared" si="2"/>
        <v>0</v>
      </c>
    </row>
    <row r="34" spans="1:5" s="56" customFormat="1" ht="12" customHeight="1">
      <c r="A34" s="179" t="s">
        <v>466</v>
      </c>
      <c r="B34" s="165" t="s">
        <v>166</v>
      </c>
      <c r="C34" s="151"/>
      <c r="D34" s="151"/>
      <c r="E34" s="283">
        <f t="shared" si="2"/>
        <v>0</v>
      </c>
    </row>
    <row r="35" spans="1:5" s="56" customFormat="1" ht="12" customHeight="1">
      <c r="A35" s="179" t="s">
        <v>467</v>
      </c>
      <c r="B35" s="165" t="s">
        <v>167</v>
      </c>
      <c r="C35" s="151"/>
      <c r="D35" s="151"/>
      <c r="E35" s="283">
        <f t="shared" si="2"/>
        <v>0</v>
      </c>
    </row>
    <row r="36" spans="1:5" s="56" customFormat="1" ht="12" customHeight="1" thickBot="1">
      <c r="A36" s="180" t="s">
        <v>468</v>
      </c>
      <c r="B36" s="166" t="s">
        <v>168</v>
      </c>
      <c r="C36" s="153"/>
      <c r="D36" s="153"/>
      <c r="E36" s="284">
        <f t="shared" si="2"/>
        <v>0</v>
      </c>
    </row>
    <row r="37" spans="1:5" s="56" customFormat="1" ht="12" customHeight="1" thickBot="1">
      <c r="A37" s="25" t="s">
        <v>11</v>
      </c>
      <c r="B37" s="19" t="s">
        <v>329</v>
      </c>
      <c r="C37" s="150">
        <f>SUM(C38:C48)</f>
        <v>0</v>
      </c>
      <c r="D37" s="234">
        <f>SUM(D38:D48)</f>
        <v>0</v>
      </c>
      <c r="E37" s="102">
        <f>SUM(E38:E48)</f>
        <v>0</v>
      </c>
    </row>
    <row r="38" spans="1:5" s="56" customFormat="1" ht="12" customHeight="1">
      <c r="A38" s="178" t="s">
        <v>56</v>
      </c>
      <c r="B38" s="164" t="s">
        <v>171</v>
      </c>
      <c r="C38" s="152"/>
      <c r="D38" s="235"/>
      <c r="E38" s="191">
        <f t="shared" si="2"/>
        <v>0</v>
      </c>
    </row>
    <row r="39" spans="1:5" s="56" customFormat="1" ht="12" customHeight="1">
      <c r="A39" s="179" t="s">
        <v>57</v>
      </c>
      <c r="B39" s="165" t="s">
        <v>172</v>
      </c>
      <c r="C39" s="151"/>
      <c r="D39" s="236"/>
      <c r="E39" s="283">
        <f t="shared" si="2"/>
        <v>0</v>
      </c>
    </row>
    <row r="40" spans="1:5" s="56" customFormat="1" ht="12" customHeight="1">
      <c r="A40" s="179" t="s">
        <v>58</v>
      </c>
      <c r="B40" s="165" t="s">
        <v>173</v>
      </c>
      <c r="C40" s="151"/>
      <c r="D40" s="236"/>
      <c r="E40" s="283">
        <f t="shared" si="2"/>
        <v>0</v>
      </c>
    </row>
    <row r="41" spans="1:5" s="56" customFormat="1" ht="12" customHeight="1">
      <c r="A41" s="179" t="s">
        <v>100</v>
      </c>
      <c r="B41" s="165" t="s">
        <v>174</v>
      </c>
      <c r="C41" s="151"/>
      <c r="D41" s="236"/>
      <c r="E41" s="283">
        <f t="shared" si="2"/>
        <v>0</v>
      </c>
    </row>
    <row r="42" spans="1:5" s="56" customFormat="1" ht="12" customHeight="1">
      <c r="A42" s="179" t="s">
        <v>101</v>
      </c>
      <c r="B42" s="165" t="s">
        <v>175</v>
      </c>
      <c r="C42" s="151"/>
      <c r="D42" s="236"/>
      <c r="E42" s="283">
        <f t="shared" si="2"/>
        <v>0</v>
      </c>
    </row>
    <row r="43" spans="1:5" s="56" customFormat="1" ht="12" customHeight="1">
      <c r="A43" s="179" t="s">
        <v>102</v>
      </c>
      <c r="B43" s="165" t="s">
        <v>176</v>
      </c>
      <c r="C43" s="151"/>
      <c r="D43" s="236"/>
      <c r="E43" s="283">
        <f t="shared" si="2"/>
        <v>0</v>
      </c>
    </row>
    <row r="44" spans="1:5" s="56" customFormat="1" ht="12" customHeight="1">
      <c r="A44" s="179" t="s">
        <v>103</v>
      </c>
      <c r="B44" s="165" t="s">
        <v>177</v>
      </c>
      <c r="C44" s="151"/>
      <c r="D44" s="236"/>
      <c r="E44" s="283">
        <f t="shared" si="2"/>
        <v>0</v>
      </c>
    </row>
    <row r="45" spans="1:5" s="56" customFormat="1" ht="12" customHeight="1">
      <c r="A45" s="179" t="s">
        <v>104</v>
      </c>
      <c r="B45" s="165" t="s">
        <v>178</v>
      </c>
      <c r="C45" s="151"/>
      <c r="D45" s="236"/>
      <c r="E45" s="283">
        <f t="shared" si="2"/>
        <v>0</v>
      </c>
    </row>
    <row r="46" spans="1:5" s="56" customFormat="1" ht="12" customHeight="1">
      <c r="A46" s="179" t="s">
        <v>169</v>
      </c>
      <c r="B46" s="165" t="s">
        <v>179</v>
      </c>
      <c r="C46" s="154"/>
      <c r="D46" s="270"/>
      <c r="E46" s="285">
        <f t="shared" si="2"/>
        <v>0</v>
      </c>
    </row>
    <row r="47" spans="1:5" s="56" customFormat="1" ht="12" customHeight="1">
      <c r="A47" s="180" t="s">
        <v>170</v>
      </c>
      <c r="B47" s="166" t="s">
        <v>331</v>
      </c>
      <c r="C47" s="155"/>
      <c r="D47" s="271"/>
      <c r="E47" s="286">
        <f t="shared" si="2"/>
        <v>0</v>
      </c>
    </row>
    <row r="48" spans="1:5" s="56" customFormat="1" ht="12" customHeight="1" thickBot="1">
      <c r="A48" s="180" t="s">
        <v>330</v>
      </c>
      <c r="B48" s="166" t="s">
        <v>180</v>
      </c>
      <c r="C48" s="155"/>
      <c r="D48" s="271"/>
      <c r="E48" s="286">
        <f t="shared" si="2"/>
        <v>0</v>
      </c>
    </row>
    <row r="49" spans="1:5" s="56" customFormat="1" ht="12" customHeight="1" thickBot="1">
      <c r="A49" s="25" t="s">
        <v>12</v>
      </c>
      <c r="B49" s="19" t="s">
        <v>181</v>
      </c>
      <c r="C49" s="150">
        <f>SUM(C50:C54)</f>
        <v>0</v>
      </c>
      <c r="D49" s="234">
        <f>SUM(D50:D54)</f>
        <v>0</v>
      </c>
      <c r="E49" s="102">
        <f>SUM(E50:E54)</f>
        <v>0</v>
      </c>
    </row>
    <row r="50" spans="1:5" s="56" customFormat="1" ht="12" customHeight="1">
      <c r="A50" s="178" t="s">
        <v>59</v>
      </c>
      <c r="B50" s="164" t="s">
        <v>185</v>
      </c>
      <c r="C50" s="203"/>
      <c r="D50" s="272"/>
      <c r="E50" s="287">
        <f t="shared" si="2"/>
        <v>0</v>
      </c>
    </row>
    <row r="51" spans="1:5" s="56" customFormat="1" ht="12" customHeight="1">
      <c r="A51" s="179" t="s">
        <v>60</v>
      </c>
      <c r="B51" s="165" t="s">
        <v>186</v>
      </c>
      <c r="C51" s="154"/>
      <c r="D51" s="270"/>
      <c r="E51" s="285">
        <f t="shared" si="2"/>
        <v>0</v>
      </c>
    </row>
    <row r="52" spans="1:5" s="56" customFormat="1" ht="12" customHeight="1">
      <c r="A52" s="179" t="s">
        <v>182</v>
      </c>
      <c r="B52" s="165" t="s">
        <v>187</v>
      </c>
      <c r="C52" s="154"/>
      <c r="D52" s="270"/>
      <c r="E52" s="285">
        <f t="shared" si="2"/>
        <v>0</v>
      </c>
    </row>
    <row r="53" spans="1:5" s="56" customFormat="1" ht="12" customHeight="1">
      <c r="A53" s="179" t="s">
        <v>183</v>
      </c>
      <c r="B53" s="165" t="s">
        <v>188</v>
      </c>
      <c r="C53" s="154"/>
      <c r="D53" s="270"/>
      <c r="E53" s="285">
        <f t="shared" si="2"/>
        <v>0</v>
      </c>
    </row>
    <row r="54" spans="1:5" s="56" customFormat="1" ht="12" customHeight="1" thickBot="1">
      <c r="A54" s="180" t="s">
        <v>184</v>
      </c>
      <c r="B54" s="166" t="s">
        <v>189</v>
      </c>
      <c r="C54" s="155"/>
      <c r="D54" s="271"/>
      <c r="E54" s="286">
        <f t="shared" si="2"/>
        <v>0</v>
      </c>
    </row>
    <row r="55" spans="1:5" s="56" customFormat="1" ht="12" customHeight="1" thickBot="1">
      <c r="A55" s="25" t="s">
        <v>105</v>
      </c>
      <c r="B55" s="19" t="s">
        <v>190</v>
      </c>
      <c r="C55" s="150">
        <f>SUM(C56:C58)</f>
        <v>0</v>
      </c>
      <c r="D55" s="234">
        <f>SUM(D56:D58)</f>
        <v>0</v>
      </c>
      <c r="E55" s="102">
        <f>SUM(E56:E58)</f>
        <v>0</v>
      </c>
    </row>
    <row r="56" spans="1:5" s="56" customFormat="1" ht="12" customHeight="1">
      <c r="A56" s="178" t="s">
        <v>61</v>
      </c>
      <c r="B56" s="164" t="s">
        <v>191</v>
      </c>
      <c r="C56" s="152"/>
      <c r="D56" s="235"/>
      <c r="E56" s="191">
        <f t="shared" si="2"/>
        <v>0</v>
      </c>
    </row>
    <row r="57" spans="1:5" s="56" customFormat="1" ht="12" customHeight="1">
      <c r="A57" s="179" t="s">
        <v>62</v>
      </c>
      <c r="B57" s="165" t="s">
        <v>323</v>
      </c>
      <c r="C57" s="151"/>
      <c r="D57" s="236"/>
      <c r="E57" s="283">
        <f t="shared" si="2"/>
        <v>0</v>
      </c>
    </row>
    <row r="58" spans="1:5" s="56" customFormat="1" ht="12" customHeight="1">
      <c r="A58" s="179" t="s">
        <v>194</v>
      </c>
      <c r="B58" s="165" t="s">
        <v>192</v>
      </c>
      <c r="C58" s="151"/>
      <c r="D58" s="236"/>
      <c r="E58" s="283">
        <f t="shared" si="2"/>
        <v>0</v>
      </c>
    </row>
    <row r="59" spans="1:5" s="56" customFormat="1" ht="12" customHeight="1" thickBot="1">
      <c r="A59" s="180" t="s">
        <v>195</v>
      </c>
      <c r="B59" s="166" t="s">
        <v>193</v>
      </c>
      <c r="C59" s="153"/>
      <c r="D59" s="237"/>
      <c r="E59" s="284">
        <f t="shared" si="2"/>
        <v>0</v>
      </c>
    </row>
    <row r="60" spans="1:5" s="56" customFormat="1" ht="12" customHeight="1" thickBot="1">
      <c r="A60" s="25" t="s">
        <v>14</v>
      </c>
      <c r="B60" s="103" t="s">
        <v>196</v>
      </c>
      <c r="C60" s="150">
        <f>SUM(C61:C63)</f>
        <v>0</v>
      </c>
      <c r="D60" s="234">
        <f>SUM(D61:D63)</f>
        <v>0</v>
      </c>
      <c r="E60" s="102">
        <f>SUM(E61:E63)</f>
        <v>0</v>
      </c>
    </row>
    <row r="61" spans="1:5" s="56" customFormat="1" ht="12" customHeight="1">
      <c r="A61" s="178" t="s">
        <v>106</v>
      </c>
      <c r="B61" s="164" t="s">
        <v>198</v>
      </c>
      <c r="C61" s="154"/>
      <c r="D61" s="270"/>
      <c r="E61" s="285">
        <f t="shared" si="2"/>
        <v>0</v>
      </c>
    </row>
    <row r="62" spans="1:5" s="56" customFormat="1" ht="12" customHeight="1">
      <c r="A62" s="179" t="s">
        <v>107</v>
      </c>
      <c r="B62" s="165" t="s">
        <v>324</v>
      </c>
      <c r="C62" s="154"/>
      <c r="D62" s="270"/>
      <c r="E62" s="285">
        <f t="shared" si="2"/>
        <v>0</v>
      </c>
    </row>
    <row r="63" spans="1:5" s="56" customFormat="1" ht="12" customHeight="1">
      <c r="A63" s="179" t="s">
        <v>129</v>
      </c>
      <c r="B63" s="165" t="s">
        <v>199</v>
      </c>
      <c r="C63" s="154"/>
      <c r="D63" s="270"/>
      <c r="E63" s="285">
        <f t="shared" si="2"/>
        <v>0</v>
      </c>
    </row>
    <row r="64" spans="1:5" s="56" customFormat="1" ht="12" customHeight="1" thickBot="1">
      <c r="A64" s="180" t="s">
        <v>197</v>
      </c>
      <c r="B64" s="166" t="s">
        <v>200</v>
      </c>
      <c r="C64" s="154"/>
      <c r="D64" s="270"/>
      <c r="E64" s="285">
        <f t="shared" si="2"/>
        <v>0</v>
      </c>
    </row>
    <row r="65" spans="1:5" s="56" customFormat="1" ht="12" customHeight="1" thickBot="1">
      <c r="A65" s="25" t="s">
        <v>15</v>
      </c>
      <c r="B65" s="19" t="s">
        <v>201</v>
      </c>
      <c r="C65" s="156">
        <f>+C8+C15+C22+C29+C37+C49+C55+C60</f>
        <v>0</v>
      </c>
      <c r="D65" s="238">
        <f>+D8+D15+D22+D29+D37+D49+D55+D60</f>
        <v>0</v>
      </c>
      <c r="E65" s="190">
        <f>+E8+E15+E22+E29+E37+E49+E55+E60</f>
        <v>0</v>
      </c>
    </row>
    <row r="66" spans="1:5" s="56" customFormat="1" ht="12" customHeight="1" thickBot="1">
      <c r="A66" s="181" t="s">
        <v>292</v>
      </c>
      <c r="B66" s="103" t="s">
        <v>203</v>
      </c>
      <c r="C66" s="150">
        <f>SUM(C67:C69)</f>
        <v>0</v>
      </c>
      <c r="D66" s="234">
        <f>SUM(D67:D69)</f>
        <v>0</v>
      </c>
      <c r="E66" s="102">
        <f>SUM(E67:E69)</f>
        <v>0</v>
      </c>
    </row>
    <row r="67" spans="1:5" s="56" customFormat="1" ht="12" customHeight="1">
      <c r="A67" s="178" t="s">
        <v>234</v>
      </c>
      <c r="B67" s="164" t="s">
        <v>204</v>
      </c>
      <c r="C67" s="154"/>
      <c r="D67" s="270"/>
      <c r="E67" s="285">
        <f>C67+D67</f>
        <v>0</v>
      </c>
    </row>
    <row r="68" spans="1:5" s="56" customFormat="1" ht="12" customHeight="1">
      <c r="A68" s="179" t="s">
        <v>243</v>
      </c>
      <c r="B68" s="165" t="s">
        <v>205</v>
      </c>
      <c r="C68" s="154"/>
      <c r="D68" s="270"/>
      <c r="E68" s="285">
        <f>C68+D68</f>
        <v>0</v>
      </c>
    </row>
    <row r="69" spans="1:5" s="56" customFormat="1" ht="12" customHeight="1" thickBot="1">
      <c r="A69" s="180" t="s">
        <v>244</v>
      </c>
      <c r="B69" s="167" t="s">
        <v>206</v>
      </c>
      <c r="C69" s="154"/>
      <c r="D69" s="273"/>
      <c r="E69" s="285">
        <f>C69+D69</f>
        <v>0</v>
      </c>
    </row>
    <row r="70" spans="1:5" s="56" customFormat="1" ht="12" customHeight="1" thickBot="1">
      <c r="A70" s="181" t="s">
        <v>207</v>
      </c>
      <c r="B70" s="103" t="s">
        <v>208</v>
      </c>
      <c r="C70" s="150">
        <f>SUM(C71:C74)</f>
        <v>0</v>
      </c>
      <c r="D70" s="150">
        <f>SUM(D71:D74)</f>
        <v>0</v>
      </c>
      <c r="E70" s="102">
        <f>SUM(E71:E74)</f>
        <v>0</v>
      </c>
    </row>
    <row r="71" spans="1:5" s="56" customFormat="1" ht="12" customHeight="1">
      <c r="A71" s="178" t="s">
        <v>84</v>
      </c>
      <c r="B71" s="164" t="s">
        <v>209</v>
      </c>
      <c r="C71" s="154"/>
      <c r="D71" s="154"/>
      <c r="E71" s="285">
        <f>C71+D71</f>
        <v>0</v>
      </c>
    </row>
    <row r="72" spans="1:5" s="56" customFormat="1" ht="12" customHeight="1">
      <c r="A72" s="179" t="s">
        <v>85</v>
      </c>
      <c r="B72" s="165" t="s">
        <v>210</v>
      </c>
      <c r="C72" s="154"/>
      <c r="D72" s="154"/>
      <c r="E72" s="285">
        <f>C72+D72</f>
        <v>0</v>
      </c>
    </row>
    <row r="73" spans="1:5" s="56" customFormat="1" ht="12" customHeight="1">
      <c r="A73" s="179" t="s">
        <v>235</v>
      </c>
      <c r="B73" s="165" t="s">
        <v>211</v>
      </c>
      <c r="C73" s="154"/>
      <c r="D73" s="154"/>
      <c r="E73" s="285">
        <f>C73+D73</f>
        <v>0</v>
      </c>
    </row>
    <row r="74" spans="1:5" s="56" customFormat="1" ht="12" customHeight="1" thickBot="1">
      <c r="A74" s="180" t="s">
        <v>236</v>
      </c>
      <c r="B74" s="166" t="s">
        <v>212</v>
      </c>
      <c r="C74" s="154"/>
      <c r="D74" s="154"/>
      <c r="E74" s="285">
        <f>C74+D74</f>
        <v>0</v>
      </c>
    </row>
    <row r="75" spans="1:5" s="56" customFormat="1" ht="12" customHeight="1" thickBot="1">
      <c r="A75" s="181" t="s">
        <v>213</v>
      </c>
      <c r="B75" s="103" t="s">
        <v>214</v>
      </c>
      <c r="C75" s="150">
        <f>SUM(C76:C77)</f>
        <v>0</v>
      </c>
      <c r="D75" s="150">
        <f>SUM(D76:D77)</f>
        <v>0</v>
      </c>
      <c r="E75" s="102">
        <f>SUM(E76:E77)</f>
        <v>0</v>
      </c>
    </row>
    <row r="76" spans="1:5" s="56" customFormat="1" ht="12" customHeight="1">
      <c r="A76" s="178" t="s">
        <v>237</v>
      </c>
      <c r="B76" s="164" t="s">
        <v>215</v>
      </c>
      <c r="C76" s="154"/>
      <c r="D76" s="154"/>
      <c r="E76" s="285">
        <f>C76+D76</f>
        <v>0</v>
      </c>
    </row>
    <row r="77" spans="1:5" s="56" customFormat="1" ht="12" customHeight="1" thickBot="1">
      <c r="A77" s="180" t="s">
        <v>238</v>
      </c>
      <c r="B77" s="166" t="s">
        <v>216</v>
      </c>
      <c r="C77" s="154"/>
      <c r="D77" s="154"/>
      <c r="E77" s="285">
        <f>C77+D77</f>
        <v>0</v>
      </c>
    </row>
    <row r="78" spans="1:5" s="55" customFormat="1" ht="12" customHeight="1" thickBot="1">
      <c r="A78" s="181" t="s">
        <v>217</v>
      </c>
      <c r="B78" s="103" t="s">
        <v>218</v>
      </c>
      <c r="C78" s="150">
        <f>SUM(C79:C81)</f>
        <v>0</v>
      </c>
      <c r="D78" s="150">
        <f>SUM(D79:D81)</f>
        <v>0</v>
      </c>
      <c r="E78" s="102">
        <f>SUM(E79:E81)</f>
        <v>0</v>
      </c>
    </row>
    <row r="79" spans="1:5" s="56" customFormat="1" ht="12" customHeight="1">
      <c r="A79" s="178" t="s">
        <v>239</v>
      </c>
      <c r="B79" s="164" t="s">
        <v>219</v>
      </c>
      <c r="C79" s="154"/>
      <c r="D79" s="154"/>
      <c r="E79" s="285">
        <f>C79+D79</f>
        <v>0</v>
      </c>
    </row>
    <row r="80" spans="1:5" s="56" customFormat="1" ht="12" customHeight="1">
      <c r="A80" s="179" t="s">
        <v>240</v>
      </c>
      <c r="B80" s="165" t="s">
        <v>220</v>
      </c>
      <c r="C80" s="154"/>
      <c r="D80" s="154"/>
      <c r="E80" s="285">
        <f>C80+D80</f>
        <v>0</v>
      </c>
    </row>
    <row r="81" spans="1:5" s="56" customFormat="1" ht="12" customHeight="1" thickBot="1">
      <c r="A81" s="180" t="s">
        <v>241</v>
      </c>
      <c r="B81" s="166" t="s">
        <v>221</v>
      </c>
      <c r="C81" s="154"/>
      <c r="D81" s="154"/>
      <c r="E81" s="285">
        <f>C81+D81</f>
        <v>0</v>
      </c>
    </row>
    <row r="82" spans="1:5" s="56" customFormat="1" ht="12" customHeight="1" thickBot="1">
      <c r="A82" s="181" t="s">
        <v>222</v>
      </c>
      <c r="B82" s="103" t="s">
        <v>242</v>
      </c>
      <c r="C82" s="150">
        <f>SUM(C83:C86)</f>
        <v>0</v>
      </c>
      <c r="D82" s="150">
        <f>SUM(D83:D86)</f>
        <v>0</v>
      </c>
      <c r="E82" s="102">
        <f>SUM(E83:E86)</f>
        <v>0</v>
      </c>
    </row>
    <row r="83" spans="1:5" s="56" customFormat="1" ht="12" customHeight="1">
      <c r="A83" s="182" t="s">
        <v>223</v>
      </c>
      <c r="B83" s="164" t="s">
        <v>224</v>
      </c>
      <c r="C83" s="154"/>
      <c r="D83" s="154"/>
      <c r="E83" s="285">
        <f aca="true" t="shared" si="3" ref="E83:E88">C83+D83</f>
        <v>0</v>
      </c>
    </row>
    <row r="84" spans="1:5" s="56" customFormat="1" ht="12" customHeight="1">
      <c r="A84" s="183" t="s">
        <v>225</v>
      </c>
      <c r="B84" s="165" t="s">
        <v>226</v>
      </c>
      <c r="C84" s="154"/>
      <c r="D84" s="154"/>
      <c r="E84" s="285">
        <f t="shared" si="3"/>
        <v>0</v>
      </c>
    </row>
    <row r="85" spans="1:5" s="56" customFormat="1" ht="12" customHeight="1">
      <c r="A85" s="183" t="s">
        <v>227</v>
      </c>
      <c r="B85" s="165" t="s">
        <v>228</v>
      </c>
      <c r="C85" s="154"/>
      <c r="D85" s="154"/>
      <c r="E85" s="285">
        <f t="shared" si="3"/>
        <v>0</v>
      </c>
    </row>
    <row r="86" spans="1:5" s="55" customFormat="1" ht="12" customHeight="1" thickBot="1">
      <c r="A86" s="184" t="s">
        <v>229</v>
      </c>
      <c r="B86" s="166" t="s">
        <v>230</v>
      </c>
      <c r="C86" s="154"/>
      <c r="D86" s="154"/>
      <c r="E86" s="285">
        <f t="shared" si="3"/>
        <v>0</v>
      </c>
    </row>
    <row r="87" spans="1:5" s="55" customFormat="1" ht="12" customHeight="1" thickBot="1">
      <c r="A87" s="181" t="s">
        <v>231</v>
      </c>
      <c r="B87" s="103" t="s">
        <v>370</v>
      </c>
      <c r="C87" s="206"/>
      <c r="D87" s="206"/>
      <c r="E87" s="102">
        <f t="shared" si="3"/>
        <v>0</v>
      </c>
    </row>
    <row r="88" spans="1:5" s="55" customFormat="1" ht="12" customHeight="1" thickBot="1">
      <c r="A88" s="181" t="s">
        <v>391</v>
      </c>
      <c r="B88" s="103" t="s">
        <v>232</v>
      </c>
      <c r="C88" s="206"/>
      <c r="D88" s="206"/>
      <c r="E88" s="102">
        <f t="shared" si="3"/>
        <v>0</v>
      </c>
    </row>
    <row r="89" spans="1:5" s="55" customFormat="1" ht="12" customHeight="1" thickBot="1">
      <c r="A89" s="181" t="s">
        <v>392</v>
      </c>
      <c r="B89" s="171" t="s">
        <v>373</v>
      </c>
      <c r="C89" s="156">
        <f>+C66+C70+C75+C78+C82+C88+C87</f>
        <v>0</v>
      </c>
      <c r="D89" s="156">
        <f>+D66+D70+D75+D78+D82+D88+D87</f>
        <v>0</v>
      </c>
      <c r="E89" s="190">
        <f>+E66+E70+E75+E78+E82+E88+E87</f>
        <v>0</v>
      </c>
    </row>
    <row r="90" spans="1:5" s="55" customFormat="1" ht="12" customHeight="1" thickBot="1">
      <c r="A90" s="185" t="s">
        <v>393</v>
      </c>
      <c r="B90" s="172" t="s">
        <v>394</v>
      </c>
      <c r="C90" s="156">
        <f>+C65+C89</f>
        <v>0</v>
      </c>
      <c r="D90" s="156">
        <f>+D65+D89</f>
        <v>0</v>
      </c>
      <c r="E90" s="190">
        <f>+E65+E89</f>
        <v>0</v>
      </c>
    </row>
    <row r="91" spans="1:3" s="56" customFormat="1" ht="15" customHeight="1" thickBot="1">
      <c r="A91" s="92"/>
      <c r="B91" s="93"/>
      <c r="C91" s="133"/>
    </row>
    <row r="92" spans="1:5" s="50" customFormat="1" ht="16.5" customHeight="1" thickBot="1">
      <c r="A92" s="491" t="s">
        <v>40</v>
      </c>
      <c r="B92" s="492"/>
      <c r="C92" s="492"/>
      <c r="D92" s="492"/>
      <c r="E92" s="493"/>
    </row>
    <row r="93" spans="1:5" s="57" customFormat="1" ht="12" customHeight="1" thickBot="1">
      <c r="A93" s="158" t="s">
        <v>7</v>
      </c>
      <c r="B93" s="24" t="s">
        <v>398</v>
      </c>
      <c r="C93" s="149">
        <f>+C94+C95+C96+C97+C98+C111</f>
        <v>0</v>
      </c>
      <c r="D93" s="149">
        <f>+D94+D95+D96+D97+D98+D111</f>
        <v>0</v>
      </c>
      <c r="E93" s="219">
        <f>+E94+E95+E96+E97+E98+E111</f>
        <v>0</v>
      </c>
    </row>
    <row r="94" spans="1:5" ht="12" customHeight="1">
      <c r="A94" s="186" t="s">
        <v>63</v>
      </c>
      <c r="B94" s="8" t="s">
        <v>36</v>
      </c>
      <c r="C94" s="223"/>
      <c r="D94" s="223"/>
      <c r="E94" s="288">
        <f aca="true" t="shared" si="4" ref="E94:E113">C94+D94</f>
        <v>0</v>
      </c>
    </row>
    <row r="95" spans="1:5" ht="12" customHeight="1">
      <c r="A95" s="179" t="s">
        <v>64</v>
      </c>
      <c r="B95" s="6" t="s">
        <v>108</v>
      </c>
      <c r="C95" s="151"/>
      <c r="D95" s="151"/>
      <c r="E95" s="283">
        <f t="shared" si="4"/>
        <v>0</v>
      </c>
    </row>
    <row r="96" spans="1:5" ht="12" customHeight="1">
      <c r="A96" s="179" t="s">
        <v>65</v>
      </c>
      <c r="B96" s="6" t="s">
        <v>82</v>
      </c>
      <c r="C96" s="153"/>
      <c r="D96" s="151"/>
      <c r="E96" s="284">
        <f t="shared" si="4"/>
        <v>0</v>
      </c>
    </row>
    <row r="97" spans="1:5" ht="12" customHeight="1">
      <c r="A97" s="179" t="s">
        <v>66</v>
      </c>
      <c r="B97" s="9" t="s">
        <v>109</v>
      </c>
      <c r="C97" s="153"/>
      <c r="D97" s="237"/>
      <c r="E97" s="284">
        <f t="shared" si="4"/>
        <v>0</v>
      </c>
    </row>
    <row r="98" spans="1:5" ht="12" customHeight="1">
      <c r="A98" s="179" t="s">
        <v>74</v>
      </c>
      <c r="B98" s="17" t="s">
        <v>110</v>
      </c>
      <c r="C98" s="153"/>
      <c r="D98" s="237"/>
      <c r="E98" s="284">
        <f t="shared" si="4"/>
        <v>0</v>
      </c>
    </row>
    <row r="99" spans="1:5" ht="12" customHeight="1">
      <c r="A99" s="179" t="s">
        <v>67</v>
      </c>
      <c r="B99" s="6" t="s">
        <v>395</v>
      </c>
      <c r="C99" s="153"/>
      <c r="D99" s="237"/>
      <c r="E99" s="284">
        <f t="shared" si="4"/>
        <v>0</v>
      </c>
    </row>
    <row r="100" spans="1:5" ht="12" customHeight="1">
      <c r="A100" s="179" t="s">
        <v>68</v>
      </c>
      <c r="B100" s="66" t="s">
        <v>336</v>
      </c>
      <c r="C100" s="153"/>
      <c r="D100" s="237"/>
      <c r="E100" s="284">
        <f t="shared" si="4"/>
        <v>0</v>
      </c>
    </row>
    <row r="101" spans="1:5" ht="12" customHeight="1">
      <c r="A101" s="179" t="s">
        <v>75</v>
      </c>
      <c r="B101" s="66" t="s">
        <v>335</v>
      </c>
      <c r="C101" s="153"/>
      <c r="D101" s="237"/>
      <c r="E101" s="284">
        <f t="shared" si="4"/>
        <v>0</v>
      </c>
    </row>
    <row r="102" spans="1:5" ht="12" customHeight="1">
      <c r="A102" s="179" t="s">
        <v>76</v>
      </c>
      <c r="B102" s="66" t="s">
        <v>248</v>
      </c>
      <c r="C102" s="153"/>
      <c r="D102" s="237"/>
      <c r="E102" s="284">
        <f t="shared" si="4"/>
        <v>0</v>
      </c>
    </row>
    <row r="103" spans="1:5" ht="12" customHeight="1">
      <c r="A103" s="179" t="s">
        <v>77</v>
      </c>
      <c r="B103" s="67" t="s">
        <v>249</v>
      </c>
      <c r="C103" s="153"/>
      <c r="D103" s="237"/>
      <c r="E103" s="284">
        <f t="shared" si="4"/>
        <v>0</v>
      </c>
    </row>
    <row r="104" spans="1:5" ht="12" customHeight="1">
      <c r="A104" s="179" t="s">
        <v>78</v>
      </c>
      <c r="B104" s="67" t="s">
        <v>250</v>
      </c>
      <c r="C104" s="153"/>
      <c r="D104" s="237"/>
      <c r="E104" s="284">
        <f t="shared" si="4"/>
        <v>0</v>
      </c>
    </row>
    <row r="105" spans="1:5" ht="12" customHeight="1">
      <c r="A105" s="179" t="s">
        <v>80</v>
      </c>
      <c r="B105" s="66" t="s">
        <v>251</v>
      </c>
      <c r="C105" s="153"/>
      <c r="D105" s="237"/>
      <c r="E105" s="284">
        <f t="shared" si="4"/>
        <v>0</v>
      </c>
    </row>
    <row r="106" spans="1:5" ht="12" customHeight="1">
      <c r="A106" s="179" t="s">
        <v>111</v>
      </c>
      <c r="B106" s="66" t="s">
        <v>252</v>
      </c>
      <c r="C106" s="153"/>
      <c r="D106" s="237"/>
      <c r="E106" s="284">
        <f t="shared" si="4"/>
        <v>0</v>
      </c>
    </row>
    <row r="107" spans="1:5" ht="12" customHeight="1">
      <c r="A107" s="179" t="s">
        <v>246</v>
      </c>
      <c r="B107" s="67" t="s">
        <v>253</v>
      </c>
      <c r="C107" s="151"/>
      <c r="D107" s="237"/>
      <c r="E107" s="284">
        <f t="shared" si="4"/>
        <v>0</v>
      </c>
    </row>
    <row r="108" spans="1:5" ht="12" customHeight="1">
      <c r="A108" s="187" t="s">
        <v>247</v>
      </c>
      <c r="B108" s="68" t="s">
        <v>254</v>
      </c>
      <c r="C108" s="153"/>
      <c r="D108" s="237"/>
      <c r="E108" s="284">
        <f t="shared" si="4"/>
        <v>0</v>
      </c>
    </row>
    <row r="109" spans="1:5" ht="12" customHeight="1">
      <c r="A109" s="179" t="s">
        <v>333</v>
      </c>
      <c r="B109" s="68" t="s">
        <v>255</v>
      </c>
      <c r="C109" s="153"/>
      <c r="D109" s="237"/>
      <c r="E109" s="284">
        <f t="shared" si="4"/>
        <v>0</v>
      </c>
    </row>
    <row r="110" spans="1:5" ht="12" customHeight="1">
      <c r="A110" s="179" t="s">
        <v>334</v>
      </c>
      <c r="B110" s="67" t="s">
        <v>256</v>
      </c>
      <c r="C110" s="151"/>
      <c r="D110" s="236"/>
      <c r="E110" s="283">
        <f t="shared" si="4"/>
        <v>0</v>
      </c>
    </row>
    <row r="111" spans="1:5" ht="12" customHeight="1">
      <c r="A111" s="179" t="s">
        <v>338</v>
      </c>
      <c r="B111" s="9" t="s">
        <v>37</v>
      </c>
      <c r="C111" s="151"/>
      <c r="D111" s="236"/>
      <c r="E111" s="283">
        <f t="shared" si="4"/>
        <v>0</v>
      </c>
    </row>
    <row r="112" spans="1:5" ht="12" customHeight="1">
      <c r="A112" s="180" t="s">
        <v>339</v>
      </c>
      <c r="B112" s="6" t="s">
        <v>396</v>
      </c>
      <c r="C112" s="153"/>
      <c r="D112" s="237"/>
      <c r="E112" s="284">
        <f t="shared" si="4"/>
        <v>0</v>
      </c>
    </row>
    <row r="113" spans="1:5" ht="12" customHeight="1" thickBot="1">
      <c r="A113" s="188" t="s">
        <v>340</v>
      </c>
      <c r="B113" s="69" t="s">
        <v>397</v>
      </c>
      <c r="C113" s="224"/>
      <c r="D113" s="275"/>
      <c r="E113" s="289">
        <f t="shared" si="4"/>
        <v>0</v>
      </c>
    </row>
    <row r="114" spans="1:5" ht="12" customHeight="1" thickBot="1">
      <c r="A114" s="25" t="s">
        <v>8</v>
      </c>
      <c r="B114" s="23" t="s">
        <v>257</v>
      </c>
      <c r="C114" s="150">
        <f>+C115+C117+C119</f>
        <v>0</v>
      </c>
      <c r="D114" s="234">
        <f>+D115+D117+D119</f>
        <v>0</v>
      </c>
      <c r="E114" s="102">
        <f>+E115+E117+E119</f>
        <v>0</v>
      </c>
    </row>
    <row r="115" spans="1:5" ht="12" customHeight="1">
      <c r="A115" s="178" t="s">
        <v>69</v>
      </c>
      <c r="B115" s="6" t="s">
        <v>128</v>
      </c>
      <c r="C115" s="152"/>
      <c r="D115" s="235"/>
      <c r="E115" s="191">
        <f aca="true" t="shared" si="5" ref="E115:E127">C115+D115</f>
        <v>0</v>
      </c>
    </row>
    <row r="116" spans="1:5" ht="12" customHeight="1">
      <c r="A116" s="178" t="s">
        <v>70</v>
      </c>
      <c r="B116" s="10" t="s">
        <v>261</v>
      </c>
      <c r="C116" s="152"/>
      <c r="D116" s="235"/>
      <c r="E116" s="191">
        <f t="shared" si="5"/>
        <v>0</v>
      </c>
    </row>
    <row r="117" spans="1:5" ht="12" customHeight="1">
      <c r="A117" s="178" t="s">
        <v>71</v>
      </c>
      <c r="B117" s="10" t="s">
        <v>112</v>
      </c>
      <c r="C117" s="151"/>
      <c r="D117" s="236"/>
      <c r="E117" s="283">
        <f t="shared" si="5"/>
        <v>0</v>
      </c>
    </row>
    <row r="118" spans="1:5" ht="12" customHeight="1">
      <c r="A118" s="178" t="s">
        <v>72</v>
      </c>
      <c r="B118" s="10" t="s">
        <v>262</v>
      </c>
      <c r="C118" s="151"/>
      <c r="D118" s="236"/>
      <c r="E118" s="283">
        <f t="shared" si="5"/>
        <v>0</v>
      </c>
    </row>
    <row r="119" spans="1:5" ht="12" customHeight="1">
      <c r="A119" s="178" t="s">
        <v>73</v>
      </c>
      <c r="B119" s="105" t="s">
        <v>130</v>
      </c>
      <c r="C119" s="151"/>
      <c r="D119" s="236"/>
      <c r="E119" s="283">
        <f t="shared" si="5"/>
        <v>0</v>
      </c>
    </row>
    <row r="120" spans="1:5" ht="12" customHeight="1">
      <c r="A120" s="178" t="s">
        <v>79</v>
      </c>
      <c r="B120" s="104" t="s">
        <v>325</v>
      </c>
      <c r="C120" s="151"/>
      <c r="D120" s="236"/>
      <c r="E120" s="283">
        <f t="shared" si="5"/>
        <v>0</v>
      </c>
    </row>
    <row r="121" spans="1:5" ht="12" customHeight="1">
      <c r="A121" s="178" t="s">
        <v>81</v>
      </c>
      <c r="B121" s="160" t="s">
        <v>267</v>
      </c>
      <c r="C121" s="151"/>
      <c r="D121" s="236"/>
      <c r="E121" s="283">
        <f t="shared" si="5"/>
        <v>0</v>
      </c>
    </row>
    <row r="122" spans="1:5" ht="12" customHeight="1">
      <c r="A122" s="178" t="s">
        <v>113</v>
      </c>
      <c r="B122" s="67" t="s">
        <v>250</v>
      </c>
      <c r="C122" s="151"/>
      <c r="D122" s="236"/>
      <c r="E122" s="283">
        <f t="shared" si="5"/>
        <v>0</v>
      </c>
    </row>
    <row r="123" spans="1:5" ht="12" customHeight="1">
      <c r="A123" s="178" t="s">
        <v>114</v>
      </c>
      <c r="B123" s="67" t="s">
        <v>266</v>
      </c>
      <c r="C123" s="151"/>
      <c r="D123" s="236"/>
      <c r="E123" s="283">
        <f t="shared" si="5"/>
        <v>0</v>
      </c>
    </row>
    <row r="124" spans="1:5" ht="12" customHeight="1">
      <c r="A124" s="178" t="s">
        <v>115</v>
      </c>
      <c r="B124" s="67" t="s">
        <v>265</v>
      </c>
      <c r="C124" s="151"/>
      <c r="D124" s="236"/>
      <c r="E124" s="283">
        <f t="shared" si="5"/>
        <v>0</v>
      </c>
    </row>
    <row r="125" spans="1:5" ht="12" customHeight="1">
      <c r="A125" s="178" t="s">
        <v>258</v>
      </c>
      <c r="B125" s="67" t="s">
        <v>253</v>
      </c>
      <c r="C125" s="151"/>
      <c r="D125" s="236"/>
      <c r="E125" s="283">
        <f t="shared" si="5"/>
        <v>0</v>
      </c>
    </row>
    <row r="126" spans="1:5" ht="12" customHeight="1">
      <c r="A126" s="178" t="s">
        <v>259</v>
      </c>
      <c r="B126" s="67" t="s">
        <v>264</v>
      </c>
      <c r="C126" s="151"/>
      <c r="D126" s="236"/>
      <c r="E126" s="283">
        <f t="shared" si="5"/>
        <v>0</v>
      </c>
    </row>
    <row r="127" spans="1:5" ht="12" customHeight="1" thickBot="1">
      <c r="A127" s="187" t="s">
        <v>260</v>
      </c>
      <c r="B127" s="67" t="s">
        <v>263</v>
      </c>
      <c r="C127" s="153"/>
      <c r="D127" s="237"/>
      <c r="E127" s="284">
        <f t="shared" si="5"/>
        <v>0</v>
      </c>
    </row>
    <row r="128" spans="1:5" ht="12" customHeight="1" thickBot="1">
      <c r="A128" s="25" t="s">
        <v>9</v>
      </c>
      <c r="B128" s="60" t="s">
        <v>343</v>
      </c>
      <c r="C128" s="150">
        <f>+C93+C114</f>
        <v>0</v>
      </c>
      <c r="D128" s="234">
        <f>+D93+D114</f>
        <v>0</v>
      </c>
      <c r="E128" s="102">
        <f>+E93+E114</f>
        <v>0</v>
      </c>
    </row>
    <row r="129" spans="1:5" ht="12" customHeight="1" thickBot="1">
      <c r="A129" s="25" t="s">
        <v>10</v>
      </c>
      <c r="B129" s="60" t="s">
        <v>344</v>
      </c>
      <c r="C129" s="150">
        <f>+C130+C131+C132</f>
        <v>0</v>
      </c>
      <c r="D129" s="234">
        <f>+D130+D131+D132</f>
        <v>0</v>
      </c>
      <c r="E129" s="102">
        <f>+E130+E131+E132</f>
        <v>0</v>
      </c>
    </row>
    <row r="130" spans="1:5" s="57" customFormat="1" ht="12" customHeight="1">
      <c r="A130" s="178" t="s">
        <v>162</v>
      </c>
      <c r="B130" s="7" t="s">
        <v>401</v>
      </c>
      <c r="C130" s="151"/>
      <c r="D130" s="236"/>
      <c r="E130" s="283">
        <f>C130+D130</f>
        <v>0</v>
      </c>
    </row>
    <row r="131" spans="1:5" ht="12" customHeight="1">
      <c r="A131" s="178" t="s">
        <v>163</v>
      </c>
      <c r="B131" s="7" t="s">
        <v>352</v>
      </c>
      <c r="C131" s="151"/>
      <c r="D131" s="236"/>
      <c r="E131" s="283">
        <f>C131+D131</f>
        <v>0</v>
      </c>
    </row>
    <row r="132" spans="1:5" ht="12" customHeight="1" thickBot="1">
      <c r="A132" s="187" t="s">
        <v>164</v>
      </c>
      <c r="B132" s="5" t="s">
        <v>400</v>
      </c>
      <c r="C132" s="151"/>
      <c r="D132" s="236"/>
      <c r="E132" s="283">
        <f>C132+D132</f>
        <v>0</v>
      </c>
    </row>
    <row r="133" spans="1:5" ht="12" customHeight="1" thickBot="1">
      <c r="A133" s="25" t="s">
        <v>11</v>
      </c>
      <c r="B133" s="60" t="s">
        <v>345</v>
      </c>
      <c r="C133" s="150">
        <f>+C134+C135+C136+C137+C138+C139</f>
        <v>0</v>
      </c>
      <c r="D133" s="234">
        <f>+D134+D135+D136+D137+D138+D139</f>
        <v>0</v>
      </c>
      <c r="E133" s="102">
        <f>+E134+E135+E136+E137+E138+E139</f>
        <v>0</v>
      </c>
    </row>
    <row r="134" spans="1:5" ht="12" customHeight="1">
      <c r="A134" s="178" t="s">
        <v>56</v>
      </c>
      <c r="B134" s="7" t="s">
        <v>354</v>
      </c>
      <c r="C134" s="151"/>
      <c r="D134" s="236"/>
      <c r="E134" s="283">
        <f aca="true" t="shared" si="6" ref="E134:E139">C134+D134</f>
        <v>0</v>
      </c>
    </row>
    <row r="135" spans="1:5" ht="12" customHeight="1">
      <c r="A135" s="178" t="s">
        <v>57</v>
      </c>
      <c r="B135" s="7" t="s">
        <v>346</v>
      </c>
      <c r="C135" s="151"/>
      <c r="D135" s="236"/>
      <c r="E135" s="283">
        <f t="shared" si="6"/>
        <v>0</v>
      </c>
    </row>
    <row r="136" spans="1:5" ht="12" customHeight="1">
      <c r="A136" s="178" t="s">
        <v>58</v>
      </c>
      <c r="B136" s="7" t="s">
        <v>347</v>
      </c>
      <c r="C136" s="151"/>
      <c r="D136" s="236"/>
      <c r="E136" s="283">
        <f t="shared" si="6"/>
        <v>0</v>
      </c>
    </row>
    <row r="137" spans="1:5" ht="12" customHeight="1">
      <c r="A137" s="178" t="s">
        <v>100</v>
      </c>
      <c r="B137" s="7" t="s">
        <v>399</v>
      </c>
      <c r="C137" s="151"/>
      <c r="D137" s="236"/>
      <c r="E137" s="283">
        <f t="shared" si="6"/>
        <v>0</v>
      </c>
    </row>
    <row r="138" spans="1:5" ht="12" customHeight="1">
      <c r="A138" s="178" t="s">
        <v>101</v>
      </c>
      <c r="B138" s="7" t="s">
        <v>349</v>
      </c>
      <c r="C138" s="151"/>
      <c r="D138" s="236"/>
      <c r="E138" s="283">
        <f t="shared" si="6"/>
        <v>0</v>
      </c>
    </row>
    <row r="139" spans="1:5" s="57" customFormat="1" ht="12" customHeight="1" thickBot="1">
      <c r="A139" s="187" t="s">
        <v>102</v>
      </c>
      <c r="B139" s="5" t="s">
        <v>350</v>
      </c>
      <c r="C139" s="151"/>
      <c r="D139" s="236"/>
      <c r="E139" s="283">
        <f t="shared" si="6"/>
        <v>0</v>
      </c>
    </row>
    <row r="140" spans="1:11" ht="12" customHeight="1" thickBot="1">
      <c r="A140" s="25" t="s">
        <v>12</v>
      </c>
      <c r="B140" s="60" t="s">
        <v>415</v>
      </c>
      <c r="C140" s="156">
        <f>+C141+C142+C144+C145+C143</f>
        <v>0</v>
      </c>
      <c r="D140" s="238">
        <f>+D141+D142+D144+D145+D143</f>
        <v>0</v>
      </c>
      <c r="E140" s="190">
        <f>+E141+E142+E144+E145+E143</f>
        <v>0</v>
      </c>
      <c r="K140" s="101"/>
    </row>
    <row r="141" spans="1:5" ht="12.75">
      <c r="A141" s="178" t="s">
        <v>59</v>
      </c>
      <c r="B141" s="7" t="s">
        <v>268</v>
      </c>
      <c r="C141" s="151"/>
      <c r="D141" s="236"/>
      <c r="E141" s="283">
        <f>C141+D141</f>
        <v>0</v>
      </c>
    </row>
    <row r="142" spans="1:5" ht="12" customHeight="1">
      <c r="A142" s="178" t="s">
        <v>60</v>
      </c>
      <c r="B142" s="7" t="s">
        <v>269</v>
      </c>
      <c r="C142" s="151"/>
      <c r="D142" s="236"/>
      <c r="E142" s="283">
        <f>C142+D142</f>
        <v>0</v>
      </c>
    </row>
    <row r="143" spans="1:5" ht="12" customHeight="1">
      <c r="A143" s="178" t="s">
        <v>182</v>
      </c>
      <c r="B143" s="7" t="s">
        <v>414</v>
      </c>
      <c r="C143" s="151"/>
      <c r="D143" s="236"/>
      <c r="E143" s="283">
        <f>C143+D143</f>
        <v>0</v>
      </c>
    </row>
    <row r="144" spans="1:5" s="57" customFormat="1" ht="12" customHeight="1">
      <c r="A144" s="178" t="s">
        <v>183</v>
      </c>
      <c r="B144" s="7" t="s">
        <v>359</v>
      </c>
      <c r="C144" s="151"/>
      <c r="D144" s="236"/>
      <c r="E144" s="283">
        <f>C144+D144</f>
        <v>0</v>
      </c>
    </row>
    <row r="145" spans="1:5" s="57" customFormat="1" ht="12" customHeight="1" thickBot="1">
      <c r="A145" s="187" t="s">
        <v>184</v>
      </c>
      <c r="B145" s="5" t="s">
        <v>288</v>
      </c>
      <c r="C145" s="151"/>
      <c r="D145" s="236"/>
      <c r="E145" s="283">
        <f>C145+D145</f>
        <v>0</v>
      </c>
    </row>
    <row r="146" spans="1:5" s="57" customFormat="1" ht="12" customHeight="1" thickBot="1">
      <c r="A146" s="25" t="s">
        <v>13</v>
      </c>
      <c r="B146" s="60" t="s">
        <v>360</v>
      </c>
      <c r="C146" s="226">
        <f>+C147+C148+C149+C150+C151</f>
        <v>0</v>
      </c>
      <c r="D146" s="239">
        <f>+D147+D148+D149+D150+D151</f>
        <v>0</v>
      </c>
      <c r="E146" s="221">
        <f>+E147+E148+E149+E150+E151</f>
        <v>0</v>
      </c>
    </row>
    <row r="147" spans="1:5" s="57" customFormat="1" ht="12" customHeight="1">
      <c r="A147" s="178" t="s">
        <v>61</v>
      </c>
      <c r="B147" s="7" t="s">
        <v>355</v>
      </c>
      <c r="C147" s="151"/>
      <c r="D147" s="236"/>
      <c r="E147" s="283">
        <f aca="true" t="shared" si="7" ref="E147:E153">C147+D147</f>
        <v>0</v>
      </c>
    </row>
    <row r="148" spans="1:5" s="57" customFormat="1" ht="12" customHeight="1">
      <c r="A148" s="178" t="s">
        <v>62</v>
      </c>
      <c r="B148" s="7" t="s">
        <v>362</v>
      </c>
      <c r="C148" s="151"/>
      <c r="D148" s="236"/>
      <c r="E148" s="283">
        <f t="shared" si="7"/>
        <v>0</v>
      </c>
    </row>
    <row r="149" spans="1:5" s="57" customFormat="1" ht="12" customHeight="1">
      <c r="A149" s="178" t="s">
        <v>194</v>
      </c>
      <c r="B149" s="7" t="s">
        <v>357</v>
      </c>
      <c r="C149" s="151"/>
      <c r="D149" s="236"/>
      <c r="E149" s="283">
        <f t="shared" si="7"/>
        <v>0</v>
      </c>
    </row>
    <row r="150" spans="1:5" s="57" customFormat="1" ht="12" customHeight="1">
      <c r="A150" s="178" t="s">
        <v>195</v>
      </c>
      <c r="B150" s="7" t="s">
        <v>402</v>
      </c>
      <c r="C150" s="151"/>
      <c r="D150" s="236"/>
      <c r="E150" s="283">
        <f t="shared" si="7"/>
        <v>0</v>
      </c>
    </row>
    <row r="151" spans="1:5" ht="12.75" customHeight="1" thickBot="1">
      <c r="A151" s="187" t="s">
        <v>361</v>
      </c>
      <c r="B151" s="5" t="s">
        <v>364</v>
      </c>
      <c r="C151" s="153"/>
      <c r="D151" s="237"/>
      <c r="E151" s="284">
        <f t="shared" si="7"/>
        <v>0</v>
      </c>
    </row>
    <row r="152" spans="1:5" ht="12.75" customHeight="1" thickBot="1">
      <c r="A152" s="218" t="s">
        <v>14</v>
      </c>
      <c r="B152" s="60" t="s">
        <v>365</v>
      </c>
      <c r="C152" s="227"/>
      <c r="D152" s="240"/>
      <c r="E152" s="221">
        <f t="shared" si="7"/>
        <v>0</v>
      </c>
    </row>
    <row r="153" spans="1:5" ht="12.75" customHeight="1" thickBot="1">
      <c r="A153" s="218" t="s">
        <v>15</v>
      </c>
      <c r="B153" s="60" t="s">
        <v>366</v>
      </c>
      <c r="C153" s="227"/>
      <c r="D153" s="240"/>
      <c r="E153" s="221">
        <f t="shared" si="7"/>
        <v>0</v>
      </c>
    </row>
    <row r="154" spans="1:5" ht="12" customHeight="1" thickBot="1">
      <c r="A154" s="25" t="s">
        <v>16</v>
      </c>
      <c r="B154" s="60" t="s">
        <v>368</v>
      </c>
      <c r="C154" s="228">
        <f>+C129+C133+C140+C146+C152+C153</f>
        <v>0</v>
      </c>
      <c r="D154" s="241">
        <f>+D129+D133+D140+D146+D152+D153</f>
        <v>0</v>
      </c>
      <c r="E154" s="222">
        <f>+E129+E133+E140+E146+E152+E153</f>
        <v>0</v>
      </c>
    </row>
    <row r="155" spans="1:5" ht="15" customHeight="1" thickBot="1">
      <c r="A155" s="189" t="s">
        <v>17</v>
      </c>
      <c r="B155" s="138" t="s">
        <v>367</v>
      </c>
      <c r="C155" s="228">
        <f>+C128+C154</f>
        <v>0</v>
      </c>
      <c r="D155" s="241">
        <f>+D128+D154</f>
        <v>0</v>
      </c>
      <c r="E155" s="222">
        <f>+E128+E154</f>
        <v>0</v>
      </c>
    </row>
    <row r="156" spans="1:5" ht="13.5" thickBot="1">
      <c r="A156" s="141"/>
      <c r="B156" s="142"/>
      <c r="C156" s="143"/>
      <c r="D156" s="143"/>
      <c r="E156" s="143"/>
    </row>
    <row r="157" spans="1:5" ht="15" customHeight="1" thickBot="1">
      <c r="A157" s="99" t="s">
        <v>403</v>
      </c>
      <c r="B157" s="100"/>
      <c r="C157" s="274"/>
      <c r="D157" s="274"/>
      <c r="E157" s="290">
        <f>C157+D157</f>
        <v>0</v>
      </c>
    </row>
    <row r="158" spans="1:5" ht="14.25" customHeight="1" thickBot="1">
      <c r="A158" s="99" t="s">
        <v>123</v>
      </c>
      <c r="B158" s="100"/>
      <c r="C158" s="274"/>
      <c r="D158" s="274"/>
      <c r="E158" s="290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E5" sqref="E5"/>
    </sheetView>
  </sheetViews>
  <sheetFormatPr defaultColWidth="9.00390625" defaultRowHeight="12.75"/>
  <cols>
    <col min="1" max="1" width="16.125" style="144" customWidth="1"/>
    <col min="2" max="2" width="62.00390625" style="145" customWidth="1"/>
    <col min="3" max="3" width="14.125" style="146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3"/>
      <c r="B1" s="85"/>
      <c r="E1" s="265" t="s">
        <v>476</v>
      </c>
    </row>
    <row r="2" spans="1:5" s="53" customFormat="1" ht="21" customHeight="1" thickBot="1">
      <c r="A2" s="266" t="s">
        <v>44</v>
      </c>
      <c r="B2" s="494" t="s">
        <v>125</v>
      </c>
      <c r="C2" s="494"/>
      <c r="D2" s="494"/>
      <c r="E2" s="267" t="s">
        <v>38</v>
      </c>
    </row>
    <row r="3" spans="1:5" s="53" customFormat="1" ht="24.75" thickBot="1">
      <c r="A3" s="266" t="s">
        <v>121</v>
      </c>
      <c r="B3" s="494" t="s">
        <v>413</v>
      </c>
      <c r="C3" s="494"/>
      <c r="D3" s="494"/>
      <c r="E3" s="268" t="s">
        <v>42</v>
      </c>
    </row>
    <row r="4" spans="1:5" s="54" customFormat="1" ht="15.75" customHeight="1" thickBot="1">
      <c r="A4" s="86"/>
      <c r="B4" s="86"/>
      <c r="C4" s="87"/>
      <c r="E4" s="87" t="str">
        <f>'5.1.2. sz. mell'!E4</f>
        <v>Forintban!</v>
      </c>
    </row>
    <row r="5" spans="1:5" ht="36.75" thickBot="1">
      <c r="A5" s="157" t="s">
        <v>122</v>
      </c>
      <c r="B5" s="88" t="s">
        <v>491</v>
      </c>
      <c r="C5" s="302" t="s">
        <v>416</v>
      </c>
      <c r="D5" s="302" t="s">
        <v>471</v>
      </c>
      <c r="E5" s="303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7" t="s">
        <v>382</v>
      </c>
      <c r="B6" s="78" t="s">
        <v>383</v>
      </c>
      <c r="C6" s="78" t="s">
        <v>384</v>
      </c>
      <c r="D6" s="269" t="s">
        <v>386</v>
      </c>
      <c r="E6" s="313" t="s">
        <v>483</v>
      </c>
    </row>
    <row r="7" spans="1:5" s="50" customFormat="1" ht="15.75" customHeight="1" thickBot="1">
      <c r="A7" s="491" t="s">
        <v>39</v>
      </c>
      <c r="B7" s="492"/>
      <c r="C7" s="492"/>
      <c r="D7" s="492"/>
      <c r="E7" s="493"/>
    </row>
    <row r="8" spans="1:5" s="50" customFormat="1" ht="12" customHeight="1" thickBot="1">
      <c r="A8" s="25" t="s">
        <v>7</v>
      </c>
      <c r="B8" s="19" t="s">
        <v>147</v>
      </c>
      <c r="C8" s="150">
        <f>+C9+C10+C11+C12+C13+C14</f>
        <v>0</v>
      </c>
      <c r="D8" s="234">
        <f>+D9+D10+D11+D12+D13+D14</f>
        <v>0</v>
      </c>
      <c r="E8" s="102">
        <f>+E9+E10+E11+E12+E13+E14</f>
        <v>0</v>
      </c>
    </row>
    <row r="9" spans="1:5" s="55" customFormat="1" ht="12" customHeight="1">
      <c r="A9" s="178" t="s">
        <v>63</v>
      </c>
      <c r="B9" s="164" t="s">
        <v>148</v>
      </c>
      <c r="C9" s="152"/>
      <c r="D9" s="235"/>
      <c r="E9" s="191">
        <f aca="true" t="shared" si="0" ref="E9:E14">C9+D9</f>
        <v>0</v>
      </c>
    </row>
    <row r="10" spans="1:5" s="56" customFormat="1" ht="12" customHeight="1">
      <c r="A10" s="179" t="s">
        <v>64</v>
      </c>
      <c r="B10" s="165" t="s">
        <v>149</v>
      </c>
      <c r="C10" s="151"/>
      <c r="D10" s="236"/>
      <c r="E10" s="283">
        <f t="shared" si="0"/>
        <v>0</v>
      </c>
    </row>
    <row r="11" spans="1:5" s="56" customFormat="1" ht="12" customHeight="1">
      <c r="A11" s="179" t="s">
        <v>65</v>
      </c>
      <c r="B11" s="165" t="s">
        <v>150</v>
      </c>
      <c r="C11" s="151"/>
      <c r="D11" s="236"/>
      <c r="E11" s="283">
        <f t="shared" si="0"/>
        <v>0</v>
      </c>
    </row>
    <row r="12" spans="1:5" s="56" customFormat="1" ht="12" customHeight="1">
      <c r="A12" s="179" t="s">
        <v>66</v>
      </c>
      <c r="B12" s="165" t="s">
        <v>151</v>
      </c>
      <c r="C12" s="151"/>
      <c r="D12" s="236"/>
      <c r="E12" s="283">
        <f t="shared" si="0"/>
        <v>0</v>
      </c>
    </row>
    <row r="13" spans="1:5" s="56" customFormat="1" ht="12" customHeight="1">
      <c r="A13" s="179" t="s">
        <v>83</v>
      </c>
      <c r="B13" s="165" t="s">
        <v>390</v>
      </c>
      <c r="C13" s="151"/>
      <c r="D13" s="236"/>
      <c r="E13" s="283">
        <f t="shared" si="0"/>
        <v>0</v>
      </c>
    </row>
    <row r="14" spans="1:5" s="55" customFormat="1" ht="12" customHeight="1" thickBot="1">
      <c r="A14" s="180" t="s">
        <v>67</v>
      </c>
      <c r="B14" s="166" t="s">
        <v>328</v>
      </c>
      <c r="C14" s="151"/>
      <c r="D14" s="236"/>
      <c r="E14" s="283">
        <f t="shared" si="0"/>
        <v>0</v>
      </c>
    </row>
    <row r="15" spans="1:5" s="55" customFormat="1" ht="12" customHeight="1" thickBot="1">
      <c r="A15" s="25" t="s">
        <v>8</v>
      </c>
      <c r="B15" s="103" t="s">
        <v>152</v>
      </c>
      <c r="C15" s="150">
        <f>+C16+C17+C18+C19+C20</f>
        <v>0</v>
      </c>
      <c r="D15" s="234">
        <f>+D16+D17+D18+D19+D20</f>
        <v>0</v>
      </c>
      <c r="E15" s="102">
        <f>+E16+E17+E18+E19+E20</f>
        <v>0</v>
      </c>
    </row>
    <row r="16" spans="1:5" s="55" customFormat="1" ht="12" customHeight="1">
      <c r="A16" s="178" t="s">
        <v>69</v>
      </c>
      <c r="B16" s="164" t="s">
        <v>153</v>
      </c>
      <c r="C16" s="152"/>
      <c r="D16" s="235"/>
      <c r="E16" s="191">
        <f aca="true" t="shared" si="1" ref="E16:E21">C16+D16</f>
        <v>0</v>
      </c>
    </row>
    <row r="17" spans="1:5" s="55" customFormat="1" ht="12" customHeight="1">
      <c r="A17" s="179" t="s">
        <v>70</v>
      </c>
      <c r="B17" s="165" t="s">
        <v>154</v>
      </c>
      <c r="C17" s="151"/>
      <c r="D17" s="236"/>
      <c r="E17" s="283">
        <f t="shared" si="1"/>
        <v>0</v>
      </c>
    </row>
    <row r="18" spans="1:5" s="55" customFormat="1" ht="12" customHeight="1">
      <c r="A18" s="179" t="s">
        <v>71</v>
      </c>
      <c r="B18" s="165" t="s">
        <v>319</v>
      </c>
      <c r="C18" s="151"/>
      <c r="D18" s="236"/>
      <c r="E18" s="283">
        <f t="shared" si="1"/>
        <v>0</v>
      </c>
    </row>
    <row r="19" spans="1:5" s="55" customFormat="1" ht="12" customHeight="1">
      <c r="A19" s="179" t="s">
        <v>72</v>
      </c>
      <c r="B19" s="165" t="s">
        <v>320</v>
      </c>
      <c r="C19" s="151"/>
      <c r="D19" s="236"/>
      <c r="E19" s="283">
        <f t="shared" si="1"/>
        <v>0</v>
      </c>
    </row>
    <row r="20" spans="1:5" s="55" customFormat="1" ht="12" customHeight="1">
      <c r="A20" s="179" t="s">
        <v>73</v>
      </c>
      <c r="B20" s="165" t="s">
        <v>155</v>
      </c>
      <c r="C20" s="151"/>
      <c r="D20" s="236"/>
      <c r="E20" s="283">
        <f t="shared" si="1"/>
        <v>0</v>
      </c>
    </row>
    <row r="21" spans="1:5" s="56" customFormat="1" ht="12" customHeight="1" thickBot="1">
      <c r="A21" s="180" t="s">
        <v>79</v>
      </c>
      <c r="B21" s="166" t="s">
        <v>156</v>
      </c>
      <c r="C21" s="153"/>
      <c r="D21" s="237"/>
      <c r="E21" s="284">
        <f t="shared" si="1"/>
        <v>0</v>
      </c>
    </row>
    <row r="22" spans="1:5" s="56" customFormat="1" ht="12" customHeight="1" thickBot="1">
      <c r="A22" s="25" t="s">
        <v>9</v>
      </c>
      <c r="B22" s="19" t="s">
        <v>157</v>
      </c>
      <c r="C22" s="150">
        <f>+C23+C24+C25+C26+C27</f>
        <v>0</v>
      </c>
      <c r="D22" s="234">
        <f>+D23+D24+D25+D26+D27</f>
        <v>0</v>
      </c>
      <c r="E22" s="102">
        <f>+E23+E24+E25+E26+E27</f>
        <v>0</v>
      </c>
    </row>
    <row r="23" spans="1:5" s="56" customFormat="1" ht="12" customHeight="1">
      <c r="A23" s="178" t="s">
        <v>52</v>
      </c>
      <c r="B23" s="164" t="s">
        <v>158</v>
      </c>
      <c r="C23" s="152"/>
      <c r="D23" s="235"/>
      <c r="E23" s="191">
        <f aca="true" t="shared" si="2" ref="E23:E64">C23+D23</f>
        <v>0</v>
      </c>
    </row>
    <row r="24" spans="1:5" s="55" customFormat="1" ht="12" customHeight="1">
      <c r="A24" s="179" t="s">
        <v>53</v>
      </c>
      <c r="B24" s="165" t="s">
        <v>159</v>
      </c>
      <c r="C24" s="151"/>
      <c r="D24" s="236"/>
      <c r="E24" s="283">
        <f t="shared" si="2"/>
        <v>0</v>
      </c>
    </row>
    <row r="25" spans="1:5" s="56" customFormat="1" ht="12" customHeight="1">
      <c r="A25" s="179" t="s">
        <v>54</v>
      </c>
      <c r="B25" s="165" t="s">
        <v>321</v>
      </c>
      <c r="C25" s="151"/>
      <c r="D25" s="236"/>
      <c r="E25" s="283">
        <f t="shared" si="2"/>
        <v>0</v>
      </c>
    </row>
    <row r="26" spans="1:5" s="56" customFormat="1" ht="12" customHeight="1">
      <c r="A26" s="179" t="s">
        <v>55</v>
      </c>
      <c r="B26" s="165" t="s">
        <v>322</v>
      </c>
      <c r="C26" s="151"/>
      <c r="D26" s="236"/>
      <c r="E26" s="283">
        <f t="shared" si="2"/>
        <v>0</v>
      </c>
    </row>
    <row r="27" spans="1:5" s="56" customFormat="1" ht="12" customHeight="1">
      <c r="A27" s="179" t="s">
        <v>96</v>
      </c>
      <c r="B27" s="165" t="s">
        <v>160</v>
      </c>
      <c r="C27" s="151"/>
      <c r="D27" s="236"/>
      <c r="E27" s="283">
        <f t="shared" si="2"/>
        <v>0</v>
      </c>
    </row>
    <row r="28" spans="1:5" s="56" customFormat="1" ht="12" customHeight="1" thickBot="1">
      <c r="A28" s="180" t="s">
        <v>97</v>
      </c>
      <c r="B28" s="166" t="s">
        <v>161</v>
      </c>
      <c r="C28" s="153"/>
      <c r="D28" s="237"/>
      <c r="E28" s="284">
        <f t="shared" si="2"/>
        <v>0</v>
      </c>
    </row>
    <row r="29" spans="1:5" s="56" customFormat="1" ht="12" customHeight="1" thickBot="1">
      <c r="A29" s="25" t="s">
        <v>98</v>
      </c>
      <c r="B29" s="19" t="s">
        <v>469</v>
      </c>
      <c r="C29" s="156">
        <f>+C30+C31+C32+C33+C34+C35+C36</f>
        <v>0</v>
      </c>
      <c r="D29" s="156">
        <f>+D30+D31+D32+D33+D34+D35+D36</f>
        <v>0</v>
      </c>
      <c r="E29" s="190">
        <f>+E30+E31+E32+E33+E34+E35+E36</f>
        <v>0</v>
      </c>
    </row>
    <row r="30" spans="1:5" s="56" customFormat="1" ht="12" customHeight="1">
      <c r="A30" s="178" t="s">
        <v>162</v>
      </c>
      <c r="B30" s="164" t="s">
        <v>462</v>
      </c>
      <c r="C30" s="152"/>
      <c r="D30" s="152"/>
      <c r="E30" s="191">
        <f t="shared" si="2"/>
        <v>0</v>
      </c>
    </row>
    <row r="31" spans="1:5" s="56" customFormat="1" ht="12" customHeight="1">
      <c r="A31" s="179" t="s">
        <v>163</v>
      </c>
      <c r="B31" s="165" t="s">
        <v>463</v>
      </c>
      <c r="C31" s="151"/>
      <c r="D31" s="151"/>
      <c r="E31" s="283">
        <f t="shared" si="2"/>
        <v>0</v>
      </c>
    </row>
    <row r="32" spans="1:5" s="56" customFormat="1" ht="12" customHeight="1">
      <c r="A32" s="179" t="s">
        <v>164</v>
      </c>
      <c r="B32" s="165" t="s">
        <v>464</v>
      </c>
      <c r="C32" s="151"/>
      <c r="D32" s="151"/>
      <c r="E32" s="283">
        <f t="shared" si="2"/>
        <v>0</v>
      </c>
    </row>
    <row r="33" spans="1:5" s="56" customFormat="1" ht="12" customHeight="1">
      <c r="A33" s="179" t="s">
        <v>165</v>
      </c>
      <c r="B33" s="165" t="s">
        <v>465</v>
      </c>
      <c r="C33" s="151"/>
      <c r="D33" s="151"/>
      <c r="E33" s="283">
        <f t="shared" si="2"/>
        <v>0</v>
      </c>
    </row>
    <row r="34" spans="1:5" s="56" customFormat="1" ht="12" customHeight="1">
      <c r="A34" s="179" t="s">
        <v>466</v>
      </c>
      <c r="B34" s="165" t="s">
        <v>166</v>
      </c>
      <c r="C34" s="151"/>
      <c r="D34" s="151"/>
      <c r="E34" s="283">
        <f t="shared" si="2"/>
        <v>0</v>
      </c>
    </row>
    <row r="35" spans="1:5" s="56" customFormat="1" ht="12" customHeight="1">
      <c r="A35" s="179" t="s">
        <v>467</v>
      </c>
      <c r="B35" s="165" t="s">
        <v>167</v>
      </c>
      <c r="C35" s="151"/>
      <c r="D35" s="151"/>
      <c r="E35" s="283">
        <f t="shared" si="2"/>
        <v>0</v>
      </c>
    </row>
    <row r="36" spans="1:5" s="56" customFormat="1" ht="12" customHeight="1" thickBot="1">
      <c r="A36" s="180" t="s">
        <v>468</v>
      </c>
      <c r="B36" s="166" t="s">
        <v>168</v>
      </c>
      <c r="C36" s="153"/>
      <c r="D36" s="153"/>
      <c r="E36" s="284">
        <f t="shared" si="2"/>
        <v>0</v>
      </c>
    </row>
    <row r="37" spans="1:5" s="56" customFormat="1" ht="12" customHeight="1" thickBot="1">
      <c r="A37" s="25" t="s">
        <v>11</v>
      </c>
      <c r="B37" s="19" t="s">
        <v>329</v>
      </c>
      <c r="C37" s="150">
        <f>SUM(C38:C48)</f>
        <v>0</v>
      </c>
      <c r="D37" s="234">
        <f>SUM(D38:D48)</f>
        <v>0</v>
      </c>
      <c r="E37" s="102">
        <f>SUM(E38:E48)</f>
        <v>0</v>
      </c>
    </row>
    <row r="38" spans="1:5" s="56" customFormat="1" ht="12" customHeight="1">
      <c r="A38" s="178" t="s">
        <v>56</v>
      </c>
      <c r="B38" s="164" t="s">
        <v>171</v>
      </c>
      <c r="C38" s="152"/>
      <c r="D38" s="235"/>
      <c r="E38" s="191">
        <f t="shared" si="2"/>
        <v>0</v>
      </c>
    </row>
    <row r="39" spans="1:5" s="56" customFormat="1" ht="12" customHeight="1">
      <c r="A39" s="179" t="s">
        <v>57</v>
      </c>
      <c r="B39" s="165" t="s">
        <v>172</v>
      </c>
      <c r="C39" s="151"/>
      <c r="D39" s="236"/>
      <c r="E39" s="283">
        <f t="shared" si="2"/>
        <v>0</v>
      </c>
    </row>
    <row r="40" spans="1:5" s="56" customFormat="1" ht="12" customHeight="1">
      <c r="A40" s="179" t="s">
        <v>58</v>
      </c>
      <c r="B40" s="165" t="s">
        <v>173</v>
      </c>
      <c r="C40" s="151"/>
      <c r="D40" s="236"/>
      <c r="E40" s="283">
        <f t="shared" si="2"/>
        <v>0</v>
      </c>
    </row>
    <row r="41" spans="1:5" s="56" customFormat="1" ht="12" customHeight="1">
      <c r="A41" s="179" t="s">
        <v>100</v>
      </c>
      <c r="B41" s="165" t="s">
        <v>174</v>
      </c>
      <c r="C41" s="151"/>
      <c r="D41" s="236"/>
      <c r="E41" s="283">
        <f t="shared" si="2"/>
        <v>0</v>
      </c>
    </row>
    <row r="42" spans="1:5" s="56" customFormat="1" ht="12" customHeight="1">
      <c r="A42" s="179" t="s">
        <v>101</v>
      </c>
      <c r="B42" s="165" t="s">
        <v>175</v>
      </c>
      <c r="C42" s="151"/>
      <c r="D42" s="236"/>
      <c r="E42" s="283">
        <f t="shared" si="2"/>
        <v>0</v>
      </c>
    </row>
    <row r="43" spans="1:5" s="56" customFormat="1" ht="12" customHeight="1">
      <c r="A43" s="179" t="s">
        <v>102</v>
      </c>
      <c r="B43" s="165" t="s">
        <v>176</v>
      </c>
      <c r="C43" s="151"/>
      <c r="D43" s="236"/>
      <c r="E43" s="283">
        <f t="shared" si="2"/>
        <v>0</v>
      </c>
    </row>
    <row r="44" spans="1:5" s="56" customFormat="1" ht="12" customHeight="1">
      <c r="A44" s="179" t="s">
        <v>103</v>
      </c>
      <c r="B44" s="165" t="s">
        <v>177</v>
      </c>
      <c r="C44" s="151"/>
      <c r="D44" s="236"/>
      <c r="E44" s="283">
        <f t="shared" si="2"/>
        <v>0</v>
      </c>
    </row>
    <row r="45" spans="1:5" s="56" customFormat="1" ht="12" customHeight="1">
      <c r="A45" s="179" t="s">
        <v>104</v>
      </c>
      <c r="B45" s="165" t="s">
        <v>178</v>
      </c>
      <c r="C45" s="151"/>
      <c r="D45" s="236"/>
      <c r="E45" s="283">
        <f t="shared" si="2"/>
        <v>0</v>
      </c>
    </row>
    <row r="46" spans="1:5" s="56" customFormat="1" ht="12" customHeight="1">
      <c r="A46" s="179" t="s">
        <v>169</v>
      </c>
      <c r="B46" s="165" t="s">
        <v>179</v>
      </c>
      <c r="C46" s="154"/>
      <c r="D46" s="270"/>
      <c r="E46" s="285">
        <f t="shared" si="2"/>
        <v>0</v>
      </c>
    </row>
    <row r="47" spans="1:5" s="56" customFormat="1" ht="12" customHeight="1">
      <c r="A47" s="180" t="s">
        <v>170</v>
      </c>
      <c r="B47" s="166" t="s">
        <v>331</v>
      </c>
      <c r="C47" s="155"/>
      <c r="D47" s="271"/>
      <c r="E47" s="286">
        <f t="shared" si="2"/>
        <v>0</v>
      </c>
    </row>
    <row r="48" spans="1:5" s="56" customFormat="1" ht="12" customHeight="1" thickBot="1">
      <c r="A48" s="180" t="s">
        <v>330</v>
      </c>
      <c r="B48" s="166" t="s">
        <v>180</v>
      </c>
      <c r="C48" s="155"/>
      <c r="D48" s="271"/>
      <c r="E48" s="286">
        <f t="shared" si="2"/>
        <v>0</v>
      </c>
    </row>
    <row r="49" spans="1:5" s="56" customFormat="1" ht="12" customHeight="1" thickBot="1">
      <c r="A49" s="25" t="s">
        <v>12</v>
      </c>
      <c r="B49" s="19" t="s">
        <v>181</v>
      </c>
      <c r="C49" s="150">
        <f>SUM(C50:C54)</f>
        <v>0</v>
      </c>
      <c r="D49" s="234">
        <f>SUM(D50:D54)</f>
        <v>0</v>
      </c>
      <c r="E49" s="102">
        <f>SUM(E50:E54)</f>
        <v>0</v>
      </c>
    </row>
    <row r="50" spans="1:5" s="56" customFormat="1" ht="12" customHeight="1">
      <c r="A50" s="178" t="s">
        <v>59</v>
      </c>
      <c r="B50" s="164" t="s">
        <v>185</v>
      </c>
      <c r="C50" s="203"/>
      <c r="D50" s="272"/>
      <c r="E50" s="287">
        <f t="shared" si="2"/>
        <v>0</v>
      </c>
    </row>
    <row r="51" spans="1:5" s="56" customFormat="1" ht="12" customHeight="1">
      <c r="A51" s="179" t="s">
        <v>60</v>
      </c>
      <c r="B51" s="165" t="s">
        <v>186</v>
      </c>
      <c r="C51" s="154"/>
      <c r="D51" s="270"/>
      <c r="E51" s="285">
        <f t="shared" si="2"/>
        <v>0</v>
      </c>
    </row>
    <row r="52" spans="1:5" s="56" customFormat="1" ht="12" customHeight="1">
      <c r="A52" s="179" t="s">
        <v>182</v>
      </c>
      <c r="B52" s="165" t="s">
        <v>187</v>
      </c>
      <c r="C52" s="154"/>
      <c r="D52" s="270"/>
      <c r="E52" s="285">
        <f t="shared" si="2"/>
        <v>0</v>
      </c>
    </row>
    <row r="53" spans="1:5" s="56" customFormat="1" ht="12" customHeight="1">
      <c r="A53" s="179" t="s">
        <v>183</v>
      </c>
      <c r="B53" s="165" t="s">
        <v>188</v>
      </c>
      <c r="C53" s="154"/>
      <c r="D53" s="270"/>
      <c r="E53" s="285">
        <f t="shared" si="2"/>
        <v>0</v>
      </c>
    </row>
    <row r="54" spans="1:5" s="56" customFormat="1" ht="12" customHeight="1" thickBot="1">
      <c r="A54" s="180" t="s">
        <v>184</v>
      </c>
      <c r="B54" s="166" t="s">
        <v>189</v>
      </c>
      <c r="C54" s="155"/>
      <c r="D54" s="271"/>
      <c r="E54" s="286">
        <f t="shared" si="2"/>
        <v>0</v>
      </c>
    </row>
    <row r="55" spans="1:5" s="56" customFormat="1" ht="12" customHeight="1" thickBot="1">
      <c r="A55" s="25" t="s">
        <v>105</v>
      </c>
      <c r="B55" s="19" t="s">
        <v>190</v>
      </c>
      <c r="C55" s="150">
        <f>SUM(C56:C58)</f>
        <v>0</v>
      </c>
      <c r="D55" s="234">
        <f>SUM(D56:D58)</f>
        <v>0</v>
      </c>
      <c r="E55" s="102">
        <f>SUM(E56:E58)</f>
        <v>0</v>
      </c>
    </row>
    <row r="56" spans="1:5" s="56" customFormat="1" ht="12" customHeight="1">
      <c r="A56" s="178" t="s">
        <v>61</v>
      </c>
      <c r="B56" s="164" t="s">
        <v>191</v>
      </c>
      <c r="C56" s="152"/>
      <c r="D56" s="235"/>
      <c r="E56" s="191">
        <f t="shared" si="2"/>
        <v>0</v>
      </c>
    </row>
    <row r="57" spans="1:5" s="56" customFormat="1" ht="12" customHeight="1">
      <c r="A57" s="179" t="s">
        <v>62</v>
      </c>
      <c r="B57" s="165" t="s">
        <v>323</v>
      </c>
      <c r="C57" s="151"/>
      <c r="D57" s="236"/>
      <c r="E57" s="283">
        <f t="shared" si="2"/>
        <v>0</v>
      </c>
    </row>
    <row r="58" spans="1:5" s="56" customFormat="1" ht="12" customHeight="1">
      <c r="A58" s="179" t="s">
        <v>194</v>
      </c>
      <c r="B58" s="165" t="s">
        <v>192</v>
      </c>
      <c r="C58" s="151"/>
      <c r="D58" s="236"/>
      <c r="E58" s="283">
        <f t="shared" si="2"/>
        <v>0</v>
      </c>
    </row>
    <row r="59" spans="1:5" s="56" customFormat="1" ht="12" customHeight="1" thickBot="1">
      <c r="A59" s="180" t="s">
        <v>195</v>
      </c>
      <c r="B59" s="166" t="s">
        <v>193</v>
      </c>
      <c r="C59" s="153"/>
      <c r="D59" s="237"/>
      <c r="E59" s="284">
        <f t="shared" si="2"/>
        <v>0</v>
      </c>
    </row>
    <row r="60" spans="1:5" s="56" customFormat="1" ht="12" customHeight="1" thickBot="1">
      <c r="A60" s="25" t="s">
        <v>14</v>
      </c>
      <c r="B60" s="103" t="s">
        <v>196</v>
      </c>
      <c r="C60" s="150">
        <f>SUM(C61:C63)</f>
        <v>0</v>
      </c>
      <c r="D60" s="234">
        <f>SUM(D61:D63)</f>
        <v>0</v>
      </c>
      <c r="E60" s="102">
        <f>SUM(E61:E63)</f>
        <v>0</v>
      </c>
    </row>
    <row r="61" spans="1:5" s="56" customFormat="1" ht="12" customHeight="1">
      <c r="A61" s="178" t="s">
        <v>106</v>
      </c>
      <c r="B61" s="164" t="s">
        <v>198</v>
      </c>
      <c r="C61" s="154"/>
      <c r="D61" s="270"/>
      <c r="E61" s="285">
        <f t="shared" si="2"/>
        <v>0</v>
      </c>
    </row>
    <row r="62" spans="1:5" s="56" customFormat="1" ht="12" customHeight="1">
      <c r="A62" s="179" t="s">
        <v>107</v>
      </c>
      <c r="B62" s="165" t="s">
        <v>324</v>
      </c>
      <c r="C62" s="154"/>
      <c r="D62" s="270"/>
      <c r="E62" s="285">
        <f t="shared" si="2"/>
        <v>0</v>
      </c>
    </row>
    <row r="63" spans="1:5" s="56" customFormat="1" ht="12" customHeight="1">
      <c r="A63" s="179" t="s">
        <v>129</v>
      </c>
      <c r="B63" s="165" t="s">
        <v>199</v>
      </c>
      <c r="C63" s="154"/>
      <c r="D63" s="270"/>
      <c r="E63" s="285">
        <f t="shared" si="2"/>
        <v>0</v>
      </c>
    </row>
    <row r="64" spans="1:5" s="56" customFormat="1" ht="12" customHeight="1" thickBot="1">
      <c r="A64" s="180" t="s">
        <v>197</v>
      </c>
      <c r="B64" s="166" t="s">
        <v>200</v>
      </c>
      <c r="C64" s="154"/>
      <c r="D64" s="270"/>
      <c r="E64" s="285">
        <f t="shared" si="2"/>
        <v>0</v>
      </c>
    </row>
    <row r="65" spans="1:5" s="56" customFormat="1" ht="12" customHeight="1" thickBot="1">
      <c r="A65" s="25" t="s">
        <v>15</v>
      </c>
      <c r="B65" s="19" t="s">
        <v>201</v>
      </c>
      <c r="C65" s="156">
        <f>+C8+C15+C22+C29+C37+C49+C55+C60</f>
        <v>0</v>
      </c>
      <c r="D65" s="238">
        <f>+D8+D15+D22+D29+D37+D49+D55+D60</f>
        <v>0</v>
      </c>
      <c r="E65" s="190">
        <f>+E8+E15+E22+E29+E37+E49+E55+E60</f>
        <v>0</v>
      </c>
    </row>
    <row r="66" spans="1:5" s="56" customFormat="1" ht="12" customHeight="1" thickBot="1">
      <c r="A66" s="181" t="s">
        <v>292</v>
      </c>
      <c r="B66" s="103" t="s">
        <v>203</v>
      </c>
      <c r="C66" s="150">
        <f>SUM(C67:C69)</f>
        <v>0</v>
      </c>
      <c r="D66" s="234">
        <f>SUM(D67:D69)</f>
        <v>0</v>
      </c>
      <c r="E66" s="102">
        <f>SUM(E67:E69)</f>
        <v>0</v>
      </c>
    </row>
    <row r="67" spans="1:5" s="56" customFormat="1" ht="12" customHeight="1">
      <c r="A67" s="178" t="s">
        <v>234</v>
      </c>
      <c r="B67" s="164" t="s">
        <v>204</v>
      </c>
      <c r="C67" s="154"/>
      <c r="D67" s="270"/>
      <c r="E67" s="285">
        <f>C67+D67</f>
        <v>0</v>
      </c>
    </row>
    <row r="68" spans="1:5" s="56" customFormat="1" ht="12" customHeight="1">
      <c r="A68" s="179" t="s">
        <v>243</v>
      </c>
      <c r="B68" s="165" t="s">
        <v>205</v>
      </c>
      <c r="C68" s="154"/>
      <c r="D68" s="270"/>
      <c r="E68" s="285">
        <f>C68+D68</f>
        <v>0</v>
      </c>
    </row>
    <row r="69" spans="1:5" s="56" customFormat="1" ht="12" customHeight="1" thickBot="1">
      <c r="A69" s="180" t="s">
        <v>244</v>
      </c>
      <c r="B69" s="167" t="s">
        <v>206</v>
      </c>
      <c r="C69" s="154"/>
      <c r="D69" s="273"/>
      <c r="E69" s="285">
        <f>C69+D69</f>
        <v>0</v>
      </c>
    </row>
    <row r="70" spans="1:5" s="56" customFormat="1" ht="12" customHeight="1" thickBot="1">
      <c r="A70" s="181" t="s">
        <v>207</v>
      </c>
      <c r="B70" s="103" t="s">
        <v>208</v>
      </c>
      <c r="C70" s="150">
        <f>SUM(C71:C74)</f>
        <v>0</v>
      </c>
      <c r="D70" s="150">
        <f>SUM(D71:D74)</f>
        <v>0</v>
      </c>
      <c r="E70" s="102">
        <f>SUM(E71:E74)</f>
        <v>0</v>
      </c>
    </row>
    <row r="71" spans="1:5" s="56" customFormat="1" ht="12" customHeight="1">
      <c r="A71" s="178" t="s">
        <v>84</v>
      </c>
      <c r="B71" s="164" t="s">
        <v>209</v>
      </c>
      <c r="C71" s="154"/>
      <c r="D71" s="154"/>
      <c r="E71" s="285">
        <f>C71+D71</f>
        <v>0</v>
      </c>
    </row>
    <row r="72" spans="1:5" s="56" customFormat="1" ht="12" customHeight="1">
      <c r="A72" s="179" t="s">
        <v>85</v>
      </c>
      <c r="B72" s="165" t="s">
        <v>210</v>
      </c>
      <c r="C72" s="154"/>
      <c r="D72" s="154"/>
      <c r="E72" s="285">
        <f>C72+D72</f>
        <v>0</v>
      </c>
    </row>
    <row r="73" spans="1:5" s="56" customFormat="1" ht="12" customHeight="1">
      <c r="A73" s="179" t="s">
        <v>235</v>
      </c>
      <c r="B73" s="165" t="s">
        <v>211</v>
      </c>
      <c r="C73" s="154"/>
      <c r="D73" s="154"/>
      <c r="E73" s="285">
        <f>C73+D73</f>
        <v>0</v>
      </c>
    </row>
    <row r="74" spans="1:5" s="56" customFormat="1" ht="12" customHeight="1" thickBot="1">
      <c r="A74" s="180" t="s">
        <v>236</v>
      </c>
      <c r="B74" s="166" t="s">
        <v>212</v>
      </c>
      <c r="C74" s="154"/>
      <c r="D74" s="154"/>
      <c r="E74" s="285">
        <f>C74+D74</f>
        <v>0</v>
      </c>
    </row>
    <row r="75" spans="1:5" s="56" customFormat="1" ht="12" customHeight="1" thickBot="1">
      <c r="A75" s="181" t="s">
        <v>213</v>
      </c>
      <c r="B75" s="103" t="s">
        <v>214</v>
      </c>
      <c r="C75" s="150">
        <f>SUM(C76:C77)</f>
        <v>0</v>
      </c>
      <c r="D75" s="150">
        <f>SUM(D76:D77)</f>
        <v>0</v>
      </c>
      <c r="E75" s="102">
        <f>SUM(E76:E77)</f>
        <v>0</v>
      </c>
    </row>
    <row r="76" spans="1:5" s="56" customFormat="1" ht="12" customHeight="1">
      <c r="A76" s="178" t="s">
        <v>237</v>
      </c>
      <c r="B76" s="164" t="s">
        <v>215</v>
      </c>
      <c r="C76" s="154"/>
      <c r="D76" s="154"/>
      <c r="E76" s="285">
        <f>C76+D76</f>
        <v>0</v>
      </c>
    </row>
    <row r="77" spans="1:5" s="56" customFormat="1" ht="12" customHeight="1" thickBot="1">
      <c r="A77" s="180" t="s">
        <v>238</v>
      </c>
      <c r="B77" s="166" t="s">
        <v>216</v>
      </c>
      <c r="C77" s="154"/>
      <c r="D77" s="154"/>
      <c r="E77" s="285">
        <f>C77+D77</f>
        <v>0</v>
      </c>
    </row>
    <row r="78" spans="1:5" s="55" customFormat="1" ht="12" customHeight="1" thickBot="1">
      <c r="A78" s="181" t="s">
        <v>217</v>
      </c>
      <c r="B78" s="103" t="s">
        <v>218</v>
      </c>
      <c r="C78" s="150">
        <f>SUM(C79:C81)</f>
        <v>0</v>
      </c>
      <c r="D78" s="150">
        <f>SUM(D79:D81)</f>
        <v>0</v>
      </c>
      <c r="E78" s="102">
        <f>SUM(E79:E81)</f>
        <v>0</v>
      </c>
    </row>
    <row r="79" spans="1:5" s="56" customFormat="1" ht="12" customHeight="1">
      <c r="A79" s="178" t="s">
        <v>239</v>
      </c>
      <c r="B79" s="164" t="s">
        <v>219</v>
      </c>
      <c r="C79" s="154"/>
      <c r="D79" s="154"/>
      <c r="E79" s="285">
        <f>C79+D79</f>
        <v>0</v>
      </c>
    </row>
    <row r="80" spans="1:5" s="56" customFormat="1" ht="12" customHeight="1">
      <c r="A80" s="179" t="s">
        <v>240</v>
      </c>
      <c r="B80" s="165" t="s">
        <v>220</v>
      </c>
      <c r="C80" s="154"/>
      <c r="D80" s="154"/>
      <c r="E80" s="285">
        <f>C80+D80</f>
        <v>0</v>
      </c>
    </row>
    <row r="81" spans="1:5" s="56" customFormat="1" ht="12" customHeight="1" thickBot="1">
      <c r="A81" s="180" t="s">
        <v>241</v>
      </c>
      <c r="B81" s="166" t="s">
        <v>221</v>
      </c>
      <c r="C81" s="154"/>
      <c r="D81" s="154"/>
      <c r="E81" s="285">
        <f>C81+D81</f>
        <v>0</v>
      </c>
    </row>
    <row r="82" spans="1:5" s="56" customFormat="1" ht="12" customHeight="1" thickBot="1">
      <c r="A82" s="181" t="s">
        <v>222</v>
      </c>
      <c r="B82" s="103" t="s">
        <v>242</v>
      </c>
      <c r="C82" s="150">
        <f>SUM(C83:C86)</f>
        <v>0</v>
      </c>
      <c r="D82" s="150">
        <f>SUM(D83:D86)</f>
        <v>0</v>
      </c>
      <c r="E82" s="102">
        <f>SUM(E83:E86)</f>
        <v>0</v>
      </c>
    </row>
    <row r="83" spans="1:5" s="56" customFormat="1" ht="12" customHeight="1">
      <c r="A83" s="182" t="s">
        <v>223</v>
      </c>
      <c r="B83" s="164" t="s">
        <v>224</v>
      </c>
      <c r="C83" s="154"/>
      <c r="D83" s="154"/>
      <c r="E83" s="285">
        <f aca="true" t="shared" si="3" ref="E83:E88">C83+D83</f>
        <v>0</v>
      </c>
    </row>
    <row r="84" spans="1:5" s="56" customFormat="1" ht="12" customHeight="1">
      <c r="A84" s="183" t="s">
        <v>225</v>
      </c>
      <c r="B84" s="165" t="s">
        <v>226</v>
      </c>
      <c r="C84" s="154"/>
      <c r="D84" s="154"/>
      <c r="E84" s="285">
        <f t="shared" si="3"/>
        <v>0</v>
      </c>
    </row>
    <row r="85" spans="1:5" s="56" customFormat="1" ht="12" customHeight="1">
      <c r="A85" s="183" t="s">
        <v>227</v>
      </c>
      <c r="B85" s="165" t="s">
        <v>228</v>
      </c>
      <c r="C85" s="154"/>
      <c r="D85" s="154"/>
      <c r="E85" s="285">
        <f t="shared" si="3"/>
        <v>0</v>
      </c>
    </row>
    <row r="86" spans="1:5" s="55" customFormat="1" ht="12" customHeight="1" thickBot="1">
      <c r="A86" s="184" t="s">
        <v>229</v>
      </c>
      <c r="B86" s="166" t="s">
        <v>230</v>
      </c>
      <c r="C86" s="154"/>
      <c r="D86" s="154"/>
      <c r="E86" s="285">
        <f t="shared" si="3"/>
        <v>0</v>
      </c>
    </row>
    <row r="87" spans="1:5" s="55" customFormat="1" ht="12" customHeight="1" thickBot="1">
      <c r="A87" s="181" t="s">
        <v>231</v>
      </c>
      <c r="B87" s="103" t="s">
        <v>370</v>
      </c>
      <c r="C87" s="206"/>
      <c r="D87" s="206"/>
      <c r="E87" s="102">
        <f t="shared" si="3"/>
        <v>0</v>
      </c>
    </row>
    <row r="88" spans="1:5" s="55" customFormat="1" ht="12" customHeight="1" thickBot="1">
      <c r="A88" s="181" t="s">
        <v>391</v>
      </c>
      <c r="B88" s="103" t="s">
        <v>232</v>
      </c>
      <c r="C88" s="206"/>
      <c r="D88" s="206"/>
      <c r="E88" s="102">
        <f t="shared" si="3"/>
        <v>0</v>
      </c>
    </row>
    <row r="89" spans="1:5" s="55" customFormat="1" ht="12" customHeight="1" thickBot="1">
      <c r="A89" s="181" t="s">
        <v>392</v>
      </c>
      <c r="B89" s="171" t="s">
        <v>373</v>
      </c>
      <c r="C89" s="156">
        <f>+C66+C70+C75+C78+C82+C88+C87</f>
        <v>0</v>
      </c>
      <c r="D89" s="156">
        <f>+D66+D70+D75+D78+D82+D88+D87</f>
        <v>0</v>
      </c>
      <c r="E89" s="190">
        <f>+E66+E70+E75+E78+E82+E88+E87</f>
        <v>0</v>
      </c>
    </row>
    <row r="90" spans="1:5" s="55" customFormat="1" ht="12" customHeight="1" thickBot="1">
      <c r="A90" s="185" t="s">
        <v>393</v>
      </c>
      <c r="B90" s="172" t="s">
        <v>394</v>
      </c>
      <c r="C90" s="156">
        <f>+C65+C89</f>
        <v>0</v>
      </c>
      <c r="D90" s="156">
        <f>+D65+D89</f>
        <v>0</v>
      </c>
      <c r="E90" s="190">
        <f>+E65+E89</f>
        <v>0</v>
      </c>
    </row>
    <row r="91" spans="1:3" s="56" customFormat="1" ht="15" customHeight="1" thickBot="1">
      <c r="A91" s="92"/>
      <c r="B91" s="93"/>
      <c r="C91" s="133"/>
    </row>
    <row r="92" spans="1:5" s="50" customFormat="1" ht="16.5" customHeight="1" thickBot="1">
      <c r="A92" s="491" t="s">
        <v>40</v>
      </c>
      <c r="B92" s="492"/>
      <c r="C92" s="492"/>
      <c r="D92" s="492"/>
      <c r="E92" s="493"/>
    </row>
    <row r="93" spans="1:5" s="57" customFormat="1" ht="12" customHeight="1" thickBot="1">
      <c r="A93" s="158" t="s">
        <v>7</v>
      </c>
      <c r="B93" s="24" t="s">
        <v>398</v>
      </c>
      <c r="C93" s="149">
        <f>+C94+C95+C96+C97+C98+C111</f>
        <v>0</v>
      </c>
      <c r="D93" s="149">
        <f>+D94+D95+D96+D97+D98+D111</f>
        <v>0</v>
      </c>
      <c r="E93" s="219">
        <f>+E94+E95+E96+E97+E98+E111</f>
        <v>0</v>
      </c>
    </row>
    <row r="94" spans="1:5" ht="12" customHeight="1">
      <c r="A94" s="186" t="s">
        <v>63</v>
      </c>
      <c r="B94" s="8" t="s">
        <v>36</v>
      </c>
      <c r="C94" s="223"/>
      <c r="D94" s="223"/>
      <c r="E94" s="288">
        <f aca="true" t="shared" si="4" ref="E94:E113">C94+D94</f>
        <v>0</v>
      </c>
    </row>
    <row r="95" spans="1:5" ht="12" customHeight="1">
      <c r="A95" s="179" t="s">
        <v>64</v>
      </c>
      <c r="B95" s="6" t="s">
        <v>108</v>
      </c>
      <c r="C95" s="151"/>
      <c r="D95" s="151"/>
      <c r="E95" s="283">
        <f t="shared" si="4"/>
        <v>0</v>
      </c>
    </row>
    <row r="96" spans="1:5" ht="12" customHeight="1">
      <c r="A96" s="179" t="s">
        <v>65</v>
      </c>
      <c r="B96" s="6" t="s">
        <v>82</v>
      </c>
      <c r="C96" s="153"/>
      <c r="D96" s="151"/>
      <c r="E96" s="284">
        <f t="shared" si="4"/>
        <v>0</v>
      </c>
    </row>
    <row r="97" spans="1:5" ht="12" customHeight="1">
      <c r="A97" s="179" t="s">
        <v>66</v>
      </c>
      <c r="B97" s="9" t="s">
        <v>109</v>
      </c>
      <c r="C97" s="153"/>
      <c r="D97" s="237"/>
      <c r="E97" s="284">
        <f t="shared" si="4"/>
        <v>0</v>
      </c>
    </row>
    <row r="98" spans="1:5" ht="12" customHeight="1">
      <c r="A98" s="179" t="s">
        <v>74</v>
      </c>
      <c r="B98" s="17" t="s">
        <v>110</v>
      </c>
      <c r="C98" s="153"/>
      <c r="D98" s="237"/>
      <c r="E98" s="284">
        <f t="shared" si="4"/>
        <v>0</v>
      </c>
    </row>
    <row r="99" spans="1:5" ht="12" customHeight="1">
      <c r="A99" s="179" t="s">
        <v>67</v>
      </c>
      <c r="B99" s="6" t="s">
        <v>395</v>
      </c>
      <c r="C99" s="153"/>
      <c r="D99" s="237"/>
      <c r="E99" s="284">
        <f t="shared" si="4"/>
        <v>0</v>
      </c>
    </row>
    <row r="100" spans="1:5" ht="12" customHeight="1">
      <c r="A100" s="179" t="s">
        <v>68</v>
      </c>
      <c r="B100" s="66" t="s">
        <v>336</v>
      </c>
      <c r="C100" s="153"/>
      <c r="D100" s="237"/>
      <c r="E100" s="284">
        <f t="shared" si="4"/>
        <v>0</v>
      </c>
    </row>
    <row r="101" spans="1:5" ht="12" customHeight="1">
      <c r="A101" s="179" t="s">
        <v>75</v>
      </c>
      <c r="B101" s="66" t="s">
        <v>335</v>
      </c>
      <c r="C101" s="153"/>
      <c r="D101" s="237"/>
      <c r="E101" s="284">
        <f t="shared" si="4"/>
        <v>0</v>
      </c>
    </row>
    <row r="102" spans="1:5" ht="12" customHeight="1">
      <c r="A102" s="179" t="s">
        <v>76</v>
      </c>
      <c r="B102" s="66" t="s">
        <v>248</v>
      </c>
      <c r="C102" s="153"/>
      <c r="D102" s="237"/>
      <c r="E102" s="284">
        <f t="shared" si="4"/>
        <v>0</v>
      </c>
    </row>
    <row r="103" spans="1:5" ht="12" customHeight="1">
      <c r="A103" s="179" t="s">
        <v>77</v>
      </c>
      <c r="B103" s="67" t="s">
        <v>249</v>
      </c>
      <c r="C103" s="153"/>
      <c r="D103" s="237"/>
      <c r="E103" s="284">
        <f t="shared" si="4"/>
        <v>0</v>
      </c>
    </row>
    <row r="104" spans="1:5" ht="12" customHeight="1">
      <c r="A104" s="179" t="s">
        <v>78</v>
      </c>
      <c r="B104" s="67" t="s">
        <v>250</v>
      </c>
      <c r="C104" s="153"/>
      <c r="D104" s="237"/>
      <c r="E104" s="284">
        <f t="shared" si="4"/>
        <v>0</v>
      </c>
    </row>
    <row r="105" spans="1:5" ht="12" customHeight="1">
      <c r="A105" s="179" t="s">
        <v>80</v>
      </c>
      <c r="B105" s="66" t="s">
        <v>251</v>
      </c>
      <c r="C105" s="153"/>
      <c r="D105" s="237"/>
      <c r="E105" s="284">
        <f t="shared" si="4"/>
        <v>0</v>
      </c>
    </row>
    <row r="106" spans="1:5" ht="12" customHeight="1">
      <c r="A106" s="179" t="s">
        <v>111</v>
      </c>
      <c r="B106" s="66" t="s">
        <v>252</v>
      </c>
      <c r="C106" s="153"/>
      <c r="D106" s="237"/>
      <c r="E106" s="284">
        <f t="shared" si="4"/>
        <v>0</v>
      </c>
    </row>
    <row r="107" spans="1:5" ht="12" customHeight="1">
      <c r="A107" s="179" t="s">
        <v>246</v>
      </c>
      <c r="B107" s="67" t="s">
        <v>253</v>
      </c>
      <c r="C107" s="151"/>
      <c r="D107" s="237"/>
      <c r="E107" s="284">
        <f t="shared" si="4"/>
        <v>0</v>
      </c>
    </row>
    <row r="108" spans="1:5" ht="12" customHeight="1">
      <c r="A108" s="187" t="s">
        <v>247</v>
      </c>
      <c r="B108" s="68" t="s">
        <v>254</v>
      </c>
      <c r="C108" s="153"/>
      <c r="D108" s="237"/>
      <c r="E108" s="284">
        <f t="shared" si="4"/>
        <v>0</v>
      </c>
    </row>
    <row r="109" spans="1:5" ht="12" customHeight="1">
      <c r="A109" s="179" t="s">
        <v>333</v>
      </c>
      <c r="B109" s="68" t="s">
        <v>255</v>
      </c>
      <c r="C109" s="153"/>
      <c r="D109" s="237"/>
      <c r="E109" s="284">
        <f t="shared" si="4"/>
        <v>0</v>
      </c>
    </row>
    <row r="110" spans="1:5" ht="12" customHeight="1">
      <c r="A110" s="179" t="s">
        <v>334</v>
      </c>
      <c r="B110" s="67" t="s">
        <v>256</v>
      </c>
      <c r="C110" s="151"/>
      <c r="D110" s="236"/>
      <c r="E110" s="283">
        <f t="shared" si="4"/>
        <v>0</v>
      </c>
    </row>
    <row r="111" spans="1:5" ht="12" customHeight="1">
      <c r="A111" s="179" t="s">
        <v>338</v>
      </c>
      <c r="B111" s="9" t="s">
        <v>37</v>
      </c>
      <c r="C111" s="151"/>
      <c r="D111" s="236"/>
      <c r="E111" s="283">
        <f t="shared" si="4"/>
        <v>0</v>
      </c>
    </row>
    <row r="112" spans="1:5" ht="12" customHeight="1">
      <c r="A112" s="180" t="s">
        <v>339</v>
      </c>
      <c r="B112" s="6" t="s">
        <v>396</v>
      </c>
      <c r="C112" s="153"/>
      <c r="D112" s="237"/>
      <c r="E112" s="284">
        <f t="shared" si="4"/>
        <v>0</v>
      </c>
    </row>
    <row r="113" spans="1:5" ht="12" customHeight="1" thickBot="1">
      <c r="A113" s="188" t="s">
        <v>340</v>
      </c>
      <c r="B113" s="69" t="s">
        <v>397</v>
      </c>
      <c r="C113" s="224"/>
      <c r="D113" s="275"/>
      <c r="E113" s="289">
        <f t="shared" si="4"/>
        <v>0</v>
      </c>
    </row>
    <row r="114" spans="1:5" ht="12" customHeight="1" thickBot="1">
      <c r="A114" s="25" t="s">
        <v>8</v>
      </c>
      <c r="B114" s="23" t="s">
        <v>257</v>
      </c>
      <c r="C114" s="150">
        <f>+C115+C117+C119</f>
        <v>0</v>
      </c>
      <c r="D114" s="234">
        <f>+D115+D117+D119</f>
        <v>0</v>
      </c>
      <c r="E114" s="102">
        <f>+E115+E117+E119</f>
        <v>0</v>
      </c>
    </row>
    <row r="115" spans="1:5" ht="12" customHeight="1">
      <c r="A115" s="178" t="s">
        <v>69</v>
      </c>
      <c r="B115" s="6" t="s">
        <v>128</v>
      </c>
      <c r="C115" s="152"/>
      <c r="D115" s="235"/>
      <c r="E115" s="191">
        <f aca="true" t="shared" si="5" ref="E115:E127">C115+D115</f>
        <v>0</v>
      </c>
    </row>
    <row r="116" spans="1:5" ht="12" customHeight="1">
      <c r="A116" s="178" t="s">
        <v>70</v>
      </c>
      <c r="B116" s="10" t="s">
        <v>261</v>
      </c>
      <c r="C116" s="152"/>
      <c r="D116" s="235"/>
      <c r="E116" s="191">
        <f t="shared" si="5"/>
        <v>0</v>
      </c>
    </row>
    <row r="117" spans="1:5" ht="12" customHeight="1">
      <c r="A117" s="178" t="s">
        <v>71</v>
      </c>
      <c r="B117" s="10" t="s">
        <v>112</v>
      </c>
      <c r="C117" s="151"/>
      <c r="D117" s="236"/>
      <c r="E117" s="283">
        <f t="shared" si="5"/>
        <v>0</v>
      </c>
    </row>
    <row r="118" spans="1:5" ht="12" customHeight="1">
      <c r="A118" s="178" t="s">
        <v>72</v>
      </c>
      <c r="B118" s="10" t="s">
        <v>262</v>
      </c>
      <c r="C118" s="151"/>
      <c r="D118" s="236"/>
      <c r="E118" s="283">
        <f t="shared" si="5"/>
        <v>0</v>
      </c>
    </row>
    <row r="119" spans="1:5" ht="12" customHeight="1">
      <c r="A119" s="178" t="s">
        <v>73</v>
      </c>
      <c r="B119" s="105" t="s">
        <v>130</v>
      </c>
      <c r="C119" s="151"/>
      <c r="D119" s="236"/>
      <c r="E119" s="283">
        <f t="shared" si="5"/>
        <v>0</v>
      </c>
    </row>
    <row r="120" spans="1:5" ht="12" customHeight="1">
      <c r="A120" s="178" t="s">
        <v>79</v>
      </c>
      <c r="B120" s="104" t="s">
        <v>325</v>
      </c>
      <c r="C120" s="151"/>
      <c r="D120" s="236"/>
      <c r="E120" s="283">
        <f t="shared" si="5"/>
        <v>0</v>
      </c>
    </row>
    <row r="121" spans="1:5" ht="12" customHeight="1">
      <c r="A121" s="178" t="s">
        <v>81</v>
      </c>
      <c r="B121" s="160" t="s">
        <v>267</v>
      </c>
      <c r="C121" s="151"/>
      <c r="D121" s="236"/>
      <c r="E121" s="283">
        <f t="shared" si="5"/>
        <v>0</v>
      </c>
    </row>
    <row r="122" spans="1:5" ht="12" customHeight="1">
      <c r="A122" s="178" t="s">
        <v>113</v>
      </c>
      <c r="B122" s="67" t="s">
        <v>250</v>
      </c>
      <c r="C122" s="151"/>
      <c r="D122" s="236"/>
      <c r="E122" s="283">
        <f t="shared" si="5"/>
        <v>0</v>
      </c>
    </row>
    <row r="123" spans="1:5" ht="12" customHeight="1">
      <c r="A123" s="178" t="s">
        <v>114</v>
      </c>
      <c r="B123" s="67" t="s">
        <v>266</v>
      </c>
      <c r="C123" s="151"/>
      <c r="D123" s="236"/>
      <c r="E123" s="283">
        <f t="shared" si="5"/>
        <v>0</v>
      </c>
    </row>
    <row r="124" spans="1:5" ht="12" customHeight="1">
      <c r="A124" s="178" t="s">
        <v>115</v>
      </c>
      <c r="B124" s="67" t="s">
        <v>265</v>
      </c>
      <c r="C124" s="151"/>
      <c r="D124" s="236"/>
      <c r="E124" s="283">
        <f t="shared" si="5"/>
        <v>0</v>
      </c>
    </row>
    <row r="125" spans="1:5" ht="12" customHeight="1">
      <c r="A125" s="178" t="s">
        <v>258</v>
      </c>
      <c r="B125" s="67" t="s">
        <v>253</v>
      </c>
      <c r="C125" s="151"/>
      <c r="D125" s="236"/>
      <c r="E125" s="283">
        <f t="shared" si="5"/>
        <v>0</v>
      </c>
    </row>
    <row r="126" spans="1:5" ht="12" customHeight="1">
      <c r="A126" s="178" t="s">
        <v>259</v>
      </c>
      <c r="B126" s="67" t="s">
        <v>264</v>
      </c>
      <c r="C126" s="151"/>
      <c r="D126" s="236"/>
      <c r="E126" s="283">
        <f t="shared" si="5"/>
        <v>0</v>
      </c>
    </row>
    <row r="127" spans="1:5" ht="12" customHeight="1" thickBot="1">
      <c r="A127" s="187" t="s">
        <v>260</v>
      </c>
      <c r="B127" s="67" t="s">
        <v>263</v>
      </c>
      <c r="C127" s="153"/>
      <c r="D127" s="237"/>
      <c r="E127" s="284">
        <f t="shared" si="5"/>
        <v>0</v>
      </c>
    </row>
    <row r="128" spans="1:5" ht="12" customHeight="1" thickBot="1">
      <c r="A128" s="25" t="s">
        <v>9</v>
      </c>
      <c r="B128" s="60" t="s">
        <v>343</v>
      </c>
      <c r="C128" s="150">
        <f>+C93+C114</f>
        <v>0</v>
      </c>
      <c r="D128" s="234">
        <f>+D93+D114</f>
        <v>0</v>
      </c>
      <c r="E128" s="102">
        <f>+E93+E114</f>
        <v>0</v>
      </c>
    </row>
    <row r="129" spans="1:5" ht="12" customHeight="1" thickBot="1">
      <c r="A129" s="25" t="s">
        <v>10</v>
      </c>
      <c r="B129" s="60" t="s">
        <v>344</v>
      </c>
      <c r="C129" s="150">
        <f>+C130+C131+C132</f>
        <v>0</v>
      </c>
      <c r="D129" s="234">
        <f>+D130+D131+D132</f>
        <v>0</v>
      </c>
      <c r="E129" s="102">
        <f>+E130+E131+E132</f>
        <v>0</v>
      </c>
    </row>
    <row r="130" spans="1:5" s="57" customFormat="1" ht="12" customHeight="1">
      <c r="A130" s="178" t="s">
        <v>162</v>
      </c>
      <c r="B130" s="7" t="s">
        <v>401</v>
      </c>
      <c r="C130" s="151"/>
      <c r="D130" s="236"/>
      <c r="E130" s="283">
        <f>C130+D130</f>
        <v>0</v>
      </c>
    </row>
    <row r="131" spans="1:5" ht="12" customHeight="1">
      <c r="A131" s="178" t="s">
        <v>163</v>
      </c>
      <c r="B131" s="7" t="s">
        <v>352</v>
      </c>
      <c r="C131" s="151"/>
      <c r="D131" s="236"/>
      <c r="E131" s="283">
        <f>C131+D131</f>
        <v>0</v>
      </c>
    </row>
    <row r="132" spans="1:5" ht="12" customHeight="1" thickBot="1">
      <c r="A132" s="187" t="s">
        <v>164</v>
      </c>
      <c r="B132" s="5" t="s">
        <v>400</v>
      </c>
      <c r="C132" s="151"/>
      <c r="D132" s="236"/>
      <c r="E132" s="283">
        <f>C132+D132</f>
        <v>0</v>
      </c>
    </row>
    <row r="133" spans="1:5" ht="12" customHeight="1" thickBot="1">
      <c r="A133" s="25" t="s">
        <v>11</v>
      </c>
      <c r="B133" s="60" t="s">
        <v>345</v>
      </c>
      <c r="C133" s="150">
        <f>+C134+C135+C136+C137+C138+C139</f>
        <v>0</v>
      </c>
      <c r="D133" s="234">
        <f>+D134+D135+D136+D137+D138+D139</f>
        <v>0</v>
      </c>
      <c r="E133" s="102">
        <f>+E134+E135+E136+E137+E138+E139</f>
        <v>0</v>
      </c>
    </row>
    <row r="134" spans="1:5" ht="12" customHeight="1">
      <c r="A134" s="178" t="s">
        <v>56</v>
      </c>
      <c r="B134" s="7" t="s">
        <v>354</v>
      </c>
      <c r="C134" s="151"/>
      <c r="D134" s="236"/>
      <c r="E134" s="283">
        <f aca="true" t="shared" si="6" ref="E134:E139">C134+D134</f>
        <v>0</v>
      </c>
    </row>
    <row r="135" spans="1:5" ht="12" customHeight="1">
      <c r="A135" s="178" t="s">
        <v>57</v>
      </c>
      <c r="B135" s="7" t="s">
        <v>346</v>
      </c>
      <c r="C135" s="151"/>
      <c r="D135" s="236"/>
      <c r="E135" s="283">
        <f t="shared" si="6"/>
        <v>0</v>
      </c>
    </row>
    <row r="136" spans="1:5" ht="12" customHeight="1">
      <c r="A136" s="178" t="s">
        <v>58</v>
      </c>
      <c r="B136" s="7" t="s">
        <v>347</v>
      </c>
      <c r="C136" s="151"/>
      <c r="D136" s="236"/>
      <c r="E136" s="283">
        <f t="shared" si="6"/>
        <v>0</v>
      </c>
    </row>
    <row r="137" spans="1:5" ht="12" customHeight="1">
      <c r="A137" s="178" t="s">
        <v>100</v>
      </c>
      <c r="B137" s="7" t="s">
        <v>399</v>
      </c>
      <c r="C137" s="151"/>
      <c r="D137" s="236"/>
      <c r="E137" s="283">
        <f t="shared" si="6"/>
        <v>0</v>
      </c>
    </row>
    <row r="138" spans="1:5" ht="12" customHeight="1">
      <c r="A138" s="178" t="s">
        <v>101</v>
      </c>
      <c r="B138" s="7" t="s">
        <v>349</v>
      </c>
      <c r="C138" s="151"/>
      <c r="D138" s="236"/>
      <c r="E138" s="283">
        <f t="shared" si="6"/>
        <v>0</v>
      </c>
    </row>
    <row r="139" spans="1:5" s="57" customFormat="1" ht="12" customHeight="1" thickBot="1">
      <c r="A139" s="187" t="s">
        <v>102</v>
      </c>
      <c r="B139" s="5" t="s">
        <v>350</v>
      </c>
      <c r="C139" s="151"/>
      <c r="D139" s="236"/>
      <c r="E139" s="283">
        <f t="shared" si="6"/>
        <v>0</v>
      </c>
    </row>
    <row r="140" spans="1:11" ht="12" customHeight="1" thickBot="1">
      <c r="A140" s="25" t="s">
        <v>12</v>
      </c>
      <c r="B140" s="60" t="s">
        <v>415</v>
      </c>
      <c r="C140" s="156">
        <f>+C141+C142+C144+C145+C143</f>
        <v>0</v>
      </c>
      <c r="D140" s="238">
        <f>+D141+D142+D144+D145+D143</f>
        <v>0</v>
      </c>
      <c r="E140" s="190">
        <f>+E141+E142+E144+E145+E143</f>
        <v>0</v>
      </c>
      <c r="K140" s="101"/>
    </row>
    <row r="141" spans="1:5" ht="12.75">
      <c r="A141" s="178" t="s">
        <v>59</v>
      </c>
      <c r="B141" s="7" t="s">
        <v>268</v>
      </c>
      <c r="C141" s="151"/>
      <c r="D141" s="236"/>
      <c r="E141" s="283">
        <f>C141+D141</f>
        <v>0</v>
      </c>
    </row>
    <row r="142" spans="1:5" ht="12" customHeight="1">
      <c r="A142" s="178" t="s">
        <v>60</v>
      </c>
      <c r="B142" s="7" t="s">
        <v>269</v>
      </c>
      <c r="C142" s="151"/>
      <c r="D142" s="236"/>
      <c r="E142" s="283">
        <f>C142+D142</f>
        <v>0</v>
      </c>
    </row>
    <row r="143" spans="1:5" ht="12" customHeight="1">
      <c r="A143" s="178" t="s">
        <v>182</v>
      </c>
      <c r="B143" s="7" t="s">
        <v>414</v>
      </c>
      <c r="C143" s="151"/>
      <c r="D143" s="236"/>
      <c r="E143" s="283">
        <f>C143+D143</f>
        <v>0</v>
      </c>
    </row>
    <row r="144" spans="1:5" s="57" customFormat="1" ht="12" customHeight="1">
      <c r="A144" s="178" t="s">
        <v>183</v>
      </c>
      <c r="B144" s="7" t="s">
        <v>359</v>
      </c>
      <c r="C144" s="151"/>
      <c r="D144" s="236"/>
      <c r="E144" s="283">
        <f>C144+D144</f>
        <v>0</v>
      </c>
    </row>
    <row r="145" spans="1:5" s="57" customFormat="1" ht="12" customHeight="1" thickBot="1">
      <c r="A145" s="187" t="s">
        <v>184</v>
      </c>
      <c r="B145" s="5" t="s">
        <v>288</v>
      </c>
      <c r="C145" s="151"/>
      <c r="D145" s="236"/>
      <c r="E145" s="283">
        <f>C145+D145</f>
        <v>0</v>
      </c>
    </row>
    <row r="146" spans="1:5" s="57" customFormat="1" ht="12" customHeight="1" thickBot="1">
      <c r="A146" s="25" t="s">
        <v>13</v>
      </c>
      <c r="B146" s="60" t="s">
        <v>360</v>
      </c>
      <c r="C146" s="226">
        <f>+C147+C148+C149+C150+C151</f>
        <v>0</v>
      </c>
      <c r="D146" s="239">
        <f>+D147+D148+D149+D150+D151</f>
        <v>0</v>
      </c>
      <c r="E146" s="221">
        <f>+E147+E148+E149+E150+E151</f>
        <v>0</v>
      </c>
    </row>
    <row r="147" spans="1:5" s="57" customFormat="1" ht="12" customHeight="1">
      <c r="A147" s="178" t="s">
        <v>61</v>
      </c>
      <c r="B147" s="7" t="s">
        <v>355</v>
      </c>
      <c r="C147" s="151"/>
      <c r="D147" s="236"/>
      <c r="E147" s="283">
        <f aca="true" t="shared" si="7" ref="E147:E153">C147+D147</f>
        <v>0</v>
      </c>
    </row>
    <row r="148" spans="1:5" s="57" customFormat="1" ht="12" customHeight="1">
      <c r="A148" s="178" t="s">
        <v>62</v>
      </c>
      <c r="B148" s="7" t="s">
        <v>362</v>
      </c>
      <c r="C148" s="151"/>
      <c r="D148" s="236"/>
      <c r="E148" s="283">
        <f t="shared" si="7"/>
        <v>0</v>
      </c>
    </row>
    <row r="149" spans="1:5" s="57" customFormat="1" ht="12" customHeight="1">
      <c r="A149" s="178" t="s">
        <v>194</v>
      </c>
      <c r="B149" s="7" t="s">
        <v>357</v>
      </c>
      <c r="C149" s="151"/>
      <c r="D149" s="236"/>
      <c r="E149" s="283">
        <f t="shared" si="7"/>
        <v>0</v>
      </c>
    </row>
    <row r="150" spans="1:5" s="57" customFormat="1" ht="12" customHeight="1">
      <c r="A150" s="178" t="s">
        <v>195</v>
      </c>
      <c r="B150" s="7" t="s">
        <v>402</v>
      </c>
      <c r="C150" s="151"/>
      <c r="D150" s="236"/>
      <c r="E150" s="283">
        <f t="shared" si="7"/>
        <v>0</v>
      </c>
    </row>
    <row r="151" spans="1:5" ht="12.75" customHeight="1" thickBot="1">
      <c r="A151" s="187" t="s">
        <v>361</v>
      </c>
      <c r="B151" s="5" t="s">
        <v>364</v>
      </c>
      <c r="C151" s="153"/>
      <c r="D151" s="237"/>
      <c r="E151" s="284">
        <f t="shared" si="7"/>
        <v>0</v>
      </c>
    </row>
    <row r="152" spans="1:5" ht="12.75" customHeight="1" thickBot="1">
      <c r="A152" s="218" t="s">
        <v>14</v>
      </c>
      <c r="B152" s="60" t="s">
        <v>365</v>
      </c>
      <c r="C152" s="227"/>
      <c r="D152" s="240"/>
      <c r="E152" s="221">
        <f t="shared" si="7"/>
        <v>0</v>
      </c>
    </row>
    <row r="153" spans="1:5" ht="12.75" customHeight="1" thickBot="1">
      <c r="A153" s="218" t="s">
        <v>15</v>
      </c>
      <c r="B153" s="60" t="s">
        <v>366</v>
      </c>
      <c r="C153" s="227"/>
      <c r="D153" s="240"/>
      <c r="E153" s="221">
        <f t="shared" si="7"/>
        <v>0</v>
      </c>
    </row>
    <row r="154" spans="1:5" ht="12" customHeight="1" thickBot="1">
      <c r="A154" s="25" t="s">
        <v>16</v>
      </c>
      <c r="B154" s="60" t="s">
        <v>368</v>
      </c>
      <c r="C154" s="228">
        <f>+C129+C133+C140+C146+C152+C153</f>
        <v>0</v>
      </c>
      <c r="D154" s="241">
        <f>+D129+D133+D140+D146+D152+D153</f>
        <v>0</v>
      </c>
      <c r="E154" s="222">
        <f>+E129+E133+E140+E146+E152+E153</f>
        <v>0</v>
      </c>
    </row>
    <row r="155" spans="1:5" ht="15" customHeight="1" thickBot="1">
      <c r="A155" s="189" t="s">
        <v>17</v>
      </c>
      <c r="B155" s="138" t="s">
        <v>367</v>
      </c>
      <c r="C155" s="228">
        <f>+C128+C154</f>
        <v>0</v>
      </c>
      <c r="D155" s="241">
        <f>+D128+D154</f>
        <v>0</v>
      </c>
      <c r="E155" s="222">
        <f>+E128+E154</f>
        <v>0</v>
      </c>
    </row>
    <row r="156" spans="1:5" ht="13.5" thickBot="1">
      <c r="A156" s="141"/>
      <c r="B156" s="142"/>
      <c r="C156" s="143"/>
      <c r="D156" s="143"/>
      <c r="E156" s="143"/>
    </row>
    <row r="157" spans="1:5" ht="15" customHeight="1" thickBot="1">
      <c r="A157" s="99" t="s">
        <v>403</v>
      </c>
      <c r="B157" s="100"/>
      <c r="C157" s="274"/>
      <c r="D157" s="274"/>
      <c r="E157" s="290">
        <f>C157+D157</f>
        <v>0</v>
      </c>
    </row>
    <row r="158" spans="1:5" ht="14.25" customHeight="1" thickBot="1">
      <c r="A158" s="99" t="s">
        <v>123</v>
      </c>
      <c r="B158" s="100"/>
      <c r="C158" s="274"/>
      <c r="D158" s="274"/>
      <c r="E158" s="290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view="pageLayout" zoomScaleNormal="130" workbookViewId="0" topLeftCell="A1">
      <selection activeCell="E1" sqref="E1"/>
    </sheetView>
  </sheetViews>
  <sheetFormatPr defaultColWidth="9.00390625" defaultRowHeight="12.75"/>
  <cols>
    <col min="1" max="1" width="13.00390625" style="97" customWidth="1"/>
    <col min="2" max="2" width="59.00390625" style="98" customWidth="1"/>
    <col min="3" max="5" width="15.875" style="98" customWidth="1"/>
    <col min="6" max="16384" width="9.375" style="98" customWidth="1"/>
  </cols>
  <sheetData>
    <row r="1" spans="1:5" s="84" customFormat="1" ht="21" customHeight="1" thickBot="1">
      <c r="A1" s="83"/>
      <c r="B1" s="85"/>
      <c r="C1" s="1"/>
      <c r="D1" s="1"/>
      <c r="E1" s="265" t="s">
        <v>506</v>
      </c>
    </row>
    <row r="2" spans="1:5" s="198" customFormat="1" ht="24.75" thickBot="1">
      <c r="A2" s="76" t="s">
        <v>439</v>
      </c>
      <c r="B2" s="495" t="s">
        <v>498</v>
      </c>
      <c r="C2" s="496"/>
      <c r="D2" s="497"/>
      <c r="E2" s="277" t="s">
        <v>42</v>
      </c>
    </row>
    <row r="3" spans="1:5" s="198" customFormat="1" ht="24.75" thickBot="1">
      <c r="A3" s="76" t="s">
        <v>121</v>
      </c>
      <c r="B3" s="495" t="s">
        <v>296</v>
      </c>
      <c r="C3" s="496"/>
      <c r="D3" s="497"/>
      <c r="E3" s="277" t="s">
        <v>38</v>
      </c>
    </row>
    <row r="4" spans="1:5" s="199" customFormat="1" ht="15.75" customHeight="1" thickBot="1">
      <c r="A4" s="86"/>
      <c r="B4" s="86"/>
      <c r="C4" s="87"/>
      <c r="D4" s="54"/>
      <c r="E4" s="87" t="str">
        <f>'5.1.3. sz. mell'!E4</f>
        <v>Forintban!</v>
      </c>
    </row>
    <row r="5" spans="1:5" ht="24.75" thickBot="1">
      <c r="A5" s="157" t="s">
        <v>122</v>
      </c>
      <c r="B5" s="88" t="s">
        <v>491</v>
      </c>
      <c r="C5" s="302" t="s">
        <v>416</v>
      </c>
      <c r="D5" s="302" t="s">
        <v>471</v>
      </c>
      <c r="E5" s="303" t="str">
        <f>+CONCATENATE(LEFT(ÖSSZEFÜGGÉSEK!A7,4),"……….",CHAR(10),"Módosítás utáni")</f>
        <v>……….
Módosítás utáni</v>
      </c>
    </row>
    <row r="6" spans="1:5" s="200" customFormat="1" ht="12.75" customHeight="1" thickBot="1">
      <c r="A6" s="77" t="s">
        <v>382</v>
      </c>
      <c r="B6" s="78" t="s">
        <v>383</v>
      </c>
      <c r="C6" s="78" t="s">
        <v>384</v>
      </c>
      <c r="D6" s="269" t="s">
        <v>386</v>
      </c>
      <c r="E6" s="313" t="s">
        <v>483</v>
      </c>
    </row>
    <row r="7" spans="1:5" s="200" customFormat="1" ht="15.75" customHeight="1" thickBot="1">
      <c r="A7" s="491" t="s">
        <v>39</v>
      </c>
      <c r="B7" s="492"/>
      <c r="C7" s="492"/>
      <c r="D7" s="492"/>
      <c r="E7" s="493"/>
    </row>
    <row r="8" spans="1:5" s="137" customFormat="1" ht="12" customHeight="1" thickBot="1">
      <c r="A8" s="77" t="s">
        <v>7</v>
      </c>
      <c r="B8" s="89" t="s">
        <v>404</v>
      </c>
      <c r="C8" s="111">
        <f>SUM(C9:C19)</f>
        <v>0</v>
      </c>
      <c r="D8" s="111">
        <f>SUM(D9:D19)</f>
        <v>250000</v>
      </c>
      <c r="E8" s="132">
        <f>SUM(E9:E19)</f>
        <v>250000</v>
      </c>
    </row>
    <row r="9" spans="1:5" s="137" customFormat="1" ht="12" customHeight="1">
      <c r="A9" s="193" t="s">
        <v>63</v>
      </c>
      <c r="B9" s="8" t="s">
        <v>171</v>
      </c>
      <c r="C9" s="254"/>
      <c r="D9" s="254"/>
      <c r="E9" s="304">
        <f>C9+D9</f>
        <v>0</v>
      </c>
    </row>
    <row r="10" spans="1:5" s="137" customFormat="1" ht="12" customHeight="1">
      <c r="A10" s="194" t="s">
        <v>64</v>
      </c>
      <c r="B10" s="6" t="s">
        <v>172</v>
      </c>
      <c r="C10" s="109"/>
      <c r="D10" s="109"/>
      <c r="E10" s="295">
        <f aca="true" t="shared" si="0" ref="E10:E18">C10+D10</f>
        <v>0</v>
      </c>
    </row>
    <row r="11" spans="1:5" s="137" customFormat="1" ht="12" customHeight="1">
      <c r="A11" s="194" t="s">
        <v>65</v>
      </c>
      <c r="B11" s="6" t="s">
        <v>173</v>
      </c>
      <c r="C11" s="109"/>
      <c r="D11" s="109"/>
      <c r="E11" s="295">
        <f t="shared" si="0"/>
        <v>0</v>
      </c>
    </row>
    <row r="12" spans="1:5" s="137" customFormat="1" ht="12" customHeight="1">
      <c r="A12" s="194" t="s">
        <v>66</v>
      </c>
      <c r="B12" s="6" t="s">
        <v>174</v>
      </c>
      <c r="C12" s="109"/>
      <c r="D12" s="109"/>
      <c r="E12" s="295">
        <f t="shared" si="0"/>
        <v>0</v>
      </c>
    </row>
    <row r="13" spans="1:5" s="137" customFormat="1" ht="12" customHeight="1">
      <c r="A13" s="194" t="s">
        <v>83</v>
      </c>
      <c r="B13" s="6" t="s">
        <v>175</v>
      </c>
      <c r="C13" s="109"/>
      <c r="D13" s="109"/>
      <c r="E13" s="295">
        <f t="shared" si="0"/>
        <v>0</v>
      </c>
    </row>
    <row r="14" spans="1:5" s="137" customFormat="1" ht="12" customHeight="1">
      <c r="A14" s="194" t="s">
        <v>67</v>
      </c>
      <c r="B14" s="6" t="s">
        <v>298</v>
      </c>
      <c r="C14" s="109"/>
      <c r="D14" s="109"/>
      <c r="E14" s="295">
        <f t="shared" si="0"/>
        <v>0</v>
      </c>
    </row>
    <row r="15" spans="1:5" s="137" customFormat="1" ht="12" customHeight="1">
      <c r="A15" s="194" t="s">
        <v>68</v>
      </c>
      <c r="B15" s="5" t="s">
        <v>299</v>
      </c>
      <c r="C15" s="109"/>
      <c r="D15" s="109"/>
      <c r="E15" s="295">
        <f t="shared" si="0"/>
        <v>0</v>
      </c>
    </row>
    <row r="16" spans="1:5" s="137" customFormat="1" ht="12" customHeight="1">
      <c r="A16" s="194" t="s">
        <v>75</v>
      </c>
      <c r="B16" s="6" t="s">
        <v>178</v>
      </c>
      <c r="C16" s="252"/>
      <c r="D16" s="252"/>
      <c r="E16" s="296">
        <f t="shared" si="0"/>
        <v>0</v>
      </c>
    </row>
    <row r="17" spans="1:5" s="201" customFormat="1" ht="12" customHeight="1">
      <c r="A17" s="194" t="s">
        <v>76</v>
      </c>
      <c r="B17" s="6" t="s">
        <v>179</v>
      </c>
      <c r="C17" s="109"/>
      <c r="D17" s="109"/>
      <c r="E17" s="295">
        <f t="shared" si="0"/>
        <v>0</v>
      </c>
    </row>
    <row r="18" spans="1:5" s="201" customFormat="1" ht="12" customHeight="1">
      <c r="A18" s="194" t="s">
        <v>77</v>
      </c>
      <c r="B18" s="6" t="s">
        <v>331</v>
      </c>
      <c r="C18" s="110"/>
      <c r="D18" s="110"/>
      <c r="E18" s="305">
        <f t="shared" si="0"/>
        <v>0</v>
      </c>
    </row>
    <row r="19" spans="1:5" s="201" customFormat="1" ht="12" customHeight="1" thickBot="1">
      <c r="A19" s="194" t="s">
        <v>78</v>
      </c>
      <c r="B19" s="5" t="s">
        <v>180</v>
      </c>
      <c r="C19" s="110"/>
      <c r="D19" s="110">
        <v>250000</v>
      </c>
      <c r="E19" s="305">
        <f>C19+D19</f>
        <v>250000</v>
      </c>
    </row>
    <row r="20" spans="1:5" s="137" customFormat="1" ht="12" customHeight="1" thickBot="1">
      <c r="A20" s="77" t="s">
        <v>8</v>
      </c>
      <c r="B20" s="89" t="s">
        <v>300</v>
      </c>
      <c r="C20" s="111">
        <f>SUM(C21:C23)</f>
        <v>10988000</v>
      </c>
      <c r="D20" s="111">
        <f>SUM(D21:D23)</f>
        <v>0</v>
      </c>
      <c r="E20" s="132">
        <f>SUM(E21:E23)</f>
        <v>10988000</v>
      </c>
    </row>
    <row r="21" spans="1:5" s="201" customFormat="1" ht="12" customHeight="1">
      <c r="A21" s="194" t="s">
        <v>69</v>
      </c>
      <c r="B21" s="7" t="s">
        <v>153</v>
      </c>
      <c r="C21" s="109"/>
      <c r="D21" s="109"/>
      <c r="E21" s="295">
        <f>C21+D21</f>
        <v>0</v>
      </c>
    </row>
    <row r="22" spans="1:5" s="201" customFormat="1" ht="12" customHeight="1">
      <c r="A22" s="194" t="s">
        <v>70</v>
      </c>
      <c r="B22" s="6" t="s">
        <v>301</v>
      </c>
      <c r="C22" s="109"/>
      <c r="D22" s="109"/>
      <c r="E22" s="295">
        <f>C22+D22</f>
        <v>0</v>
      </c>
    </row>
    <row r="23" spans="1:5" s="201" customFormat="1" ht="12" customHeight="1">
      <c r="A23" s="194" t="s">
        <v>71</v>
      </c>
      <c r="B23" s="6" t="s">
        <v>302</v>
      </c>
      <c r="C23" s="463">
        <v>10988000</v>
      </c>
      <c r="D23" s="109"/>
      <c r="E23" s="295">
        <f>C23+D23</f>
        <v>10988000</v>
      </c>
    </row>
    <row r="24" spans="1:5" s="201" customFormat="1" ht="12" customHeight="1" thickBot="1">
      <c r="A24" s="194" t="s">
        <v>72</v>
      </c>
      <c r="B24" s="6" t="s">
        <v>405</v>
      </c>
      <c r="C24" s="109"/>
      <c r="D24" s="109"/>
      <c r="E24" s="295">
        <f>C24+D24</f>
        <v>0</v>
      </c>
    </row>
    <row r="25" spans="1:5" s="201" customFormat="1" ht="12" customHeight="1" thickBot="1">
      <c r="A25" s="79" t="s">
        <v>9</v>
      </c>
      <c r="B25" s="60" t="s">
        <v>99</v>
      </c>
      <c r="C25" s="278"/>
      <c r="D25" s="278"/>
      <c r="E25" s="132"/>
    </row>
    <row r="26" spans="1:5" s="201" customFormat="1" ht="12" customHeight="1" thickBot="1">
      <c r="A26" s="79" t="s">
        <v>10</v>
      </c>
      <c r="B26" s="60" t="s">
        <v>406</v>
      </c>
      <c r="C26" s="111">
        <f>+C27+C28+C29</f>
        <v>0</v>
      </c>
      <c r="D26" s="111">
        <f>+D27+D28+D29</f>
        <v>0</v>
      </c>
      <c r="E26" s="132">
        <f>+E27+E28+E29</f>
        <v>0</v>
      </c>
    </row>
    <row r="27" spans="1:5" s="201" customFormat="1" ht="12" customHeight="1">
      <c r="A27" s="195" t="s">
        <v>162</v>
      </c>
      <c r="B27" s="196" t="s">
        <v>158</v>
      </c>
      <c r="C27" s="253"/>
      <c r="D27" s="253"/>
      <c r="E27" s="297">
        <f>C27+D27</f>
        <v>0</v>
      </c>
    </row>
    <row r="28" spans="1:5" s="201" customFormat="1" ht="12" customHeight="1">
      <c r="A28" s="195" t="s">
        <v>163</v>
      </c>
      <c r="B28" s="196" t="s">
        <v>301</v>
      </c>
      <c r="C28" s="109"/>
      <c r="D28" s="109"/>
      <c r="E28" s="295">
        <f>C28+D28</f>
        <v>0</v>
      </c>
    </row>
    <row r="29" spans="1:5" s="201" customFormat="1" ht="12" customHeight="1">
      <c r="A29" s="195" t="s">
        <v>164</v>
      </c>
      <c r="B29" s="197" t="s">
        <v>304</v>
      </c>
      <c r="C29" s="109"/>
      <c r="D29" s="109"/>
      <c r="E29" s="295">
        <f>C29+D29</f>
        <v>0</v>
      </c>
    </row>
    <row r="30" spans="1:5" s="201" customFormat="1" ht="12" customHeight="1" thickBot="1">
      <c r="A30" s="194" t="s">
        <v>165</v>
      </c>
      <c r="B30" s="65" t="s">
        <v>407</v>
      </c>
      <c r="C30" s="52"/>
      <c r="D30" s="52"/>
      <c r="E30" s="306">
        <f>C30+D30</f>
        <v>0</v>
      </c>
    </row>
    <row r="31" spans="1:5" s="201" customFormat="1" ht="12" customHeight="1" thickBot="1">
      <c r="A31" s="79" t="s">
        <v>11</v>
      </c>
      <c r="B31" s="60" t="s">
        <v>305</v>
      </c>
      <c r="C31" s="111">
        <f>+C32+C33+C34</f>
        <v>0</v>
      </c>
      <c r="D31" s="111">
        <f>+D32+D33+D34</f>
        <v>0</v>
      </c>
      <c r="E31" s="132">
        <f>+E32+E33+E34</f>
        <v>0</v>
      </c>
    </row>
    <row r="32" spans="1:5" s="201" customFormat="1" ht="12" customHeight="1">
      <c r="A32" s="195" t="s">
        <v>56</v>
      </c>
      <c r="B32" s="196" t="s">
        <v>185</v>
      </c>
      <c r="C32" s="253"/>
      <c r="D32" s="253"/>
      <c r="E32" s="297">
        <f>C32+D32</f>
        <v>0</v>
      </c>
    </row>
    <row r="33" spans="1:5" s="201" customFormat="1" ht="12" customHeight="1">
      <c r="A33" s="195" t="s">
        <v>57</v>
      </c>
      <c r="B33" s="197" t="s">
        <v>186</v>
      </c>
      <c r="C33" s="112"/>
      <c r="D33" s="112"/>
      <c r="E33" s="293">
        <f>C33+D33</f>
        <v>0</v>
      </c>
    </row>
    <row r="34" spans="1:5" s="201" customFormat="1" ht="12" customHeight="1" thickBot="1">
      <c r="A34" s="194" t="s">
        <v>58</v>
      </c>
      <c r="B34" s="65" t="s">
        <v>187</v>
      </c>
      <c r="C34" s="52"/>
      <c r="D34" s="52"/>
      <c r="E34" s="306">
        <f>C34+D34</f>
        <v>0</v>
      </c>
    </row>
    <row r="35" spans="1:5" s="137" customFormat="1" ht="12" customHeight="1" thickBot="1">
      <c r="A35" s="79" t="s">
        <v>12</v>
      </c>
      <c r="B35" s="60" t="s">
        <v>273</v>
      </c>
      <c r="C35" s="278"/>
      <c r="D35" s="278"/>
      <c r="E35" s="132">
        <f>C35+D35</f>
        <v>0</v>
      </c>
    </row>
    <row r="36" spans="1:5" s="137" customFormat="1" ht="12" customHeight="1" thickBot="1">
      <c r="A36" s="79" t="s">
        <v>13</v>
      </c>
      <c r="B36" s="60" t="s">
        <v>306</v>
      </c>
      <c r="C36" s="278"/>
      <c r="D36" s="278"/>
      <c r="E36" s="132">
        <f>C36+D36</f>
        <v>0</v>
      </c>
    </row>
    <row r="37" spans="1:5" s="137" customFormat="1" ht="12" customHeight="1" thickBot="1">
      <c r="A37" s="77" t="s">
        <v>14</v>
      </c>
      <c r="B37" s="60" t="s">
        <v>307</v>
      </c>
      <c r="C37" s="111">
        <f>+C8+C20+C25+C26+C31+C35+C36</f>
        <v>10988000</v>
      </c>
      <c r="D37" s="111">
        <f>+D8+D20+D25+D26+D31+D35+D36</f>
        <v>250000</v>
      </c>
      <c r="E37" s="132">
        <f>+E8+E20+E25+E26+E31+E35+E36</f>
        <v>11238000</v>
      </c>
    </row>
    <row r="38" spans="1:5" s="137" customFormat="1" ht="12" customHeight="1" thickBot="1">
      <c r="A38" s="90" t="s">
        <v>15</v>
      </c>
      <c r="B38" s="60" t="s">
        <v>308</v>
      </c>
      <c r="C38" s="111">
        <f>+C39+C40+C41</f>
        <v>85280000</v>
      </c>
      <c r="D38" s="111">
        <f>+D39+D40+D41</f>
        <v>1793762</v>
      </c>
      <c r="E38" s="132">
        <f>+E39+E40+E41</f>
        <v>87073762</v>
      </c>
    </row>
    <row r="39" spans="1:5" s="137" customFormat="1" ht="12" customHeight="1">
      <c r="A39" s="195" t="s">
        <v>309</v>
      </c>
      <c r="B39" s="196" t="s">
        <v>135</v>
      </c>
      <c r="C39" s="253"/>
      <c r="D39" s="253">
        <v>1430594</v>
      </c>
      <c r="E39" s="297">
        <f>C39+D39</f>
        <v>1430594</v>
      </c>
    </row>
    <row r="40" spans="1:5" s="137" customFormat="1" ht="12" customHeight="1">
      <c r="A40" s="195" t="s">
        <v>310</v>
      </c>
      <c r="B40" s="197" t="s">
        <v>2</v>
      </c>
      <c r="C40" s="112"/>
      <c r="D40" s="112"/>
      <c r="E40" s="293">
        <f>C40+D40</f>
        <v>0</v>
      </c>
    </row>
    <row r="41" spans="1:5" s="201" customFormat="1" ht="12" customHeight="1" thickBot="1">
      <c r="A41" s="194" t="s">
        <v>311</v>
      </c>
      <c r="B41" s="65" t="s">
        <v>312</v>
      </c>
      <c r="C41" s="52">
        <v>85280000</v>
      </c>
      <c r="D41" s="52">
        <v>363168</v>
      </c>
      <c r="E41" s="306">
        <f>C41+D41</f>
        <v>85643168</v>
      </c>
    </row>
    <row r="42" spans="1:5" s="201" customFormat="1" ht="15" customHeight="1" thickBot="1">
      <c r="A42" s="90" t="s">
        <v>16</v>
      </c>
      <c r="B42" s="91" t="s">
        <v>313</v>
      </c>
      <c r="C42" s="279">
        <f>+C37+C38</f>
        <v>96268000</v>
      </c>
      <c r="D42" s="279">
        <f>+D37+D38</f>
        <v>2043762</v>
      </c>
      <c r="E42" s="135">
        <f>+E37+E38</f>
        <v>98311762</v>
      </c>
    </row>
    <row r="43" spans="1:3" s="201" customFormat="1" ht="15" customHeight="1">
      <c r="A43" s="92"/>
      <c r="B43" s="93"/>
      <c r="C43" s="133"/>
    </row>
    <row r="44" spans="1:3" ht="13.5" thickBot="1">
      <c r="A44" s="94"/>
      <c r="B44" s="95"/>
      <c r="C44" s="134"/>
    </row>
    <row r="45" spans="1:5" s="200" customFormat="1" ht="16.5" customHeight="1" thickBot="1">
      <c r="A45" s="491" t="s">
        <v>40</v>
      </c>
      <c r="B45" s="492"/>
      <c r="C45" s="492"/>
      <c r="D45" s="492"/>
      <c r="E45" s="493"/>
    </row>
    <row r="46" spans="1:5" s="202" customFormat="1" ht="12" customHeight="1" thickBot="1">
      <c r="A46" s="79" t="s">
        <v>7</v>
      </c>
      <c r="B46" s="60" t="s">
        <v>314</v>
      </c>
      <c r="C46" s="111">
        <f>SUM(C47:C51)</f>
        <v>96268000</v>
      </c>
      <c r="D46" s="111">
        <f>SUM(D47:D51)</f>
        <v>2043762</v>
      </c>
      <c r="E46" s="132">
        <f>SUM(E47:E51)</f>
        <v>98311762</v>
      </c>
    </row>
    <row r="47" spans="1:5" ht="12" customHeight="1">
      <c r="A47" s="194" t="s">
        <v>63</v>
      </c>
      <c r="B47" s="7" t="s">
        <v>36</v>
      </c>
      <c r="C47" s="253">
        <v>68061000</v>
      </c>
      <c r="D47" s="253">
        <v>1726494</v>
      </c>
      <c r="E47" s="297">
        <f>C47+D47</f>
        <v>69787494</v>
      </c>
    </row>
    <row r="48" spans="1:5" ht="12" customHeight="1">
      <c r="A48" s="194" t="s">
        <v>64</v>
      </c>
      <c r="B48" s="6" t="s">
        <v>108</v>
      </c>
      <c r="C48" s="51">
        <v>15900000</v>
      </c>
      <c r="D48" s="51">
        <v>67268</v>
      </c>
      <c r="E48" s="294">
        <f>C48+D48</f>
        <v>15967268</v>
      </c>
    </row>
    <row r="49" spans="1:5" ht="12" customHeight="1">
      <c r="A49" s="194" t="s">
        <v>65</v>
      </c>
      <c r="B49" s="6" t="s">
        <v>82</v>
      </c>
      <c r="C49" s="51">
        <v>12307000</v>
      </c>
      <c r="D49" s="51">
        <v>250000</v>
      </c>
      <c r="E49" s="294">
        <f>C49+D49</f>
        <v>12557000</v>
      </c>
    </row>
    <row r="50" spans="1:5" ht="12" customHeight="1">
      <c r="A50" s="194" t="s">
        <v>66</v>
      </c>
      <c r="B50" s="6" t="s">
        <v>109</v>
      </c>
      <c r="C50" s="51"/>
      <c r="D50" s="51"/>
      <c r="E50" s="294">
        <f>C50+D50</f>
        <v>0</v>
      </c>
    </row>
    <row r="51" spans="1:5" ht="12" customHeight="1" thickBot="1">
      <c r="A51" s="194" t="s">
        <v>83</v>
      </c>
      <c r="B51" s="6" t="s">
        <v>110</v>
      </c>
      <c r="C51" s="51"/>
      <c r="D51" s="51"/>
      <c r="E51" s="294">
        <f>C51+D51</f>
        <v>0</v>
      </c>
    </row>
    <row r="52" spans="1:5" ht="12" customHeight="1" thickBot="1">
      <c r="A52" s="79" t="s">
        <v>8</v>
      </c>
      <c r="B52" s="60" t="s">
        <v>315</v>
      </c>
      <c r="C52" s="111">
        <f>SUM(C53:C55)</f>
        <v>0</v>
      </c>
      <c r="D52" s="111">
        <f>SUM(D53:D55)</f>
        <v>0</v>
      </c>
      <c r="E52" s="132">
        <f>SUM(E53:E55)</f>
        <v>0</v>
      </c>
    </row>
    <row r="53" spans="1:5" s="202" customFormat="1" ht="12" customHeight="1">
      <c r="A53" s="194" t="s">
        <v>69</v>
      </c>
      <c r="B53" s="7" t="s">
        <v>128</v>
      </c>
      <c r="C53" s="253"/>
      <c r="D53" s="253"/>
      <c r="E53" s="297">
        <f>C53+D53</f>
        <v>0</v>
      </c>
    </row>
    <row r="54" spans="1:5" ht="12" customHeight="1">
      <c r="A54" s="194" t="s">
        <v>70</v>
      </c>
      <c r="B54" s="6" t="s">
        <v>112</v>
      </c>
      <c r="C54" s="51"/>
      <c r="D54" s="51"/>
      <c r="E54" s="294">
        <f>C54+D54</f>
        <v>0</v>
      </c>
    </row>
    <row r="55" spans="1:5" ht="12" customHeight="1">
      <c r="A55" s="194" t="s">
        <v>71</v>
      </c>
      <c r="B55" s="6" t="s">
        <v>41</v>
      </c>
      <c r="C55" s="51"/>
      <c r="D55" s="51"/>
      <c r="E55" s="294">
        <f>C55+D55</f>
        <v>0</v>
      </c>
    </row>
    <row r="56" spans="1:5" ht="12" customHeight="1" thickBot="1">
      <c r="A56" s="194" t="s">
        <v>72</v>
      </c>
      <c r="B56" s="6" t="s">
        <v>408</v>
      </c>
      <c r="C56" s="51"/>
      <c r="D56" s="51"/>
      <c r="E56" s="294">
        <f>C56+D56</f>
        <v>0</v>
      </c>
    </row>
    <row r="57" spans="1:5" ht="12" customHeight="1" thickBot="1">
      <c r="A57" s="79" t="s">
        <v>9</v>
      </c>
      <c r="B57" s="60" t="s">
        <v>4</v>
      </c>
      <c r="C57" s="278"/>
      <c r="D57" s="278"/>
      <c r="E57" s="132">
        <f>C57+D57</f>
        <v>0</v>
      </c>
    </row>
    <row r="58" spans="1:5" ht="15" customHeight="1" thickBot="1">
      <c r="A58" s="79" t="s">
        <v>10</v>
      </c>
      <c r="B58" s="96" t="s">
        <v>412</v>
      </c>
      <c r="C58" s="279">
        <f>+C46+C52+C57</f>
        <v>96268000</v>
      </c>
      <c r="D58" s="279">
        <f>+D46+D52+D57</f>
        <v>2043762</v>
      </c>
      <c r="E58" s="135">
        <f>+E46+E52+E57</f>
        <v>98311762</v>
      </c>
    </row>
    <row r="59" spans="3:5" ht="13.5" thickBot="1">
      <c r="C59" s="136"/>
      <c r="D59" s="136"/>
      <c r="E59" s="136"/>
    </row>
    <row r="60" spans="1:5" ht="15" customHeight="1" thickBot="1">
      <c r="A60" s="99" t="s">
        <v>403</v>
      </c>
      <c r="B60" s="100"/>
      <c r="C60" s="274">
        <v>21</v>
      </c>
      <c r="D60" s="274"/>
      <c r="E60" s="290">
        <f>C60+D60</f>
        <v>21</v>
      </c>
    </row>
    <row r="61" spans="1:5" ht="14.25" customHeight="1" thickBot="1">
      <c r="A61" s="99" t="s">
        <v>123</v>
      </c>
      <c r="B61" s="100"/>
      <c r="C61" s="274">
        <v>0</v>
      </c>
      <c r="D61" s="274"/>
      <c r="E61" s="290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1" sqref="E1"/>
    </sheetView>
  </sheetViews>
  <sheetFormatPr defaultColWidth="9.00390625" defaultRowHeight="12.75"/>
  <cols>
    <col min="1" max="1" width="13.00390625" style="97" customWidth="1"/>
    <col min="2" max="2" width="59.00390625" style="98" customWidth="1"/>
    <col min="3" max="5" width="15.875" style="98" customWidth="1"/>
    <col min="6" max="16384" width="9.375" style="98" customWidth="1"/>
  </cols>
  <sheetData>
    <row r="1" spans="1:5" s="84" customFormat="1" ht="21" customHeight="1" thickBot="1">
      <c r="A1" s="83"/>
      <c r="B1" s="85"/>
      <c r="C1" s="1"/>
      <c r="D1" s="1"/>
      <c r="E1" s="265" t="s">
        <v>507</v>
      </c>
    </row>
    <row r="2" spans="1:5" s="198" customFormat="1" ht="24.75" thickBot="1">
      <c r="A2" s="76" t="s">
        <v>439</v>
      </c>
      <c r="B2" s="495" t="s">
        <v>500</v>
      </c>
      <c r="C2" s="496"/>
      <c r="D2" s="497"/>
      <c r="E2" s="277" t="s">
        <v>43</v>
      </c>
    </row>
    <row r="3" spans="1:5" s="198" customFormat="1" ht="24.75" thickBot="1">
      <c r="A3" s="76" t="s">
        <v>121</v>
      </c>
      <c r="B3" s="495" t="s">
        <v>501</v>
      </c>
      <c r="C3" s="496"/>
      <c r="D3" s="497"/>
      <c r="E3" s="277" t="s">
        <v>38</v>
      </c>
    </row>
    <row r="4" spans="1:5" s="199" customFormat="1" ht="15.75" customHeight="1" thickBot="1">
      <c r="A4" s="86"/>
      <c r="B4" s="86"/>
      <c r="C4" s="87"/>
      <c r="D4" s="54"/>
      <c r="E4" s="87" t="str">
        <f>'3.2. sz. mell'!E4</f>
        <v>Forintban!</v>
      </c>
    </row>
    <row r="5" spans="1:5" ht="24.75" thickBot="1">
      <c r="A5" s="157" t="s">
        <v>122</v>
      </c>
      <c r="B5" s="88" t="s">
        <v>491</v>
      </c>
      <c r="C5" s="302" t="s">
        <v>416</v>
      </c>
      <c r="D5" s="302" t="s">
        <v>471</v>
      </c>
      <c r="E5" s="303" t="str">
        <f>+CONCATENATE(LEFT(ÖSSZEFÜGGÉSEK!A7,4),"……….",CHAR(10),"Módosítás utáni")</f>
        <v>……….
Módosítás utáni</v>
      </c>
    </row>
    <row r="6" spans="1:5" s="200" customFormat="1" ht="12.75" customHeight="1" thickBot="1">
      <c r="A6" s="77" t="s">
        <v>382</v>
      </c>
      <c r="B6" s="78" t="s">
        <v>383</v>
      </c>
      <c r="C6" s="78" t="s">
        <v>384</v>
      </c>
      <c r="D6" s="269" t="s">
        <v>386</v>
      </c>
      <c r="E6" s="313" t="s">
        <v>483</v>
      </c>
    </row>
    <row r="7" spans="1:5" s="200" customFormat="1" ht="15.75" customHeight="1" thickBot="1">
      <c r="A7" s="491" t="s">
        <v>39</v>
      </c>
      <c r="B7" s="492"/>
      <c r="C7" s="492"/>
      <c r="D7" s="492"/>
      <c r="E7" s="493"/>
    </row>
    <row r="8" spans="1:5" s="137" customFormat="1" ht="12" customHeight="1" thickBot="1">
      <c r="A8" s="77" t="s">
        <v>7</v>
      </c>
      <c r="B8" s="89" t="s">
        <v>404</v>
      </c>
      <c r="C8" s="111">
        <f>SUM(C9:C19)</f>
        <v>14300000</v>
      </c>
      <c r="D8" s="111">
        <f>SUM(D9:D19)</f>
        <v>-6741136</v>
      </c>
      <c r="E8" s="132">
        <f>SUM(E9:E19)</f>
        <v>7558864</v>
      </c>
    </row>
    <row r="9" spans="1:5" s="137" customFormat="1" ht="12" customHeight="1">
      <c r="A9" s="193" t="s">
        <v>63</v>
      </c>
      <c r="B9" s="8" t="s">
        <v>171</v>
      </c>
      <c r="C9" s="254"/>
      <c r="D9" s="254"/>
      <c r="E9" s="304">
        <f>C9+D9</f>
        <v>0</v>
      </c>
    </row>
    <row r="10" spans="1:5" s="137" customFormat="1" ht="12" customHeight="1">
      <c r="A10" s="194" t="s">
        <v>64</v>
      </c>
      <c r="B10" s="6" t="s">
        <v>172</v>
      </c>
      <c r="C10" s="463">
        <v>11400000</v>
      </c>
      <c r="D10" s="109">
        <v>-6741136</v>
      </c>
      <c r="E10" s="295">
        <f aca="true" t="shared" si="0" ref="E10:E24">C10+D10</f>
        <v>4658864</v>
      </c>
    </row>
    <row r="11" spans="1:5" s="137" customFormat="1" ht="12" customHeight="1">
      <c r="A11" s="194" t="s">
        <v>65</v>
      </c>
      <c r="B11" s="6" t="s">
        <v>173</v>
      </c>
      <c r="C11" s="463"/>
      <c r="D11" s="109"/>
      <c r="E11" s="295">
        <f t="shared" si="0"/>
        <v>0</v>
      </c>
    </row>
    <row r="12" spans="1:5" s="137" customFormat="1" ht="12" customHeight="1">
      <c r="A12" s="194" t="s">
        <v>66</v>
      </c>
      <c r="B12" s="6" t="s">
        <v>174</v>
      </c>
      <c r="C12" s="463"/>
      <c r="D12" s="109"/>
      <c r="E12" s="295">
        <f t="shared" si="0"/>
        <v>0</v>
      </c>
    </row>
    <row r="13" spans="1:5" s="137" customFormat="1" ht="12" customHeight="1">
      <c r="A13" s="194" t="s">
        <v>83</v>
      </c>
      <c r="B13" s="6" t="s">
        <v>175</v>
      </c>
      <c r="C13" s="463"/>
      <c r="D13" s="109"/>
      <c r="E13" s="295">
        <f t="shared" si="0"/>
        <v>0</v>
      </c>
    </row>
    <row r="14" spans="1:5" s="137" customFormat="1" ht="12" customHeight="1">
      <c r="A14" s="194" t="s">
        <v>67</v>
      </c>
      <c r="B14" s="6" t="s">
        <v>298</v>
      </c>
      <c r="C14" s="463">
        <v>2900000</v>
      </c>
      <c r="D14" s="109"/>
      <c r="E14" s="295">
        <f t="shared" si="0"/>
        <v>2900000</v>
      </c>
    </row>
    <row r="15" spans="1:5" s="137" customFormat="1" ht="12" customHeight="1">
      <c r="A15" s="194" t="s">
        <v>68</v>
      </c>
      <c r="B15" s="5" t="s">
        <v>299</v>
      </c>
      <c r="C15" s="109"/>
      <c r="D15" s="109"/>
      <c r="E15" s="295">
        <f t="shared" si="0"/>
        <v>0</v>
      </c>
    </row>
    <row r="16" spans="1:5" s="137" customFormat="1" ht="12" customHeight="1">
      <c r="A16" s="194" t="s">
        <v>75</v>
      </c>
      <c r="B16" s="6" t="s">
        <v>178</v>
      </c>
      <c r="C16" s="252"/>
      <c r="D16" s="252"/>
      <c r="E16" s="296">
        <f t="shared" si="0"/>
        <v>0</v>
      </c>
    </row>
    <row r="17" spans="1:5" s="201" customFormat="1" ht="12" customHeight="1">
      <c r="A17" s="194" t="s">
        <v>76</v>
      </c>
      <c r="B17" s="6" t="s">
        <v>179</v>
      </c>
      <c r="C17" s="109"/>
      <c r="D17" s="109"/>
      <c r="E17" s="295">
        <f t="shared" si="0"/>
        <v>0</v>
      </c>
    </row>
    <row r="18" spans="1:5" s="201" customFormat="1" ht="12" customHeight="1">
      <c r="A18" s="194" t="s">
        <v>77</v>
      </c>
      <c r="B18" s="6" t="s">
        <v>331</v>
      </c>
      <c r="C18" s="110"/>
      <c r="D18" s="110"/>
      <c r="E18" s="305">
        <f t="shared" si="0"/>
        <v>0</v>
      </c>
    </row>
    <row r="19" spans="1:5" s="201" customFormat="1" ht="12" customHeight="1" thickBot="1">
      <c r="A19" s="194" t="s">
        <v>78</v>
      </c>
      <c r="B19" s="5" t="s">
        <v>180</v>
      </c>
      <c r="C19" s="110"/>
      <c r="D19" s="110"/>
      <c r="E19" s="305">
        <f t="shared" si="0"/>
        <v>0</v>
      </c>
    </row>
    <row r="20" spans="1:5" s="137" customFormat="1" ht="12" customHeight="1" thickBot="1">
      <c r="A20" s="77" t="s">
        <v>8</v>
      </c>
      <c r="B20" s="89" t="s">
        <v>300</v>
      </c>
      <c r="C20" s="111">
        <f>SUM(C21:C23)</f>
        <v>0</v>
      </c>
      <c r="D20" s="111">
        <f>SUM(D21:D23)</f>
        <v>0</v>
      </c>
      <c r="E20" s="132">
        <f>SUM(E21:E23)</f>
        <v>0</v>
      </c>
    </row>
    <row r="21" spans="1:5" s="201" customFormat="1" ht="12" customHeight="1">
      <c r="A21" s="194" t="s">
        <v>69</v>
      </c>
      <c r="B21" s="7" t="s">
        <v>153</v>
      </c>
      <c r="C21" s="109"/>
      <c r="D21" s="109"/>
      <c r="E21" s="295">
        <f t="shared" si="0"/>
        <v>0</v>
      </c>
    </row>
    <row r="22" spans="1:5" s="201" customFormat="1" ht="12" customHeight="1">
      <c r="A22" s="194" t="s">
        <v>70</v>
      </c>
      <c r="B22" s="6" t="s">
        <v>301</v>
      </c>
      <c r="C22" s="109"/>
      <c r="D22" s="109"/>
      <c r="E22" s="295">
        <f t="shared" si="0"/>
        <v>0</v>
      </c>
    </row>
    <row r="23" spans="1:5" s="201" customFormat="1" ht="12" customHeight="1">
      <c r="A23" s="194" t="s">
        <v>71</v>
      </c>
      <c r="B23" s="6" t="s">
        <v>302</v>
      </c>
      <c r="C23" s="109"/>
      <c r="D23" s="109"/>
      <c r="E23" s="295">
        <f t="shared" si="0"/>
        <v>0</v>
      </c>
    </row>
    <row r="24" spans="1:5" s="201" customFormat="1" ht="12" customHeight="1" thickBot="1">
      <c r="A24" s="194" t="s">
        <v>72</v>
      </c>
      <c r="B24" s="6" t="s">
        <v>405</v>
      </c>
      <c r="C24" s="109"/>
      <c r="D24" s="109"/>
      <c r="E24" s="295">
        <f t="shared" si="0"/>
        <v>0</v>
      </c>
    </row>
    <row r="25" spans="1:5" s="201" customFormat="1" ht="12" customHeight="1" thickBot="1">
      <c r="A25" s="79" t="s">
        <v>9</v>
      </c>
      <c r="B25" s="60" t="s">
        <v>99</v>
      </c>
      <c r="C25" s="278"/>
      <c r="D25" s="278"/>
      <c r="E25" s="132"/>
    </row>
    <row r="26" spans="1:5" s="201" customFormat="1" ht="12" customHeight="1" thickBot="1">
      <c r="A26" s="79" t="s">
        <v>10</v>
      </c>
      <c r="B26" s="60" t="s">
        <v>406</v>
      </c>
      <c r="C26" s="111">
        <f>+C27+C28+C29</f>
        <v>0</v>
      </c>
      <c r="D26" s="111">
        <f>+D27+D28+D29</f>
        <v>0</v>
      </c>
      <c r="E26" s="132">
        <f>+E27+E28+E29</f>
        <v>0</v>
      </c>
    </row>
    <row r="27" spans="1:5" s="201" customFormat="1" ht="12" customHeight="1">
      <c r="A27" s="195" t="s">
        <v>162</v>
      </c>
      <c r="B27" s="196" t="s">
        <v>158</v>
      </c>
      <c r="C27" s="253"/>
      <c r="D27" s="253"/>
      <c r="E27" s="297">
        <f>C27+D27</f>
        <v>0</v>
      </c>
    </row>
    <row r="28" spans="1:5" s="201" customFormat="1" ht="12" customHeight="1">
      <c r="A28" s="195" t="s">
        <v>163</v>
      </c>
      <c r="B28" s="196" t="s">
        <v>301</v>
      </c>
      <c r="C28" s="109"/>
      <c r="D28" s="109"/>
      <c r="E28" s="295">
        <f>C28+D28</f>
        <v>0</v>
      </c>
    </row>
    <row r="29" spans="1:5" s="201" customFormat="1" ht="12" customHeight="1">
      <c r="A29" s="195" t="s">
        <v>164</v>
      </c>
      <c r="B29" s="197" t="s">
        <v>304</v>
      </c>
      <c r="C29" s="109"/>
      <c r="D29" s="109"/>
      <c r="E29" s="295">
        <f>C29+D29</f>
        <v>0</v>
      </c>
    </row>
    <row r="30" spans="1:5" s="201" customFormat="1" ht="12" customHeight="1" thickBot="1">
      <c r="A30" s="194" t="s">
        <v>165</v>
      </c>
      <c r="B30" s="65" t="s">
        <v>407</v>
      </c>
      <c r="C30" s="52"/>
      <c r="D30" s="52"/>
      <c r="E30" s="306">
        <f>C30+D30</f>
        <v>0</v>
      </c>
    </row>
    <row r="31" spans="1:5" s="201" customFormat="1" ht="12" customHeight="1" thickBot="1">
      <c r="A31" s="79" t="s">
        <v>11</v>
      </c>
      <c r="B31" s="60" t="s">
        <v>305</v>
      </c>
      <c r="C31" s="111">
        <f>+C32+C33+C34</f>
        <v>0</v>
      </c>
      <c r="D31" s="111">
        <f>+D32+D33+D34</f>
        <v>0</v>
      </c>
      <c r="E31" s="132">
        <f>+E32+E33+E34</f>
        <v>0</v>
      </c>
    </row>
    <row r="32" spans="1:5" s="201" customFormat="1" ht="12" customHeight="1">
      <c r="A32" s="195" t="s">
        <v>56</v>
      </c>
      <c r="B32" s="196" t="s">
        <v>185</v>
      </c>
      <c r="C32" s="253"/>
      <c r="D32" s="253"/>
      <c r="E32" s="297">
        <f>C32+D32</f>
        <v>0</v>
      </c>
    </row>
    <row r="33" spans="1:5" s="201" customFormat="1" ht="12" customHeight="1">
      <c r="A33" s="195" t="s">
        <v>57</v>
      </c>
      <c r="B33" s="197" t="s">
        <v>186</v>
      </c>
      <c r="C33" s="112"/>
      <c r="D33" s="112"/>
      <c r="E33" s="293">
        <f>C33+D33</f>
        <v>0</v>
      </c>
    </row>
    <row r="34" spans="1:5" s="201" customFormat="1" ht="12" customHeight="1" thickBot="1">
      <c r="A34" s="194" t="s">
        <v>58</v>
      </c>
      <c r="B34" s="65" t="s">
        <v>187</v>
      </c>
      <c r="C34" s="52"/>
      <c r="D34" s="52"/>
      <c r="E34" s="306">
        <f>C34+D34</f>
        <v>0</v>
      </c>
    </row>
    <row r="35" spans="1:5" s="137" customFormat="1" ht="12" customHeight="1" thickBot="1">
      <c r="A35" s="79" t="s">
        <v>12</v>
      </c>
      <c r="B35" s="60" t="s">
        <v>273</v>
      </c>
      <c r="C35" s="278"/>
      <c r="D35" s="278"/>
      <c r="E35" s="132">
        <f>C35+D35</f>
        <v>0</v>
      </c>
    </row>
    <row r="36" spans="1:5" s="137" customFormat="1" ht="12" customHeight="1" thickBot="1">
      <c r="A36" s="79" t="s">
        <v>13</v>
      </c>
      <c r="B36" s="60" t="s">
        <v>306</v>
      </c>
      <c r="C36" s="278"/>
      <c r="D36" s="278"/>
      <c r="E36" s="132">
        <f>C36+D36</f>
        <v>0</v>
      </c>
    </row>
    <row r="37" spans="1:5" s="137" customFormat="1" ht="12" customHeight="1" thickBot="1">
      <c r="A37" s="77" t="s">
        <v>14</v>
      </c>
      <c r="B37" s="60" t="s">
        <v>307</v>
      </c>
      <c r="C37" s="111">
        <f>+C8+C20+C25+C26+C31+C35+C36</f>
        <v>14300000</v>
      </c>
      <c r="D37" s="111">
        <f>+D8+D20+D25+D26+D31+D35+D36</f>
        <v>-6741136</v>
      </c>
      <c r="E37" s="132">
        <f>+E8+E20+E25+E26+E31+E35+E36</f>
        <v>7558864</v>
      </c>
    </row>
    <row r="38" spans="1:5" s="137" customFormat="1" ht="12" customHeight="1" thickBot="1">
      <c r="A38" s="90" t="s">
        <v>15</v>
      </c>
      <c r="B38" s="60" t="s">
        <v>308</v>
      </c>
      <c r="C38" s="111">
        <f>+C39+C40+C41</f>
        <v>35562000</v>
      </c>
      <c r="D38" s="111">
        <f>+D39+D40+D41</f>
        <v>-13219604</v>
      </c>
      <c r="E38" s="132">
        <f>+E39+E40+E41</f>
        <v>22342396</v>
      </c>
    </row>
    <row r="39" spans="1:5" s="137" customFormat="1" ht="12" customHeight="1">
      <c r="A39" s="195" t="s">
        <v>309</v>
      </c>
      <c r="B39" s="196" t="s">
        <v>135</v>
      </c>
      <c r="C39" s="253"/>
      <c r="D39" s="253">
        <v>131960</v>
      </c>
      <c r="E39" s="297">
        <f>C39+D39</f>
        <v>131960</v>
      </c>
    </row>
    <row r="40" spans="1:5" s="137" customFormat="1" ht="12" customHeight="1">
      <c r="A40" s="195" t="s">
        <v>310</v>
      </c>
      <c r="B40" s="197" t="s">
        <v>2</v>
      </c>
      <c r="C40" s="112"/>
      <c r="D40" s="112"/>
      <c r="E40" s="293">
        <f>C40+D40</f>
        <v>0</v>
      </c>
    </row>
    <row r="41" spans="1:5" s="201" customFormat="1" ht="12" customHeight="1" thickBot="1">
      <c r="A41" s="194" t="s">
        <v>311</v>
      </c>
      <c r="B41" s="65" t="s">
        <v>312</v>
      </c>
      <c r="C41" s="52">
        <v>35562000</v>
      </c>
      <c r="D41" s="52">
        <v>-13351564</v>
      </c>
      <c r="E41" s="306">
        <f>C41+D41</f>
        <v>22210436</v>
      </c>
    </row>
    <row r="42" spans="1:5" s="201" customFormat="1" ht="15" customHeight="1" thickBot="1">
      <c r="A42" s="90" t="s">
        <v>16</v>
      </c>
      <c r="B42" s="91" t="s">
        <v>313</v>
      </c>
      <c r="C42" s="279">
        <f>+C37+C38</f>
        <v>49862000</v>
      </c>
      <c r="D42" s="279">
        <f>+D37+D38</f>
        <v>-19960740</v>
      </c>
      <c r="E42" s="135">
        <f>+E37+E38</f>
        <v>29901260</v>
      </c>
    </row>
    <row r="43" spans="1:3" s="201" customFormat="1" ht="15" customHeight="1">
      <c r="A43" s="92"/>
      <c r="B43" s="93"/>
      <c r="C43" s="133"/>
    </row>
    <row r="44" spans="1:3" ht="13.5" thickBot="1">
      <c r="A44" s="94"/>
      <c r="B44" s="95"/>
      <c r="C44" s="134"/>
    </row>
    <row r="45" spans="1:5" s="200" customFormat="1" ht="16.5" customHeight="1" thickBot="1">
      <c r="A45" s="491" t="s">
        <v>40</v>
      </c>
      <c r="B45" s="492"/>
      <c r="C45" s="492"/>
      <c r="D45" s="492"/>
      <c r="E45" s="493"/>
    </row>
    <row r="46" spans="1:5" s="202" customFormat="1" ht="12" customHeight="1" thickBot="1">
      <c r="A46" s="79" t="s">
        <v>7</v>
      </c>
      <c r="B46" s="60" t="s">
        <v>314</v>
      </c>
      <c r="C46" s="111">
        <f>SUM(C47:C51)</f>
        <v>49862000</v>
      </c>
      <c r="D46" s="111">
        <f>SUM(D47:D51)</f>
        <v>-20576612</v>
      </c>
      <c r="E46" s="132">
        <f>SUM(E47:E51)</f>
        <v>29285388</v>
      </c>
    </row>
    <row r="47" spans="1:5" ht="12" customHeight="1">
      <c r="A47" s="194" t="s">
        <v>63</v>
      </c>
      <c r="B47" s="7" t="s">
        <v>36</v>
      </c>
      <c r="C47" s="253">
        <v>22895000</v>
      </c>
      <c r="D47" s="253">
        <v>-10342421</v>
      </c>
      <c r="E47" s="297">
        <f>C47+D47</f>
        <v>12552579</v>
      </c>
    </row>
    <row r="48" spans="1:5" ht="12" customHeight="1">
      <c r="A48" s="194" t="s">
        <v>64</v>
      </c>
      <c r="B48" s="6" t="s">
        <v>108</v>
      </c>
      <c r="C48" s="51">
        <v>5200000</v>
      </c>
      <c r="D48" s="51">
        <v>-2174226</v>
      </c>
      <c r="E48" s="294">
        <f>C48+D48</f>
        <v>3025774</v>
      </c>
    </row>
    <row r="49" spans="1:5" ht="12" customHeight="1">
      <c r="A49" s="194" t="s">
        <v>65</v>
      </c>
      <c r="B49" s="6" t="s">
        <v>82</v>
      </c>
      <c r="C49" s="51">
        <v>21767000</v>
      </c>
      <c r="D49" s="51">
        <v>-8059965</v>
      </c>
      <c r="E49" s="294">
        <f>C49+D49</f>
        <v>13707035</v>
      </c>
    </row>
    <row r="50" spans="1:5" ht="12" customHeight="1">
      <c r="A50" s="194" t="s">
        <v>66</v>
      </c>
      <c r="B50" s="6" t="s">
        <v>109</v>
      </c>
      <c r="C50" s="51"/>
      <c r="D50" s="51"/>
      <c r="E50" s="294">
        <f>C50+D50</f>
        <v>0</v>
      </c>
    </row>
    <row r="51" spans="1:5" ht="12" customHeight="1" thickBot="1">
      <c r="A51" s="194" t="s">
        <v>83</v>
      </c>
      <c r="B51" s="6" t="s">
        <v>110</v>
      </c>
      <c r="C51" s="51"/>
      <c r="D51" s="51"/>
      <c r="E51" s="294">
        <f>C51+D51</f>
        <v>0</v>
      </c>
    </row>
    <row r="52" spans="1:5" ht="12" customHeight="1" thickBot="1">
      <c r="A52" s="79" t="s">
        <v>8</v>
      </c>
      <c r="B52" s="60" t="s">
        <v>315</v>
      </c>
      <c r="C52" s="111">
        <f>SUM(C53:C55)</f>
        <v>0</v>
      </c>
      <c r="D52" s="111">
        <f>SUM(D53:D55)</f>
        <v>615872</v>
      </c>
      <c r="E52" s="132">
        <f>SUM(E53:E55)</f>
        <v>615872</v>
      </c>
    </row>
    <row r="53" spans="1:5" s="202" customFormat="1" ht="12" customHeight="1">
      <c r="A53" s="194" t="s">
        <v>69</v>
      </c>
      <c r="B53" s="7" t="s">
        <v>128</v>
      </c>
      <c r="C53" s="253"/>
      <c r="D53" s="253">
        <v>615872</v>
      </c>
      <c r="E53" s="297">
        <f>C53+D53</f>
        <v>615872</v>
      </c>
    </row>
    <row r="54" spans="1:5" ht="12" customHeight="1">
      <c r="A54" s="194" t="s">
        <v>70</v>
      </c>
      <c r="B54" s="6" t="s">
        <v>112</v>
      </c>
      <c r="C54" s="51"/>
      <c r="D54" s="51"/>
      <c r="E54" s="294">
        <f>C54+D54</f>
        <v>0</v>
      </c>
    </row>
    <row r="55" spans="1:5" ht="12" customHeight="1">
      <c r="A55" s="194" t="s">
        <v>71</v>
      </c>
      <c r="B55" s="6" t="s">
        <v>41</v>
      </c>
      <c r="C55" s="51"/>
      <c r="D55" s="51"/>
      <c r="E55" s="294">
        <f>C55+D55</f>
        <v>0</v>
      </c>
    </row>
    <row r="56" spans="1:5" ht="12" customHeight="1" thickBot="1">
      <c r="A56" s="194" t="s">
        <v>72</v>
      </c>
      <c r="B56" s="6" t="s">
        <v>408</v>
      </c>
      <c r="C56" s="51"/>
      <c r="D56" s="51"/>
      <c r="E56" s="294">
        <f>C56+D56</f>
        <v>0</v>
      </c>
    </row>
    <row r="57" spans="1:5" ht="12" customHeight="1" thickBot="1">
      <c r="A57" s="79" t="s">
        <v>9</v>
      </c>
      <c r="B57" s="60" t="s">
        <v>4</v>
      </c>
      <c r="C57" s="278"/>
      <c r="D57" s="278"/>
      <c r="E57" s="132">
        <f>C57+D57</f>
        <v>0</v>
      </c>
    </row>
    <row r="58" spans="1:5" ht="15" customHeight="1" thickBot="1">
      <c r="A58" s="79" t="s">
        <v>10</v>
      </c>
      <c r="B58" s="96" t="s">
        <v>412</v>
      </c>
      <c r="C58" s="279">
        <f>+C46+C52+C57</f>
        <v>49862000</v>
      </c>
      <c r="D58" s="279">
        <f>+D46+D52+D57</f>
        <v>-19960740</v>
      </c>
      <c r="E58" s="135">
        <f>+E46+E52+E57</f>
        <v>29901260</v>
      </c>
    </row>
    <row r="59" spans="3:5" ht="13.5" thickBot="1">
      <c r="C59" s="136"/>
      <c r="D59" s="136"/>
      <c r="E59" s="136"/>
    </row>
    <row r="60" spans="1:5" ht="15" customHeight="1" thickBot="1">
      <c r="A60" s="99" t="s">
        <v>403</v>
      </c>
      <c r="B60" s="100"/>
      <c r="C60" s="274">
        <v>9</v>
      </c>
      <c r="D60" s="274">
        <v>-4</v>
      </c>
      <c r="E60" s="290">
        <f>C60+D60</f>
        <v>5</v>
      </c>
    </row>
    <row r="61" spans="1:5" ht="14.25" customHeight="1" thickBot="1">
      <c r="A61" s="99" t="s">
        <v>123</v>
      </c>
      <c r="B61" s="100"/>
      <c r="C61" s="274">
        <v>0</v>
      </c>
      <c r="D61" s="274">
        <v>0</v>
      </c>
      <c r="E61" s="290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tabSelected="1" zoomScale="130" zoomScaleNormal="130" workbookViewId="0" topLeftCell="A1">
      <selection activeCell="E1" sqref="E1"/>
    </sheetView>
  </sheetViews>
  <sheetFormatPr defaultColWidth="9.00390625" defaultRowHeight="12.75"/>
  <cols>
    <col min="1" max="1" width="13.00390625" style="97" customWidth="1"/>
    <col min="2" max="2" width="59.00390625" style="98" customWidth="1"/>
    <col min="3" max="5" width="15.875" style="98" customWidth="1"/>
    <col min="6" max="16384" width="9.375" style="98" customWidth="1"/>
  </cols>
  <sheetData>
    <row r="1" spans="1:5" s="84" customFormat="1" ht="21" customHeight="1" thickBot="1">
      <c r="A1" s="83"/>
      <c r="B1" s="85"/>
      <c r="C1" s="1"/>
      <c r="D1" s="1"/>
      <c r="E1" s="265" t="s">
        <v>508</v>
      </c>
    </row>
    <row r="2" spans="1:5" s="198" customFormat="1" ht="24.75" thickBot="1">
      <c r="A2" s="76" t="s">
        <v>439</v>
      </c>
      <c r="B2" s="495" t="s">
        <v>502</v>
      </c>
      <c r="C2" s="496"/>
      <c r="D2" s="497"/>
      <c r="E2" s="277" t="s">
        <v>326</v>
      </c>
    </row>
    <row r="3" spans="1:5" s="198" customFormat="1" ht="24.75" thickBot="1">
      <c r="A3" s="76" t="s">
        <v>121</v>
      </c>
      <c r="B3" s="495" t="s">
        <v>501</v>
      </c>
      <c r="C3" s="496"/>
      <c r="D3" s="497"/>
      <c r="E3" s="277" t="s">
        <v>38</v>
      </c>
    </row>
    <row r="4" spans="1:5" s="199" customFormat="1" ht="15.75" customHeight="1" thickBot="1">
      <c r="A4" s="86"/>
      <c r="B4" s="86"/>
      <c r="C4" s="87"/>
      <c r="D4" s="54"/>
      <c r="E4" s="87" t="str">
        <f>'3.3. sz. mell'!E4</f>
        <v>Forintban!</v>
      </c>
    </row>
    <row r="5" spans="1:5" ht="24.75" thickBot="1">
      <c r="A5" s="157" t="s">
        <v>122</v>
      </c>
      <c r="B5" s="88" t="s">
        <v>491</v>
      </c>
      <c r="C5" s="302" t="s">
        <v>416</v>
      </c>
      <c r="D5" s="302" t="s">
        <v>471</v>
      </c>
      <c r="E5" s="303" t="str">
        <f>+CONCATENATE(LEFT(ÖSSZEFÜGGÉSEK!A7,4),"……….",CHAR(10),"Módosítás utáni")</f>
        <v>……….
Módosítás utáni</v>
      </c>
    </row>
    <row r="6" spans="1:5" s="200" customFormat="1" ht="12.75" customHeight="1" thickBot="1">
      <c r="A6" s="77" t="s">
        <v>382</v>
      </c>
      <c r="B6" s="78" t="s">
        <v>383</v>
      </c>
      <c r="C6" s="78" t="s">
        <v>384</v>
      </c>
      <c r="D6" s="269" t="s">
        <v>386</v>
      </c>
      <c r="E6" s="313" t="s">
        <v>483</v>
      </c>
    </row>
    <row r="7" spans="1:5" s="200" customFormat="1" ht="15.75" customHeight="1" thickBot="1">
      <c r="A7" s="491" t="s">
        <v>39</v>
      </c>
      <c r="B7" s="492"/>
      <c r="C7" s="492"/>
      <c r="D7" s="492"/>
      <c r="E7" s="493"/>
    </row>
    <row r="8" spans="1:5" s="137" customFormat="1" ht="12" customHeight="1" thickBot="1">
      <c r="A8" s="77" t="s">
        <v>7</v>
      </c>
      <c r="B8" s="89" t="s">
        <v>404</v>
      </c>
      <c r="C8" s="111">
        <f>SUM(C9:C19)</f>
        <v>1000000</v>
      </c>
      <c r="D8" s="111">
        <f>SUM(D9:D19)</f>
        <v>1340000</v>
      </c>
      <c r="E8" s="132">
        <f>SUM(E9:E19)</f>
        <v>2340000</v>
      </c>
    </row>
    <row r="9" spans="1:5" s="137" customFormat="1" ht="12" customHeight="1">
      <c r="A9" s="193" t="s">
        <v>63</v>
      </c>
      <c r="B9" s="8" t="s">
        <v>171</v>
      </c>
      <c r="C9" s="254"/>
      <c r="D9" s="254"/>
      <c r="E9" s="304">
        <f>C9+D9</f>
        <v>0</v>
      </c>
    </row>
    <row r="10" spans="1:5" s="137" customFormat="1" ht="12" customHeight="1">
      <c r="A10" s="194" t="s">
        <v>64</v>
      </c>
      <c r="B10" s="6" t="s">
        <v>172</v>
      </c>
      <c r="C10" s="109">
        <v>1000000</v>
      </c>
      <c r="D10" s="109">
        <v>1340000</v>
      </c>
      <c r="E10" s="295">
        <f aca="true" t="shared" si="0" ref="E10:E24">C10+D10</f>
        <v>2340000</v>
      </c>
    </row>
    <row r="11" spans="1:5" s="137" customFormat="1" ht="12" customHeight="1">
      <c r="A11" s="194" t="s">
        <v>65</v>
      </c>
      <c r="B11" s="6" t="s">
        <v>173</v>
      </c>
      <c r="C11" s="109"/>
      <c r="D11" s="109"/>
      <c r="E11" s="295">
        <f t="shared" si="0"/>
        <v>0</v>
      </c>
    </row>
    <row r="12" spans="1:5" s="137" customFormat="1" ht="12" customHeight="1">
      <c r="A12" s="194" t="s">
        <v>66</v>
      </c>
      <c r="B12" s="6" t="s">
        <v>174</v>
      </c>
      <c r="C12" s="109"/>
      <c r="D12" s="109"/>
      <c r="E12" s="295">
        <f t="shared" si="0"/>
        <v>0</v>
      </c>
    </row>
    <row r="13" spans="1:5" s="137" customFormat="1" ht="12" customHeight="1">
      <c r="A13" s="194" t="s">
        <v>83</v>
      </c>
      <c r="B13" s="6" t="s">
        <v>175</v>
      </c>
      <c r="C13" s="109"/>
      <c r="D13" s="109"/>
      <c r="E13" s="295">
        <f t="shared" si="0"/>
        <v>0</v>
      </c>
    </row>
    <row r="14" spans="1:5" s="137" customFormat="1" ht="12" customHeight="1">
      <c r="A14" s="194" t="s">
        <v>67</v>
      </c>
      <c r="B14" s="6" t="s">
        <v>298</v>
      </c>
      <c r="C14" s="109"/>
      <c r="D14" s="109"/>
      <c r="E14" s="295">
        <f t="shared" si="0"/>
        <v>0</v>
      </c>
    </row>
    <row r="15" spans="1:5" s="137" customFormat="1" ht="12" customHeight="1">
      <c r="A15" s="194" t="s">
        <v>68</v>
      </c>
      <c r="B15" s="5" t="s">
        <v>299</v>
      </c>
      <c r="C15" s="109"/>
      <c r="D15" s="109"/>
      <c r="E15" s="295">
        <f t="shared" si="0"/>
        <v>0</v>
      </c>
    </row>
    <row r="16" spans="1:5" s="137" customFormat="1" ht="12" customHeight="1">
      <c r="A16" s="194" t="s">
        <v>75</v>
      </c>
      <c r="B16" s="6" t="s">
        <v>178</v>
      </c>
      <c r="C16" s="252"/>
      <c r="D16" s="252"/>
      <c r="E16" s="296">
        <f t="shared" si="0"/>
        <v>0</v>
      </c>
    </row>
    <row r="17" spans="1:5" s="201" customFormat="1" ht="12" customHeight="1">
      <c r="A17" s="194" t="s">
        <v>76</v>
      </c>
      <c r="B17" s="6" t="s">
        <v>179</v>
      </c>
      <c r="C17" s="109"/>
      <c r="D17" s="109"/>
      <c r="E17" s="295">
        <f t="shared" si="0"/>
        <v>0</v>
      </c>
    </row>
    <row r="18" spans="1:5" s="201" customFormat="1" ht="12" customHeight="1">
      <c r="A18" s="194" t="s">
        <v>77</v>
      </c>
      <c r="B18" s="6" t="s">
        <v>331</v>
      </c>
      <c r="C18" s="110"/>
      <c r="D18" s="110"/>
      <c r="E18" s="305">
        <f t="shared" si="0"/>
        <v>0</v>
      </c>
    </row>
    <row r="19" spans="1:5" s="201" customFormat="1" ht="12" customHeight="1" thickBot="1">
      <c r="A19" s="194" t="s">
        <v>78</v>
      </c>
      <c r="B19" s="5" t="s">
        <v>180</v>
      </c>
      <c r="C19" s="110"/>
      <c r="D19" s="110"/>
      <c r="E19" s="305">
        <f t="shared" si="0"/>
        <v>0</v>
      </c>
    </row>
    <row r="20" spans="1:5" s="137" customFormat="1" ht="12" customHeight="1" thickBot="1">
      <c r="A20" s="77" t="s">
        <v>8</v>
      </c>
      <c r="B20" s="89" t="s">
        <v>300</v>
      </c>
      <c r="C20" s="111">
        <f>SUM(C21:C23)</f>
        <v>0</v>
      </c>
      <c r="D20" s="111">
        <f>SUM(D21:D23)</f>
        <v>0</v>
      </c>
      <c r="E20" s="132">
        <f>SUM(E21:E23)</f>
        <v>0</v>
      </c>
    </row>
    <row r="21" spans="1:5" s="201" customFormat="1" ht="12" customHeight="1">
      <c r="A21" s="194" t="s">
        <v>69</v>
      </c>
      <c r="B21" s="7" t="s">
        <v>153</v>
      </c>
      <c r="C21" s="109"/>
      <c r="D21" s="109"/>
      <c r="E21" s="295">
        <f t="shared" si="0"/>
        <v>0</v>
      </c>
    </row>
    <row r="22" spans="1:5" s="201" customFormat="1" ht="12" customHeight="1">
      <c r="A22" s="194" t="s">
        <v>70</v>
      </c>
      <c r="B22" s="6" t="s">
        <v>301</v>
      </c>
      <c r="C22" s="109"/>
      <c r="D22" s="109"/>
      <c r="E22" s="295">
        <f t="shared" si="0"/>
        <v>0</v>
      </c>
    </row>
    <row r="23" spans="1:5" s="201" customFormat="1" ht="12" customHeight="1">
      <c r="A23" s="194" t="s">
        <v>71</v>
      </c>
      <c r="B23" s="6" t="s">
        <v>302</v>
      </c>
      <c r="C23" s="109"/>
      <c r="D23" s="109"/>
      <c r="E23" s="295">
        <f t="shared" si="0"/>
        <v>0</v>
      </c>
    </row>
    <row r="24" spans="1:5" s="201" customFormat="1" ht="12" customHeight="1" thickBot="1">
      <c r="A24" s="194" t="s">
        <v>72</v>
      </c>
      <c r="B24" s="6" t="s">
        <v>405</v>
      </c>
      <c r="C24" s="109"/>
      <c r="D24" s="109"/>
      <c r="E24" s="295">
        <f t="shared" si="0"/>
        <v>0</v>
      </c>
    </row>
    <row r="25" spans="1:5" s="201" customFormat="1" ht="12" customHeight="1" thickBot="1">
      <c r="A25" s="79" t="s">
        <v>9</v>
      </c>
      <c r="B25" s="60" t="s">
        <v>99</v>
      </c>
      <c r="C25" s="278"/>
      <c r="D25" s="278"/>
      <c r="E25" s="132"/>
    </row>
    <row r="26" spans="1:5" s="201" customFormat="1" ht="12" customHeight="1" thickBot="1">
      <c r="A26" s="79" t="s">
        <v>10</v>
      </c>
      <c r="B26" s="60" t="s">
        <v>406</v>
      </c>
      <c r="C26" s="111">
        <f>+C27+C28+C29</f>
        <v>0</v>
      </c>
      <c r="D26" s="111">
        <f>+D27+D28+D29</f>
        <v>0</v>
      </c>
      <c r="E26" s="132">
        <f>+E27+E28+E29</f>
        <v>0</v>
      </c>
    </row>
    <row r="27" spans="1:5" s="201" customFormat="1" ht="12" customHeight="1">
      <c r="A27" s="195" t="s">
        <v>162</v>
      </c>
      <c r="B27" s="196" t="s">
        <v>158</v>
      </c>
      <c r="C27" s="253"/>
      <c r="D27" s="253"/>
      <c r="E27" s="297">
        <f>C27+D27</f>
        <v>0</v>
      </c>
    </row>
    <row r="28" spans="1:5" s="201" customFormat="1" ht="12" customHeight="1">
      <c r="A28" s="195" t="s">
        <v>163</v>
      </c>
      <c r="B28" s="196" t="s">
        <v>301</v>
      </c>
      <c r="C28" s="109"/>
      <c r="D28" s="109"/>
      <c r="E28" s="295">
        <f>C28+D28</f>
        <v>0</v>
      </c>
    </row>
    <row r="29" spans="1:5" s="201" customFormat="1" ht="12" customHeight="1">
      <c r="A29" s="195" t="s">
        <v>164</v>
      </c>
      <c r="B29" s="197" t="s">
        <v>304</v>
      </c>
      <c r="C29" s="109"/>
      <c r="D29" s="109"/>
      <c r="E29" s="295">
        <f>C29+D29</f>
        <v>0</v>
      </c>
    </row>
    <row r="30" spans="1:5" s="201" customFormat="1" ht="12" customHeight="1" thickBot="1">
      <c r="A30" s="194" t="s">
        <v>165</v>
      </c>
      <c r="B30" s="65" t="s">
        <v>407</v>
      </c>
      <c r="C30" s="52"/>
      <c r="D30" s="52"/>
      <c r="E30" s="306">
        <f>C30+D30</f>
        <v>0</v>
      </c>
    </row>
    <row r="31" spans="1:5" s="201" customFormat="1" ht="12" customHeight="1" thickBot="1">
      <c r="A31" s="79" t="s">
        <v>11</v>
      </c>
      <c r="B31" s="60" t="s">
        <v>305</v>
      </c>
      <c r="C31" s="111">
        <f>+C32+C33+C34</f>
        <v>0</v>
      </c>
      <c r="D31" s="111">
        <f>+D32+D33+D34</f>
        <v>0</v>
      </c>
      <c r="E31" s="132">
        <f>+E32+E33+E34</f>
        <v>0</v>
      </c>
    </row>
    <row r="32" spans="1:5" s="201" customFormat="1" ht="12" customHeight="1">
      <c r="A32" s="195" t="s">
        <v>56</v>
      </c>
      <c r="B32" s="196" t="s">
        <v>185</v>
      </c>
      <c r="C32" s="253"/>
      <c r="D32" s="253"/>
      <c r="E32" s="297">
        <f>C32+D32</f>
        <v>0</v>
      </c>
    </row>
    <row r="33" spans="1:5" s="201" customFormat="1" ht="12" customHeight="1">
      <c r="A33" s="195" t="s">
        <v>57</v>
      </c>
      <c r="B33" s="197" t="s">
        <v>186</v>
      </c>
      <c r="C33" s="112"/>
      <c r="D33" s="112"/>
      <c r="E33" s="293">
        <f>C33+D33</f>
        <v>0</v>
      </c>
    </row>
    <row r="34" spans="1:5" s="201" customFormat="1" ht="12" customHeight="1" thickBot="1">
      <c r="A34" s="194" t="s">
        <v>58</v>
      </c>
      <c r="B34" s="65" t="s">
        <v>187</v>
      </c>
      <c r="C34" s="52"/>
      <c r="D34" s="52"/>
      <c r="E34" s="306">
        <f>C34+D34</f>
        <v>0</v>
      </c>
    </row>
    <row r="35" spans="1:5" s="137" customFormat="1" ht="12" customHeight="1" thickBot="1">
      <c r="A35" s="79" t="s">
        <v>12</v>
      </c>
      <c r="B35" s="60" t="s">
        <v>273</v>
      </c>
      <c r="C35" s="278"/>
      <c r="D35" s="278"/>
      <c r="E35" s="132">
        <f>C35+D35</f>
        <v>0</v>
      </c>
    </row>
    <row r="36" spans="1:5" s="137" customFormat="1" ht="12" customHeight="1" thickBot="1">
      <c r="A36" s="79" t="s">
        <v>13</v>
      </c>
      <c r="B36" s="60" t="s">
        <v>306</v>
      </c>
      <c r="C36" s="278"/>
      <c r="D36" s="278"/>
      <c r="E36" s="132">
        <f>C36+D36</f>
        <v>0</v>
      </c>
    </row>
    <row r="37" spans="1:5" s="137" customFormat="1" ht="12" customHeight="1" thickBot="1">
      <c r="A37" s="77" t="s">
        <v>14</v>
      </c>
      <c r="B37" s="60" t="s">
        <v>307</v>
      </c>
      <c r="C37" s="111">
        <f>+C8+C20+C25+C26+C31+C35+C36</f>
        <v>1000000</v>
      </c>
      <c r="D37" s="111">
        <f>+D8+D20+D25+D26+D31+D35+D36</f>
        <v>1340000</v>
      </c>
      <c r="E37" s="132">
        <f>+E8+E20+E25+E26+E31+E35+E36</f>
        <v>2340000</v>
      </c>
    </row>
    <row r="38" spans="1:5" s="137" customFormat="1" ht="12" customHeight="1" thickBot="1">
      <c r="A38" s="90" t="s">
        <v>15</v>
      </c>
      <c r="B38" s="60" t="s">
        <v>308</v>
      </c>
      <c r="C38" s="111">
        <f>+C39+C40+C41</f>
        <v>17928000</v>
      </c>
      <c r="D38" s="111">
        <f>+D39+D40+D41</f>
        <v>473996</v>
      </c>
      <c r="E38" s="132">
        <f>+E39+E40+E41</f>
        <v>18401996</v>
      </c>
    </row>
    <row r="39" spans="1:5" s="137" customFormat="1" ht="12" customHeight="1">
      <c r="A39" s="195" t="s">
        <v>309</v>
      </c>
      <c r="B39" s="196" t="s">
        <v>135</v>
      </c>
      <c r="C39" s="253"/>
      <c r="D39" s="253">
        <v>44666</v>
      </c>
      <c r="E39" s="297">
        <f>C39+D39</f>
        <v>44666</v>
      </c>
    </row>
    <row r="40" spans="1:5" s="137" customFormat="1" ht="12" customHeight="1">
      <c r="A40" s="195" t="s">
        <v>310</v>
      </c>
      <c r="B40" s="197" t="s">
        <v>2</v>
      </c>
      <c r="C40" s="112"/>
      <c r="D40" s="112"/>
      <c r="E40" s="293">
        <f>C40+D40</f>
        <v>0</v>
      </c>
    </row>
    <row r="41" spans="1:5" s="201" customFormat="1" ht="12" customHeight="1" thickBot="1">
      <c r="A41" s="194" t="s">
        <v>311</v>
      </c>
      <c r="B41" s="65" t="s">
        <v>312</v>
      </c>
      <c r="C41" s="52">
        <v>17928000</v>
      </c>
      <c r="D41" s="52">
        <v>429330</v>
      </c>
      <c r="E41" s="306">
        <f>C41+D41</f>
        <v>18357330</v>
      </c>
    </row>
    <row r="42" spans="1:5" s="201" customFormat="1" ht="15" customHeight="1" thickBot="1">
      <c r="A42" s="90" t="s">
        <v>16</v>
      </c>
      <c r="B42" s="91" t="s">
        <v>313</v>
      </c>
      <c r="C42" s="279">
        <f>+C37+C38</f>
        <v>18928000</v>
      </c>
      <c r="D42" s="279">
        <f>+D37+D38</f>
        <v>1813996</v>
      </c>
      <c r="E42" s="135">
        <f>+E37+E38</f>
        <v>20741996</v>
      </c>
    </row>
    <row r="43" spans="1:3" s="201" customFormat="1" ht="15" customHeight="1">
      <c r="A43" s="92"/>
      <c r="B43" s="93"/>
      <c r="C43" s="133"/>
    </row>
    <row r="44" spans="1:3" ht="13.5" thickBot="1">
      <c r="A44" s="94"/>
      <c r="B44" s="95"/>
      <c r="C44" s="134"/>
    </row>
    <row r="45" spans="1:5" s="200" customFormat="1" ht="16.5" customHeight="1" thickBot="1">
      <c r="A45" s="491" t="s">
        <v>40</v>
      </c>
      <c r="B45" s="492"/>
      <c r="C45" s="492"/>
      <c r="D45" s="492"/>
      <c r="E45" s="493"/>
    </row>
    <row r="46" spans="1:5" s="202" customFormat="1" ht="12" customHeight="1" thickBot="1">
      <c r="A46" s="79" t="s">
        <v>7</v>
      </c>
      <c r="B46" s="60" t="s">
        <v>314</v>
      </c>
      <c r="C46" s="111">
        <f>SUM(C47:C51)</f>
        <v>18538000</v>
      </c>
      <c r="D46" s="111">
        <f>SUM(D47:D51)</f>
        <v>1601917</v>
      </c>
      <c r="E46" s="132">
        <f>SUM(E47:E51)</f>
        <v>20139917</v>
      </c>
    </row>
    <row r="47" spans="1:5" ht="12" customHeight="1">
      <c r="A47" s="194" t="s">
        <v>63</v>
      </c>
      <c r="B47" s="7" t="s">
        <v>36</v>
      </c>
      <c r="C47" s="253">
        <v>9629000</v>
      </c>
      <c r="D47" s="253">
        <v>237300</v>
      </c>
      <c r="E47" s="297">
        <f>C47+D47</f>
        <v>9866300</v>
      </c>
    </row>
    <row r="48" spans="1:5" ht="12" customHeight="1">
      <c r="A48" s="194" t="s">
        <v>64</v>
      </c>
      <c r="B48" s="6" t="s">
        <v>108</v>
      </c>
      <c r="C48" s="51">
        <v>2324000</v>
      </c>
      <c r="D48" s="51">
        <v>39951</v>
      </c>
      <c r="E48" s="294">
        <f>C48+D48</f>
        <v>2363951</v>
      </c>
    </row>
    <row r="49" spans="1:5" ht="12" customHeight="1">
      <c r="A49" s="194" t="s">
        <v>65</v>
      </c>
      <c r="B49" s="6" t="s">
        <v>82</v>
      </c>
      <c r="C49" s="51">
        <v>6585000</v>
      </c>
      <c r="D49" s="51">
        <v>1324666</v>
      </c>
      <c r="E49" s="294">
        <f>C49+D49</f>
        <v>7909666</v>
      </c>
    </row>
    <row r="50" spans="1:5" ht="12" customHeight="1">
      <c r="A50" s="194" t="s">
        <v>66</v>
      </c>
      <c r="B50" s="6" t="s">
        <v>109</v>
      </c>
      <c r="C50" s="51"/>
      <c r="D50" s="51"/>
      <c r="E50" s="294">
        <f>C50+D50</f>
        <v>0</v>
      </c>
    </row>
    <row r="51" spans="1:5" ht="12" customHeight="1" thickBot="1">
      <c r="A51" s="194" t="s">
        <v>83</v>
      </c>
      <c r="B51" s="6" t="s">
        <v>110</v>
      </c>
      <c r="C51" s="51"/>
      <c r="D51" s="51"/>
      <c r="E51" s="294">
        <f>C51+D51</f>
        <v>0</v>
      </c>
    </row>
    <row r="52" spans="1:5" ht="12" customHeight="1" thickBot="1">
      <c r="A52" s="79" t="s">
        <v>8</v>
      </c>
      <c r="B52" s="60" t="s">
        <v>315</v>
      </c>
      <c r="C52" s="111">
        <f>SUM(C53:C55)</f>
        <v>390000</v>
      </c>
      <c r="D52" s="111">
        <f>SUM(D53:D55)</f>
        <v>212079</v>
      </c>
      <c r="E52" s="132">
        <f>SUM(E53:E55)</f>
        <v>602079</v>
      </c>
    </row>
    <row r="53" spans="1:5" s="202" customFormat="1" ht="12" customHeight="1">
      <c r="A53" s="194" t="s">
        <v>69</v>
      </c>
      <c r="B53" s="7" t="s">
        <v>128</v>
      </c>
      <c r="C53" s="253">
        <v>390000</v>
      </c>
      <c r="D53" s="253">
        <v>212079</v>
      </c>
      <c r="E53" s="297">
        <f>C53+D53</f>
        <v>602079</v>
      </c>
    </row>
    <row r="54" spans="1:5" ht="12" customHeight="1">
      <c r="A54" s="194" t="s">
        <v>70</v>
      </c>
      <c r="B54" s="6" t="s">
        <v>112</v>
      </c>
      <c r="C54" s="51"/>
      <c r="D54" s="51"/>
      <c r="E54" s="294">
        <f>C54+D54</f>
        <v>0</v>
      </c>
    </row>
    <row r="55" spans="1:5" ht="12" customHeight="1">
      <c r="A55" s="194" t="s">
        <v>71</v>
      </c>
      <c r="B55" s="6" t="s">
        <v>41</v>
      </c>
      <c r="C55" s="51"/>
      <c r="D55" s="51"/>
      <c r="E55" s="294">
        <f>C55+D55</f>
        <v>0</v>
      </c>
    </row>
    <row r="56" spans="1:5" ht="12" customHeight="1" thickBot="1">
      <c r="A56" s="194" t="s">
        <v>72</v>
      </c>
      <c r="B56" s="6" t="s">
        <v>408</v>
      </c>
      <c r="C56" s="51"/>
      <c r="D56" s="51"/>
      <c r="E56" s="294">
        <f>C56+D56</f>
        <v>0</v>
      </c>
    </row>
    <row r="57" spans="1:5" ht="12" customHeight="1" thickBot="1">
      <c r="A57" s="79" t="s">
        <v>9</v>
      </c>
      <c r="B57" s="60" t="s">
        <v>4</v>
      </c>
      <c r="C57" s="278"/>
      <c r="D57" s="278"/>
      <c r="E57" s="132">
        <f>C57+D57</f>
        <v>0</v>
      </c>
    </row>
    <row r="58" spans="1:5" ht="15" customHeight="1" thickBot="1">
      <c r="A58" s="79" t="s">
        <v>10</v>
      </c>
      <c r="B58" s="96" t="s">
        <v>412</v>
      </c>
      <c r="C58" s="279">
        <f>+C46+C52+C57</f>
        <v>18928000</v>
      </c>
      <c r="D58" s="279">
        <f>+D46+D52+D57</f>
        <v>1813996</v>
      </c>
      <c r="E58" s="135">
        <f>+E46+E52+E57</f>
        <v>20741996</v>
      </c>
    </row>
    <row r="59" spans="3:5" ht="13.5" thickBot="1">
      <c r="C59" s="136"/>
      <c r="D59" s="136"/>
      <c r="E59" s="136"/>
    </row>
    <row r="60" spans="1:5" ht="15" customHeight="1" thickBot="1">
      <c r="A60" s="99" t="s">
        <v>403</v>
      </c>
      <c r="B60" s="100"/>
      <c r="C60" s="274">
        <v>4</v>
      </c>
      <c r="D60" s="274"/>
      <c r="E60" s="290">
        <f>C60+D60</f>
        <v>4</v>
      </c>
    </row>
    <row r="61" spans="1:5" ht="14.25" customHeight="1" thickBot="1">
      <c r="A61" s="99" t="s">
        <v>123</v>
      </c>
      <c r="B61" s="100"/>
      <c r="C61" s="274">
        <v>0</v>
      </c>
      <c r="D61" s="274"/>
      <c r="E61" s="290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5" sqref="E5"/>
    </sheetView>
  </sheetViews>
  <sheetFormatPr defaultColWidth="9.00390625" defaultRowHeight="12.75"/>
  <cols>
    <col min="1" max="1" width="13.00390625" style="97" customWidth="1"/>
    <col min="2" max="2" width="59.00390625" style="98" customWidth="1"/>
    <col min="3" max="5" width="15.875" style="98" customWidth="1"/>
    <col min="6" max="16384" width="9.375" style="98" customWidth="1"/>
  </cols>
  <sheetData>
    <row r="1" spans="1:5" s="84" customFormat="1" ht="21" customHeight="1" thickBot="1">
      <c r="A1" s="83"/>
      <c r="B1" s="85"/>
      <c r="C1" s="1"/>
      <c r="D1" s="1"/>
      <c r="E1" s="265" t="s">
        <v>477</v>
      </c>
    </row>
    <row r="2" spans="1:5" s="198" customFormat="1" ht="24.75" thickBot="1">
      <c r="A2" s="76" t="s">
        <v>439</v>
      </c>
      <c r="B2" s="495" t="s">
        <v>297</v>
      </c>
      <c r="C2" s="496"/>
      <c r="D2" s="497"/>
      <c r="E2" s="277" t="s">
        <v>42</v>
      </c>
    </row>
    <row r="3" spans="1:5" s="198" customFormat="1" ht="24.75" thickBot="1">
      <c r="A3" s="76" t="s">
        <v>121</v>
      </c>
      <c r="B3" s="495" t="s">
        <v>413</v>
      </c>
      <c r="C3" s="496"/>
      <c r="D3" s="497"/>
      <c r="E3" s="277" t="s">
        <v>326</v>
      </c>
    </row>
    <row r="4" spans="1:5" s="199" customFormat="1" ht="15.75" customHeight="1" thickBot="1">
      <c r="A4" s="86"/>
      <c r="B4" s="86"/>
      <c r="C4" s="87"/>
      <c r="D4" s="54"/>
      <c r="E4" s="87" t="str">
        <f>'3.4. sz. mell'!E4</f>
        <v>Forintban!</v>
      </c>
    </row>
    <row r="5" spans="1:5" ht="24.75" thickBot="1">
      <c r="A5" s="157" t="s">
        <v>122</v>
      </c>
      <c r="B5" s="88" t="s">
        <v>491</v>
      </c>
      <c r="C5" s="302" t="s">
        <v>416</v>
      </c>
      <c r="D5" s="302" t="s">
        <v>471</v>
      </c>
      <c r="E5" s="303" t="str">
        <f>+CONCATENATE(LEFT(ÖSSZEFÜGGÉSEK!A7,4),"……….",CHAR(10),"Módosítás utáni")</f>
        <v>……….
Módosítás utáni</v>
      </c>
    </row>
    <row r="6" spans="1:5" s="200" customFormat="1" ht="12.75" customHeight="1" thickBot="1">
      <c r="A6" s="77" t="s">
        <v>382</v>
      </c>
      <c r="B6" s="78" t="s">
        <v>383</v>
      </c>
      <c r="C6" s="78" t="s">
        <v>384</v>
      </c>
      <c r="D6" s="269" t="s">
        <v>386</v>
      </c>
      <c r="E6" s="313" t="s">
        <v>483</v>
      </c>
    </row>
    <row r="7" spans="1:5" s="200" customFormat="1" ht="15.75" customHeight="1" thickBot="1">
      <c r="A7" s="491" t="s">
        <v>39</v>
      </c>
      <c r="B7" s="492"/>
      <c r="C7" s="492"/>
      <c r="D7" s="492"/>
      <c r="E7" s="493"/>
    </row>
    <row r="8" spans="1:5" s="137" customFormat="1" ht="12" customHeight="1" thickBot="1">
      <c r="A8" s="77" t="s">
        <v>7</v>
      </c>
      <c r="B8" s="89" t="s">
        <v>404</v>
      </c>
      <c r="C8" s="111">
        <f>SUM(C9:C19)</f>
        <v>0</v>
      </c>
      <c r="D8" s="111">
        <f>SUM(D9:D19)</f>
        <v>0</v>
      </c>
      <c r="E8" s="132">
        <f>SUM(E9:E19)</f>
        <v>0</v>
      </c>
    </row>
    <row r="9" spans="1:5" s="137" customFormat="1" ht="12" customHeight="1">
      <c r="A9" s="193" t="s">
        <v>63</v>
      </c>
      <c r="B9" s="8" t="s">
        <v>171</v>
      </c>
      <c r="C9" s="254"/>
      <c r="D9" s="254"/>
      <c r="E9" s="304">
        <f>C9+D9</f>
        <v>0</v>
      </c>
    </row>
    <row r="10" spans="1:5" s="137" customFormat="1" ht="12" customHeight="1">
      <c r="A10" s="194" t="s">
        <v>64</v>
      </c>
      <c r="B10" s="6" t="s">
        <v>172</v>
      </c>
      <c r="C10" s="109"/>
      <c r="D10" s="109"/>
      <c r="E10" s="295">
        <f aca="true" t="shared" si="0" ref="E10:E24">C10+D10</f>
        <v>0</v>
      </c>
    </row>
    <row r="11" spans="1:5" s="137" customFormat="1" ht="12" customHeight="1">
      <c r="A11" s="194" t="s">
        <v>65</v>
      </c>
      <c r="B11" s="6" t="s">
        <v>173</v>
      </c>
      <c r="C11" s="109"/>
      <c r="D11" s="109"/>
      <c r="E11" s="295">
        <f t="shared" si="0"/>
        <v>0</v>
      </c>
    </row>
    <row r="12" spans="1:5" s="137" customFormat="1" ht="12" customHeight="1">
      <c r="A12" s="194" t="s">
        <v>66</v>
      </c>
      <c r="B12" s="6" t="s">
        <v>174</v>
      </c>
      <c r="C12" s="109"/>
      <c r="D12" s="109"/>
      <c r="E12" s="295">
        <f t="shared" si="0"/>
        <v>0</v>
      </c>
    </row>
    <row r="13" spans="1:5" s="137" customFormat="1" ht="12" customHeight="1">
      <c r="A13" s="194" t="s">
        <v>83</v>
      </c>
      <c r="B13" s="6" t="s">
        <v>175</v>
      </c>
      <c r="C13" s="109"/>
      <c r="D13" s="109"/>
      <c r="E13" s="295">
        <f t="shared" si="0"/>
        <v>0</v>
      </c>
    </row>
    <row r="14" spans="1:5" s="137" customFormat="1" ht="12" customHeight="1">
      <c r="A14" s="194" t="s">
        <v>67</v>
      </c>
      <c r="B14" s="6" t="s">
        <v>298</v>
      </c>
      <c r="C14" s="109"/>
      <c r="D14" s="109"/>
      <c r="E14" s="295">
        <f t="shared" si="0"/>
        <v>0</v>
      </c>
    </row>
    <row r="15" spans="1:5" s="137" customFormat="1" ht="12" customHeight="1">
      <c r="A15" s="194" t="s">
        <v>68</v>
      </c>
      <c r="B15" s="5" t="s">
        <v>299</v>
      </c>
      <c r="C15" s="109"/>
      <c r="D15" s="109"/>
      <c r="E15" s="295">
        <f t="shared" si="0"/>
        <v>0</v>
      </c>
    </row>
    <row r="16" spans="1:5" s="137" customFormat="1" ht="12" customHeight="1">
      <c r="A16" s="194" t="s">
        <v>75</v>
      </c>
      <c r="B16" s="6" t="s">
        <v>178</v>
      </c>
      <c r="C16" s="252"/>
      <c r="D16" s="252"/>
      <c r="E16" s="296">
        <f t="shared" si="0"/>
        <v>0</v>
      </c>
    </row>
    <row r="17" spans="1:5" s="201" customFormat="1" ht="12" customHeight="1">
      <c r="A17" s="194" t="s">
        <v>76</v>
      </c>
      <c r="B17" s="6" t="s">
        <v>179</v>
      </c>
      <c r="C17" s="109"/>
      <c r="D17" s="109"/>
      <c r="E17" s="295">
        <f t="shared" si="0"/>
        <v>0</v>
      </c>
    </row>
    <row r="18" spans="1:5" s="201" customFormat="1" ht="12" customHeight="1">
      <c r="A18" s="194" t="s">
        <v>77</v>
      </c>
      <c r="B18" s="6" t="s">
        <v>331</v>
      </c>
      <c r="C18" s="110"/>
      <c r="D18" s="110"/>
      <c r="E18" s="305">
        <f t="shared" si="0"/>
        <v>0</v>
      </c>
    </row>
    <row r="19" spans="1:5" s="201" customFormat="1" ht="12" customHeight="1" thickBot="1">
      <c r="A19" s="194" t="s">
        <v>78</v>
      </c>
      <c r="B19" s="5" t="s">
        <v>180</v>
      </c>
      <c r="C19" s="110"/>
      <c r="D19" s="110"/>
      <c r="E19" s="305">
        <f t="shared" si="0"/>
        <v>0</v>
      </c>
    </row>
    <row r="20" spans="1:5" s="137" customFormat="1" ht="12" customHeight="1" thickBot="1">
      <c r="A20" s="77" t="s">
        <v>8</v>
      </c>
      <c r="B20" s="89" t="s">
        <v>300</v>
      </c>
      <c r="C20" s="111">
        <f>SUM(C21:C23)</f>
        <v>0</v>
      </c>
      <c r="D20" s="111">
        <f>SUM(D21:D23)</f>
        <v>0</v>
      </c>
      <c r="E20" s="132">
        <f>SUM(E21:E23)</f>
        <v>0</v>
      </c>
    </row>
    <row r="21" spans="1:5" s="201" customFormat="1" ht="12" customHeight="1">
      <c r="A21" s="194" t="s">
        <v>69</v>
      </c>
      <c r="B21" s="7" t="s">
        <v>153</v>
      </c>
      <c r="C21" s="109"/>
      <c r="D21" s="109"/>
      <c r="E21" s="295">
        <f t="shared" si="0"/>
        <v>0</v>
      </c>
    </row>
    <row r="22" spans="1:5" s="201" customFormat="1" ht="12" customHeight="1">
      <c r="A22" s="194" t="s">
        <v>70</v>
      </c>
      <c r="B22" s="6" t="s">
        <v>301</v>
      </c>
      <c r="C22" s="109"/>
      <c r="D22" s="109"/>
      <c r="E22" s="295">
        <f t="shared" si="0"/>
        <v>0</v>
      </c>
    </row>
    <row r="23" spans="1:5" s="201" customFormat="1" ht="12" customHeight="1">
      <c r="A23" s="194" t="s">
        <v>71</v>
      </c>
      <c r="B23" s="6" t="s">
        <v>302</v>
      </c>
      <c r="C23" s="109"/>
      <c r="D23" s="109"/>
      <c r="E23" s="295">
        <f t="shared" si="0"/>
        <v>0</v>
      </c>
    </row>
    <row r="24" spans="1:5" s="201" customFormat="1" ht="12" customHeight="1" thickBot="1">
      <c r="A24" s="194" t="s">
        <v>72</v>
      </c>
      <c r="B24" s="6" t="s">
        <v>405</v>
      </c>
      <c r="C24" s="109"/>
      <c r="D24" s="109"/>
      <c r="E24" s="295">
        <f t="shared" si="0"/>
        <v>0</v>
      </c>
    </row>
    <row r="25" spans="1:5" s="201" customFormat="1" ht="12" customHeight="1" thickBot="1">
      <c r="A25" s="79" t="s">
        <v>9</v>
      </c>
      <c r="B25" s="60" t="s">
        <v>99</v>
      </c>
      <c r="C25" s="278"/>
      <c r="D25" s="278"/>
      <c r="E25" s="132"/>
    </row>
    <row r="26" spans="1:5" s="201" customFormat="1" ht="12" customHeight="1" thickBot="1">
      <c r="A26" s="79" t="s">
        <v>10</v>
      </c>
      <c r="B26" s="60" t="s">
        <v>406</v>
      </c>
      <c r="C26" s="111">
        <f>+C27+C28+C29</f>
        <v>0</v>
      </c>
      <c r="D26" s="111">
        <f>+D27+D28+D29</f>
        <v>0</v>
      </c>
      <c r="E26" s="132">
        <f>+E27+E28+E29</f>
        <v>0</v>
      </c>
    </row>
    <row r="27" spans="1:5" s="201" customFormat="1" ht="12" customHeight="1">
      <c r="A27" s="195" t="s">
        <v>162</v>
      </c>
      <c r="B27" s="196" t="s">
        <v>158</v>
      </c>
      <c r="C27" s="253"/>
      <c r="D27" s="253"/>
      <c r="E27" s="297">
        <f>C27+D27</f>
        <v>0</v>
      </c>
    </row>
    <row r="28" spans="1:5" s="201" customFormat="1" ht="12" customHeight="1">
      <c r="A28" s="195" t="s">
        <v>163</v>
      </c>
      <c r="B28" s="196" t="s">
        <v>301</v>
      </c>
      <c r="C28" s="109"/>
      <c r="D28" s="109"/>
      <c r="E28" s="295">
        <f>C28+D28</f>
        <v>0</v>
      </c>
    </row>
    <row r="29" spans="1:5" s="201" customFormat="1" ht="12" customHeight="1">
      <c r="A29" s="195" t="s">
        <v>164</v>
      </c>
      <c r="B29" s="197" t="s">
        <v>304</v>
      </c>
      <c r="C29" s="109"/>
      <c r="D29" s="109"/>
      <c r="E29" s="295">
        <f>C29+D29</f>
        <v>0</v>
      </c>
    </row>
    <row r="30" spans="1:5" s="201" customFormat="1" ht="12" customHeight="1" thickBot="1">
      <c r="A30" s="194" t="s">
        <v>165</v>
      </c>
      <c r="B30" s="65" t="s">
        <v>407</v>
      </c>
      <c r="C30" s="52"/>
      <c r="D30" s="52"/>
      <c r="E30" s="306">
        <f>C30+D30</f>
        <v>0</v>
      </c>
    </row>
    <row r="31" spans="1:5" s="201" customFormat="1" ht="12" customHeight="1" thickBot="1">
      <c r="A31" s="79" t="s">
        <v>11</v>
      </c>
      <c r="B31" s="60" t="s">
        <v>305</v>
      </c>
      <c r="C31" s="111">
        <f>+C32+C33+C34</f>
        <v>0</v>
      </c>
      <c r="D31" s="111">
        <f>+D32+D33+D34</f>
        <v>0</v>
      </c>
      <c r="E31" s="132">
        <f>+E32+E33+E34</f>
        <v>0</v>
      </c>
    </row>
    <row r="32" spans="1:5" s="201" customFormat="1" ht="12" customHeight="1">
      <c r="A32" s="195" t="s">
        <v>56</v>
      </c>
      <c r="B32" s="196" t="s">
        <v>185</v>
      </c>
      <c r="C32" s="253"/>
      <c r="D32" s="253"/>
      <c r="E32" s="297">
        <f>C32+D32</f>
        <v>0</v>
      </c>
    </row>
    <row r="33" spans="1:5" s="201" customFormat="1" ht="12" customHeight="1">
      <c r="A33" s="195" t="s">
        <v>57</v>
      </c>
      <c r="B33" s="197" t="s">
        <v>186</v>
      </c>
      <c r="C33" s="112"/>
      <c r="D33" s="112"/>
      <c r="E33" s="293">
        <f>C33+D33</f>
        <v>0</v>
      </c>
    </row>
    <row r="34" spans="1:5" s="201" customFormat="1" ht="12" customHeight="1" thickBot="1">
      <c r="A34" s="194" t="s">
        <v>58</v>
      </c>
      <c r="B34" s="65" t="s">
        <v>187</v>
      </c>
      <c r="C34" s="52"/>
      <c r="D34" s="52"/>
      <c r="E34" s="306">
        <f>C34+D34</f>
        <v>0</v>
      </c>
    </row>
    <row r="35" spans="1:5" s="137" customFormat="1" ht="12" customHeight="1" thickBot="1">
      <c r="A35" s="79" t="s">
        <v>12</v>
      </c>
      <c r="B35" s="60" t="s">
        <v>273</v>
      </c>
      <c r="C35" s="278"/>
      <c r="D35" s="278"/>
      <c r="E35" s="132">
        <f>C35+D35</f>
        <v>0</v>
      </c>
    </row>
    <row r="36" spans="1:5" s="137" customFormat="1" ht="12" customHeight="1" thickBot="1">
      <c r="A36" s="79" t="s">
        <v>13</v>
      </c>
      <c r="B36" s="60" t="s">
        <v>306</v>
      </c>
      <c r="C36" s="278"/>
      <c r="D36" s="278"/>
      <c r="E36" s="132">
        <f>C36+D36</f>
        <v>0</v>
      </c>
    </row>
    <row r="37" spans="1:5" s="137" customFormat="1" ht="12" customHeight="1" thickBot="1">
      <c r="A37" s="77" t="s">
        <v>14</v>
      </c>
      <c r="B37" s="60" t="s">
        <v>307</v>
      </c>
      <c r="C37" s="111">
        <f>+C8+C20+C25+C26+C31+C35+C36</f>
        <v>0</v>
      </c>
      <c r="D37" s="111">
        <f>+D8+D20+D25+D26+D31+D35+D36</f>
        <v>0</v>
      </c>
      <c r="E37" s="132">
        <f>+E8+E20+E25+E26+E31+E35+E36</f>
        <v>0</v>
      </c>
    </row>
    <row r="38" spans="1:5" s="137" customFormat="1" ht="12" customHeight="1" thickBot="1">
      <c r="A38" s="90" t="s">
        <v>15</v>
      </c>
      <c r="B38" s="60" t="s">
        <v>308</v>
      </c>
      <c r="C38" s="111">
        <f>+C39+C40+C41</f>
        <v>0</v>
      </c>
      <c r="D38" s="111">
        <f>+D39+D40+D41</f>
        <v>0</v>
      </c>
      <c r="E38" s="132">
        <f>+E39+E40+E41</f>
        <v>0</v>
      </c>
    </row>
    <row r="39" spans="1:5" s="137" customFormat="1" ht="12" customHeight="1">
      <c r="A39" s="195" t="s">
        <v>309</v>
      </c>
      <c r="B39" s="196" t="s">
        <v>135</v>
      </c>
      <c r="C39" s="253"/>
      <c r="D39" s="253"/>
      <c r="E39" s="297">
        <f>C39+D39</f>
        <v>0</v>
      </c>
    </row>
    <row r="40" spans="1:5" s="137" customFormat="1" ht="12" customHeight="1">
      <c r="A40" s="195" t="s">
        <v>310</v>
      </c>
      <c r="B40" s="197" t="s">
        <v>2</v>
      </c>
      <c r="C40" s="112"/>
      <c r="D40" s="112"/>
      <c r="E40" s="293">
        <f>C40+D40</f>
        <v>0</v>
      </c>
    </row>
    <row r="41" spans="1:5" s="201" customFormat="1" ht="12" customHeight="1" thickBot="1">
      <c r="A41" s="194" t="s">
        <v>311</v>
      </c>
      <c r="B41" s="65" t="s">
        <v>312</v>
      </c>
      <c r="C41" s="52"/>
      <c r="D41" s="52"/>
      <c r="E41" s="306">
        <f>C41+D41</f>
        <v>0</v>
      </c>
    </row>
    <row r="42" spans="1:5" s="201" customFormat="1" ht="15" customHeight="1" thickBot="1">
      <c r="A42" s="90" t="s">
        <v>16</v>
      </c>
      <c r="B42" s="91" t="s">
        <v>313</v>
      </c>
      <c r="C42" s="279">
        <f>+C37+C38</f>
        <v>0</v>
      </c>
      <c r="D42" s="279">
        <f>+D37+D38</f>
        <v>0</v>
      </c>
      <c r="E42" s="135">
        <f>+E37+E38</f>
        <v>0</v>
      </c>
    </row>
    <row r="43" spans="1:3" s="201" customFormat="1" ht="15" customHeight="1">
      <c r="A43" s="92"/>
      <c r="B43" s="93"/>
      <c r="C43" s="133"/>
    </row>
    <row r="44" spans="1:3" ht="13.5" thickBot="1">
      <c r="A44" s="94"/>
      <c r="B44" s="95"/>
      <c r="C44" s="134"/>
    </row>
    <row r="45" spans="1:5" s="200" customFormat="1" ht="16.5" customHeight="1" thickBot="1">
      <c r="A45" s="491" t="s">
        <v>40</v>
      </c>
      <c r="B45" s="492"/>
      <c r="C45" s="492"/>
      <c r="D45" s="492"/>
      <c r="E45" s="493"/>
    </row>
    <row r="46" spans="1:5" s="202" customFormat="1" ht="12" customHeight="1" thickBot="1">
      <c r="A46" s="79" t="s">
        <v>7</v>
      </c>
      <c r="B46" s="60" t="s">
        <v>314</v>
      </c>
      <c r="C46" s="111">
        <f>SUM(C47:C51)</f>
        <v>0</v>
      </c>
      <c r="D46" s="111">
        <f>SUM(D47:D51)</f>
        <v>0</v>
      </c>
      <c r="E46" s="132">
        <f>SUM(E47:E51)</f>
        <v>0</v>
      </c>
    </row>
    <row r="47" spans="1:5" ht="12" customHeight="1">
      <c r="A47" s="194" t="s">
        <v>63</v>
      </c>
      <c r="B47" s="7" t="s">
        <v>36</v>
      </c>
      <c r="C47" s="253"/>
      <c r="D47" s="253"/>
      <c r="E47" s="297">
        <f>C47+D47</f>
        <v>0</v>
      </c>
    </row>
    <row r="48" spans="1:5" ht="12" customHeight="1">
      <c r="A48" s="194" t="s">
        <v>64</v>
      </c>
      <c r="B48" s="6" t="s">
        <v>108</v>
      </c>
      <c r="C48" s="51"/>
      <c r="D48" s="51"/>
      <c r="E48" s="294">
        <f>C48+D48</f>
        <v>0</v>
      </c>
    </row>
    <row r="49" spans="1:5" ht="12" customHeight="1">
      <c r="A49" s="194" t="s">
        <v>65</v>
      </c>
      <c r="B49" s="6" t="s">
        <v>82</v>
      </c>
      <c r="C49" s="51"/>
      <c r="D49" s="51"/>
      <c r="E49" s="294">
        <f>C49+D49</f>
        <v>0</v>
      </c>
    </row>
    <row r="50" spans="1:5" ht="12" customHeight="1">
      <c r="A50" s="194" t="s">
        <v>66</v>
      </c>
      <c r="B50" s="6" t="s">
        <v>109</v>
      </c>
      <c r="C50" s="51"/>
      <c r="D50" s="51"/>
      <c r="E50" s="294">
        <f>C50+D50</f>
        <v>0</v>
      </c>
    </row>
    <row r="51" spans="1:5" ht="12" customHeight="1" thickBot="1">
      <c r="A51" s="194" t="s">
        <v>83</v>
      </c>
      <c r="B51" s="6" t="s">
        <v>110</v>
      </c>
      <c r="C51" s="51"/>
      <c r="D51" s="51"/>
      <c r="E51" s="294">
        <f>C51+D51</f>
        <v>0</v>
      </c>
    </row>
    <row r="52" spans="1:5" ht="12" customHeight="1" thickBot="1">
      <c r="A52" s="79" t="s">
        <v>8</v>
      </c>
      <c r="B52" s="60" t="s">
        <v>315</v>
      </c>
      <c r="C52" s="111">
        <f>SUM(C53:C55)</f>
        <v>0</v>
      </c>
      <c r="D52" s="111">
        <f>SUM(D53:D55)</f>
        <v>0</v>
      </c>
      <c r="E52" s="132">
        <f>SUM(E53:E55)</f>
        <v>0</v>
      </c>
    </row>
    <row r="53" spans="1:5" s="202" customFormat="1" ht="12" customHeight="1">
      <c r="A53" s="194" t="s">
        <v>69</v>
      </c>
      <c r="B53" s="7" t="s">
        <v>128</v>
      </c>
      <c r="C53" s="253"/>
      <c r="D53" s="253"/>
      <c r="E53" s="297">
        <f>C53+D53</f>
        <v>0</v>
      </c>
    </row>
    <row r="54" spans="1:5" ht="12" customHeight="1">
      <c r="A54" s="194" t="s">
        <v>70</v>
      </c>
      <c r="B54" s="6" t="s">
        <v>112</v>
      </c>
      <c r="C54" s="51"/>
      <c r="D54" s="51"/>
      <c r="E54" s="294">
        <f>C54+D54</f>
        <v>0</v>
      </c>
    </row>
    <row r="55" spans="1:5" ht="12" customHeight="1">
      <c r="A55" s="194" t="s">
        <v>71</v>
      </c>
      <c r="B55" s="6" t="s">
        <v>41</v>
      </c>
      <c r="C55" s="51"/>
      <c r="D55" s="51"/>
      <c r="E55" s="294">
        <f>C55+D55</f>
        <v>0</v>
      </c>
    </row>
    <row r="56" spans="1:5" ht="12" customHeight="1" thickBot="1">
      <c r="A56" s="194" t="s">
        <v>72</v>
      </c>
      <c r="B56" s="6" t="s">
        <v>408</v>
      </c>
      <c r="C56" s="51"/>
      <c r="D56" s="51"/>
      <c r="E56" s="294">
        <f>C56+D56</f>
        <v>0</v>
      </c>
    </row>
    <row r="57" spans="1:5" ht="12" customHeight="1" thickBot="1">
      <c r="A57" s="79" t="s">
        <v>9</v>
      </c>
      <c r="B57" s="60" t="s">
        <v>4</v>
      </c>
      <c r="C57" s="278"/>
      <c r="D57" s="278"/>
      <c r="E57" s="132">
        <f>C57+D57</f>
        <v>0</v>
      </c>
    </row>
    <row r="58" spans="1:5" ht="15" customHeight="1" thickBot="1">
      <c r="A58" s="79" t="s">
        <v>10</v>
      </c>
      <c r="B58" s="96" t="s">
        <v>412</v>
      </c>
      <c r="C58" s="279">
        <f>+C46+C52+C57</f>
        <v>0</v>
      </c>
      <c r="D58" s="279">
        <f>+D46+D52+D57</f>
        <v>0</v>
      </c>
      <c r="E58" s="135">
        <f>+E46+E52+E57</f>
        <v>0</v>
      </c>
    </row>
    <row r="59" spans="3:5" ht="13.5" thickBot="1">
      <c r="C59" s="136"/>
      <c r="D59" s="136"/>
      <c r="E59" s="136"/>
    </row>
    <row r="60" spans="1:5" ht="15" customHeight="1" thickBot="1">
      <c r="A60" s="99" t="s">
        <v>403</v>
      </c>
      <c r="B60" s="100"/>
      <c r="C60" s="274"/>
      <c r="D60" s="274"/>
      <c r="E60" s="290">
        <f>C60+D60</f>
        <v>0</v>
      </c>
    </row>
    <row r="61" spans="1:5" ht="14.25" customHeight="1" thickBot="1">
      <c r="A61" s="99" t="s">
        <v>123</v>
      </c>
      <c r="B61" s="100"/>
      <c r="C61" s="274"/>
      <c r="D61" s="274"/>
      <c r="E61" s="290">
        <f>C61+D61</f>
        <v>0</v>
      </c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65" t="s">
        <v>478</v>
      </c>
    </row>
    <row r="2" spans="1:5" s="198" customFormat="1" ht="25.5" customHeight="1" thickBot="1">
      <c r="A2" s="76" t="s">
        <v>439</v>
      </c>
      <c r="B2" s="495" t="s">
        <v>124</v>
      </c>
      <c r="C2" s="496"/>
      <c r="D2" s="497"/>
      <c r="E2" s="277" t="s">
        <v>43</v>
      </c>
    </row>
    <row r="3" spans="1:5" s="198" customFormat="1" ht="24.75" thickBot="1">
      <c r="A3" s="76" t="s">
        <v>121</v>
      </c>
      <c r="B3" s="495" t="s">
        <v>296</v>
      </c>
      <c r="C3" s="496"/>
      <c r="D3" s="497"/>
      <c r="E3" s="277" t="s">
        <v>38</v>
      </c>
    </row>
    <row r="4" spans="1:5" s="199" customFormat="1" ht="15.75" customHeight="1" thickBot="1">
      <c r="A4" s="86"/>
      <c r="B4" s="86"/>
      <c r="C4" s="87"/>
      <c r="D4" s="54"/>
      <c r="E4" s="87" t="str">
        <f>'5.2.3. sz. mell'!E4</f>
        <v>Forintban!</v>
      </c>
    </row>
    <row r="5" spans="1:5" ht="24.75" thickBot="1">
      <c r="A5" s="157" t="s">
        <v>122</v>
      </c>
      <c r="B5" s="88" t="s">
        <v>491</v>
      </c>
      <c r="C5" s="302" t="s">
        <v>416</v>
      </c>
      <c r="D5" s="302" t="s">
        <v>471</v>
      </c>
      <c r="E5" s="303" t="str">
        <f>+CONCATENATE(LEFT(ÖSSZEFÜGGÉSEK!A7,4),"……….",CHAR(10),"Módosítás utáni")</f>
        <v>……….
Módosítás utáni</v>
      </c>
    </row>
    <row r="6" spans="1:5" s="200" customFormat="1" ht="12.75" customHeight="1" thickBot="1">
      <c r="A6" s="77" t="s">
        <v>382</v>
      </c>
      <c r="B6" s="78" t="s">
        <v>383</v>
      </c>
      <c r="C6" s="78" t="s">
        <v>384</v>
      </c>
      <c r="D6" s="269" t="s">
        <v>386</v>
      </c>
      <c r="E6" s="313" t="s">
        <v>483</v>
      </c>
    </row>
    <row r="7" spans="1:5" s="200" customFormat="1" ht="15.75" customHeight="1" thickBot="1">
      <c r="A7" s="491" t="s">
        <v>39</v>
      </c>
      <c r="B7" s="492"/>
      <c r="C7" s="492"/>
      <c r="D7" s="492"/>
      <c r="E7" s="493"/>
    </row>
    <row r="8" spans="1:5" s="137" customFormat="1" ht="12" customHeight="1" thickBot="1">
      <c r="A8" s="77" t="s">
        <v>7</v>
      </c>
      <c r="B8" s="89" t="s">
        <v>404</v>
      </c>
      <c r="C8" s="111">
        <f>SUM(C9:C19)</f>
        <v>0</v>
      </c>
      <c r="D8" s="111">
        <f>SUM(D9:D19)</f>
        <v>0</v>
      </c>
      <c r="E8" s="132">
        <f>SUM(E9:E19)</f>
        <v>0</v>
      </c>
    </row>
    <row r="9" spans="1:5" s="137" customFormat="1" ht="12" customHeight="1">
      <c r="A9" s="193" t="s">
        <v>63</v>
      </c>
      <c r="B9" s="8" t="s">
        <v>171</v>
      </c>
      <c r="C9" s="254"/>
      <c r="D9" s="254"/>
      <c r="E9" s="304">
        <f>C9+D9</f>
        <v>0</v>
      </c>
    </row>
    <row r="10" spans="1:5" s="137" customFormat="1" ht="12" customHeight="1">
      <c r="A10" s="194" t="s">
        <v>64</v>
      </c>
      <c r="B10" s="6" t="s">
        <v>172</v>
      </c>
      <c r="C10" s="109"/>
      <c r="D10" s="245"/>
      <c r="E10" s="295">
        <f aca="true" t="shared" si="0" ref="E10:E25">C10+D10</f>
        <v>0</v>
      </c>
    </row>
    <row r="11" spans="1:5" s="137" customFormat="1" ht="12" customHeight="1">
      <c r="A11" s="194" t="s">
        <v>65</v>
      </c>
      <c r="B11" s="6" t="s">
        <v>173</v>
      </c>
      <c r="C11" s="109"/>
      <c r="D11" s="245"/>
      <c r="E11" s="295">
        <f t="shared" si="0"/>
        <v>0</v>
      </c>
    </row>
    <row r="12" spans="1:5" s="137" customFormat="1" ht="12" customHeight="1">
      <c r="A12" s="194" t="s">
        <v>66</v>
      </c>
      <c r="B12" s="6" t="s">
        <v>174</v>
      </c>
      <c r="C12" s="109"/>
      <c r="D12" s="245"/>
      <c r="E12" s="295">
        <f t="shared" si="0"/>
        <v>0</v>
      </c>
    </row>
    <row r="13" spans="1:5" s="137" customFormat="1" ht="12" customHeight="1">
      <c r="A13" s="194" t="s">
        <v>83</v>
      </c>
      <c r="B13" s="6" t="s">
        <v>175</v>
      </c>
      <c r="C13" s="109"/>
      <c r="D13" s="245"/>
      <c r="E13" s="295">
        <f t="shared" si="0"/>
        <v>0</v>
      </c>
    </row>
    <row r="14" spans="1:5" s="137" customFormat="1" ht="12" customHeight="1">
      <c r="A14" s="194" t="s">
        <v>67</v>
      </c>
      <c r="B14" s="6" t="s">
        <v>298</v>
      </c>
      <c r="C14" s="109"/>
      <c r="D14" s="245"/>
      <c r="E14" s="295">
        <f t="shared" si="0"/>
        <v>0</v>
      </c>
    </row>
    <row r="15" spans="1:5" s="137" customFormat="1" ht="12" customHeight="1">
      <c r="A15" s="194" t="s">
        <v>68</v>
      </c>
      <c r="B15" s="5" t="s">
        <v>299</v>
      </c>
      <c r="C15" s="109"/>
      <c r="D15" s="245"/>
      <c r="E15" s="295">
        <f t="shared" si="0"/>
        <v>0</v>
      </c>
    </row>
    <row r="16" spans="1:5" s="137" customFormat="1" ht="12" customHeight="1">
      <c r="A16" s="194" t="s">
        <v>75</v>
      </c>
      <c r="B16" s="6" t="s">
        <v>178</v>
      </c>
      <c r="C16" s="252"/>
      <c r="D16" s="281"/>
      <c r="E16" s="296">
        <f t="shared" si="0"/>
        <v>0</v>
      </c>
    </row>
    <row r="17" spans="1:5" s="201" customFormat="1" ht="12" customHeight="1">
      <c r="A17" s="194" t="s">
        <v>76</v>
      </c>
      <c r="B17" s="6" t="s">
        <v>179</v>
      </c>
      <c r="C17" s="109"/>
      <c r="D17" s="245"/>
      <c r="E17" s="295">
        <f t="shared" si="0"/>
        <v>0</v>
      </c>
    </row>
    <row r="18" spans="1:5" s="201" customFormat="1" ht="12" customHeight="1">
      <c r="A18" s="194" t="s">
        <v>77</v>
      </c>
      <c r="B18" s="6" t="s">
        <v>331</v>
      </c>
      <c r="C18" s="110"/>
      <c r="D18" s="246"/>
      <c r="E18" s="305">
        <f t="shared" si="0"/>
        <v>0</v>
      </c>
    </row>
    <row r="19" spans="1:5" s="201" customFormat="1" ht="12" customHeight="1" thickBot="1">
      <c r="A19" s="194" t="s">
        <v>78</v>
      </c>
      <c r="B19" s="5" t="s">
        <v>180</v>
      </c>
      <c r="C19" s="110"/>
      <c r="D19" s="246"/>
      <c r="E19" s="305">
        <f t="shared" si="0"/>
        <v>0</v>
      </c>
    </row>
    <row r="20" spans="1:5" s="137" customFormat="1" ht="12" customHeight="1" thickBot="1">
      <c r="A20" s="77" t="s">
        <v>8</v>
      </c>
      <c r="B20" s="89" t="s">
        <v>300</v>
      </c>
      <c r="C20" s="111">
        <f>SUM(C21:C23)</f>
        <v>0</v>
      </c>
      <c r="D20" s="247">
        <f>SUM(D21:D23)</f>
        <v>0</v>
      </c>
      <c r="E20" s="132">
        <f>SUM(E21:E23)</f>
        <v>0</v>
      </c>
    </row>
    <row r="21" spans="1:5" s="201" customFormat="1" ht="12" customHeight="1">
      <c r="A21" s="194" t="s">
        <v>69</v>
      </c>
      <c r="B21" s="7" t="s">
        <v>153</v>
      </c>
      <c r="C21" s="109"/>
      <c r="D21" s="245"/>
      <c r="E21" s="295">
        <f t="shared" si="0"/>
        <v>0</v>
      </c>
    </row>
    <row r="22" spans="1:5" s="201" customFormat="1" ht="12" customHeight="1">
      <c r="A22" s="194" t="s">
        <v>70</v>
      </c>
      <c r="B22" s="6" t="s">
        <v>301</v>
      </c>
      <c r="C22" s="109"/>
      <c r="D22" s="245"/>
      <c r="E22" s="295">
        <f t="shared" si="0"/>
        <v>0</v>
      </c>
    </row>
    <row r="23" spans="1:5" s="201" customFormat="1" ht="12" customHeight="1">
      <c r="A23" s="194" t="s">
        <v>71</v>
      </c>
      <c r="B23" s="6" t="s">
        <v>302</v>
      </c>
      <c r="C23" s="109"/>
      <c r="D23" s="245"/>
      <c r="E23" s="295">
        <f t="shared" si="0"/>
        <v>0</v>
      </c>
    </row>
    <row r="24" spans="1:5" s="201" customFormat="1" ht="12" customHeight="1" thickBot="1">
      <c r="A24" s="194" t="s">
        <v>72</v>
      </c>
      <c r="B24" s="6" t="s">
        <v>409</v>
      </c>
      <c r="C24" s="109"/>
      <c r="D24" s="245"/>
      <c r="E24" s="295">
        <f t="shared" si="0"/>
        <v>0</v>
      </c>
    </row>
    <row r="25" spans="1:5" s="201" customFormat="1" ht="12" customHeight="1" thickBot="1">
      <c r="A25" s="79" t="s">
        <v>9</v>
      </c>
      <c r="B25" s="60" t="s">
        <v>99</v>
      </c>
      <c r="C25" s="278"/>
      <c r="D25" s="280"/>
      <c r="E25" s="132">
        <f t="shared" si="0"/>
        <v>0</v>
      </c>
    </row>
    <row r="26" spans="1:5" s="201" customFormat="1" ht="12" customHeight="1" thickBot="1">
      <c r="A26" s="79" t="s">
        <v>10</v>
      </c>
      <c r="B26" s="60" t="s">
        <v>303</v>
      </c>
      <c r="C26" s="111">
        <f>+C27+C28</f>
        <v>0</v>
      </c>
      <c r="D26" s="247">
        <f>+D27+D28</f>
        <v>0</v>
      </c>
      <c r="E26" s="132">
        <f>+E27+E28+E29</f>
        <v>0</v>
      </c>
    </row>
    <row r="27" spans="1:5" s="201" customFormat="1" ht="12" customHeight="1">
      <c r="A27" s="195" t="s">
        <v>162</v>
      </c>
      <c r="B27" s="196" t="s">
        <v>301</v>
      </c>
      <c r="C27" s="253"/>
      <c r="D27" s="62"/>
      <c r="E27" s="297">
        <f>C27+D27</f>
        <v>0</v>
      </c>
    </row>
    <row r="28" spans="1:5" s="201" customFormat="1" ht="12" customHeight="1">
      <c r="A28" s="195" t="s">
        <v>163</v>
      </c>
      <c r="B28" s="197" t="s">
        <v>304</v>
      </c>
      <c r="C28" s="112"/>
      <c r="D28" s="248"/>
      <c r="E28" s="295">
        <f>C28+D28</f>
        <v>0</v>
      </c>
    </row>
    <row r="29" spans="1:5" s="201" customFormat="1" ht="12" customHeight="1" thickBot="1">
      <c r="A29" s="194" t="s">
        <v>164</v>
      </c>
      <c r="B29" s="65" t="s">
        <v>410</v>
      </c>
      <c r="C29" s="52"/>
      <c r="D29" s="308"/>
      <c r="E29" s="305">
        <f>C29+D29</f>
        <v>0</v>
      </c>
    </row>
    <row r="30" spans="1:5" s="201" customFormat="1" ht="12" customHeight="1" thickBot="1">
      <c r="A30" s="79" t="s">
        <v>11</v>
      </c>
      <c r="B30" s="60" t="s">
        <v>305</v>
      </c>
      <c r="C30" s="111">
        <f>+C31+C32+C33</f>
        <v>0</v>
      </c>
      <c r="D30" s="111">
        <f>+D31+D32+D33</f>
        <v>0</v>
      </c>
      <c r="E30" s="309">
        <f>C30+D30</f>
        <v>0</v>
      </c>
    </row>
    <row r="31" spans="1:5" s="201" customFormat="1" ht="12" customHeight="1">
      <c r="A31" s="195" t="s">
        <v>56</v>
      </c>
      <c r="B31" s="196" t="s">
        <v>185</v>
      </c>
      <c r="C31" s="253"/>
      <c r="D31" s="62"/>
      <c r="E31" s="310">
        <f>+E32+E33+E34</f>
        <v>0</v>
      </c>
    </row>
    <row r="32" spans="1:5" s="201" customFormat="1" ht="12" customHeight="1">
      <c r="A32" s="195" t="s">
        <v>57</v>
      </c>
      <c r="B32" s="197" t="s">
        <v>186</v>
      </c>
      <c r="C32" s="112"/>
      <c r="D32" s="248"/>
      <c r="E32" s="297">
        <f>C32+D32</f>
        <v>0</v>
      </c>
    </row>
    <row r="33" spans="1:5" s="201" customFormat="1" ht="12" customHeight="1" thickBot="1">
      <c r="A33" s="194" t="s">
        <v>58</v>
      </c>
      <c r="B33" s="65" t="s">
        <v>187</v>
      </c>
      <c r="C33" s="52"/>
      <c r="D33" s="282"/>
      <c r="E33" s="293">
        <f>C33+D33</f>
        <v>0</v>
      </c>
    </row>
    <row r="34" spans="1:5" s="137" customFormat="1" ht="12" customHeight="1" thickBot="1">
      <c r="A34" s="79" t="s">
        <v>12</v>
      </c>
      <c r="B34" s="60" t="s">
        <v>273</v>
      </c>
      <c r="C34" s="278"/>
      <c r="D34" s="280"/>
      <c r="E34" s="311">
        <f>C34+D34</f>
        <v>0</v>
      </c>
    </row>
    <row r="35" spans="1:5" s="137" customFormat="1" ht="12" customHeight="1" thickBot="1">
      <c r="A35" s="79" t="s">
        <v>13</v>
      </c>
      <c r="B35" s="60" t="s">
        <v>306</v>
      </c>
      <c r="C35" s="278"/>
      <c r="D35" s="280"/>
      <c r="E35" s="132">
        <f>C35+D35</f>
        <v>0</v>
      </c>
    </row>
    <row r="36" spans="1:5" s="137" customFormat="1" ht="12" customHeight="1" thickBot="1">
      <c r="A36" s="77" t="s">
        <v>14</v>
      </c>
      <c r="B36" s="60" t="s">
        <v>411</v>
      </c>
      <c r="C36" s="111">
        <f>+C8+C20+C25+C26+C30+C34+C35</f>
        <v>0</v>
      </c>
      <c r="D36" s="247">
        <f>+D8+D20+D25+D26+D30+D34+D35</f>
        <v>0</v>
      </c>
      <c r="E36" s="132">
        <f>C36+D36</f>
        <v>0</v>
      </c>
    </row>
    <row r="37" spans="1:5" s="137" customFormat="1" ht="12" customHeight="1" thickBot="1">
      <c r="A37" s="90" t="s">
        <v>15</v>
      </c>
      <c r="B37" s="60" t="s">
        <v>308</v>
      </c>
      <c r="C37" s="111">
        <f>+C38+C39+C40</f>
        <v>0</v>
      </c>
      <c r="D37" s="247">
        <f>+D38+D39+D40</f>
        <v>0</v>
      </c>
      <c r="E37" s="132">
        <f>+E8+E20+E25+E26+E31+E35+E36</f>
        <v>0</v>
      </c>
    </row>
    <row r="38" spans="1:5" s="137" customFormat="1" ht="12" customHeight="1">
      <c r="A38" s="195" t="s">
        <v>309</v>
      </c>
      <c r="B38" s="196" t="s">
        <v>135</v>
      </c>
      <c r="C38" s="253"/>
      <c r="D38" s="62"/>
      <c r="E38" s="310">
        <f>+E39+E40+E41</f>
        <v>0</v>
      </c>
    </row>
    <row r="39" spans="1:5" s="137" customFormat="1" ht="12" customHeight="1">
      <c r="A39" s="195" t="s">
        <v>310</v>
      </c>
      <c r="B39" s="197" t="s">
        <v>2</v>
      </c>
      <c r="C39" s="112"/>
      <c r="D39" s="248"/>
      <c r="E39" s="297">
        <f>C39+D39</f>
        <v>0</v>
      </c>
    </row>
    <row r="40" spans="1:5" s="201" customFormat="1" ht="12" customHeight="1" thickBot="1">
      <c r="A40" s="194" t="s">
        <v>311</v>
      </c>
      <c r="B40" s="65" t="s">
        <v>312</v>
      </c>
      <c r="C40" s="52"/>
      <c r="D40" s="282"/>
      <c r="E40" s="293">
        <f>C40+D40</f>
        <v>0</v>
      </c>
    </row>
    <row r="41" spans="1:5" s="201" customFormat="1" ht="15" customHeight="1" thickBot="1">
      <c r="A41" s="90" t="s">
        <v>16</v>
      </c>
      <c r="B41" s="91" t="s">
        <v>313</v>
      </c>
      <c r="C41" s="279">
        <f>+C36+C37</f>
        <v>0</v>
      </c>
      <c r="D41" s="276">
        <f>+D36+D37</f>
        <v>0</v>
      </c>
      <c r="E41" s="311">
        <f>C41+D41</f>
        <v>0</v>
      </c>
    </row>
    <row r="42" spans="1:5" s="201" customFormat="1" ht="15" customHeight="1">
      <c r="A42" s="92"/>
      <c r="B42" s="93"/>
      <c r="C42" s="133"/>
      <c r="E42" s="307"/>
    </row>
    <row r="43" spans="1:3" ht="13.5" thickBot="1">
      <c r="A43" s="94"/>
      <c r="B43" s="95"/>
      <c r="C43" s="134"/>
    </row>
    <row r="44" spans="1:5" s="200" customFormat="1" ht="16.5" customHeight="1" thickBot="1">
      <c r="A44" s="491" t="s">
        <v>40</v>
      </c>
      <c r="B44" s="492"/>
      <c r="C44" s="492"/>
      <c r="D44" s="492"/>
      <c r="E44" s="493"/>
    </row>
    <row r="45" spans="1:5" s="202" customFormat="1" ht="12" customHeight="1" thickBot="1">
      <c r="A45" s="79" t="s">
        <v>7</v>
      </c>
      <c r="B45" s="60" t="s">
        <v>314</v>
      </c>
      <c r="C45" s="111">
        <f>SUM(C46:C50)</f>
        <v>0</v>
      </c>
      <c r="D45" s="247">
        <f>SUM(D46:D50)</f>
        <v>0</v>
      </c>
      <c r="E45" s="132">
        <f>SUM(E46:E50)</f>
        <v>0</v>
      </c>
    </row>
    <row r="46" spans="1:5" ht="12" customHeight="1">
      <c r="A46" s="194" t="s">
        <v>63</v>
      </c>
      <c r="B46" s="7" t="s">
        <v>36</v>
      </c>
      <c r="C46" s="253"/>
      <c r="D46" s="62"/>
      <c r="E46" s="297">
        <f>C46+D46</f>
        <v>0</v>
      </c>
    </row>
    <row r="47" spans="1:5" ht="12" customHeight="1">
      <c r="A47" s="194" t="s">
        <v>64</v>
      </c>
      <c r="B47" s="6" t="s">
        <v>108</v>
      </c>
      <c r="C47" s="51"/>
      <c r="D47" s="63"/>
      <c r="E47" s="294">
        <f>C47+D47</f>
        <v>0</v>
      </c>
    </row>
    <row r="48" spans="1:5" ht="12" customHeight="1">
      <c r="A48" s="194" t="s">
        <v>65</v>
      </c>
      <c r="B48" s="6" t="s">
        <v>82</v>
      </c>
      <c r="C48" s="51"/>
      <c r="D48" s="63"/>
      <c r="E48" s="294">
        <f>C48+D48</f>
        <v>0</v>
      </c>
    </row>
    <row r="49" spans="1:5" ht="12" customHeight="1">
      <c r="A49" s="194" t="s">
        <v>66</v>
      </c>
      <c r="B49" s="6" t="s">
        <v>109</v>
      </c>
      <c r="C49" s="51"/>
      <c r="D49" s="63"/>
      <c r="E49" s="294">
        <f>C49+D49</f>
        <v>0</v>
      </c>
    </row>
    <row r="50" spans="1:5" ht="12" customHeight="1" thickBot="1">
      <c r="A50" s="194" t="s">
        <v>83</v>
      </c>
      <c r="B50" s="6" t="s">
        <v>110</v>
      </c>
      <c r="C50" s="51"/>
      <c r="D50" s="63"/>
      <c r="E50" s="294">
        <f>C50+D50</f>
        <v>0</v>
      </c>
    </row>
    <row r="51" spans="1:5" ht="12" customHeight="1" thickBot="1">
      <c r="A51" s="79" t="s">
        <v>8</v>
      </c>
      <c r="B51" s="60" t="s">
        <v>315</v>
      </c>
      <c r="C51" s="111">
        <f>SUM(C52:C54)</f>
        <v>0</v>
      </c>
      <c r="D51" s="247">
        <f>SUM(D52:D54)</f>
        <v>0</v>
      </c>
      <c r="E51" s="132">
        <f>SUM(E52:E54)</f>
        <v>0</v>
      </c>
    </row>
    <row r="52" spans="1:5" s="202" customFormat="1" ht="12" customHeight="1">
      <c r="A52" s="194" t="s">
        <v>69</v>
      </c>
      <c r="B52" s="7" t="s">
        <v>128</v>
      </c>
      <c r="C52" s="253"/>
      <c r="D52" s="62"/>
      <c r="E52" s="297">
        <f>C52+D52</f>
        <v>0</v>
      </c>
    </row>
    <row r="53" spans="1:5" ht="12" customHeight="1">
      <c r="A53" s="194" t="s">
        <v>70</v>
      </c>
      <c r="B53" s="6" t="s">
        <v>112</v>
      </c>
      <c r="C53" s="51"/>
      <c r="D53" s="63"/>
      <c r="E53" s="294">
        <f>C53+D53</f>
        <v>0</v>
      </c>
    </row>
    <row r="54" spans="1:5" ht="12" customHeight="1">
      <c r="A54" s="194" t="s">
        <v>71</v>
      </c>
      <c r="B54" s="6" t="s">
        <v>41</v>
      </c>
      <c r="C54" s="51"/>
      <c r="D54" s="63"/>
      <c r="E54" s="294">
        <f>C54+D54</f>
        <v>0</v>
      </c>
    </row>
    <row r="55" spans="1:5" ht="12" customHeight="1" thickBot="1">
      <c r="A55" s="194" t="s">
        <v>72</v>
      </c>
      <c r="B55" s="6" t="s">
        <v>408</v>
      </c>
      <c r="C55" s="51"/>
      <c r="D55" s="63"/>
      <c r="E55" s="294">
        <f>C55+D55</f>
        <v>0</v>
      </c>
    </row>
    <row r="56" spans="1:5" ht="15" customHeight="1" thickBot="1">
      <c r="A56" s="79" t="s">
        <v>9</v>
      </c>
      <c r="B56" s="60" t="s">
        <v>4</v>
      </c>
      <c r="C56" s="278"/>
      <c r="D56" s="280"/>
      <c r="E56" s="132">
        <f>C56+D56</f>
        <v>0</v>
      </c>
    </row>
    <row r="57" spans="1:5" ht="13.5" thickBot="1">
      <c r="A57" s="79" t="s">
        <v>10</v>
      </c>
      <c r="B57" s="96" t="s">
        <v>412</v>
      </c>
      <c r="C57" s="279">
        <f>+C45+C51+C56</f>
        <v>0</v>
      </c>
      <c r="D57" s="276">
        <f>+D45+D51+D56</f>
        <v>0</v>
      </c>
      <c r="E57" s="135">
        <f>+E45+E51+E56</f>
        <v>0</v>
      </c>
    </row>
    <row r="58" spans="3:5" ht="15" customHeight="1" thickBot="1">
      <c r="C58" s="136"/>
      <c r="E58" s="136"/>
    </row>
    <row r="59" spans="1:5" ht="14.25" customHeight="1" thickBot="1">
      <c r="A59" s="99" t="s">
        <v>403</v>
      </c>
      <c r="B59" s="100"/>
      <c r="C59" s="274"/>
      <c r="D59" s="274"/>
      <c r="E59" s="290">
        <f>C59+D59</f>
        <v>0</v>
      </c>
    </row>
    <row r="60" spans="1:5" ht="13.5" thickBot="1">
      <c r="A60" s="99" t="s">
        <v>123</v>
      </c>
      <c r="B60" s="100"/>
      <c r="C60" s="274"/>
      <c r="D60" s="274"/>
      <c r="E60" s="290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2" sqref="E2:F2"/>
    </sheetView>
  </sheetViews>
  <sheetFormatPr defaultColWidth="9.00390625" defaultRowHeight="12.75"/>
  <cols>
    <col min="1" max="1" width="9.50390625" style="139" customWidth="1"/>
    <col min="2" max="2" width="59.625" style="139" customWidth="1"/>
    <col min="3" max="3" width="17.375" style="404" customWidth="1"/>
    <col min="4" max="5" width="17.375" style="355" customWidth="1"/>
    <col min="6" max="16384" width="9.375" style="161" customWidth="1"/>
  </cols>
  <sheetData>
    <row r="1" spans="1:5" ht="15.75" customHeight="1">
      <c r="A1" s="481" t="s">
        <v>5</v>
      </c>
      <c r="B1" s="481"/>
      <c r="C1" s="481"/>
      <c r="D1" s="481"/>
      <c r="E1" s="481"/>
    </row>
    <row r="2" spans="1:5" ht="15.75" customHeight="1" thickBot="1">
      <c r="A2" s="472" t="s">
        <v>86</v>
      </c>
      <c r="B2" s="472"/>
      <c r="C2" s="229"/>
      <c r="E2" s="229" t="s">
        <v>492</v>
      </c>
    </row>
    <row r="3" spans="1:5" ht="15.75">
      <c r="A3" s="473" t="s">
        <v>51</v>
      </c>
      <c r="B3" s="475" t="s">
        <v>6</v>
      </c>
      <c r="C3" s="477" t="str">
        <f>+CONCATENATE(LEFT(ÖSSZEFÜGGÉSEK!A6,4),". évi")</f>
        <v>2017. évi</v>
      </c>
      <c r="D3" s="478"/>
      <c r="E3" s="479"/>
    </row>
    <row r="4" spans="1:5" ht="26.25" thickBot="1">
      <c r="A4" s="474"/>
      <c r="B4" s="476"/>
      <c r="C4" s="356" t="s">
        <v>416</v>
      </c>
      <c r="D4" s="357" t="s">
        <v>497</v>
      </c>
      <c r="E4" s="358" t="str">
        <f>+CONCATENATE(LEFT(ÖSSZEFÜGGÉSEK!A6,4),"……….",CHAR(10),"Módosítás utáni")</f>
        <v>2017……….
Módosítás utáni</v>
      </c>
    </row>
    <row r="5" spans="1:5" s="162" customFormat="1" ht="12" customHeight="1" thickBot="1">
      <c r="A5" s="158" t="s">
        <v>382</v>
      </c>
      <c r="B5" s="159" t="s">
        <v>383</v>
      </c>
      <c r="C5" s="359" t="s">
        <v>384</v>
      </c>
      <c r="D5" s="359" t="s">
        <v>386</v>
      </c>
      <c r="E5" s="360" t="s">
        <v>483</v>
      </c>
    </row>
    <row r="6" spans="1:5" s="163" customFormat="1" ht="12" customHeight="1" thickBot="1">
      <c r="A6" s="18" t="s">
        <v>7</v>
      </c>
      <c r="B6" s="19" t="s">
        <v>147</v>
      </c>
      <c r="C6" s="361">
        <f>+C7+C8+C9+C10+C11+C12</f>
        <v>233017496</v>
      </c>
      <c r="D6" s="361">
        <f>+D7+D8+D9+D10+D11+D12</f>
        <v>8620096</v>
      </c>
      <c r="E6" s="362">
        <f>+E7+E8+E9+E10+E11+E12</f>
        <v>241637592</v>
      </c>
    </row>
    <row r="7" spans="1:5" s="163" customFormat="1" ht="12" customHeight="1">
      <c r="A7" s="13" t="s">
        <v>63</v>
      </c>
      <c r="B7" s="406" t="s">
        <v>148</v>
      </c>
      <c r="C7" s="318">
        <v>113617045</v>
      </c>
      <c r="D7" s="363">
        <v>1000000</v>
      </c>
      <c r="E7" s="364">
        <f>C7+D7</f>
        <v>114617045</v>
      </c>
    </row>
    <row r="8" spans="1:5" s="163" customFormat="1" ht="12" customHeight="1">
      <c r="A8" s="12" t="s">
        <v>64</v>
      </c>
      <c r="B8" s="407" t="s">
        <v>149</v>
      </c>
      <c r="C8" s="319">
        <v>67959850</v>
      </c>
      <c r="D8" s="365">
        <v>1107533</v>
      </c>
      <c r="E8" s="364">
        <f aca="true" t="shared" si="0" ref="E8:E62">C8+D8</f>
        <v>69067383</v>
      </c>
    </row>
    <row r="9" spans="1:5" s="163" customFormat="1" ht="12" customHeight="1">
      <c r="A9" s="12" t="s">
        <v>65</v>
      </c>
      <c r="B9" s="407" t="s">
        <v>150</v>
      </c>
      <c r="C9" s="319">
        <v>47614761</v>
      </c>
      <c r="D9" s="365">
        <v>2599702</v>
      </c>
      <c r="E9" s="364">
        <f t="shared" si="0"/>
        <v>50214463</v>
      </c>
    </row>
    <row r="10" spans="1:5" s="163" customFormat="1" ht="12" customHeight="1">
      <c r="A10" s="12" t="s">
        <v>66</v>
      </c>
      <c r="B10" s="407" t="s">
        <v>151</v>
      </c>
      <c r="C10" s="319">
        <v>3825840</v>
      </c>
      <c r="D10" s="365">
        <v>212079</v>
      </c>
      <c r="E10" s="364">
        <f t="shared" si="0"/>
        <v>4037919</v>
      </c>
    </row>
    <row r="11" spans="1:5" s="163" customFormat="1" ht="12" customHeight="1">
      <c r="A11" s="12" t="s">
        <v>83</v>
      </c>
      <c r="B11" s="408" t="s">
        <v>327</v>
      </c>
      <c r="C11" s="365"/>
      <c r="D11" s="365">
        <v>3017912</v>
      </c>
      <c r="E11" s="364">
        <f t="shared" si="0"/>
        <v>3017912</v>
      </c>
    </row>
    <row r="12" spans="1:5" s="163" customFormat="1" ht="12" customHeight="1" thickBot="1">
      <c r="A12" s="14" t="s">
        <v>67</v>
      </c>
      <c r="B12" s="409" t="s">
        <v>328</v>
      </c>
      <c r="C12" s="365"/>
      <c r="D12" s="365">
        <v>682870</v>
      </c>
      <c r="E12" s="364">
        <f t="shared" si="0"/>
        <v>682870</v>
      </c>
    </row>
    <row r="13" spans="1:5" s="163" customFormat="1" ht="12" customHeight="1" thickBot="1">
      <c r="A13" s="18" t="s">
        <v>8</v>
      </c>
      <c r="B13" s="103" t="s">
        <v>152</v>
      </c>
      <c r="C13" s="361">
        <f>+C14+C15+C16+C17+C18</f>
        <v>116570000</v>
      </c>
      <c r="D13" s="361">
        <f>+D14+D15+D16+D17+D18</f>
        <v>4082739</v>
      </c>
      <c r="E13" s="362">
        <f>+E14+E15+E16+E17+E18</f>
        <v>120652739</v>
      </c>
    </row>
    <row r="14" spans="1:5" s="163" customFormat="1" ht="12" customHeight="1">
      <c r="A14" s="13" t="s">
        <v>69</v>
      </c>
      <c r="B14" s="406" t="s">
        <v>153</v>
      </c>
      <c r="C14" s="363"/>
      <c r="D14" s="363"/>
      <c r="E14" s="364">
        <f t="shared" si="0"/>
        <v>0</v>
      </c>
    </row>
    <row r="15" spans="1:5" s="163" customFormat="1" ht="12" customHeight="1">
      <c r="A15" s="12" t="s">
        <v>70</v>
      </c>
      <c r="B15" s="407" t="s">
        <v>154</v>
      </c>
      <c r="C15" s="365"/>
      <c r="D15" s="365"/>
      <c r="E15" s="364">
        <f t="shared" si="0"/>
        <v>0</v>
      </c>
    </row>
    <row r="16" spans="1:5" s="163" customFormat="1" ht="12" customHeight="1">
      <c r="A16" s="12" t="s">
        <v>71</v>
      </c>
      <c r="B16" s="407" t="s">
        <v>319</v>
      </c>
      <c r="C16" s="365"/>
      <c r="D16" s="365"/>
      <c r="E16" s="364">
        <f t="shared" si="0"/>
        <v>0</v>
      </c>
    </row>
    <row r="17" spans="1:5" s="163" customFormat="1" ht="12" customHeight="1">
      <c r="A17" s="12" t="s">
        <v>72</v>
      </c>
      <c r="B17" s="407" t="s">
        <v>320</v>
      </c>
      <c r="C17" s="365"/>
      <c r="D17" s="365"/>
      <c r="E17" s="364">
        <f t="shared" si="0"/>
        <v>0</v>
      </c>
    </row>
    <row r="18" spans="1:5" s="163" customFormat="1" ht="12" customHeight="1">
      <c r="A18" s="12" t="s">
        <v>73</v>
      </c>
      <c r="B18" s="407" t="s">
        <v>155</v>
      </c>
      <c r="C18" s="319">
        <v>116570000</v>
      </c>
      <c r="D18" s="365">
        <v>4082739</v>
      </c>
      <c r="E18" s="364">
        <f t="shared" si="0"/>
        <v>120652739</v>
      </c>
    </row>
    <row r="19" spans="1:5" s="163" customFormat="1" ht="12" customHeight="1" thickBot="1">
      <c r="A19" s="14" t="s">
        <v>79</v>
      </c>
      <c r="B19" s="409" t="s">
        <v>156</v>
      </c>
      <c r="C19" s="320">
        <v>9339000</v>
      </c>
      <c r="D19" s="366"/>
      <c r="E19" s="364">
        <f t="shared" si="0"/>
        <v>9339000</v>
      </c>
    </row>
    <row r="20" spans="1:5" s="163" customFormat="1" ht="12" customHeight="1" thickBot="1">
      <c r="A20" s="18" t="s">
        <v>9</v>
      </c>
      <c r="B20" s="19" t="s">
        <v>157</v>
      </c>
      <c r="C20" s="361">
        <f>+C21+C22+C23+C24+C25</f>
        <v>311520127</v>
      </c>
      <c r="D20" s="361">
        <f>+D21+D22+D23+D24+D25</f>
        <v>520048839</v>
      </c>
      <c r="E20" s="362">
        <f>+E21+E22+E23+E24+E25</f>
        <v>831568966</v>
      </c>
    </row>
    <row r="21" spans="1:5" s="163" customFormat="1" ht="12" customHeight="1">
      <c r="A21" s="13" t="s">
        <v>52</v>
      </c>
      <c r="B21" s="406" t="s">
        <v>158</v>
      </c>
      <c r="C21" s="363"/>
      <c r="D21" s="363"/>
      <c r="E21" s="364">
        <f t="shared" si="0"/>
        <v>0</v>
      </c>
    </row>
    <row r="22" spans="1:5" s="163" customFormat="1" ht="12" customHeight="1">
      <c r="A22" s="12" t="s">
        <v>53</v>
      </c>
      <c r="B22" s="407" t="s">
        <v>159</v>
      </c>
      <c r="C22" s="365"/>
      <c r="D22" s="365"/>
      <c r="E22" s="364">
        <f t="shared" si="0"/>
        <v>0</v>
      </c>
    </row>
    <row r="23" spans="1:5" s="163" customFormat="1" ht="12" customHeight="1">
      <c r="A23" s="12" t="s">
        <v>54</v>
      </c>
      <c r="B23" s="407" t="s">
        <v>321</v>
      </c>
      <c r="C23" s="365"/>
      <c r="D23" s="365"/>
      <c r="E23" s="364">
        <f t="shared" si="0"/>
        <v>0</v>
      </c>
    </row>
    <row r="24" spans="1:5" s="163" customFormat="1" ht="12" customHeight="1">
      <c r="A24" s="12" t="s">
        <v>55</v>
      </c>
      <c r="B24" s="407" t="s">
        <v>322</v>
      </c>
      <c r="C24" s="365"/>
      <c r="D24" s="365"/>
      <c r="E24" s="364">
        <f t="shared" si="0"/>
        <v>0</v>
      </c>
    </row>
    <row r="25" spans="1:5" s="163" customFormat="1" ht="12" customHeight="1">
      <c r="A25" s="12" t="s">
        <v>96</v>
      </c>
      <c r="B25" s="407" t="s">
        <v>160</v>
      </c>
      <c r="C25" s="319">
        <v>311520127</v>
      </c>
      <c r="D25" s="365">
        <v>520048839</v>
      </c>
      <c r="E25" s="364">
        <f t="shared" si="0"/>
        <v>831568966</v>
      </c>
    </row>
    <row r="26" spans="1:5" s="163" customFormat="1" ht="12" customHeight="1" thickBot="1">
      <c r="A26" s="14" t="s">
        <v>97</v>
      </c>
      <c r="B26" s="166" t="s">
        <v>161</v>
      </c>
      <c r="C26" s="320">
        <v>311520127</v>
      </c>
      <c r="D26" s="366">
        <v>520048839</v>
      </c>
      <c r="E26" s="364">
        <f t="shared" si="0"/>
        <v>831568966</v>
      </c>
    </row>
    <row r="27" spans="1:5" s="163" customFormat="1" ht="12" customHeight="1" thickBot="1">
      <c r="A27" s="18" t="s">
        <v>98</v>
      </c>
      <c r="B27" s="19" t="s">
        <v>469</v>
      </c>
      <c r="C27" s="367">
        <f>+C28+C29+C30+C31+C32+C33+C34</f>
        <v>80000000</v>
      </c>
      <c r="D27" s="367">
        <f>+D28+D29+D30+D31+D32+D33+D34</f>
        <v>0</v>
      </c>
      <c r="E27" s="368">
        <f>+E28+E29+E30+E31+E32+E33+E34</f>
        <v>80000000</v>
      </c>
    </row>
    <row r="28" spans="1:5" s="163" customFormat="1" ht="12" customHeight="1">
      <c r="A28" s="13" t="s">
        <v>162</v>
      </c>
      <c r="B28" s="406" t="s">
        <v>462</v>
      </c>
      <c r="C28" s="369"/>
      <c r="D28" s="369"/>
      <c r="E28" s="364">
        <f t="shared" si="0"/>
        <v>0</v>
      </c>
    </row>
    <row r="29" spans="1:5" s="163" customFormat="1" ht="12" customHeight="1">
      <c r="A29" s="12" t="s">
        <v>163</v>
      </c>
      <c r="B29" s="407" t="s">
        <v>463</v>
      </c>
      <c r="C29" s="365"/>
      <c r="D29" s="365"/>
      <c r="E29" s="364">
        <f t="shared" si="0"/>
        <v>0</v>
      </c>
    </row>
    <row r="30" spans="1:5" s="163" customFormat="1" ht="12" customHeight="1">
      <c r="A30" s="12" t="s">
        <v>164</v>
      </c>
      <c r="B30" s="407" t="s">
        <v>464</v>
      </c>
      <c r="C30" s="319">
        <v>72200000</v>
      </c>
      <c r="D30" s="365"/>
      <c r="E30" s="364">
        <f t="shared" si="0"/>
        <v>72200000</v>
      </c>
    </row>
    <row r="31" spans="1:5" s="163" customFormat="1" ht="12" customHeight="1">
      <c r="A31" s="12" t="s">
        <v>165</v>
      </c>
      <c r="B31" s="407" t="s">
        <v>465</v>
      </c>
      <c r="C31" s="319"/>
      <c r="D31" s="365"/>
      <c r="E31" s="364">
        <f t="shared" si="0"/>
        <v>0</v>
      </c>
    </row>
    <row r="32" spans="1:5" s="163" customFormat="1" ht="12" customHeight="1">
      <c r="A32" s="12" t="s">
        <v>466</v>
      </c>
      <c r="B32" s="407" t="s">
        <v>166</v>
      </c>
      <c r="C32" s="319">
        <v>7000000</v>
      </c>
      <c r="D32" s="365"/>
      <c r="E32" s="364">
        <f t="shared" si="0"/>
        <v>7000000</v>
      </c>
    </row>
    <row r="33" spans="1:5" s="163" customFormat="1" ht="12" customHeight="1">
      <c r="A33" s="12" t="s">
        <v>467</v>
      </c>
      <c r="B33" s="407" t="s">
        <v>167</v>
      </c>
      <c r="C33" s="319"/>
      <c r="D33" s="365"/>
      <c r="E33" s="364">
        <f t="shared" si="0"/>
        <v>0</v>
      </c>
    </row>
    <row r="34" spans="1:5" s="163" customFormat="1" ht="12" customHeight="1" thickBot="1">
      <c r="A34" s="14" t="s">
        <v>468</v>
      </c>
      <c r="B34" s="410" t="s">
        <v>168</v>
      </c>
      <c r="C34" s="320">
        <v>800000</v>
      </c>
      <c r="D34" s="366"/>
      <c r="E34" s="364">
        <f t="shared" si="0"/>
        <v>800000</v>
      </c>
    </row>
    <row r="35" spans="1:5" s="163" customFormat="1" ht="12" customHeight="1" thickBot="1">
      <c r="A35" s="18" t="s">
        <v>11</v>
      </c>
      <c r="B35" s="19" t="s">
        <v>329</v>
      </c>
      <c r="C35" s="361">
        <f>SUM(C36:C46)</f>
        <v>42789000</v>
      </c>
      <c r="D35" s="361">
        <f>SUM(D36:D46)</f>
        <v>-2151136</v>
      </c>
      <c r="E35" s="362">
        <f>SUM(E36:E46)</f>
        <v>40637864</v>
      </c>
    </row>
    <row r="36" spans="1:5" s="163" customFormat="1" ht="12" customHeight="1">
      <c r="A36" s="13" t="s">
        <v>56</v>
      </c>
      <c r="B36" s="406" t="s">
        <v>171</v>
      </c>
      <c r="C36" s="363"/>
      <c r="D36" s="363"/>
      <c r="E36" s="364">
        <f t="shared" si="0"/>
        <v>0</v>
      </c>
    </row>
    <row r="37" spans="1:5" s="163" customFormat="1" ht="12" customHeight="1">
      <c r="A37" s="12" t="s">
        <v>57</v>
      </c>
      <c r="B37" s="407" t="s">
        <v>172</v>
      </c>
      <c r="C37" s="319">
        <v>12260000</v>
      </c>
      <c r="D37" s="365">
        <v>-2151136</v>
      </c>
      <c r="E37" s="364">
        <f t="shared" si="0"/>
        <v>10108864</v>
      </c>
    </row>
    <row r="38" spans="1:5" s="163" customFormat="1" ht="12" customHeight="1">
      <c r="A38" s="12" t="s">
        <v>58</v>
      </c>
      <c r="B38" s="407" t="s">
        <v>173</v>
      </c>
      <c r="C38" s="319"/>
      <c r="D38" s="365"/>
      <c r="E38" s="364">
        <f t="shared" si="0"/>
        <v>0</v>
      </c>
    </row>
    <row r="39" spans="1:5" s="163" customFormat="1" ht="12" customHeight="1">
      <c r="A39" s="12" t="s">
        <v>100</v>
      </c>
      <c r="B39" s="407" t="s">
        <v>174</v>
      </c>
      <c r="C39" s="319">
        <v>18000000</v>
      </c>
      <c r="D39" s="365"/>
      <c r="E39" s="364">
        <f t="shared" si="0"/>
        <v>18000000</v>
      </c>
    </row>
    <row r="40" spans="1:5" s="163" customFormat="1" ht="12" customHeight="1">
      <c r="A40" s="12" t="s">
        <v>101</v>
      </c>
      <c r="B40" s="407" t="s">
        <v>175</v>
      </c>
      <c r="C40" s="319">
        <v>5739000</v>
      </c>
      <c r="D40" s="365"/>
      <c r="E40" s="364">
        <f t="shared" si="0"/>
        <v>5739000</v>
      </c>
    </row>
    <row r="41" spans="1:5" s="163" customFormat="1" ht="12" customHeight="1">
      <c r="A41" s="12" t="s">
        <v>102</v>
      </c>
      <c r="B41" s="407" t="s">
        <v>176</v>
      </c>
      <c r="C41" s="319">
        <v>6790000</v>
      </c>
      <c r="D41" s="365"/>
      <c r="E41" s="364">
        <f t="shared" si="0"/>
        <v>6790000</v>
      </c>
    </row>
    <row r="42" spans="1:5" s="163" customFormat="1" ht="12" customHeight="1">
      <c r="A42" s="12" t="s">
        <v>103</v>
      </c>
      <c r="B42" s="407" t="s">
        <v>177</v>
      </c>
      <c r="C42" s="365"/>
      <c r="D42" s="365"/>
      <c r="E42" s="364">
        <f t="shared" si="0"/>
        <v>0</v>
      </c>
    </row>
    <row r="43" spans="1:5" s="163" customFormat="1" ht="12" customHeight="1">
      <c r="A43" s="12" t="s">
        <v>104</v>
      </c>
      <c r="B43" s="407" t="s">
        <v>470</v>
      </c>
      <c r="C43" s="365"/>
      <c r="D43" s="365"/>
      <c r="E43" s="364">
        <f t="shared" si="0"/>
        <v>0</v>
      </c>
    </row>
    <row r="44" spans="1:5" s="163" customFormat="1" ht="12" customHeight="1">
      <c r="A44" s="12" t="s">
        <v>169</v>
      </c>
      <c r="B44" s="407" t="s">
        <v>179</v>
      </c>
      <c r="C44" s="370"/>
      <c r="D44" s="370"/>
      <c r="E44" s="364">
        <f t="shared" si="0"/>
        <v>0</v>
      </c>
    </row>
    <row r="45" spans="1:5" s="163" customFormat="1" ht="12" customHeight="1">
      <c r="A45" s="14" t="s">
        <v>170</v>
      </c>
      <c r="B45" s="410" t="s">
        <v>331</v>
      </c>
      <c r="C45" s="371"/>
      <c r="D45" s="371"/>
      <c r="E45" s="364">
        <f t="shared" si="0"/>
        <v>0</v>
      </c>
    </row>
    <row r="46" spans="1:5" s="163" customFormat="1" ht="12" customHeight="1" thickBot="1">
      <c r="A46" s="14" t="s">
        <v>330</v>
      </c>
      <c r="B46" s="409" t="s">
        <v>180</v>
      </c>
      <c r="C46" s="371"/>
      <c r="D46" s="371"/>
      <c r="E46" s="364">
        <f t="shared" si="0"/>
        <v>0</v>
      </c>
    </row>
    <row r="47" spans="1:5" s="163" customFormat="1" ht="12" customHeight="1" thickBot="1">
      <c r="A47" s="18" t="s">
        <v>12</v>
      </c>
      <c r="B47" s="19" t="s">
        <v>181</v>
      </c>
      <c r="C47" s="361">
        <f>SUM(C48:C52)</f>
        <v>0</v>
      </c>
      <c r="D47" s="361">
        <f>SUM(D48:D52)</f>
        <v>0</v>
      </c>
      <c r="E47" s="362">
        <f>SUM(E48:E52)</f>
        <v>0</v>
      </c>
    </row>
    <row r="48" spans="1:5" s="163" customFormat="1" ht="12" customHeight="1">
      <c r="A48" s="13" t="s">
        <v>59</v>
      </c>
      <c r="B48" s="406" t="s">
        <v>185</v>
      </c>
      <c r="C48" s="372"/>
      <c r="D48" s="372"/>
      <c r="E48" s="373">
        <f t="shared" si="0"/>
        <v>0</v>
      </c>
    </row>
    <row r="49" spans="1:5" s="163" customFormat="1" ht="12" customHeight="1">
      <c r="A49" s="12" t="s">
        <v>60</v>
      </c>
      <c r="B49" s="407" t="s">
        <v>186</v>
      </c>
      <c r="C49" s="370"/>
      <c r="D49" s="370"/>
      <c r="E49" s="373">
        <f t="shared" si="0"/>
        <v>0</v>
      </c>
    </row>
    <row r="50" spans="1:5" s="163" customFormat="1" ht="12" customHeight="1">
      <c r="A50" s="12" t="s">
        <v>182</v>
      </c>
      <c r="B50" s="407" t="s">
        <v>187</v>
      </c>
      <c r="C50" s="370"/>
      <c r="D50" s="370"/>
      <c r="E50" s="373">
        <f t="shared" si="0"/>
        <v>0</v>
      </c>
    </row>
    <row r="51" spans="1:5" s="163" customFormat="1" ht="12" customHeight="1">
      <c r="A51" s="12" t="s">
        <v>183</v>
      </c>
      <c r="B51" s="407" t="s">
        <v>188</v>
      </c>
      <c r="C51" s="370"/>
      <c r="D51" s="370"/>
      <c r="E51" s="373">
        <f t="shared" si="0"/>
        <v>0</v>
      </c>
    </row>
    <row r="52" spans="1:5" s="163" customFormat="1" ht="12" customHeight="1" thickBot="1">
      <c r="A52" s="14" t="s">
        <v>184</v>
      </c>
      <c r="B52" s="409" t="s">
        <v>189</v>
      </c>
      <c r="C52" s="371"/>
      <c r="D52" s="371"/>
      <c r="E52" s="373">
        <f t="shared" si="0"/>
        <v>0</v>
      </c>
    </row>
    <row r="53" spans="1:5" s="163" customFormat="1" ht="12" customHeight="1" thickBot="1">
      <c r="A53" s="18" t="s">
        <v>105</v>
      </c>
      <c r="B53" s="19" t="s">
        <v>190</v>
      </c>
      <c r="C53" s="361">
        <f>SUM(C54:C56)</f>
        <v>0</v>
      </c>
      <c r="D53" s="361">
        <f>SUM(D54:D56)</f>
        <v>1000000</v>
      </c>
      <c r="E53" s="362">
        <f>SUM(E54:E56)</f>
        <v>1000000</v>
      </c>
    </row>
    <row r="54" spans="1:5" s="163" customFormat="1" ht="12" customHeight="1">
      <c r="A54" s="13" t="s">
        <v>61</v>
      </c>
      <c r="B54" s="164" t="s">
        <v>191</v>
      </c>
      <c r="C54" s="363"/>
      <c r="D54" s="363"/>
      <c r="E54" s="364">
        <f t="shared" si="0"/>
        <v>0</v>
      </c>
    </row>
    <row r="55" spans="1:5" s="163" customFormat="1" ht="12" customHeight="1">
      <c r="A55" s="12" t="s">
        <v>62</v>
      </c>
      <c r="B55" s="165" t="s">
        <v>499</v>
      </c>
      <c r="C55" s="365"/>
      <c r="D55" s="365">
        <v>1000000</v>
      </c>
      <c r="E55" s="364">
        <f t="shared" si="0"/>
        <v>1000000</v>
      </c>
    </row>
    <row r="56" spans="1:5" s="163" customFormat="1" ht="12" customHeight="1">
      <c r="A56" s="12" t="s">
        <v>194</v>
      </c>
      <c r="B56" s="165" t="s">
        <v>192</v>
      </c>
      <c r="C56" s="365"/>
      <c r="D56" s="365"/>
      <c r="E56" s="364">
        <f t="shared" si="0"/>
        <v>0</v>
      </c>
    </row>
    <row r="57" spans="1:5" s="163" customFormat="1" ht="12" customHeight="1" thickBot="1">
      <c r="A57" s="14" t="s">
        <v>195</v>
      </c>
      <c r="B57" s="105" t="s">
        <v>193</v>
      </c>
      <c r="C57" s="366"/>
      <c r="D57" s="366"/>
      <c r="E57" s="364">
        <f t="shared" si="0"/>
        <v>0</v>
      </c>
    </row>
    <row r="58" spans="1:5" s="163" customFormat="1" ht="12" customHeight="1" thickBot="1">
      <c r="A58" s="18" t="s">
        <v>14</v>
      </c>
      <c r="B58" s="103" t="s">
        <v>196</v>
      </c>
      <c r="C58" s="361">
        <f>SUM(C59:C61)</f>
        <v>5000000</v>
      </c>
      <c r="D58" s="361">
        <f>SUM(D59:D61)</f>
        <v>500000</v>
      </c>
      <c r="E58" s="362">
        <f>SUM(E59:E61)</f>
        <v>5500000</v>
      </c>
    </row>
    <row r="59" spans="1:5" s="163" customFormat="1" ht="12" customHeight="1">
      <c r="A59" s="13" t="s">
        <v>106</v>
      </c>
      <c r="B59" s="164" t="s">
        <v>198</v>
      </c>
      <c r="C59" s="370"/>
      <c r="D59" s="370"/>
      <c r="E59" s="374">
        <f t="shared" si="0"/>
        <v>0</v>
      </c>
    </row>
    <row r="60" spans="1:5" s="163" customFormat="1" ht="12" customHeight="1">
      <c r="A60" s="12" t="s">
        <v>107</v>
      </c>
      <c r="B60" s="165" t="s">
        <v>324</v>
      </c>
      <c r="C60" s="370"/>
      <c r="D60" s="370"/>
      <c r="E60" s="374">
        <f t="shared" si="0"/>
        <v>0</v>
      </c>
    </row>
    <row r="61" spans="1:5" s="163" customFormat="1" ht="12" customHeight="1">
      <c r="A61" s="12" t="s">
        <v>129</v>
      </c>
      <c r="B61" s="407" t="s">
        <v>199</v>
      </c>
      <c r="C61" s="321">
        <v>5000000</v>
      </c>
      <c r="D61" s="370">
        <v>500000</v>
      </c>
      <c r="E61" s="374">
        <f t="shared" si="0"/>
        <v>5500000</v>
      </c>
    </row>
    <row r="62" spans="1:5" s="163" customFormat="1" ht="12" customHeight="1" thickBot="1">
      <c r="A62" s="14" t="s">
        <v>197</v>
      </c>
      <c r="B62" s="105" t="s">
        <v>200</v>
      </c>
      <c r="C62" s="370"/>
      <c r="D62" s="370"/>
      <c r="E62" s="374">
        <f t="shared" si="0"/>
        <v>0</v>
      </c>
    </row>
    <row r="63" spans="1:5" s="163" customFormat="1" ht="12" customHeight="1" thickBot="1">
      <c r="A63" s="217" t="s">
        <v>371</v>
      </c>
      <c r="B63" s="19" t="s">
        <v>201</v>
      </c>
      <c r="C63" s="367">
        <f>+C6+C13+C20+C27+C35+C47+C53+C58</f>
        <v>788896623</v>
      </c>
      <c r="D63" s="367">
        <f>+D6+D13+D20+D27+D35+D47+D53+D58</f>
        <v>532100538</v>
      </c>
      <c r="E63" s="368">
        <f>+E6+E13+E20+E27+E35+E47+E53+E58</f>
        <v>1320997161</v>
      </c>
    </row>
    <row r="64" spans="1:5" s="163" customFormat="1" ht="12" customHeight="1" thickBot="1">
      <c r="A64" s="204" t="s">
        <v>202</v>
      </c>
      <c r="B64" s="103" t="s">
        <v>203</v>
      </c>
      <c r="C64" s="361">
        <f>SUM(C65:C67)</f>
        <v>28000000</v>
      </c>
      <c r="D64" s="361">
        <f>SUM(D65:D67)</f>
        <v>50000000</v>
      </c>
      <c r="E64" s="362">
        <f>SUM(E65:E67)</f>
        <v>78000000</v>
      </c>
    </row>
    <row r="65" spans="1:5" s="163" customFormat="1" ht="12" customHeight="1">
      <c r="A65" s="13" t="s">
        <v>234</v>
      </c>
      <c r="B65" s="406" t="s">
        <v>204</v>
      </c>
      <c r="C65" s="321">
        <v>10000000</v>
      </c>
      <c r="D65" s="370"/>
      <c r="E65" s="374">
        <f aca="true" t="shared" si="1" ref="E65:E86">C65+D65</f>
        <v>10000000</v>
      </c>
    </row>
    <row r="66" spans="1:5" s="163" customFormat="1" ht="12" customHeight="1">
      <c r="A66" s="12" t="s">
        <v>243</v>
      </c>
      <c r="B66" s="407" t="s">
        <v>205</v>
      </c>
      <c r="C66" s="321">
        <v>18000000</v>
      </c>
      <c r="D66" s="370">
        <v>50000000</v>
      </c>
      <c r="E66" s="374">
        <f t="shared" si="1"/>
        <v>68000000</v>
      </c>
    </row>
    <row r="67" spans="1:5" s="163" customFormat="1" ht="12" customHeight="1" thickBot="1">
      <c r="A67" s="14" t="s">
        <v>244</v>
      </c>
      <c r="B67" s="411" t="s">
        <v>356</v>
      </c>
      <c r="C67" s="370"/>
      <c r="D67" s="370"/>
      <c r="E67" s="374">
        <f t="shared" si="1"/>
        <v>0</v>
      </c>
    </row>
    <row r="68" spans="1:5" s="163" customFormat="1" ht="12" customHeight="1" thickBot="1">
      <c r="A68" s="204" t="s">
        <v>207</v>
      </c>
      <c r="B68" s="103" t="s">
        <v>208</v>
      </c>
      <c r="C68" s="361">
        <f>SUM(C69:C72)</f>
        <v>0</v>
      </c>
      <c r="D68" s="361">
        <f>SUM(D69:D72)</f>
        <v>0</v>
      </c>
      <c r="E68" s="362">
        <f>SUM(E69:E72)</f>
        <v>0</v>
      </c>
    </row>
    <row r="69" spans="1:5" s="163" customFormat="1" ht="12" customHeight="1">
      <c r="A69" s="13" t="s">
        <v>84</v>
      </c>
      <c r="B69" s="164" t="s">
        <v>209</v>
      </c>
      <c r="C69" s="370"/>
      <c r="D69" s="370"/>
      <c r="E69" s="374">
        <f t="shared" si="1"/>
        <v>0</v>
      </c>
    </row>
    <row r="70" spans="1:5" s="163" customFormat="1" ht="12" customHeight="1">
      <c r="A70" s="12" t="s">
        <v>85</v>
      </c>
      <c r="B70" s="165" t="s">
        <v>210</v>
      </c>
      <c r="C70" s="370"/>
      <c r="D70" s="370"/>
      <c r="E70" s="374">
        <f t="shared" si="1"/>
        <v>0</v>
      </c>
    </row>
    <row r="71" spans="1:5" s="163" customFormat="1" ht="12" customHeight="1">
      <c r="A71" s="12" t="s">
        <v>235</v>
      </c>
      <c r="B71" s="165" t="s">
        <v>211</v>
      </c>
      <c r="C71" s="370"/>
      <c r="D71" s="370"/>
      <c r="E71" s="374">
        <f t="shared" si="1"/>
        <v>0</v>
      </c>
    </row>
    <row r="72" spans="1:5" s="163" customFormat="1" ht="12" customHeight="1" thickBot="1">
      <c r="A72" s="14" t="s">
        <v>236</v>
      </c>
      <c r="B72" s="105" t="s">
        <v>212</v>
      </c>
      <c r="C72" s="370"/>
      <c r="D72" s="370"/>
      <c r="E72" s="374">
        <f t="shared" si="1"/>
        <v>0</v>
      </c>
    </row>
    <row r="73" spans="1:5" s="163" customFormat="1" ht="12" customHeight="1" thickBot="1">
      <c r="A73" s="204" t="s">
        <v>213</v>
      </c>
      <c r="B73" s="103" t="s">
        <v>214</v>
      </c>
      <c r="C73" s="361">
        <f>SUM(C74:C75)</f>
        <v>51664000</v>
      </c>
      <c r="D73" s="361">
        <f>SUM(D74:D75)</f>
        <v>62170925</v>
      </c>
      <c r="E73" s="362">
        <f>SUM(E74:E75)</f>
        <v>113834925</v>
      </c>
    </row>
    <row r="74" spans="1:5" s="163" customFormat="1" ht="12" customHeight="1">
      <c r="A74" s="13" t="s">
        <v>237</v>
      </c>
      <c r="B74" s="406" t="s">
        <v>215</v>
      </c>
      <c r="C74" s="321">
        <v>51664000</v>
      </c>
      <c r="D74" s="370">
        <v>62170925</v>
      </c>
      <c r="E74" s="374">
        <f t="shared" si="1"/>
        <v>113834925</v>
      </c>
    </row>
    <row r="75" spans="1:5" s="163" customFormat="1" ht="12" customHeight="1" thickBot="1">
      <c r="A75" s="14" t="s">
        <v>238</v>
      </c>
      <c r="B75" s="409" t="s">
        <v>216</v>
      </c>
      <c r="C75" s="370"/>
      <c r="D75" s="370"/>
      <c r="E75" s="374">
        <f t="shared" si="1"/>
        <v>0</v>
      </c>
    </row>
    <row r="76" spans="1:5" s="163" customFormat="1" ht="12" customHeight="1" thickBot="1">
      <c r="A76" s="204" t="s">
        <v>217</v>
      </c>
      <c r="B76" s="103" t="s">
        <v>218</v>
      </c>
      <c r="C76" s="361">
        <f>SUM(C77:C79)</f>
        <v>0</v>
      </c>
      <c r="D76" s="361">
        <f>SUM(D77:D79)</f>
        <v>0</v>
      </c>
      <c r="E76" s="362">
        <f>SUM(E77:E79)</f>
        <v>0</v>
      </c>
    </row>
    <row r="77" spans="1:5" s="163" customFormat="1" ht="12" customHeight="1">
      <c r="A77" s="13" t="s">
        <v>239</v>
      </c>
      <c r="B77" s="164" t="s">
        <v>219</v>
      </c>
      <c r="C77" s="370"/>
      <c r="D77" s="370"/>
      <c r="E77" s="374">
        <f t="shared" si="1"/>
        <v>0</v>
      </c>
    </row>
    <row r="78" spans="1:5" s="163" customFormat="1" ht="12" customHeight="1">
      <c r="A78" s="12" t="s">
        <v>240</v>
      </c>
      <c r="B78" s="165" t="s">
        <v>220</v>
      </c>
      <c r="C78" s="370"/>
      <c r="D78" s="370"/>
      <c r="E78" s="374">
        <f t="shared" si="1"/>
        <v>0</v>
      </c>
    </row>
    <row r="79" spans="1:5" s="163" customFormat="1" ht="12" customHeight="1" thickBot="1">
      <c r="A79" s="14" t="s">
        <v>241</v>
      </c>
      <c r="B79" s="105" t="s">
        <v>221</v>
      </c>
      <c r="C79" s="370"/>
      <c r="D79" s="370"/>
      <c r="E79" s="374">
        <f t="shared" si="1"/>
        <v>0</v>
      </c>
    </row>
    <row r="80" spans="1:5" s="163" customFormat="1" ht="12" customHeight="1" thickBot="1">
      <c r="A80" s="204" t="s">
        <v>222</v>
      </c>
      <c r="B80" s="103" t="s">
        <v>242</v>
      </c>
      <c r="C80" s="361">
        <f>SUM(C81:C84)</f>
        <v>0</v>
      </c>
      <c r="D80" s="361">
        <f>SUM(D81:D84)</f>
        <v>0</v>
      </c>
      <c r="E80" s="362">
        <f>SUM(E81:E84)</f>
        <v>0</v>
      </c>
    </row>
    <row r="81" spans="1:5" s="163" customFormat="1" ht="12" customHeight="1">
      <c r="A81" s="168" t="s">
        <v>223</v>
      </c>
      <c r="B81" s="164" t="s">
        <v>224</v>
      </c>
      <c r="C81" s="370"/>
      <c r="D81" s="370"/>
      <c r="E81" s="374">
        <f t="shared" si="1"/>
        <v>0</v>
      </c>
    </row>
    <row r="82" spans="1:5" s="163" customFormat="1" ht="12" customHeight="1">
      <c r="A82" s="169" t="s">
        <v>225</v>
      </c>
      <c r="B82" s="165" t="s">
        <v>226</v>
      </c>
      <c r="C82" s="370"/>
      <c r="D82" s="370"/>
      <c r="E82" s="374">
        <f t="shared" si="1"/>
        <v>0</v>
      </c>
    </row>
    <row r="83" spans="1:5" s="163" customFormat="1" ht="12" customHeight="1">
      <c r="A83" s="169" t="s">
        <v>227</v>
      </c>
      <c r="B83" s="165" t="s">
        <v>228</v>
      </c>
      <c r="C83" s="370"/>
      <c r="D83" s="370"/>
      <c r="E83" s="374">
        <f t="shared" si="1"/>
        <v>0</v>
      </c>
    </row>
    <row r="84" spans="1:5" s="163" customFormat="1" ht="12" customHeight="1" thickBot="1">
      <c r="A84" s="170" t="s">
        <v>229</v>
      </c>
      <c r="B84" s="105" t="s">
        <v>230</v>
      </c>
      <c r="C84" s="370"/>
      <c r="D84" s="370"/>
      <c r="E84" s="374">
        <f t="shared" si="1"/>
        <v>0</v>
      </c>
    </row>
    <row r="85" spans="1:5" s="163" customFormat="1" ht="12" customHeight="1" thickBot="1">
      <c r="A85" s="204" t="s">
        <v>231</v>
      </c>
      <c r="B85" s="103" t="s">
        <v>370</v>
      </c>
      <c r="C85" s="375"/>
      <c r="D85" s="375"/>
      <c r="E85" s="362">
        <f t="shared" si="1"/>
        <v>0</v>
      </c>
    </row>
    <row r="86" spans="1:5" s="163" customFormat="1" ht="13.5" customHeight="1" thickBot="1">
      <c r="A86" s="204" t="s">
        <v>233</v>
      </c>
      <c r="B86" s="103" t="s">
        <v>232</v>
      </c>
      <c r="C86" s="375"/>
      <c r="D86" s="375"/>
      <c r="E86" s="362">
        <f t="shared" si="1"/>
        <v>0</v>
      </c>
    </row>
    <row r="87" spans="1:5" s="163" customFormat="1" ht="15.75" customHeight="1" thickBot="1">
      <c r="A87" s="204" t="s">
        <v>245</v>
      </c>
      <c r="B87" s="171" t="s">
        <v>373</v>
      </c>
      <c r="C87" s="367">
        <f>+C64+C68+C73+C76+C80+C86+C85</f>
        <v>79664000</v>
      </c>
      <c r="D87" s="367">
        <f>+D64+D68+D73+D76+D80+D86+D85</f>
        <v>112170925</v>
      </c>
      <c r="E87" s="368">
        <f>+E64+E68+E73+E76+E80+E86+E85</f>
        <v>191834925</v>
      </c>
    </row>
    <row r="88" spans="1:5" s="163" customFormat="1" ht="25.5" customHeight="1" thickBot="1">
      <c r="A88" s="205" t="s">
        <v>372</v>
      </c>
      <c r="B88" s="172" t="s">
        <v>374</v>
      </c>
      <c r="C88" s="367">
        <f>+C63+C87</f>
        <v>868560623</v>
      </c>
      <c r="D88" s="367">
        <f>+D63+D87</f>
        <v>644271463</v>
      </c>
      <c r="E88" s="368">
        <f>+E63+E87</f>
        <v>1512832086</v>
      </c>
    </row>
    <row r="89" spans="1:3" s="163" customFormat="1" ht="30.75" customHeight="1">
      <c r="A89" s="3"/>
      <c r="B89" s="4"/>
      <c r="C89" s="376"/>
    </row>
    <row r="90" spans="1:5" ht="16.5" customHeight="1">
      <c r="A90" s="481" t="s">
        <v>35</v>
      </c>
      <c r="B90" s="481"/>
      <c r="C90" s="481"/>
      <c r="D90" s="481"/>
      <c r="E90" s="481"/>
    </row>
    <row r="91" spans="1:5" s="173" customFormat="1" ht="16.5" customHeight="1" thickBot="1">
      <c r="A91" s="482" t="s">
        <v>87</v>
      </c>
      <c r="B91" s="482"/>
      <c r="C91" s="64"/>
      <c r="D91" s="377"/>
      <c r="E91" s="64" t="str">
        <f>E2</f>
        <v>Forintban!</v>
      </c>
    </row>
    <row r="92" spans="1:5" ht="15.75">
      <c r="A92" s="473" t="s">
        <v>51</v>
      </c>
      <c r="B92" s="475" t="s">
        <v>417</v>
      </c>
      <c r="C92" s="477" t="str">
        <f>+CONCATENATE(LEFT(ÖSSZEFÜGGÉSEK!A6,4),". évi")</f>
        <v>2017. évi</v>
      </c>
      <c r="D92" s="478"/>
      <c r="E92" s="479"/>
    </row>
    <row r="93" spans="1:5" ht="26.25" thickBot="1">
      <c r="A93" s="474"/>
      <c r="B93" s="476"/>
      <c r="C93" s="356" t="s">
        <v>416</v>
      </c>
      <c r="D93" s="357" t="s">
        <v>471</v>
      </c>
      <c r="E93" s="358" t="str">
        <f>+CONCATENATE(LEFT(ÖSSZEFÜGGÉSEK!A6,4),". ….",CHAR(10),"Módosítás utáni")</f>
        <v>2017. ….
Módosítás utáni</v>
      </c>
    </row>
    <row r="94" spans="1:5" s="162" customFormat="1" ht="12" customHeight="1" thickBot="1">
      <c r="A94" s="25" t="s">
        <v>382</v>
      </c>
      <c r="B94" s="26" t="s">
        <v>383</v>
      </c>
      <c r="C94" s="378" t="s">
        <v>384</v>
      </c>
      <c r="D94" s="378" t="s">
        <v>386</v>
      </c>
      <c r="E94" s="379" t="s">
        <v>483</v>
      </c>
    </row>
    <row r="95" spans="1:5" ht="12" customHeight="1" thickBot="1">
      <c r="A95" s="20" t="s">
        <v>7</v>
      </c>
      <c r="B95" s="24" t="s">
        <v>332</v>
      </c>
      <c r="C95" s="380">
        <f>C96+C97+C98+C99+C100+C113</f>
        <v>496476534</v>
      </c>
      <c r="D95" s="380">
        <f>D96+D97+D98+D99+D100+D113</f>
        <v>40614330</v>
      </c>
      <c r="E95" s="381">
        <f>E96+E97+E98+E99+E100+E113</f>
        <v>537090864</v>
      </c>
    </row>
    <row r="96" spans="1:5" ht="12" customHeight="1">
      <c r="A96" s="15" t="s">
        <v>63</v>
      </c>
      <c r="B96" s="412" t="s">
        <v>36</v>
      </c>
      <c r="C96" s="322">
        <v>199976000</v>
      </c>
      <c r="D96" s="382">
        <v>6433932</v>
      </c>
      <c r="E96" s="383">
        <f aca="true" t="shared" si="2" ref="E96:E129">C96+D96</f>
        <v>206409932</v>
      </c>
    </row>
    <row r="97" spans="1:5" ht="12" customHeight="1">
      <c r="A97" s="12" t="s">
        <v>64</v>
      </c>
      <c r="B97" s="413" t="s">
        <v>108</v>
      </c>
      <c r="C97" s="319">
        <v>36740000</v>
      </c>
      <c r="D97" s="365">
        <v>1094134</v>
      </c>
      <c r="E97" s="384">
        <f t="shared" si="2"/>
        <v>37834134</v>
      </c>
    </row>
    <row r="98" spans="1:5" ht="12" customHeight="1">
      <c r="A98" s="12" t="s">
        <v>65</v>
      </c>
      <c r="B98" s="413" t="s">
        <v>82</v>
      </c>
      <c r="C98" s="320">
        <v>137656000</v>
      </c>
      <c r="D98" s="366">
        <v>24461783</v>
      </c>
      <c r="E98" s="385">
        <f t="shared" si="2"/>
        <v>162117783</v>
      </c>
    </row>
    <row r="99" spans="1:5" ht="12" customHeight="1">
      <c r="A99" s="12" t="s">
        <v>66</v>
      </c>
      <c r="B99" s="414" t="s">
        <v>109</v>
      </c>
      <c r="C99" s="320">
        <v>19974000</v>
      </c>
      <c r="D99" s="366"/>
      <c r="E99" s="385">
        <f t="shared" si="2"/>
        <v>19974000</v>
      </c>
    </row>
    <row r="100" spans="1:5" ht="12" customHeight="1">
      <c r="A100" s="12" t="s">
        <v>74</v>
      </c>
      <c r="B100" s="415" t="s">
        <v>110</v>
      </c>
      <c r="C100" s="320">
        <v>101269000</v>
      </c>
      <c r="D100" s="366">
        <v>7941611</v>
      </c>
      <c r="E100" s="385">
        <f t="shared" si="2"/>
        <v>109210611</v>
      </c>
    </row>
    <row r="101" spans="1:5" ht="12" customHeight="1">
      <c r="A101" s="12" t="s">
        <v>67</v>
      </c>
      <c r="B101" s="413" t="s">
        <v>337</v>
      </c>
      <c r="C101" s="320"/>
      <c r="D101" s="366"/>
      <c r="E101" s="385">
        <f t="shared" si="2"/>
        <v>0</v>
      </c>
    </row>
    <row r="102" spans="1:5" ht="12" customHeight="1">
      <c r="A102" s="12" t="s">
        <v>68</v>
      </c>
      <c r="B102" s="416" t="s">
        <v>336</v>
      </c>
      <c r="C102" s="320"/>
      <c r="D102" s="366"/>
      <c r="E102" s="385">
        <f t="shared" si="2"/>
        <v>0</v>
      </c>
    </row>
    <row r="103" spans="1:5" ht="12" customHeight="1">
      <c r="A103" s="12" t="s">
        <v>75</v>
      </c>
      <c r="B103" s="416" t="s">
        <v>335</v>
      </c>
      <c r="C103" s="320"/>
      <c r="D103" s="366"/>
      <c r="E103" s="385">
        <f t="shared" si="2"/>
        <v>0</v>
      </c>
    </row>
    <row r="104" spans="1:5" ht="12" customHeight="1">
      <c r="A104" s="12" t="s">
        <v>76</v>
      </c>
      <c r="B104" s="417" t="s">
        <v>248</v>
      </c>
      <c r="C104" s="320"/>
      <c r="D104" s="366"/>
      <c r="E104" s="385">
        <f t="shared" si="2"/>
        <v>0</v>
      </c>
    </row>
    <row r="105" spans="1:5" ht="12" customHeight="1">
      <c r="A105" s="12" t="s">
        <v>77</v>
      </c>
      <c r="B105" s="418" t="s">
        <v>249</v>
      </c>
      <c r="C105" s="320"/>
      <c r="D105" s="366"/>
      <c r="E105" s="385">
        <f t="shared" si="2"/>
        <v>0</v>
      </c>
    </row>
    <row r="106" spans="1:5" ht="12" customHeight="1">
      <c r="A106" s="12" t="s">
        <v>78</v>
      </c>
      <c r="B106" s="418" t="s">
        <v>250</v>
      </c>
      <c r="C106" s="320"/>
      <c r="D106" s="366"/>
      <c r="E106" s="385">
        <f t="shared" si="2"/>
        <v>0</v>
      </c>
    </row>
    <row r="107" spans="1:5" ht="12" customHeight="1">
      <c r="A107" s="12" t="s">
        <v>80</v>
      </c>
      <c r="B107" s="417" t="s">
        <v>251</v>
      </c>
      <c r="C107" s="320">
        <v>93769000</v>
      </c>
      <c r="D107" s="366">
        <v>5141611</v>
      </c>
      <c r="E107" s="385">
        <f t="shared" si="2"/>
        <v>98910611</v>
      </c>
    </row>
    <row r="108" spans="1:5" ht="12" customHeight="1">
      <c r="A108" s="12" t="s">
        <v>111</v>
      </c>
      <c r="B108" s="417" t="s">
        <v>252</v>
      </c>
      <c r="C108" s="366"/>
      <c r="D108" s="366"/>
      <c r="E108" s="385">
        <f t="shared" si="2"/>
        <v>0</v>
      </c>
    </row>
    <row r="109" spans="1:5" ht="12" customHeight="1">
      <c r="A109" s="12" t="s">
        <v>246</v>
      </c>
      <c r="B109" s="418" t="s">
        <v>253</v>
      </c>
      <c r="C109" s="366"/>
      <c r="D109" s="366">
        <v>1000000</v>
      </c>
      <c r="E109" s="385">
        <f t="shared" si="2"/>
        <v>1000000</v>
      </c>
    </row>
    <row r="110" spans="1:5" ht="12" customHeight="1">
      <c r="A110" s="11" t="s">
        <v>247</v>
      </c>
      <c r="B110" s="416" t="s">
        <v>254</v>
      </c>
      <c r="C110" s="366"/>
      <c r="D110" s="366"/>
      <c r="E110" s="385">
        <f t="shared" si="2"/>
        <v>0</v>
      </c>
    </row>
    <row r="111" spans="1:5" ht="12" customHeight="1">
      <c r="A111" s="12" t="s">
        <v>333</v>
      </c>
      <c r="B111" s="416" t="s">
        <v>255</v>
      </c>
      <c r="C111" s="366"/>
      <c r="D111" s="366"/>
      <c r="E111" s="385">
        <f t="shared" si="2"/>
        <v>0</v>
      </c>
    </row>
    <row r="112" spans="1:5" ht="12" customHeight="1">
      <c r="A112" s="14" t="s">
        <v>334</v>
      </c>
      <c r="B112" s="416" t="s">
        <v>256</v>
      </c>
      <c r="C112" s="320">
        <v>7500000</v>
      </c>
      <c r="D112" s="366">
        <v>1800000</v>
      </c>
      <c r="E112" s="385">
        <f t="shared" si="2"/>
        <v>9300000</v>
      </c>
    </row>
    <row r="113" spans="1:5" ht="12" customHeight="1">
      <c r="A113" s="12" t="s">
        <v>338</v>
      </c>
      <c r="B113" s="414" t="s">
        <v>37</v>
      </c>
      <c r="C113" s="319">
        <v>861534</v>
      </c>
      <c r="D113" s="365">
        <v>682870</v>
      </c>
      <c r="E113" s="384">
        <f t="shared" si="2"/>
        <v>1544404</v>
      </c>
    </row>
    <row r="114" spans="1:5" ht="12" customHeight="1">
      <c r="A114" s="12" t="s">
        <v>339</v>
      </c>
      <c r="B114" s="413" t="s">
        <v>341</v>
      </c>
      <c r="C114" s="319">
        <v>861534</v>
      </c>
      <c r="D114" s="365">
        <v>682870</v>
      </c>
      <c r="E114" s="384">
        <f t="shared" si="2"/>
        <v>1544404</v>
      </c>
    </row>
    <row r="115" spans="1:5" ht="12" customHeight="1" thickBot="1">
      <c r="A115" s="16" t="s">
        <v>340</v>
      </c>
      <c r="B115" s="419" t="s">
        <v>342</v>
      </c>
      <c r="C115" s="319"/>
      <c r="D115" s="386"/>
      <c r="E115" s="387">
        <f t="shared" si="2"/>
        <v>0</v>
      </c>
    </row>
    <row r="116" spans="1:5" ht="12" customHeight="1" thickBot="1">
      <c r="A116" s="214" t="s">
        <v>8</v>
      </c>
      <c r="B116" s="215" t="s">
        <v>257</v>
      </c>
      <c r="C116" s="388">
        <f>+C117+C119+C121</f>
        <v>363709000</v>
      </c>
      <c r="D116" s="361">
        <f>+D117+D119+D121</f>
        <v>553657133</v>
      </c>
      <c r="E116" s="389">
        <f>+E117+E119+E121</f>
        <v>917366133</v>
      </c>
    </row>
    <row r="117" spans="1:5" ht="12" customHeight="1">
      <c r="A117" s="13" t="s">
        <v>69</v>
      </c>
      <c r="B117" s="413" t="s">
        <v>128</v>
      </c>
      <c r="C117" s="318">
        <v>162558000</v>
      </c>
      <c r="D117" s="390">
        <v>530684693</v>
      </c>
      <c r="E117" s="364">
        <f t="shared" si="2"/>
        <v>693242693</v>
      </c>
    </row>
    <row r="118" spans="1:5" ht="12" customHeight="1">
      <c r="A118" s="13" t="s">
        <v>70</v>
      </c>
      <c r="B118" s="420" t="s">
        <v>261</v>
      </c>
      <c r="C118" s="318">
        <v>138013519</v>
      </c>
      <c r="D118" s="390">
        <v>488205376</v>
      </c>
      <c r="E118" s="364">
        <f t="shared" si="2"/>
        <v>626218895</v>
      </c>
    </row>
    <row r="119" spans="1:5" ht="12" customHeight="1">
      <c r="A119" s="13" t="s">
        <v>71</v>
      </c>
      <c r="B119" s="420" t="s">
        <v>112</v>
      </c>
      <c r="C119" s="319">
        <v>198651000</v>
      </c>
      <c r="D119" s="391">
        <v>22472440</v>
      </c>
      <c r="E119" s="384">
        <f t="shared" si="2"/>
        <v>221123440</v>
      </c>
    </row>
    <row r="120" spans="1:5" ht="12" customHeight="1">
      <c r="A120" s="13" t="s">
        <v>72</v>
      </c>
      <c r="B120" s="420" t="s">
        <v>262</v>
      </c>
      <c r="C120" s="323">
        <v>191551558</v>
      </c>
      <c r="D120" s="391"/>
      <c r="E120" s="384">
        <f t="shared" si="2"/>
        <v>191551558</v>
      </c>
    </row>
    <row r="121" spans="1:5" ht="12" customHeight="1">
      <c r="A121" s="13" t="s">
        <v>73</v>
      </c>
      <c r="B121" s="409" t="s">
        <v>130</v>
      </c>
      <c r="C121" s="323">
        <v>2500000</v>
      </c>
      <c r="D121" s="391">
        <v>500000</v>
      </c>
      <c r="E121" s="384">
        <f t="shared" si="2"/>
        <v>3000000</v>
      </c>
    </row>
    <row r="122" spans="1:5" ht="12" customHeight="1">
      <c r="A122" s="13" t="s">
        <v>79</v>
      </c>
      <c r="B122" s="104" t="s">
        <v>325</v>
      </c>
      <c r="C122" s="365"/>
      <c r="D122" s="391"/>
      <c r="E122" s="384">
        <f t="shared" si="2"/>
        <v>0</v>
      </c>
    </row>
    <row r="123" spans="1:5" ht="12" customHeight="1">
      <c r="A123" s="13" t="s">
        <v>81</v>
      </c>
      <c r="B123" s="160" t="s">
        <v>267</v>
      </c>
      <c r="C123" s="365"/>
      <c r="D123" s="391"/>
      <c r="E123" s="384">
        <f t="shared" si="2"/>
        <v>0</v>
      </c>
    </row>
    <row r="124" spans="1:5" ht="22.5">
      <c r="A124" s="13" t="s">
        <v>113</v>
      </c>
      <c r="B124" s="67" t="s">
        <v>250</v>
      </c>
      <c r="C124" s="365"/>
      <c r="D124" s="391"/>
      <c r="E124" s="384">
        <f t="shared" si="2"/>
        <v>0</v>
      </c>
    </row>
    <row r="125" spans="1:5" ht="12" customHeight="1">
      <c r="A125" s="13" t="s">
        <v>114</v>
      </c>
      <c r="B125" s="67" t="s">
        <v>266</v>
      </c>
      <c r="C125" s="365"/>
      <c r="D125" s="391"/>
      <c r="E125" s="384">
        <f t="shared" si="2"/>
        <v>0</v>
      </c>
    </row>
    <row r="126" spans="1:5" ht="12" customHeight="1">
      <c r="A126" s="13" t="s">
        <v>115</v>
      </c>
      <c r="B126" s="67" t="s">
        <v>265</v>
      </c>
      <c r="C126" s="365"/>
      <c r="D126" s="391"/>
      <c r="E126" s="384">
        <f t="shared" si="2"/>
        <v>0</v>
      </c>
    </row>
    <row r="127" spans="1:5" ht="12" customHeight="1">
      <c r="A127" s="13" t="s">
        <v>258</v>
      </c>
      <c r="B127" s="67" t="s">
        <v>253</v>
      </c>
      <c r="C127" s="365"/>
      <c r="D127" s="391"/>
      <c r="E127" s="384">
        <f t="shared" si="2"/>
        <v>0</v>
      </c>
    </row>
    <row r="128" spans="1:5" ht="12" customHeight="1">
      <c r="A128" s="13" t="s">
        <v>259</v>
      </c>
      <c r="B128" s="67" t="s">
        <v>264</v>
      </c>
      <c r="C128" s="365"/>
      <c r="D128" s="391"/>
      <c r="E128" s="384">
        <f t="shared" si="2"/>
        <v>0</v>
      </c>
    </row>
    <row r="129" spans="1:5" ht="23.25" thickBot="1">
      <c r="A129" s="11" t="s">
        <v>260</v>
      </c>
      <c r="B129" s="67" t="s">
        <v>263</v>
      </c>
      <c r="C129" s="324">
        <v>2500000</v>
      </c>
      <c r="D129" s="392">
        <v>500000</v>
      </c>
      <c r="E129" s="385">
        <f t="shared" si="2"/>
        <v>3000000</v>
      </c>
    </row>
    <row r="130" spans="1:5" ht="12" customHeight="1" thickBot="1">
      <c r="A130" s="18" t="s">
        <v>9</v>
      </c>
      <c r="B130" s="60" t="s">
        <v>343</v>
      </c>
      <c r="C130" s="361">
        <f>+C95+C116</f>
        <v>860185534</v>
      </c>
      <c r="D130" s="393">
        <f>+D95+D116</f>
        <v>594271463</v>
      </c>
      <c r="E130" s="362">
        <f>+E95+E116</f>
        <v>1454456997</v>
      </c>
    </row>
    <row r="131" spans="1:5" ht="12" customHeight="1" thickBot="1">
      <c r="A131" s="18" t="s">
        <v>10</v>
      </c>
      <c r="B131" s="60" t="s">
        <v>418</v>
      </c>
      <c r="C131" s="361">
        <f>+C132+C133+C134</f>
        <v>0</v>
      </c>
      <c r="D131" s="393">
        <f>+D132+D133+D134</f>
        <v>50000000</v>
      </c>
      <c r="E131" s="362">
        <f>+E132+E133+E134</f>
        <v>50000000</v>
      </c>
    </row>
    <row r="132" spans="1:5" ht="12" customHeight="1">
      <c r="A132" s="13" t="s">
        <v>162</v>
      </c>
      <c r="B132" s="420" t="s">
        <v>351</v>
      </c>
      <c r="C132" s="365"/>
      <c r="D132" s="391"/>
      <c r="E132" s="384">
        <f aca="true" t="shared" si="3" ref="E132:E154">C132+D132</f>
        <v>0</v>
      </c>
    </row>
    <row r="133" spans="1:5" ht="12" customHeight="1">
      <c r="A133" s="13" t="s">
        <v>163</v>
      </c>
      <c r="B133" s="420" t="s">
        <v>352</v>
      </c>
      <c r="C133" s="365"/>
      <c r="D133" s="391">
        <v>50000000</v>
      </c>
      <c r="E133" s="384">
        <f t="shared" si="3"/>
        <v>50000000</v>
      </c>
    </row>
    <row r="134" spans="1:5" ht="12" customHeight="1" thickBot="1">
      <c r="A134" s="11" t="s">
        <v>164</v>
      </c>
      <c r="B134" s="420" t="s">
        <v>353</v>
      </c>
      <c r="C134" s="365"/>
      <c r="D134" s="391"/>
      <c r="E134" s="384">
        <f t="shared" si="3"/>
        <v>0</v>
      </c>
    </row>
    <row r="135" spans="1:5" ht="12" customHeight="1" thickBot="1">
      <c r="A135" s="18" t="s">
        <v>11</v>
      </c>
      <c r="B135" s="60" t="s">
        <v>345</v>
      </c>
      <c r="C135" s="361">
        <f>SUM(C136:C141)</f>
        <v>0</v>
      </c>
      <c r="D135" s="393">
        <f>SUM(D136:D141)</f>
        <v>0</v>
      </c>
      <c r="E135" s="362">
        <f>SUM(E136:E141)</f>
        <v>0</v>
      </c>
    </row>
    <row r="136" spans="1:5" ht="12" customHeight="1">
      <c r="A136" s="13" t="s">
        <v>56</v>
      </c>
      <c r="B136" s="7" t="s">
        <v>354</v>
      </c>
      <c r="C136" s="365"/>
      <c r="D136" s="391"/>
      <c r="E136" s="384">
        <f t="shared" si="3"/>
        <v>0</v>
      </c>
    </row>
    <row r="137" spans="1:5" ht="12" customHeight="1">
      <c r="A137" s="13" t="s">
        <v>57</v>
      </c>
      <c r="B137" s="7" t="s">
        <v>346</v>
      </c>
      <c r="C137" s="365"/>
      <c r="D137" s="391"/>
      <c r="E137" s="384">
        <f t="shared" si="3"/>
        <v>0</v>
      </c>
    </row>
    <row r="138" spans="1:5" ht="12" customHeight="1">
      <c r="A138" s="13" t="s">
        <v>58</v>
      </c>
      <c r="B138" s="7" t="s">
        <v>347</v>
      </c>
      <c r="C138" s="365"/>
      <c r="D138" s="391"/>
      <c r="E138" s="384">
        <f t="shared" si="3"/>
        <v>0</v>
      </c>
    </row>
    <row r="139" spans="1:5" ht="12" customHeight="1">
      <c r="A139" s="13" t="s">
        <v>100</v>
      </c>
      <c r="B139" s="7" t="s">
        <v>348</v>
      </c>
      <c r="C139" s="365"/>
      <c r="D139" s="391"/>
      <c r="E139" s="384">
        <f t="shared" si="3"/>
        <v>0</v>
      </c>
    </row>
    <row r="140" spans="1:5" ht="12" customHeight="1">
      <c r="A140" s="13" t="s">
        <v>101</v>
      </c>
      <c r="B140" s="7" t="s">
        <v>349</v>
      </c>
      <c r="C140" s="365"/>
      <c r="D140" s="391"/>
      <c r="E140" s="384">
        <f t="shared" si="3"/>
        <v>0</v>
      </c>
    </row>
    <row r="141" spans="1:5" ht="12" customHeight="1" thickBot="1">
      <c r="A141" s="11" t="s">
        <v>102</v>
      </c>
      <c r="B141" s="7" t="s">
        <v>350</v>
      </c>
      <c r="C141" s="365"/>
      <c r="D141" s="391"/>
      <c r="E141" s="384">
        <f t="shared" si="3"/>
        <v>0</v>
      </c>
    </row>
    <row r="142" spans="1:5" ht="12" customHeight="1" thickBot="1">
      <c r="A142" s="18" t="s">
        <v>12</v>
      </c>
      <c r="B142" s="60" t="s">
        <v>358</v>
      </c>
      <c r="C142" s="367">
        <f>+C143+C144+C145+C146</f>
        <v>8375089</v>
      </c>
      <c r="D142" s="394">
        <f>+D143+D144+D145+D146</f>
        <v>0</v>
      </c>
      <c r="E142" s="368">
        <f>+E143+E144+E145+E146</f>
        <v>8375089</v>
      </c>
    </row>
    <row r="143" spans="1:5" ht="12" customHeight="1">
      <c r="A143" s="13" t="s">
        <v>59</v>
      </c>
      <c r="B143" s="421" t="s">
        <v>268</v>
      </c>
      <c r="C143" s="365"/>
      <c r="D143" s="391"/>
      <c r="E143" s="384">
        <f t="shared" si="3"/>
        <v>0</v>
      </c>
    </row>
    <row r="144" spans="1:5" ht="12" customHeight="1">
      <c r="A144" s="13" t="s">
        <v>60</v>
      </c>
      <c r="B144" s="421" t="s">
        <v>269</v>
      </c>
      <c r="C144" s="323">
        <v>8375089</v>
      </c>
      <c r="D144" s="391"/>
      <c r="E144" s="384">
        <f t="shared" si="3"/>
        <v>8375089</v>
      </c>
    </row>
    <row r="145" spans="1:5" ht="12" customHeight="1">
      <c r="A145" s="13" t="s">
        <v>182</v>
      </c>
      <c r="B145" s="421" t="s">
        <v>359</v>
      </c>
      <c r="C145" s="365"/>
      <c r="D145" s="391"/>
      <c r="E145" s="384">
        <f t="shared" si="3"/>
        <v>0</v>
      </c>
    </row>
    <row r="146" spans="1:5" ht="12" customHeight="1" thickBot="1">
      <c r="A146" s="11" t="s">
        <v>183</v>
      </c>
      <c r="B146" s="422" t="s">
        <v>288</v>
      </c>
      <c r="C146" s="365"/>
      <c r="D146" s="391"/>
      <c r="E146" s="384">
        <f t="shared" si="3"/>
        <v>0</v>
      </c>
    </row>
    <row r="147" spans="1:5" ht="12" customHeight="1" thickBot="1">
      <c r="A147" s="18" t="s">
        <v>13</v>
      </c>
      <c r="B147" s="60" t="s">
        <v>360</v>
      </c>
      <c r="C147" s="395">
        <f>SUM(C148:C152)</f>
        <v>0</v>
      </c>
      <c r="D147" s="396">
        <f>SUM(D148:D152)</f>
        <v>0</v>
      </c>
      <c r="E147" s="397">
        <f>SUM(E148:E152)</f>
        <v>0</v>
      </c>
    </row>
    <row r="148" spans="1:5" ht="12" customHeight="1">
      <c r="A148" s="13" t="s">
        <v>61</v>
      </c>
      <c r="B148" s="7" t="s">
        <v>355</v>
      </c>
      <c r="C148" s="365"/>
      <c r="D148" s="391"/>
      <c r="E148" s="384">
        <f t="shared" si="3"/>
        <v>0</v>
      </c>
    </row>
    <row r="149" spans="1:5" ht="12" customHeight="1">
      <c r="A149" s="13" t="s">
        <v>62</v>
      </c>
      <c r="B149" s="7" t="s">
        <v>362</v>
      </c>
      <c r="C149" s="365"/>
      <c r="D149" s="391"/>
      <c r="E149" s="384">
        <f t="shared" si="3"/>
        <v>0</v>
      </c>
    </row>
    <row r="150" spans="1:5" ht="12" customHeight="1">
      <c r="A150" s="13" t="s">
        <v>194</v>
      </c>
      <c r="B150" s="7" t="s">
        <v>357</v>
      </c>
      <c r="C150" s="365"/>
      <c r="D150" s="391"/>
      <c r="E150" s="384">
        <f t="shared" si="3"/>
        <v>0</v>
      </c>
    </row>
    <row r="151" spans="1:5" ht="12" customHeight="1">
      <c r="A151" s="13" t="s">
        <v>195</v>
      </c>
      <c r="B151" s="7" t="s">
        <v>363</v>
      </c>
      <c r="C151" s="365"/>
      <c r="D151" s="391"/>
      <c r="E151" s="384">
        <f t="shared" si="3"/>
        <v>0</v>
      </c>
    </row>
    <row r="152" spans="1:5" ht="12" customHeight="1" thickBot="1">
      <c r="A152" s="13" t="s">
        <v>361</v>
      </c>
      <c r="B152" s="7" t="s">
        <v>364</v>
      </c>
      <c r="C152" s="365"/>
      <c r="D152" s="391"/>
      <c r="E152" s="385">
        <f t="shared" si="3"/>
        <v>0</v>
      </c>
    </row>
    <row r="153" spans="1:5" ht="12" customHeight="1" thickBot="1">
      <c r="A153" s="18" t="s">
        <v>14</v>
      </c>
      <c r="B153" s="60" t="s">
        <v>365</v>
      </c>
      <c r="C153" s="398"/>
      <c r="D153" s="399"/>
      <c r="E153" s="400">
        <f t="shared" si="3"/>
        <v>0</v>
      </c>
    </row>
    <row r="154" spans="1:5" ht="12" customHeight="1" thickBot="1">
      <c r="A154" s="18" t="s">
        <v>15</v>
      </c>
      <c r="B154" s="60" t="s">
        <v>366</v>
      </c>
      <c r="C154" s="398"/>
      <c r="D154" s="399"/>
      <c r="E154" s="364">
        <f t="shared" si="3"/>
        <v>0</v>
      </c>
    </row>
    <row r="155" spans="1:9" ht="15" customHeight="1" thickBot="1">
      <c r="A155" s="18" t="s">
        <v>16</v>
      </c>
      <c r="B155" s="60" t="s">
        <v>368</v>
      </c>
      <c r="C155" s="401">
        <f>+C131+C135+C142+C147+C153+C154</f>
        <v>8375089</v>
      </c>
      <c r="D155" s="402">
        <f>+D131+D135+D142+D147+D153+D154</f>
        <v>50000000</v>
      </c>
      <c r="E155" s="403">
        <f>+E131+E135+E142+E147+E153+E154</f>
        <v>58375089</v>
      </c>
      <c r="F155" s="174"/>
      <c r="G155" s="175"/>
      <c r="H155" s="175"/>
      <c r="I155" s="175"/>
    </row>
    <row r="156" spans="1:5" s="163" customFormat="1" ht="12.75" customHeight="1" thickBot="1">
      <c r="A156" s="106" t="s">
        <v>17</v>
      </c>
      <c r="B156" s="138" t="s">
        <v>367</v>
      </c>
      <c r="C156" s="401">
        <f>+C130+C155</f>
        <v>868560623</v>
      </c>
      <c r="D156" s="402">
        <f>+D130+D155</f>
        <v>644271463</v>
      </c>
      <c r="E156" s="403">
        <f>+E130+E155</f>
        <v>1512832086</v>
      </c>
    </row>
    <row r="157" ht="7.5" customHeight="1"/>
    <row r="158" spans="1:5" ht="15.75">
      <c r="A158" s="480" t="s">
        <v>270</v>
      </c>
      <c r="B158" s="480"/>
      <c r="C158" s="480"/>
      <c r="D158" s="480"/>
      <c r="E158" s="480"/>
    </row>
    <row r="159" spans="1:5" ht="15" customHeight="1" thickBot="1">
      <c r="A159" s="472" t="s">
        <v>88</v>
      </c>
      <c r="B159" s="472"/>
      <c r="C159" s="108"/>
      <c r="E159" s="108" t="str">
        <f>E91</f>
        <v>Forintban!</v>
      </c>
    </row>
    <row r="160" spans="1:5" ht="25.5" customHeight="1" thickBot="1">
      <c r="A160" s="18">
        <v>1</v>
      </c>
      <c r="B160" s="23" t="s">
        <v>369</v>
      </c>
      <c r="C160" s="405">
        <f>+C63-C130</f>
        <v>-71288911</v>
      </c>
      <c r="D160" s="361">
        <f>+D63-D130</f>
        <v>-62170925</v>
      </c>
      <c r="E160" s="362">
        <f>+E63-E130</f>
        <v>-133459836</v>
      </c>
    </row>
    <row r="161" spans="1:5" ht="32.25" customHeight="1" thickBot="1">
      <c r="A161" s="18" t="s">
        <v>8</v>
      </c>
      <c r="B161" s="23" t="s">
        <v>375</v>
      </c>
      <c r="C161" s="361">
        <f>+C87-C155</f>
        <v>71288911</v>
      </c>
      <c r="D161" s="361">
        <f>+D87-D155</f>
        <v>62170925</v>
      </c>
      <c r="E161" s="362">
        <f>+E87-E155</f>
        <v>133459836</v>
      </c>
    </row>
  </sheetData>
  <sheetProtection/>
  <mergeCells count="12">
    <mergeCell ref="A1:E1"/>
    <mergeCell ref="A90:E90"/>
    <mergeCell ref="A2:B2"/>
    <mergeCell ref="A91:B91"/>
    <mergeCell ref="A159:B159"/>
    <mergeCell ref="A3:A4"/>
    <mergeCell ref="B3:B4"/>
    <mergeCell ref="C3:E3"/>
    <mergeCell ref="A92:A93"/>
    <mergeCell ref="B92:B93"/>
    <mergeCell ref="C92:E92"/>
    <mergeCell ref="A158:E15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Besenyszög Város Önkormányzata
2017. ÉVI KÖLTSÉGVETÉSÉNEK ÖSSZEVONT MÓDOSÍTOTT MÉRLEGE&amp;10
&amp;R&amp;"Times New Roman CE,Félkövér dőlt"&amp;11 21/2017. (X. 2.) ökormányzati rendelet 
 1.1. melléklete
 </oddHeader>
  </headerFooter>
  <rowBreaks count="2" manualBreakCount="2">
    <brk id="75" max="4" man="1"/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65" t="s">
        <v>479</v>
      </c>
    </row>
    <row r="2" spans="1:5" s="198" customFormat="1" ht="25.5" customHeight="1" thickBot="1">
      <c r="A2" s="76" t="s">
        <v>439</v>
      </c>
      <c r="B2" s="495" t="s">
        <v>124</v>
      </c>
      <c r="C2" s="496"/>
      <c r="D2" s="497"/>
      <c r="E2" s="277" t="s">
        <v>43</v>
      </c>
    </row>
    <row r="3" spans="1:5" s="198" customFormat="1" ht="24.75" thickBot="1">
      <c r="A3" s="76" t="s">
        <v>121</v>
      </c>
      <c r="B3" s="495" t="s">
        <v>316</v>
      </c>
      <c r="C3" s="496"/>
      <c r="D3" s="497"/>
      <c r="E3" s="277" t="s">
        <v>42</v>
      </c>
    </row>
    <row r="4" spans="1:5" s="199" customFormat="1" ht="15.75" customHeight="1" thickBot="1">
      <c r="A4" s="86"/>
      <c r="B4" s="86"/>
      <c r="C4" s="87"/>
      <c r="D4" s="54"/>
      <c r="E4" s="87" t="str">
        <f>'5.3. sz. mell'!E4</f>
        <v>Forintban!</v>
      </c>
    </row>
    <row r="5" spans="1:5" ht="24.75" thickBot="1">
      <c r="A5" s="157" t="s">
        <v>122</v>
      </c>
      <c r="B5" s="88" t="s">
        <v>491</v>
      </c>
      <c r="C5" s="302" t="s">
        <v>416</v>
      </c>
      <c r="D5" s="302" t="s">
        <v>471</v>
      </c>
      <c r="E5" s="303" t="str">
        <f>+CONCATENATE(LEFT(ÖSSZEFÜGGÉSEK!A7,4),"……….",CHAR(10),"Módosítás utáni")</f>
        <v>……….
Módosítás utáni</v>
      </c>
    </row>
    <row r="6" spans="1:5" s="200" customFormat="1" ht="12.75" customHeight="1" thickBot="1">
      <c r="A6" s="77" t="s">
        <v>382</v>
      </c>
      <c r="B6" s="78" t="s">
        <v>383</v>
      </c>
      <c r="C6" s="78" t="s">
        <v>384</v>
      </c>
      <c r="D6" s="269" t="s">
        <v>386</v>
      </c>
      <c r="E6" s="313" t="s">
        <v>483</v>
      </c>
    </row>
    <row r="7" spans="1:5" s="200" customFormat="1" ht="15.75" customHeight="1" thickBot="1">
      <c r="A7" s="491" t="s">
        <v>39</v>
      </c>
      <c r="B7" s="492"/>
      <c r="C7" s="492"/>
      <c r="D7" s="492"/>
      <c r="E7" s="493"/>
    </row>
    <row r="8" spans="1:5" s="137" customFormat="1" ht="12" customHeight="1" thickBot="1">
      <c r="A8" s="77" t="s">
        <v>7</v>
      </c>
      <c r="B8" s="89" t="s">
        <v>404</v>
      </c>
      <c r="C8" s="111">
        <f>SUM(C9:C19)</f>
        <v>0</v>
      </c>
      <c r="D8" s="111">
        <f>SUM(D9:D19)</f>
        <v>0</v>
      </c>
      <c r="E8" s="132">
        <f>SUM(E9:E19)</f>
        <v>0</v>
      </c>
    </row>
    <row r="9" spans="1:5" s="137" customFormat="1" ht="12" customHeight="1">
      <c r="A9" s="193" t="s">
        <v>63</v>
      </c>
      <c r="B9" s="8" t="s">
        <v>171</v>
      </c>
      <c r="C9" s="254"/>
      <c r="D9" s="254"/>
      <c r="E9" s="304">
        <f>C9+D9</f>
        <v>0</v>
      </c>
    </row>
    <row r="10" spans="1:5" s="137" customFormat="1" ht="12" customHeight="1">
      <c r="A10" s="194" t="s">
        <v>64</v>
      </c>
      <c r="B10" s="6" t="s">
        <v>172</v>
      </c>
      <c r="C10" s="109"/>
      <c r="D10" s="245"/>
      <c r="E10" s="295">
        <f aca="true" t="shared" si="0" ref="E10:E25">C10+D10</f>
        <v>0</v>
      </c>
    </row>
    <row r="11" spans="1:5" s="137" customFormat="1" ht="12" customHeight="1">
      <c r="A11" s="194" t="s">
        <v>65</v>
      </c>
      <c r="B11" s="6" t="s">
        <v>173</v>
      </c>
      <c r="C11" s="109"/>
      <c r="D11" s="245"/>
      <c r="E11" s="295">
        <f t="shared" si="0"/>
        <v>0</v>
      </c>
    </row>
    <row r="12" spans="1:5" s="137" customFormat="1" ht="12" customHeight="1">
      <c r="A12" s="194" t="s">
        <v>66</v>
      </c>
      <c r="B12" s="6" t="s">
        <v>174</v>
      </c>
      <c r="C12" s="109"/>
      <c r="D12" s="245"/>
      <c r="E12" s="295">
        <f t="shared" si="0"/>
        <v>0</v>
      </c>
    </row>
    <row r="13" spans="1:5" s="137" customFormat="1" ht="12" customHeight="1">
      <c r="A13" s="194" t="s">
        <v>83</v>
      </c>
      <c r="B13" s="6" t="s">
        <v>175</v>
      </c>
      <c r="C13" s="109"/>
      <c r="D13" s="245"/>
      <c r="E13" s="295">
        <f t="shared" si="0"/>
        <v>0</v>
      </c>
    </row>
    <row r="14" spans="1:5" s="137" customFormat="1" ht="12" customHeight="1">
      <c r="A14" s="194" t="s">
        <v>67</v>
      </c>
      <c r="B14" s="6" t="s">
        <v>298</v>
      </c>
      <c r="C14" s="109"/>
      <c r="D14" s="245"/>
      <c r="E14" s="295">
        <f t="shared" si="0"/>
        <v>0</v>
      </c>
    </row>
    <row r="15" spans="1:5" s="137" customFormat="1" ht="12" customHeight="1">
      <c r="A15" s="194" t="s">
        <v>68</v>
      </c>
      <c r="B15" s="5" t="s">
        <v>299</v>
      </c>
      <c r="C15" s="109"/>
      <c r="D15" s="245"/>
      <c r="E15" s="295">
        <f t="shared" si="0"/>
        <v>0</v>
      </c>
    </row>
    <row r="16" spans="1:5" s="137" customFormat="1" ht="12" customHeight="1">
      <c r="A16" s="194" t="s">
        <v>75</v>
      </c>
      <c r="B16" s="6" t="s">
        <v>178</v>
      </c>
      <c r="C16" s="252"/>
      <c r="D16" s="281"/>
      <c r="E16" s="296">
        <f t="shared" si="0"/>
        <v>0</v>
      </c>
    </row>
    <row r="17" spans="1:5" s="201" customFormat="1" ht="12" customHeight="1">
      <c r="A17" s="194" t="s">
        <v>76</v>
      </c>
      <c r="B17" s="6" t="s">
        <v>179</v>
      </c>
      <c r="C17" s="109"/>
      <c r="D17" s="245"/>
      <c r="E17" s="295">
        <f t="shared" si="0"/>
        <v>0</v>
      </c>
    </row>
    <row r="18" spans="1:5" s="201" customFormat="1" ht="12" customHeight="1">
      <c r="A18" s="194" t="s">
        <v>77</v>
      </c>
      <c r="B18" s="6" t="s">
        <v>331</v>
      </c>
      <c r="C18" s="110"/>
      <c r="D18" s="246"/>
      <c r="E18" s="305">
        <f t="shared" si="0"/>
        <v>0</v>
      </c>
    </row>
    <row r="19" spans="1:5" s="201" customFormat="1" ht="12" customHeight="1" thickBot="1">
      <c r="A19" s="194" t="s">
        <v>78</v>
      </c>
      <c r="B19" s="5" t="s">
        <v>180</v>
      </c>
      <c r="C19" s="110"/>
      <c r="D19" s="246"/>
      <c r="E19" s="305">
        <f t="shared" si="0"/>
        <v>0</v>
      </c>
    </row>
    <row r="20" spans="1:5" s="137" customFormat="1" ht="12" customHeight="1" thickBot="1">
      <c r="A20" s="77" t="s">
        <v>8</v>
      </c>
      <c r="B20" s="89" t="s">
        <v>300</v>
      </c>
      <c r="C20" s="111">
        <f>SUM(C21:C23)</f>
        <v>0</v>
      </c>
      <c r="D20" s="247">
        <f>SUM(D21:D23)</f>
        <v>0</v>
      </c>
      <c r="E20" s="132">
        <f>SUM(E21:E23)</f>
        <v>0</v>
      </c>
    </row>
    <row r="21" spans="1:5" s="201" customFormat="1" ht="12" customHeight="1">
      <c r="A21" s="194" t="s">
        <v>69</v>
      </c>
      <c r="B21" s="7" t="s">
        <v>153</v>
      </c>
      <c r="C21" s="109"/>
      <c r="D21" s="245"/>
      <c r="E21" s="295">
        <f t="shared" si="0"/>
        <v>0</v>
      </c>
    </row>
    <row r="22" spans="1:5" s="201" customFormat="1" ht="12" customHeight="1">
      <c r="A22" s="194" t="s">
        <v>70</v>
      </c>
      <c r="B22" s="6" t="s">
        <v>301</v>
      </c>
      <c r="C22" s="109"/>
      <c r="D22" s="245"/>
      <c r="E22" s="295">
        <f t="shared" si="0"/>
        <v>0</v>
      </c>
    </row>
    <row r="23" spans="1:5" s="201" customFormat="1" ht="12" customHeight="1">
      <c r="A23" s="194" t="s">
        <v>71</v>
      </c>
      <c r="B23" s="6" t="s">
        <v>302</v>
      </c>
      <c r="C23" s="109"/>
      <c r="D23" s="245"/>
      <c r="E23" s="295">
        <f t="shared" si="0"/>
        <v>0</v>
      </c>
    </row>
    <row r="24" spans="1:5" s="201" customFormat="1" ht="12" customHeight="1" thickBot="1">
      <c r="A24" s="194" t="s">
        <v>72</v>
      </c>
      <c r="B24" s="6" t="s">
        <v>409</v>
      </c>
      <c r="C24" s="109"/>
      <c r="D24" s="245"/>
      <c r="E24" s="295">
        <f t="shared" si="0"/>
        <v>0</v>
      </c>
    </row>
    <row r="25" spans="1:5" s="201" customFormat="1" ht="12" customHeight="1" thickBot="1">
      <c r="A25" s="79" t="s">
        <v>9</v>
      </c>
      <c r="B25" s="60" t="s">
        <v>99</v>
      </c>
      <c r="C25" s="278"/>
      <c r="D25" s="280"/>
      <c r="E25" s="132">
        <f t="shared" si="0"/>
        <v>0</v>
      </c>
    </row>
    <row r="26" spans="1:5" s="201" customFormat="1" ht="12" customHeight="1" thickBot="1">
      <c r="A26" s="79" t="s">
        <v>10</v>
      </c>
      <c r="B26" s="60" t="s">
        <v>303</v>
      </c>
      <c r="C26" s="111">
        <f>+C27+C28</f>
        <v>0</v>
      </c>
      <c r="D26" s="247">
        <f>+D27+D28</f>
        <v>0</v>
      </c>
      <c r="E26" s="132">
        <f>+E27+E28+E29</f>
        <v>0</v>
      </c>
    </row>
    <row r="27" spans="1:5" s="201" customFormat="1" ht="12" customHeight="1">
      <c r="A27" s="195" t="s">
        <v>162</v>
      </c>
      <c r="B27" s="196" t="s">
        <v>301</v>
      </c>
      <c r="C27" s="253"/>
      <c r="D27" s="62"/>
      <c r="E27" s="297">
        <f>C27+D27</f>
        <v>0</v>
      </c>
    </row>
    <row r="28" spans="1:5" s="201" customFormat="1" ht="12" customHeight="1">
      <c r="A28" s="195" t="s">
        <v>163</v>
      </c>
      <c r="B28" s="197" t="s">
        <v>304</v>
      </c>
      <c r="C28" s="112"/>
      <c r="D28" s="248"/>
      <c r="E28" s="295">
        <f>C28+D28</f>
        <v>0</v>
      </c>
    </row>
    <row r="29" spans="1:5" s="201" customFormat="1" ht="12" customHeight="1" thickBot="1">
      <c r="A29" s="194" t="s">
        <v>164</v>
      </c>
      <c r="B29" s="65" t="s">
        <v>410</v>
      </c>
      <c r="C29" s="52"/>
      <c r="D29" s="282"/>
      <c r="E29" s="305">
        <f>C29+D29</f>
        <v>0</v>
      </c>
    </row>
    <row r="30" spans="1:5" s="201" customFormat="1" ht="12" customHeight="1" thickBot="1">
      <c r="A30" s="79" t="s">
        <v>11</v>
      </c>
      <c r="B30" s="60" t="s">
        <v>305</v>
      </c>
      <c r="C30" s="111">
        <f>+C31+C32+C33</f>
        <v>0</v>
      </c>
      <c r="D30" s="247">
        <f>+D31+D32+D33</f>
        <v>0</v>
      </c>
      <c r="E30" s="309">
        <f>C30+D30</f>
        <v>0</v>
      </c>
    </row>
    <row r="31" spans="1:5" s="201" customFormat="1" ht="12" customHeight="1">
      <c r="A31" s="195" t="s">
        <v>56</v>
      </c>
      <c r="B31" s="196" t="s">
        <v>185</v>
      </c>
      <c r="C31" s="253"/>
      <c r="D31" s="62"/>
      <c r="E31" s="310">
        <f>+E32+E33+E34</f>
        <v>0</v>
      </c>
    </row>
    <row r="32" spans="1:5" s="201" customFormat="1" ht="12" customHeight="1">
      <c r="A32" s="195" t="s">
        <v>57</v>
      </c>
      <c r="B32" s="197" t="s">
        <v>186</v>
      </c>
      <c r="C32" s="112"/>
      <c r="D32" s="248"/>
      <c r="E32" s="297">
        <f>C32+D32</f>
        <v>0</v>
      </c>
    </row>
    <row r="33" spans="1:5" s="201" customFormat="1" ht="12" customHeight="1" thickBot="1">
      <c r="A33" s="194" t="s">
        <v>58</v>
      </c>
      <c r="B33" s="65" t="s">
        <v>187</v>
      </c>
      <c r="C33" s="52"/>
      <c r="D33" s="282"/>
      <c r="E33" s="293">
        <f>C33+D33</f>
        <v>0</v>
      </c>
    </row>
    <row r="34" spans="1:5" s="137" customFormat="1" ht="12" customHeight="1" thickBot="1">
      <c r="A34" s="79" t="s">
        <v>12</v>
      </c>
      <c r="B34" s="60" t="s">
        <v>273</v>
      </c>
      <c r="C34" s="278"/>
      <c r="D34" s="280"/>
      <c r="E34" s="311">
        <f>C34+D34</f>
        <v>0</v>
      </c>
    </row>
    <row r="35" spans="1:5" s="137" customFormat="1" ht="12" customHeight="1" thickBot="1">
      <c r="A35" s="79" t="s">
        <v>13</v>
      </c>
      <c r="B35" s="60" t="s">
        <v>306</v>
      </c>
      <c r="C35" s="278"/>
      <c r="D35" s="280"/>
      <c r="E35" s="132">
        <f>C35+D35</f>
        <v>0</v>
      </c>
    </row>
    <row r="36" spans="1:5" s="137" customFormat="1" ht="12" customHeight="1" thickBot="1">
      <c r="A36" s="77" t="s">
        <v>14</v>
      </c>
      <c r="B36" s="60" t="s">
        <v>411</v>
      </c>
      <c r="C36" s="111">
        <f>+C8+C20+C25+C26+C30+C34+C35</f>
        <v>0</v>
      </c>
      <c r="D36" s="247">
        <f>+D8+D20+D25+D26+D30+D34+D35</f>
        <v>0</v>
      </c>
      <c r="E36" s="132">
        <f>C36+D36</f>
        <v>0</v>
      </c>
    </row>
    <row r="37" spans="1:5" s="137" customFormat="1" ht="12" customHeight="1" thickBot="1">
      <c r="A37" s="90" t="s">
        <v>15</v>
      </c>
      <c r="B37" s="60" t="s">
        <v>308</v>
      </c>
      <c r="C37" s="111">
        <f>+C38+C39+C40</f>
        <v>0</v>
      </c>
      <c r="D37" s="247">
        <f>+D38+D39+D40</f>
        <v>0</v>
      </c>
      <c r="E37" s="132">
        <f>+E8+E20+E25+E26+E31+E35+E36</f>
        <v>0</v>
      </c>
    </row>
    <row r="38" spans="1:5" s="137" customFormat="1" ht="12" customHeight="1">
      <c r="A38" s="195" t="s">
        <v>309</v>
      </c>
      <c r="B38" s="196" t="s">
        <v>135</v>
      </c>
      <c r="C38" s="253"/>
      <c r="D38" s="62"/>
      <c r="E38" s="310">
        <f>+E39+E40+E41</f>
        <v>0</v>
      </c>
    </row>
    <row r="39" spans="1:5" s="137" customFormat="1" ht="12" customHeight="1">
      <c r="A39" s="195" t="s">
        <v>310</v>
      </c>
      <c r="B39" s="197" t="s">
        <v>2</v>
      </c>
      <c r="C39" s="112"/>
      <c r="D39" s="248"/>
      <c r="E39" s="297">
        <f>C39+D39</f>
        <v>0</v>
      </c>
    </row>
    <row r="40" spans="1:5" s="201" customFormat="1" ht="12" customHeight="1" thickBot="1">
      <c r="A40" s="194" t="s">
        <v>311</v>
      </c>
      <c r="B40" s="65" t="s">
        <v>312</v>
      </c>
      <c r="C40" s="52"/>
      <c r="D40" s="282"/>
      <c r="E40" s="293">
        <f>C40+D40</f>
        <v>0</v>
      </c>
    </row>
    <row r="41" spans="1:5" s="201" customFormat="1" ht="15" customHeight="1" thickBot="1">
      <c r="A41" s="90" t="s">
        <v>16</v>
      </c>
      <c r="B41" s="91" t="s">
        <v>313</v>
      </c>
      <c r="C41" s="279">
        <f>+C36+C37</f>
        <v>0</v>
      </c>
      <c r="D41" s="276">
        <f>+D36+D37</f>
        <v>0</v>
      </c>
      <c r="E41" s="311">
        <f>C41+D41</f>
        <v>0</v>
      </c>
    </row>
    <row r="42" spans="1:3" s="201" customFormat="1" ht="15" customHeight="1">
      <c r="A42" s="92"/>
      <c r="B42" s="93"/>
      <c r="C42" s="133"/>
    </row>
    <row r="43" spans="1:3" ht="13.5" thickBot="1">
      <c r="A43" s="94"/>
      <c r="B43" s="95"/>
      <c r="C43" s="134"/>
    </row>
    <row r="44" spans="1:5" s="200" customFormat="1" ht="16.5" customHeight="1" thickBot="1">
      <c r="A44" s="491" t="s">
        <v>40</v>
      </c>
      <c r="B44" s="492"/>
      <c r="C44" s="492"/>
      <c r="D44" s="492"/>
      <c r="E44" s="493"/>
    </row>
    <row r="45" spans="1:5" s="202" customFormat="1" ht="12" customHeight="1" thickBot="1">
      <c r="A45" s="79" t="s">
        <v>7</v>
      </c>
      <c r="B45" s="60" t="s">
        <v>314</v>
      </c>
      <c r="C45" s="111">
        <f>SUM(C46:C50)</f>
        <v>0</v>
      </c>
      <c r="D45" s="247">
        <f>SUM(D46:D50)</f>
        <v>0</v>
      </c>
      <c r="E45" s="132">
        <f>SUM(E46:E50)</f>
        <v>0</v>
      </c>
    </row>
    <row r="46" spans="1:5" ht="12" customHeight="1">
      <c r="A46" s="194" t="s">
        <v>63</v>
      </c>
      <c r="B46" s="7" t="s">
        <v>36</v>
      </c>
      <c r="C46" s="253"/>
      <c r="D46" s="62"/>
      <c r="E46" s="297">
        <f>C46+D46</f>
        <v>0</v>
      </c>
    </row>
    <row r="47" spans="1:5" ht="12" customHeight="1">
      <c r="A47" s="194" t="s">
        <v>64</v>
      </c>
      <c r="B47" s="6" t="s">
        <v>108</v>
      </c>
      <c r="C47" s="51"/>
      <c r="D47" s="63"/>
      <c r="E47" s="294">
        <f>C47+D47</f>
        <v>0</v>
      </c>
    </row>
    <row r="48" spans="1:5" ht="12" customHeight="1">
      <c r="A48" s="194" t="s">
        <v>65</v>
      </c>
      <c r="B48" s="6" t="s">
        <v>82</v>
      </c>
      <c r="C48" s="51"/>
      <c r="D48" s="63"/>
      <c r="E48" s="294">
        <f>C48+D48</f>
        <v>0</v>
      </c>
    </row>
    <row r="49" spans="1:5" ht="12" customHeight="1">
      <c r="A49" s="194" t="s">
        <v>66</v>
      </c>
      <c r="B49" s="6" t="s">
        <v>109</v>
      </c>
      <c r="C49" s="51"/>
      <c r="D49" s="63"/>
      <c r="E49" s="294">
        <f>C49+D49</f>
        <v>0</v>
      </c>
    </row>
    <row r="50" spans="1:5" ht="12" customHeight="1" thickBot="1">
      <c r="A50" s="194" t="s">
        <v>83</v>
      </c>
      <c r="B50" s="6" t="s">
        <v>110</v>
      </c>
      <c r="C50" s="51"/>
      <c r="D50" s="63"/>
      <c r="E50" s="294">
        <f>C50+D50</f>
        <v>0</v>
      </c>
    </row>
    <row r="51" spans="1:5" ht="12" customHeight="1" thickBot="1">
      <c r="A51" s="79" t="s">
        <v>8</v>
      </c>
      <c r="B51" s="60" t="s">
        <v>315</v>
      </c>
      <c r="C51" s="111">
        <f>SUM(C52:C54)</f>
        <v>0</v>
      </c>
      <c r="D51" s="247">
        <f>SUM(D52:D54)</f>
        <v>0</v>
      </c>
      <c r="E51" s="132">
        <f>SUM(E52:E54)</f>
        <v>0</v>
      </c>
    </row>
    <row r="52" spans="1:5" s="202" customFormat="1" ht="12" customHeight="1">
      <c r="A52" s="194" t="s">
        <v>69</v>
      </c>
      <c r="B52" s="7" t="s">
        <v>128</v>
      </c>
      <c r="C52" s="253"/>
      <c r="D52" s="62"/>
      <c r="E52" s="297">
        <f>C52+D52</f>
        <v>0</v>
      </c>
    </row>
    <row r="53" spans="1:5" ht="12" customHeight="1">
      <c r="A53" s="194" t="s">
        <v>70</v>
      </c>
      <c r="B53" s="6" t="s">
        <v>112</v>
      </c>
      <c r="C53" s="51"/>
      <c r="D53" s="63"/>
      <c r="E53" s="294">
        <f>C53+D53</f>
        <v>0</v>
      </c>
    </row>
    <row r="54" spans="1:5" ht="12" customHeight="1">
      <c r="A54" s="194" t="s">
        <v>71</v>
      </c>
      <c r="B54" s="6" t="s">
        <v>41</v>
      </c>
      <c r="C54" s="51"/>
      <c r="D54" s="63"/>
      <c r="E54" s="294">
        <f>C54+D54</f>
        <v>0</v>
      </c>
    </row>
    <row r="55" spans="1:5" ht="12" customHeight="1" thickBot="1">
      <c r="A55" s="194" t="s">
        <v>72</v>
      </c>
      <c r="B55" s="6" t="s">
        <v>408</v>
      </c>
      <c r="C55" s="51"/>
      <c r="D55" s="63"/>
      <c r="E55" s="294">
        <f>C55+D55</f>
        <v>0</v>
      </c>
    </row>
    <row r="56" spans="1:5" ht="15" customHeight="1" thickBot="1">
      <c r="A56" s="79" t="s">
        <v>9</v>
      </c>
      <c r="B56" s="60" t="s">
        <v>4</v>
      </c>
      <c r="C56" s="278"/>
      <c r="D56" s="280"/>
      <c r="E56" s="132">
        <f>C56+D56</f>
        <v>0</v>
      </c>
    </row>
    <row r="57" spans="1:5" ht="13.5" thickBot="1">
      <c r="A57" s="79" t="s">
        <v>10</v>
      </c>
      <c r="B57" s="96" t="s">
        <v>412</v>
      </c>
      <c r="C57" s="279">
        <f>+C45+C51+C56</f>
        <v>0</v>
      </c>
      <c r="D57" s="276">
        <f>+D45+D51+D56</f>
        <v>0</v>
      </c>
      <c r="E57" s="135">
        <f>+E45+E51+E56</f>
        <v>0</v>
      </c>
    </row>
    <row r="58" spans="3:5" ht="15" customHeight="1" thickBot="1">
      <c r="C58" s="136"/>
      <c r="E58" s="136"/>
    </row>
    <row r="59" spans="1:5" ht="14.25" customHeight="1" thickBot="1">
      <c r="A59" s="99" t="s">
        <v>403</v>
      </c>
      <c r="B59" s="100"/>
      <c r="C59" s="274"/>
      <c r="D59" s="274"/>
      <c r="E59" s="290">
        <f>C59+D59</f>
        <v>0</v>
      </c>
    </row>
    <row r="60" spans="1:5" ht="13.5" thickBot="1">
      <c r="A60" s="99" t="s">
        <v>123</v>
      </c>
      <c r="B60" s="100"/>
      <c r="C60" s="274"/>
      <c r="D60" s="274"/>
      <c r="E60" s="290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65" t="s">
        <v>480</v>
      </c>
    </row>
    <row r="2" spans="1:5" s="198" customFormat="1" ht="25.5" customHeight="1" thickBot="1">
      <c r="A2" s="76" t="s">
        <v>439</v>
      </c>
      <c r="B2" s="495" t="s">
        <v>124</v>
      </c>
      <c r="C2" s="496"/>
      <c r="D2" s="497"/>
      <c r="E2" s="277" t="s">
        <v>43</v>
      </c>
    </row>
    <row r="3" spans="1:5" s="198" customFormat="1" ht="24.75" thickBot="1">
      <c r="A3" s="76" t="s">
        <v>121</v>
      </c>
      <c r="B3" s="495" t="s">
        <v>317</v>
      </c>
      <c r="C3" s="496"/>
      <c r="D3" s="497"/>
      <c r="E3" s="277" t="s">
        <v>43</v>
      </c>
    </row>
    <row r="4" spans="1:5" s="199" customFormat="1" ht="15.75" customHeight="1" thickBot="1">
      <c r="A4" s="86"/>
      <c r="B4" s="86"/>
      <c r="C4" s="87"/>
      <c r="D4" s="54"/>
      <c r="E4" s="87" t="str">
        <f>'5.3.1. sz. mell'!E4</f>
        <v>Forintban!</v>
      </c>
    </row>
    <row r="5" spans="1:5" ht="24.75" thickBot="1">
      <c r="A5" s="157" t="s">
        <v>122</v>
      </c>
      <c r="B5" s="88" t="s">
        <v>491</v>
      </c>
      <c r="C5" s="302" t="s">
        <v>416</v>
      </c>
      <c r="D5" s="302" t="s">
        <v>471</v>
      </c>
      <c r="E5" s="303" t="str">
        <f>+CONCATENATE(LEFT(ÖSSZEFÜGGÉSEK!A7,4),"……….",CHAR(10),"Módosítás utáni")</f>
        <v>……….
Módosítás utáni</v>
      </c>
    </row>
    <row r="6" spans="1:5" s="200" customFormat="1" ht="12.75" customHeight="1" thickBot="1">
      <c r="A6" s="77" t="s">
        <v>382</v>
      </c>
      <c r="B6" s="78" t="s">
        <v>383</v>
      </c>
      <c r="C6" s="78" t="s">
        <v>384</v>
      </c>
      <c r="D6" s="269" t="s">
        <v>386</v>
      </c>
      <c r="E6" s="313" t="s">
        <v>483</v>
      </c>
    </row>
    <row r="7" spans="1:5" s="200" customFormat="1" ht="15.75" customHeight="1" thickBot="1">
      <c r="A7" s="491" t="s">
        <v>39</v>
      </c>
      <c r="B7" s="492"/>
      <c r="C7" s="492"/>
      <c r="D7" s="492"/>
      <c r="E7" s="493"/>
    </row>
    <row r="8" spans="1:5" s="137" customFormat="1" ht="12" customHeight="1" thickBot="1">
      <c r="A8" s="77" t="s">
        <v>7</v>
      </c>
      <c r="B8" s="89" t="s">
        <v>404</v>
      </c>
      <c r="C8" s="111">
        <f>SUM(C9:C19)</f>
        <v>0</v>
      </c>
      <c r="D8" s="111">
        <f>SUM(D9:D19)</f>
        <v>0</v>
      </c>
      <c r="E8" s="132">
        <f>SUM(E9:E19)</f>
        <v>0</v>
      </c>
    </row>
    <row r="9" spans="1:5" s="137" customFormat="1" ht="12" customHeight="1">
      <c r="A9" s="193" t="s">
        <v>63</v>
      </c>
      <c r="B9" s="8" t="s">
        <v>171</v>
      </c>
      <c r="C9" s="254"/>
      <c r="D9" s="254"/>
      <c r="E9" s="304">
        <f>C9+D9</f>
        <v>0</v>
      </c>
    </row>
    <row r="10" spans="1:5" s="137" customFormat="1" ht="12" customHeight="1">
      <c r="A10" s="194" t="s">
        <v>64</v>
      </c>
      <c r="B10" s="6" t="s">
        <v>172</v>
      </c>
      <c r="C10" s="109"/>
      <c r="D10" s="245"/>
      <c r="E10" s="295">
        <f aca="true" t="shared" si="0" ref="E10:E25">C10+D10</f>
        <v>0</v>
      </c>
    </row>
    <row r="11" spans="1:5" s="137" customFormat="1" ht="12" customHeight="1">
      <c r="A11" s="194" t="s">
        <v>65</v>
      </c>
      <c r="B11" s="6" t="s">
        <v>173</v>
      </c>
      <c r="C11" s="109"/>
      <c r="D11" s="245"/>
      <c r="E11" s="295">
        <f t="shared" si="0"/>
        <v>0</v>
      </c>
    </row>
    <row r="12" spans="1:5" s="137" customFormat="1" ht="12" customHeight="1">
      <c r="A12" s="194" t="s">
        <v>66</v>
      </c>
      <c r="B12" s="6" t="s">
        <v>174</v>
      </c>
      <c r="C12" s="109"/>
      <c r="D12" s="245"/>
      <c r="E12" s="295">
        <f t="shared" si="0"/>
        <v>0</v>
      </c>
    </row>
    <row r="13" spans="1:5" s="137" customFormat="1" ht="12" customHeight="1">
      <c r="A13" s="194" t="s">
        <v>83</v>
      </c>
      <c r="B13" s="6" t="s">
        <v>175</v>
      </c>
      <c r="C13" s="109"/>
      <c r="D13" s="245"/>
      <c r="E13" s="295">
        <f t="shared" si="0"/>
        <v>0</v>
      </c>
    </row>
    <row r="14" spans="1:5" s="137" customFormat="1" ht="12" customHeight="1">
      <c r="A14" s="194" t="s">
        <v>67</v>
      </c>
      <c r="B14" s="6" t="s">
        <v>298</v>
      </c>
      <c r="C14" s="109"/>
      <c r="D14" s="245"/>
      <c r="E14" s="295">
        <f t="shared" si="0"/>
        <v>0</v>
      </c>
    </row>
    <row r="15" spans="1:5" s="137" customFormat="1" ht="12" customHeight="1">
      <c r="A15" s="194" t="s">
        <v>68</v>
      </c>
      <c r="B15" s="5" t="s">
        <v>299</v>
      </c>
      <c r="C15" s="109"/>
      <c r="D15" s="245"/>
      <c r="E15" s="295">
        <f t="shared" si="0"/>
        <v>0</v>
      </c>
    </row>
    <row r="16" spans="1:5" s="137" customFormat="1" ht="12" customHeight="1">
      <c r="A16" s="194" t="s">
        <v>75</v>
      </c>
      <c r="B16" s="6" t="s">
        <v>178</v>
      </c>
      <c r="C16" s="252"/>
      <c r="D16" s="281"/>
      <c r="E16" s="296">
        <f t="shared" si="0"/>
        <v>0</v>
      </c>
    </row>
    <row r="17" spans="1:5" s="201" customFormat="1" ht="12" customHeight="1">
      <c r="A17" s="194" t="s">
        <v>76</v>
      </c>
      <c r="B17" s="6" t="s">
        <v>179</v>
      </c>
      <c r="C17" s="109"/>
      <c r="D17" s="245"/>
      <c r="E17" s="295">
        <f t="shared" si="0"/>
        <v>0</v>
      </c>
    </row>
    <row r="18" spans="1:5" s="201" customFormat="1" ht="12" customHeight="1">
      <c r="A18" s="194" t="s">
        <v>77</v>
      </c>
      <c r="B18" s="6" t="s">
        <v>331</v>
      </c>
      <c r="C18" s="110"/>
      <c r="D18" s="246"/>
      <c r="E18" s="305">
        <f t="shared" si="0"/>
        <v>0</v>
      </c>
    </row>
    <row r="19" spans="1:5" s="201" customFormat="1" ht="12" customHeight="1" thickBot="1">
      <c r="A19" s="194" t="s">
        <v>78</v>
      </c>
      <c r="B19" s="5" t="s">
        <v>180</v>
      </c>
      <c r="C19" s="110"/>
      <c r="D19" s="246"/>
      <c r="E19" s="305">
        <f t="shared" si="0"/>
        <v>0</v>
      </c>
    </row>
    <row r="20" spans="1:5" s="137" customFormat="1" ht="12" customHeight="1" thickBot="1">
      <c r="A20" s="77" t="s">
        <v>8</v>
      </c>
      <c r="B20" s="89" t="s">
        <v>300</v>
      </c>
      <c r="C20" s="111">
        <f>SUM(C21:C23)</f>
        <v>0</v>
      </c>
      <c r="D20" s="247">
        <f>SUM(D21:D23)</f>
        <v>0</v>
      </c>
      <c r="E20" s="132">
        <f>SUM(E21:E23)</f>
        <v>0</v>
      </c>
    </row>
    <row r="21" spans="1:5" s="201" customFormat="1" ht="12" customHeight="1">
      <c r="A21" s="194" t="s">
        <v>69</v>
      </c>
      <c r="B21" s="7" t="s">
        <v>153</v>
      </c>
      <c r="C21" s="109"/>
      <c r="D21" s="245"/>
      <c r="E21" s="295">
        <f t="shared" si="0"/>
        <v>0</v>
      </c>
    </row>
    <row r="22" spans="1:5" s="201" customFormat="1" ht="12" customHeight="1">
      <c r="A22" s="194" t="s">
        <v>70</v>
      </c>
      <c r="B22" s="6" t="s">
        <v>301</v>
      </c>
      <c r="C22" s="109"/>
      <c r="D22" s="245"/>
      <c r="E22" s="295">
        <f t="shared" si="0"/>
        <v>0</v>
      </c>
    </row>
    <row r="23" spans="1:5" s="201" customFormat="1" ht="12" customHeight="1">
      <c r="A23" s="194" t="s">
        <v>71</v>
      </c>
      <c r="B23" s="6" t="s">
        <v>302</v>
      </c>
      <c r="C23" s="109"/>
      <c r="D23" s="245"/>
      <c r="E23" s="295">
        <f t="shared" si="0"/>
        <v>0</v>
      </c>
    </row>
    <row r="24" spans="1:5" s="201" customFormat="1" ht="12" customHeight="1" thickBot="1">
      <c r="A24" s="194" t="s">
        <v>72</v>
      </c>
      <c r="B24" s="6" t="s">
        <v>409</v>
      </c>
      <c r="C24" s="109"/>
      <c r="D24" s="245"/>
      <c r="E24" s="295">
        <f t="shared" si="0"/>
        <v>0</v>
      </c>
    </row>
    <row r="25" spans="1:5" s="201" customFormat="1" ht="12" customHeight="1" thickBot="1">
      <c r="A25" s="79" t="s">
        <v>9</v>
      </c>
      <c r="B25" s="60" t="s">
        <v>99</v>
      </c>
      <c r="C25" s="278"/>
      <c r="D25" s="280"/>
      <c r="E25" s="132">
        <f t="shared" si="0"/>
        <v>0</v>
      </c>
    </row>
    <row r="26" spans="1:5" s="201" customFormat="1" ht="12" customHeight="1" thickBot="1">
      <c r="A26" s="79" t="s">
        <v>10</v>
      </c>
      <c r="B26" s="60" t="s">
        <v>303</v>
      </c>
      <c r="C26" s="111">
        <f>+C27+C28</f>
        <v>0</v>
      </c>
      <c r="D26" s="247">
        <f>+D27+D28</f>
        <v>0</v>
      </c>
      <c r="E26" s="132">
        <f>+E27+E28+E29</f>
        <v>0</v>
      </c>
    </row>
    <row r="27" spans="1:5" s="201" customFormat="1" ht="12" customHeight="1">
      <c r="A27" s="195" t="s">
        <v>162</v>
      </c>
      <c r="B27" s="196" t="s">
        <v>301</v>
      </c>
      <c r="C27" s="253"/>
      <c r="D27" s="62"/>
      <c r="E27" s="297">
        <f>C27+D27</f>
        <v>0</v>
      </c>
    </row>
    <row r="28" spans="1:5" s="201" customFormat="1" ht="12" customHeight="1">
      <c r="A28" s="195" t="s">
        <v>163</v>
      </c>
      <c r="B28" s="197" t="s">
        <v>304</v>
      </c>
      <c r="C28" s="112"/>
      <c r="D28" s="248"/>
      <c r="E28" s="295">
        <f>C28+D28</f>
        <v>0</v>
      </c>
    </row>
    <row r="29" spans="1:5" s="201" customFormat="1" ht="12" customHeight="1" thickBot="1">
      <c r="A29" s="194" t="s">
        <v>164</v>
      </c>
      <c r="B29" s="65" t="s">
        <v>410</v>
      </c>
      <c r="C29" s="52"/>
      <c r="D29" s="282"/>
      <c r="E29" s="305">
        <f>C29+D29</f>
        <v>0</v>
      </c>
    </row>
    <row r="30" spans="1:5" s="201" customFormat="1" ht="12" customHeight="1" thickBot="1">
      <c r="A30" s="79" t="s">
        <v>11</v>
      </c>
      <c r="B30" s="60" t="s">
        <v>305</v>
      </c>
      <c r="C30" s="111">
        <f>+C31+C32+C33</f>
        <v>0</v>
      </c>
      <c r="D30" s="247">
        <f>+D31+D32+D33</f>
        <v>0</v>
      </c>
      <c r="E30" s="309">
        <f>C30+D30</f>
        <v>0</v>
      </c>
    </row>
    <row r="31" spans="1:5" s="201" customFormat="1" ht="12" customHeight="1">
      <c r="A31" s="195" t="s">
        <v>56</v>
      </c>
      <c r="B31" s="196" t="s">
        <v>185</v>
      </c>
      <c r="C31" s="253"/>
      <c r="D31" s="62"/>
      <c r="E31" s="310">
        <f>+E32+E33+E34</f>
        <v>0</v>
      </c>
    </row>
    <row r="32" spans="1:5" s="201" customFormat="1" ht="12" customHeight="1">
      <c r="A32" s="195" t="s">
        <v>57</v>
      </c>
      <c r="B32" s="197" t="s">
        <v>186</v>
      </c>
      <c r="C32" s="112"/>
      <c r="D32" s="248"/>
      <c r="E32" s="297">
        <f>C32+D32</f>
        <v>0</v>
      </c>
    </row>
    <row r="33" spans="1:5" s="201" customFormat="1" ht="12" customHeight="1" thickBot="1">
      <c r="A33" s="194" t="s">
        <v>58</v>
      </c>
      <c r="B33" s="65" t="s">
        <v>187</v>
      </c>
      <c r="C33" s="52"/>
      <c r="D33" s="282"/>
      <c r="E33" s="293">
        <f>C33+D33</f>
        <v>0</v>
      </c>
    </row>
    <row r="34" spans="1:5" s="137" customFormat="1" ht="12" customHeight="1" thickBot="1">
      <c r="A34" s="79" t="s">
        <v>12</v>
      </c>
      <c r="B34" s="60" t="s">
        <v>273</v>
      </c>
      <c r="C34" s="278"/>
      <c r="D34" s="280"/>
      <c r="E34" s="311">
        <f>C34+D34</f>
        <v>0</v>
      </c>
    </row>
    <row r="35" spans="1:5" s="137" customFormat="1" ht="12" customHeight="1" thickBot="1">
      <c r="A35" s="79" t="s">
        <v>13</v>
      </c>
      <c r="B35" s="60" t="s">
        <v>306</v>
      </c>
      <c r="C35" s="278"/>
      <c r="D35" s="280"/>
      <c r="E35" s="132">
        <f>C35+D35</f>
        <v>0</v>
      </c>
    </row>
    <row r="36" spans="1:5" s="137" customFormat="1" ht="12" customHeight="1" thickBot="1">
      <c r="A36" s="77" t="s">
        <v>14</v>
      </c>
      <c r="B36" s="60" t="s">
        <v>411</v>
      </c>
      <c r="C36" s="111">
        <f>+C8+C20+C25+C26+C30+C34+C35</f>
        <v>0</v>
      </c>
      <c r="D36" s="247">
        <f>+D8+D20+D25+D26+D30+D34+D35</f>
        <v>0</v>
      </c>
      <c r="E36" s="132">
        <f>C36+D36</f>
        <v>0</v>
      </c>
    </row>
    <row r="37" spans="1:5" s="137" customFormat="1" ht="12" customHeight="1" thickBot="1">
      <c r="A37" s="90" t="s">
        <v>15</v>
      </c>
      <c r="B37" s="60" t="s">
        <v>308</v>
      </c>
      <c r="C37" s="111">
        <f>+C38+C39+C40</f>
        <v>0</v>
      </c>
      <c r="D37" s="247">
        <f>+D38+D39+D40</f>
        <v>0</v>
      </c>
      <c r="E37" s="132">
        <f>+E8+E20+E25+E26+E31+E35+E36</f>
        <v>0</v>
      </c>
    </row>
    <row r="38" spans="1:5" s="137" customFormat="1" ht="12" customHeight="1">
      <c r="A38" s="195" t="s">
        <v>309</v>
      </c>
      <c r="B38" s="196" t="s">
        <v>135</v>
      </c>
      <c r="C38" s="253"/>
      <c r="D38" s="62"/>
      <c r="E38" s="310">
        <f>+E39+E40+E41</f>
        <v>0</v>
      </c>
    </row>
    <row r="39" spans="1:5" s="137" customFormat="1" ht="12" customHeight="1">
      <c r="A39" s="195" t="s">
        <v>310</v>
      </c>
      <c r="B39" s="197" t="s">
        <v>2</v>
      </c>
      <c r="C39" s="112"/>
      <c r="D39" s="248"/>
      <c r="E39" s="297">
        <f>C39+D39</f>
        <v>0</v>
      </c>
    </row>
    <row r="40" spans="1:5" s="201" customFormat="1" ht="12" customHeight="1" thickBot="1">
      <c r="A40" s="194" t="s">
        <v>311</v>
      </c>
      <c r="B40" s="65" t="s">
        <v>312</v>
      </c>
      <c r="C40" s="52"/>
      <c r="D40" s="282"/>
      <c r="E40" s="293">
        <f>C40+D40</f>
        <v>0</v>
      </c>
    </row>
    <row r="41" spans="1:5" s="201" customFormat="1" ht="15" customHeight="1" thickBot="1">
      <c r="A41" s="90" t="s">
        <v>16</v>
      </c>
      <c r="B41" s="91" t="s">
        <v>313</v>
      </c>
      <c r="C41" s="279">
        <f>+C36+C37</f>
        <v>0</v>
      </c>
      <c r="D41" s="276">
        <f>+D36+D37</f>
        <v>0</v>
      </c>
      <c r="E41" s="311">
        <f>C41+D41</f>
        <v>0</v>
      </c>
    </row>
    <row r="42" spans="1:3" s="201" customFormat="1" ht="15" customHeight="1">
      <c r="A42" s="92"/>
      <c r="B42" s="93"/>
      <c r="C42" s="133"/>
    </row>
    <row r="43" spans="1:3" ht="13.5" thickBot="1">
      <c r="A43" s="94"/>
      <c r="B43" s="95"/>
      <c r="C43" s="134"/>
    </row>
    <row r="44" spans="1:5" s="200" customFormat="1" ht="16.5" customHeight="1" thickBot="1">
      <c r="A44" s="491" t="s">
        <v>40</v>
      </c>
      <c r="B44" s="492"/>
      <c r="C44" s="492"/>
      <c r="D44" s="492"/>
      <c r="E44" s="493"/>
    </row>
    <row r="45" spans="1:5" s="202" customFormat="1" ht="12" customHeight="1" thickBot="1">
      <c r="A45" s="79" t="s">
        <v>7</v>
      </c>
      <c r="B45" s="60" t="s">
        <v>314</v>
      </c>
      <c r="C45" s="111">
        <f>SUM(C46:C50)</f>
        <v>0</v>
      </c>
      <c r="D45" s="247">
        <f>SUM(D46:D50)</f>
        <v>0</v>
      </c>
      <c r="E45" s="132">
        <f>SUM(E46:E50)</f>
        <v>0</v>
      </c>
    </row>
    <row r="46" spans="1:5" ht="12" customHeight="1">
      <c r="A46" s="194" t="s">
        <v>63</v>
      </c>
      <c r="B46" s="7" t="s">
        <v>36</v>
      </c>
      <c r="C46" s="253"/>
      <c r="D46" s="62"/>
      <c r="E46" s="297">
        <f>C46+D46</f>
        <v>0</v>
      </c>
    </row>
    <row r="47" spans="1:5" ht="12" customHeight="1">
      <c r="A47" s="194" t="s">
        <v>64</v>
      </c>
      <c r="B47" s="6" t="s">
        <v>108</v>
      </c>
      <c r="C47" s="51"/>
      <c r="D47" s="63"/>
      <c r="E47" s="294">
        <f>C47+D47</f>
        <v>0</v>
      </c>
    </row>
    <row r="48" spans="1:5" ht="12" customHeight="1">
      <c r="A48" s="194" t="s">
        <v>65</v>
      </c>
      <c r="B48" s="6" t="s">
        <v>82</v>
      </c>
      <c r="C48" s="51"/>
      <c r="D48" s="63"/>
      <c r="E48" s="294">
        <f>C48+D48</f>
        <v>0</v>
      </c>
    </row>
    <row r="49" spans="1:5" ht="12" customHeight="1">
      <c r="A49" s="194" t="s">
        <v>66</v>
      </c>
      <c r="B49" s="6" t="s">
        <v>109</v>
      </c>
      <c r="C49" s="51"/>
      <c r="D49" s="63"/>
      <c r="E49" s="294">
        <f>C49+D49</f>
        <v>0</v>
      </c>
    </row>
    <row r="50" spans="1:5" ht="12" customHeight="1" thickBot="1">
      <c r="A50" s="194" t="s">
        <v>83</v>
      </c>
      <c r="B50" s="6" t="s">
        <v>110</v>
      </c>
      <c r="C50" s="51"/>
      <c r="D50" s="63"/>
      <c r="E50" s="294">
        <f>C50+D50</f>
        <v>0</v>
      </c>
    </row>
    <row r="51" spans="1:5" ht="12" customHeight="1" thickBot="1">
      <c r="A51" s="79" t="s">
        <v>8</v>
      </c>
      <c r="B51" s="60" t="s">
        <v>315</v>
      </c>
      <c r="C51" s="111">
        <f>SUM(C52:C54)</f>
        <v>0</v>
      </c>
      <c r="D51" s="247">
        <f>SUM(D52:D54)</f>
        <v>0</v>
      </c>
      <c r="E51" s="132">
        <f>SUM(E52:E54)</f>
        <v>0</v>
      </c>
    </row>
    <row r="52" spans="1:5" s="202" customFormat="1" ht="12" customHeight="1">
      <c r="A52" s="194" t="s">
        <v>69</v>
      </c>
      <c r="B52" s="7" t="s">
        <v>128</v>
      </c>
      <c r="C52" s="253"/>
      <c r="D52" s="62"/>
      <c r="E52" s="297">
        <f>C52+D52</f>
        <v>0</v>
      </c>
    </row>
    <row r="53" spans="1:5" ht="12" customHeight="1">
      <c r="A53" s="194" t="s">
        <v>70</v>
      </c>
      <c r="B53" s="6" t="s">
        <v>112</v>
      </c>
      <c r="C53" s="51"/>
      <c r="D53" s="63"/>
      <c r="E53" s="294">
        <f>C53+D53</f>
        <v>0</v>
      </c>
    </row>
    <row r="54" spans="1:5" ht="12" customHeight="1">
      <c r="A54" s="194" t="s">
        <v>71</v>
      </c>
      <c r="B54" s="6" t="s">
        <v>41</v>
      </c>
      <c r="C54" s="51"/>
      <c r="D54" s="63"/>
      <c r="E54" s="294">
        <f>C54+D54</f>
        <v>0</v>
      </c>
    </row>
    <row r="55" spans="1:5" ht="12" customHeight="1" thickBot="1">
      <c r="A55" s="194" t="s">
        <v>72</v>
      </c>
      <c r="B55" s="6" t="s">
        <v>408</v>
      </c>
      <c r="C55" s="51"/>
      <c r="D55" s="63"/>
      <c r="E55" s="294">
        <f>C55+D55</f>
        <v>0</v>
      </c>
    </row>
    <row r="56" spans="1:5" ht="15" customHeight="1" thickBot="1">
      <c r="A56" s="79" t="s">
        <v>9</v>
      </c>
      <c r="B56" s="60" t="s">
        <v>4</v>
      </c>
      <c r="C56" s="278"/>
      <c r="D56" s="280"/>
      <c r="E56" s="132">
        <f>C56+D56</f>
        <v>0</v>
      </c>
    </row>
    <row r="57" spans="1:5" ht="13.5" thickBot="1">
      <c r="A57" s="79" t="s">
        <v>10</v>
      </c>
      <c r="B57" s="96" t="s">
        <v>412</v>
      </c>
      <c r="C57" s="279">
        <f>+C45+C51+C56</f>
        <v>0</v>
      </c>
      <c r="D57" s="276">
        <f>+D45+D51+D56</f>
        <v>0</v>
      </c>
      <c r="E57" s="135">
        <f>+E45+E51+E56</f>
        <v>0</v>
      </c>
    </row>
    <row r="58" spans="3:5" ht="15" customHeight="1" thickBot="1">
      <c r="C58" s="136"/>
      <c r="E58" s="136"/>
    </row>
    <row r="59" spans="1:5" ht="14.25" customHeight="1" thickBot="1">
      <c r="A59" s="99" t="s">
        <v>403</v>
      </c>
      <c r="B59" s="100"/>
      <c r="C59" s="274"/>
      <c r="D59" s="274"/>
      <c r="E59" s="290">
        <f>C59+D59</f>
        <v>0</v>
      </c>
    </row>
    <row r="60" spans="1:5" ht="13.5" thickBot="1">
      <c r="A60" s="99" t="s">
        <v>123</v>
      </c>
      <c r="B60" s="100"/>
      <c r="C60" s="274"/>
      <c r="D60" s="274"/>
      <c r="E60" s="290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65" t="s">
        <v>481</v>
      </c>
    </row>
    <row r="2" spans="1:5" s="198" customFormat="1" ht="25.5" customHeight="1" thickBot="1">
      <c r="A2" s="76" t="s">
        <v>439</v>
      </c>
      <c r="B2" s="495" t="s">
        <v>124</v>
      </c>
      <c r="C2" s="496"/>
      <c r="D2" s="497"/>
      <c r="E2" s="277" t="s">
        <v>43</v>
      </c>
    </row>
    <row r="3" spans="1:5" s="198" customFormat="1" ht="24.75" thickBot="1">
      <c r="A3" s="76" t="s">
        <v>121</v>
      </c>
      <c r="B3" s="495" t="s">
        <v>413</v>
      </c>
      <c r="C3" s="496"/>
      <c r="D3" s="497"/>
      <c r="E3" s="277" t="s">
        <v>326</v>
      </c>
    </row>
    <row r="4" spans="1:5" s="199" customFormat="1" ht="15.75" customHeight="1" thickBot="1">
      <c r="A4" s="86"/>
      <c r="B4" s="86"/>
      <c r="C4" s="87"/>
      <c r="D4" s="54"/>
      <c r="E4" s="87" t="str">
        <f>'5.3.2. sz. mell'!E4</f>
        <v>Forintban!</v>
      </c>
    </row>
    <row r="5" spans="1:5" ht="24.75" thickBot="1">
      <c r="A5" s="157" t="s">
        <v>122</v>
      </c>
      <c r="B5" s="88" t="s">
        <v>491</v>
      </c>
      <c r="C5" s="302" t="s">
        <v>416</v>
      </c>
      <c r="D5" s="302" t="s">
        <v>471</v>
      </c>
      <c r="E5" s="303" t="str">
        <f>+CONCATENATE(LEFT(ÖSSZEFÜGGÉSEK!A7,4),"……….",CHAR(10),"Módosítás utáni")</f>
        <v>……….
Módosítás utáni</v>
      </c>
    </row>
    <row r="6" spans="1:5" s="200" customFormat="1" ht="12.75" customHeight="1" thickBot="1">
      <c r="A6" s="77" t="s">
        <v>382</v>
      </c>
      <c r="B6" s="78" t="s">
        <v>383</v>
      </c>
      <c r="C6" s="78" t="s">
        <v>384</v>
      </c>
      <c r="D6" s="269" t="s">
        <v>386</v>
      </c>
      <c r="E6" s="313" t="s">
        <v>483</v>
      </c>
    </row>
    <row r="7" spans="1:5" s="200" customFormat="1" ht="15.75" customHeight="1" thickBot="1">
      <c r="A7" s="491" t="s">
        <v>39</v>
      </c>
      <c r="B7" s="492"/>
      <c r="C7" s="492"/>
      <c r="D7" s="492"/>
      <c r="E7" s="493"/>
    </row>
    <row r="8" spans="1:5" s="137" customFormat="1" ht="12" customHeight="1" thickBot="1">
      <c r="A8" s="77" t="s">
        <v>7</v>
      </c>
      <c r="B8" s="89" t="s">
        <v>404</v>
      </c>
      <c r="C8" s="111">
        <f>SUM(C9:C19)</f>
        <v>0</v>
      </c>
      <c r="D8" s="111">
        <f>SUM(D9:D19)</f>
        <v>0</v>
      </c>
      <c r="E8" s="132">
        <f>SUM(E9:E19)</f>
        <v>0</v>
      </c>
    </row>
    <row r="9" spans="1:5" s="137" customFormat="1" ht="12" customHeight="1">
      <c r="A9" s="193" t="s">
        <v>63</v>
      </c>
      <c r="B9" s="8" t="s">
        <v>171</v>
      </c>
      <c r="C9" s="254"/>
      <c r="D9" s="254"/>
      <c r="E9" s="304">
        <f>C9+D9</f>
        <v>0</v>
      </c>
    </row>
    <row r="10" spans="1:5" s="137" customFormat="1" ht="12" customHeight="1">
      <c r="A10" s="194" t="s">
        <v>64</v>
      </c>
      <c r="B10" s="6" t="s">
        <v>172</v>
      </c>
      <c r="C10" s="109"/>
      <c r="D10" s="245"/>
      <c r="E10" s="295">
        <f aca="true" t="shared" si="0" ref="E10:E25">C10+D10</f>
        <v>0</v>
      </c>
    </row>
    <row r="11" spans="1:5" s="137" customFormat="1" ht="12" customHeight="1">
      <c r="A11" s="194" t="s">
        <v>65</v>
      </c>
      <c r="B11" s="6" t="s">
        <v>173</v>
      </c>
      <c r="C11" s="109"/>
      <c r="D11" s="245"/>
      <c r="E11" s="295">
        <f t="shared" si="0"/>
        <v>0</v>
      </c>
    </row>
    <row r="12" spans="1:5" s="137" customFormat="1" ht="12" customHeight="1">
      <c r="A12" s="194" t="s">
        <v>66</v>
      </c>
      <c r="B12" s="6" t="s">
        <v>174</v>
      </c>
      <c r="C12" s="109"/>
      <c r="D12" s="245"/>
      <c r="E12" s="295">
        <f t="shared" si="0"/>
        <v>0</v>
      </c>
    </row>
    <row r="13" spans="1:5" s="137" customFormat="1" ht="12" customHeight="1">
      <c r="A13" s="194" t="s">
        <v>83</v>
      </c>
      <c r="B13" s="6" t="s">
        <v>175</v>
      </c>
      <c r="C13" s="109"/>
      <c r="D13" s="245"/>
      <c r="E13" s="295">
        <f t="shared" si="0"/>
        <v>0</v>
      </c>
    </row>
    <row r="14" spans="1:5" s="137" customFormat="1" ht="12" customHeight="1">
      <c r="A14" s="194" t="s">
        <v>67</v>
      </c>
      <c r="B14" s="6" t="s">
        <v>298</v>
      </c>
      <c r="C14" s="109"/>
      <c r="D14" s="245"/>
      <c r="E14" s="295">
        <f t="shared" si="0"/>
        <v>0</v>
      </c>
    </row>
    <row r="15" spans="1:5" s="137" customFormat="1" ht="12" customHeight="1">
      <c r="A15" s="194" t="s">
        <v>68</v>
      </c>
      <c r="B15" s="5" t="s">
        <v>299</v>
      </c>
      <c r="C15" s="109"/>
      <c r="D15" s="245"/>
      <c r="E15" s="295">
        <f t="shared" si="0"/>
        <v>0</v>
      </c>
    </row>
    <row r="16" spans="1:5" s="137" customFormat="1" ht="12" customHeight="1">
      <c r="A16" s="194" t="s">
        <v>75</v>
      </c>
      <c r="B16" s="6" t="s">
        <v>178</v>
      </c>
      <c r="C16" s="252"/>
      <c r="D16" s="281"/>
      <c r="E16" s="296">
        <f t="shared" si="0"/>
        <v>0</v>
      </c>
    </row>
    <row r="17" spans="1:5" s="201" customFormat="1" ht="12" customHeight="1">
      <c r="A17" s="194" t="s">
        <v>76</v>
      </c>
      <c r="B17" s="6" t="s">
        <v>179</v>
      </c>
      <c r="C17" s="109"/>
      <c r="D17" s="245"/>
      <c r="E17" s="295">
        <f t="shared" si="0"/>
        <v>0</v>
      </c>
    </row>
    <row r="18" spans="1:5" s="201" customFormat="1" ht="12" customHeight="1">
      <c r="A18" s="194" t="s">
        <v>77</v>
      </c>
      <c r="B18" s="6" t="s">
        <v>331</v>
      </c>
      <c r="C18" s="110"/>
      <c r="D18" s="246"/>
      <c r="E18" s="305">
        <f t="shared" si="0"/>
        <v>0</v>
      </c>
    </row>
    <row r="19" spans="1:5" s="201" customFormat="1" ht="12" customHeight="1" thickBot="1">
      <c r="A19" s="194" t="s">
        <v>78</v>
      </c>
      <c r="B19" s="5" t="s">
        <v>180</v>
      </c>
      <c r="C19" s="110"/>
      <c r="D19" s="246"/>
      <c r="E19" s="305">
        <f t="shared" si="0"/>
        <v>0</v>
      </c>
    </row>
    <row r="20" spans="1:5" s="137" customFormat="1" ht="12" customHeight="1" thickBot="1">
      <c r="A20" s="77" t="s">
        <v>8</v>
      </c>
      <c r="B20" s="89" t="s">
        <v>300</v>
      </c>
      <c r="C20" s="111">
        <f>SUM(C21:C23)</f>
        <v>0</v>
      </c>
      <c r="D20" s="247">
        <f>SUM(D21:D23)</f>
        <v>0</v>
      </c>
      <c r="E20" s="132">
        <f>SUM(E21:E23)</f>
        <v>0</v>
      </c>
    </row>
    <row r="21" spans="1:5" s="201" customFormat="1" ht="12" customHeight="1">
      <c r="A21" s="194" t="s">
        <v>69</v>
      </c>
      <c r="B21" s="7" t="s">
        <v>153</v>
      </c>
      <c r="C21" s="109"/>
      <c r="D21" s="245"/>
      <c r="E21" s="295">
        <f t="shared" si="0"/>
        <v>0</v>
      </c>
    </row>
    <row r="22" spans="1:5" s="201" customFormat="1" ht="12" customHeight="1">
      <c r="A22" s="194" t="s">
        <v>70</v>
      </c>
      <c r="B22" s="6" t="s">
        <v>301</v>
      </c>
      <c r="C22" s="109"/>
      <c r="D22" s="245"/>
      <c r="E22" s="295">
        <f t="shared" si="0"/>
        <v>0</v>
      </c>
    </row>
    <row r="23" spans="1:5" s="201" customFormat="1" ht="12" customHeight="1">
      <c r="A23" s="194" t="s">
        <v>71</v>
      </c>
      <c r="B23" s="6" t="s">
        <v>302</v>
      </c>
      <c r="C23" s="109"/>
      <c r="D23" s="245"/>
      <c r="E23" s="295">
        <f t="shared" si="0"/>
        <v>0</v>
      </c>
    </row>
    <row r="24" spans="1:5" s="201" customFormat="1" ht="12" customHeight="1" thickBot="1">
      <c r="A24" s="194" t="s">
        <v>72</v>
      </c>
      <c r="B24" s="6" t="s">
        <v>409</v>
      </c>
      <c r="C24" s="109"/>
      <c r="D24" s="245"/>
      <c r="E24" s="295">
        <f t="shared" si="0"/>
        <v>0</v>
      </c>
    </row>
    <row r="25" spans="1:5" s="201" customFormat="1" ht="12" customHeight="1" thickBot="1">
      <c r="A25" s="79" t="s">
        <v>9</v>
      </c>
      <c r="B25" s="60" t="s">
        <v>99</v>
      </c>
      <c r="C25" s="278"/>
      <c r="D25" s="280"/>
      <c r="E25" s="132">
        <f t="shared" si="0"/>
        <v>0</v>
      </c>
    </row>
    <row r="26" spans="1:5" s="201" customFormat="1" ht="12" customHeight="1" thickBot="1">
      <c r="A26" s="79" t="s">
        <v>10</v>
      </c>
      <c r="B26" s="60" t="s">
        <v>303</v>
      </c>
      <c r="C26" s="111">
        <f>+C27+C28</f>
        <v>0</v>
      </c>
      <c r="D26" s="247">
        <f>+D27+D28</f>
        <v>0</v>
      </c>
      <c r="E26" s="132">
        <f>+E27+E28+E29</f>
        <v>0</v>
      </c>
    </row>
    <row r="27" spans="1:5" s="201" customFormat="1" ht="12" customHeight="1">
      <c r="A27" s="195" t="s">
        <v>162</v>
      </c>
      <c r="B27" s="196" t="s">
        <v>301</v>
      </c>
      <c r="C27" s="253"/>
      <c r="D27" s="62"/>
      <c r="E27" s="297">
        <f>C27+D27</f>
        <v>0</v>
      </c>
    </row>
    <row r="28" spans="1:5" s="201" customFormat="1" ht="12" customHeight="1">
      <c r="A28" s="195" t="s">
        <v>163</v>
      </c>
      <c r="B28" s="197" t="s">
        <v>304</v>
      </c>
      <c r="C28" s="112"/>
      <c r="D28" s="248"/>
      <c r="E28" s="295">
        <f>C28+D28</f>
        <v>0</v>
      </c>
    </row>
    <row r="29" spans="1:5" s="201" customFormat="1" ht="12" customHeight="1" thickBot="1">
      <c r="A29" s="194" t="s">
        <v>164</v>
      </c>
      <c r="B29" s="65" t="s">
        <v>410</v>
      </c>
      <c r="C29" s="52"/>
      <c r="D29" s="282"/>
      <c r="E29" s="305">
        <f>C29+D29</f>
        <v>0</v>
      </c>
    </row>
    <row r="30" spans="1:5" s="201" customFormat="1" ht="12" customHeight="1" thickBot="1">
      <c r="A30" s="79" t="s">
        <v>11</v>
      </c>
      <c r="B30" s="60" t="s">
        <v>305</v>
      </c>
      <c r="C30" s="111">
        <f>+C31+C32+C33</f>
        <v>0</v>
      </c>
      <c r="D30" s="247">
        <f>+D31+D32+D33</f>
        <v>0</v>
      </c>
      <c r="E30" s="309">
        <f>C30+D30</f>
        <v>0</v>
      </c>
    </row>
    <row r="31" spans="1:5" s="201" customFormat="1" ht="12" customHeight="1">
      <c r="A31" s="195" t="s">
        <v>56</v>
      </c>
      <c r="B31" s="196" t="s">
        <v>185</v>
      </c>
      <c r="C31" s="253"/>
      <c r="D31" s="62"/>
      <c r="E31" s="310">
        <f>+E32+E33+E34</f>
        <v>0</v>
      </c>
    </row>
    <row r="32" spans="1:5" s="201" customFormat="1" ht="12" customHeight="1">
      <c r="A32" s="195" t="s">
        <v>57</v>
      </c>
      <c r="B32" s="197" t="s">
        <v>186</v>
      </c>
      <c r="C32" s="112"/>
      <c r="D32" s="248"/>
      <c r="E32" s="297">
        <f>C32+D32</f>
        <v>0</v>
      </c>
    </row>
    <row r="33" spans="1:5" s="201" customFormat="1" ht="12" customHeight="1" thickBot="1">
      <c r="A33" s="194" t="s">
        <v>58</v>
      </c>
      <c r="B33" s="65" t="s">
        <v>187</v>
      </c>
      <c r="C33" s="52"/>
      <c r="D33" s="282"/>
      <c r="E33" s="293">
        <f>C33+D33</f>
        <v>0</v>
      </c>
    </row>
    <row r="34" spans="1:5" s="137" customFormat="1" ht="12" customHeight="1" thickBot="1">
      <c r="A34" s="79" t="s">
        <v>12</v>
      </c>
      <c r="B34" s="60" t="s">
        <v>273</v>
      </c>
      <c r="C34" s="278"/>
      <c r="D34" s="280"/>
      <c r="E34" s="311">
        <f>C34+D34</f>
        <v>0</v>
      </c>
    </row>
    <row r="35" spans="1:5" s="137" customFormat="1" ht="12" customHeight="1" thickBot="1">
      <c r="A35" s="79" t="s">
        <v>13</v>
      </c>
      <c r="B35" s="60" t="s">
        <v>306</v>
      </c>
      <c r="C35" s="278"/>
      <c r="D35" s="280"/>
      <c r="E35" s="132">
        <f>C35+D35</f>
        <v>0</v>
      </c>
    </row>
    <row r="36" spans="1:5" s="137" customFormat="1" ht="12" customHeight="1" thickBot="1">
      <c r="A36" s="77" t="s">
        <v>14</v>
      </c>
      <c r="B36" s="60" t="s">
        <v>411</v>
      </c>
      <c r="C36" s="111">
        <f>+C8+C20+C25+C26+C30+C34+C35</f>
        <v>0</v>
      </c>
      <c r="D36" s="247">
        <f>+D8+D20+D25+D26+D30+D34+D35</f>
        <v>0</v>
      </c>
      <c r="E36" s="132">
        <f>C36+D36</f>
        <v>0</v>
      </c>
    </row>
    <row r="37" spans="1:5" s="137" customFormat="1" ht="12" customHeight="1" thickBot="1">
      <c r="A37" s="90" t="s">
        <v>15</v>
      </c>
      <c r="B37" s="60" t="s">
        <v>308</v>
      </c>
      <c r="C37" s="111">
        <f>+C38+C39+C40</f>
        <v>0</v>
      </c>
      <c r="D37" s="247">
        <f>+D38+D39+D40</f>
        <v>0</v>
      </c>
      <c r="E37" s="132">
        <f>+E8+E20+E25+E26+E31+E35+E36</f>
        <v>0</v>
      </c>
    </row>
    <row r="38" spans="1:5" s="137" customFormat="1" ht="12" customHeight="1">
      <c r="A38" s="195" t="s">
        <v>309</v>
      </c>
      <c r="B38" s="196" t="s">
        <v>135</v>
      </c>
      <c r="C38" s="253"/>
      <c r="D38" s="62"/>
      <c r="E38" s="310">
        <f>+E39+E40+E41</f>
        <v>0</v>
      </c>
    </row>
    <row r="39" spans="1:5" s="137" customFormat="1" ht="12" customHeight="1">
      <c r="A39" s="195" t="s">
        <v>310</v>
      </c>
      <c r="B39" s="197" t="s">
        <v>2</v>
      </c>
      <c r="C39" s="112"/>
      <c r="D39" s="248"/>
      <c r="E39" s="297">
        <f>C39+D39</f>
        <v>0</v>
      </c>
    </row>
    <row r="40" spans="1:5" s="201" customFormat="1" ht="12" customHeight="1" thickBot="1">
      <c r="A40" s="194" t="s">
        <v>311</v>
      </c>
      <c r="B40" s="65" t="s">
        <v>312</v>
      </c>
      <c r="C40" s="52"/>
      <c r="D40" s="282"/>
      <c r="E40" s="293">
        <f>C40+D40</f>
        <v>0</v>
      </c>
    </row>
    <row r="41" spans="1:5" s="201" customFormat="1" ht="15" customHeight="1" thickBot="1">
      <c r="A41" s="90" t="s">
        <v>16</v>
      </c>
      <c r="B41" s="91" t="s">
        <v>313</v>
      </c>
      <c r="C41" s="279">
        <f>+C36+C37</f>
        <v>0</v>
      </c>
      <c r="D41" s="276">
        <f>+D36+D37</f>
        <v>0</v>
      </c>
      <c r="E41" s="311">
        <f>C41+D41</f>
        <v>0</v>
      </c>
    </row>
    <row r="42" spans="1:3" s="201" customFormat="1" ht="15" customHeight="1">
      <c r="A42" s="92"/>
      <c r="B42" s="93"/>
      <c r="C42" s="133"/>
    </row>
    <row r="43" spans="1:3" ht="13.5" thickBot="1">
      <c r="A43" s="94"/>
      <c r="B43" s="95"/>
      <c r="C43" s="134"/>
    </row>
    <row r="44" spans="1:5" s="200" customFormat="1" ht="16.5" customHeight="1" thickBot="1">
      <c r="A44" s="491" t="s">
        <v>40</v>
      </c>
      <c r="B44" s="492"/>
      <c r="C44" s="492"/>
      <c r="D44" s="492"/>
      <c r="E44" s="493"/>
    </row>
    <row r="45" spans="1:5" s="202" customFormat="1" ht="12" customHeight="1" thickBot="1">
      <c r="A45" s="79" t="s">
        <v>7</v>
      </c>
      <c r="B45" s="60" t="s">
        <v>314</v>
      </c>
      <c r="C45" s="111">
        <f>SUM(C46:C50)</f>
        <v>0</v>
      </c>
      <c r="D45" s="247">
        <f>SUM(D46:D50)</f>
        <v>0</v>
      </c>
      <c r="E45" s="132">
        <f>SUM(E46:E50)</f>
        <v>0</v>
      </c>
    </row>
    <row r="46" spans="1:5" ht="12" customHeight="1">
      <c r="A46" s="194" t="s">
        <v>63</v>
      </c>
      <c r="B46" s="7" t="s">
        <v>36</v>
      </c>
      <c r="C46" s="253"/>
      <c r="D46" s="62"/>
      <c r="E46" s="297">
        <f>C46+D46</f>
        <v>0</v>
      </c>
    </row>
    <row r="47" spans="1:5" ht="12" customHeight="1">
      <c r="A47" s="194" t="s">
        <v>64</v>
      </c>
      <c r="B47" s="6" t="s">
        <v>108</v>
      </c>
      <c r="C47" s="51"/>
      <c r="D47" s="63"/>
      <c r="E47" s="294">
        <f>C47+D47</f>
        <v>0</v>
      </c>
    </row>
    <row r="48" spans="1:5" ht="12" customHeight="1">
      <c r="A48" s="194" t="s">
        <v>65</v>
      </c>
      <c r="B48" s="6" t="s">
        <v>82</v>
      </c>
      <c r="C48" s="51"/>
      <c r="D48" s="63"/>
      <c r="E48" s="294">
        <f>C48+D48</f>
        <v>0</v>
      </c>
    </row>
    <row r="49" spans="1:5" ht="12" customHeight="1">
      <c r="A49" s="194" t="s">
        <v>66</v>
      </c>
      <c r="B49" s="6" t="s">
        <v>109</v>
      </c>
      <c r="C49" s="51"/>
      <c r="D49" s="63"/>
      <c r="E49" s="294">
        <f>C49+D49</f>
        <v>0</v>
      </c>
    </row>
    <row r="50" spans="1:5" ht="12" customHeight="1" thickBot="1">
      <c r="A50" s="194" t="s">
        <v>83</v>
      </c>
      <c r="B50" s="6" t="s">
        <v>110</v>
      </c>
      <c r="C50" s="51"/>
      <c r="D50" s="63"/>
      <c r="E50" s="294">
        <f>C50+D50</f>
        <v>0</v>
      </c>
    </row>
    <row r="51" spans="1:5" ht="12" customHeight="1" thickBot="1">
      <c r="A51" s="79" t="s">
        <v>8</v>
      </c>
      <c r="B51" s="60" t="s">
        <v>315</v>
      </c>
      <c r="C51" s="111">
        <f>SUM(C52:C54)</f>
        <v>0</v>
      </c>
      <c r="D51" s="247">
        <f>SUM(D52:D54)</f>
        <v>0</v>
      </c>
      <c r="E51" s="132">
        <f>SUM(E52:E54)</f>
        <v>0</v>
      </c>
    </row>
    <row r="52" spans="1:5" s="202" customFormat="1" ht="12" customHeight="1">
      <c r="A52" s="194" t="s">
        <v>69</v>
      </c>
      <c r="B52" s="7" t="s">
        <v>128</v>
      </c>
      <c r="C52" s="253"/>
      <c r="D52" s="62"/>
      <c r="E52" s="297">
        <f>C52+D52</f>
        <v>0</v>
      </c>
    </row>
    <row r="53" spans="1:5" ht="12" customHeight="1">
      <c r="A53" s="194" t="s">
        <v>70</v>
      </c>
      <c r="B53" s="6" t="s">
        <v>112</v>
      </c>
      <c r="C53" s="51"/>
      <c r="D53" s="63"/>
      <c r="E53" s="294">
        <f>C53+D53</f>
        <v>0</v>
      </c>
    </row>
    <row r="54" spans="1:5" ht="12" customHeight="1">
      <c r="A54" s="194" t="s">
        <v>71</v>
      </c>
      <c r="B54" s="6" t="s">
        <v>41</v>
      </c>
      <c r="C54" s="51"/>
      <c r="D54" s="63"/>
      <c r="E54" s="294">
        <f>C54+D54</f>
        <v>0</v>
      </c>
    </row>
    <row r="55" spans="1:5" ht="12" customHeight="1" thickBot="1">
      <c r="A55" s="194" t="s">
        <v>72</v>
      </c>
      <c r="B55" s="6" t="s">
        <v>408</v>
      </c>
      <c r="C55" s="51"/>
      <c r="D55" s="63"/>
      <c r="E55" s="294">
        <f>C55+D55</f>
        <v>0</v>
      </c>
    </row>
    <row r="56" spans="1:5" ht="15" customHeight="1" thickBot="1">
      <c r="A56" s="79" t="s">
        <v>9</v>
      </c>
      <c r="B56" s="60" t="s">
        <v>4</v>
      </c>
      <c r="C56" s="278"/>
      <c r="D56" s="280"/>
      <c r="E56" s="132">
        <f>C56+D56</f>
        <v>0</v>
      </c>
    </row>
    <row r="57" spans="1:5" ht="13.5" thickBot="1">
      <c r="A57" s="79" t="s">
        <v>10</v>
      </c>
      <c r="B57" s="96" t="s">
        <v>412</v>
      </c>
      <c r="C57" s="279">
        <f>+C45+C51+C56</f>
        <v>0</v>
      </c>
      <c r="D57" s="276">
        <f>+D45+D51+D56</f>
        <v>0</v>
      </c>
      <c r="E57" s="135">
        <f>+E45+E51+E56</f>
        <v>0</v>
      </c>
    </row>
    <row r="58" spans="3:5" ht="15" customHeight="1" thickBot="1">
      <c r="C58" s="136"/>
      <c r="E58" s="136"/>
    </row>
    <row r="59" spans="1:5" ht="14.25" customHeight="1" thickBot="1">
      <c r="A59" s="99" t="s">
        <v>403</v>
      </c>
      <c r="B59" s="100"/>
      <c r="C59" s="274"/>
      <c r="D59" s="274"/>
      <c r="E59" s="290">
        <f>C59+D59</f>
        <v>0</v>
      </c>
    </row>
    <row r="60" spans="1:5" ht="13.5" thickBot="1">
      <c r="A60" s="99" t="s">
        <v>123</v>
      </c>
      <c r="B60" s="100"/>
      <c r="C60" s="274"/>
      <c r="D60" s="274"/>
      <c r="E60" s="290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65" t="s">
        <v>486</v>
      </c>
    </row>
    <row r="2" spans="1:5" s="198" customFormat="1" ht="25.5" customHeight="1" thickBot="1">
      <c r="A2" s="76" t="s">
        <v>439</v>
      </c>
      <c r="B2" s="495" t="s">
        <v>487</v>
      </c>
      <c r="C2" s="496"/>
      <c r="D2" s="497"/>
      <c r="E2" s="277" t="s">
        <v>43</v>
      </c>
    </row>
    <row r="3" spans="1:5" s="198" customFormat="1" ht="24.75" thickBot="1">
      <c r="A3" s="76" t="s">
        <v>121</v>
      </c>
      <c r="B3" s="495" t="s">
        <v>296</v>
      </c>
      <c r="C3" s="496"/>
      <c r="D3" s="497"/>
      <c r="E3" s="277" t="s">
        <v>38</v>
      </c>
    </row>
    <row r="4" spans="1:5" s="199" customFormat="1" ht="15.75" customHeight="1" thickBot="1">
      <c r="A4" s="86"/>
      <c r="B4" s="86"/>
      <c r="C4" s="87"/>
      <c r="D4" s="54"/>
      <c r="E4" s="87" t="str">
        <f>'5.3.3. sz. mell'!E4</f>
        <v>Forintban!</v>
      </c>
    </row>
    <row r="5" spans="1:5" ht="24.75" thickBot="1">
      <c r="A5" s="157" t="s">
        <v>122</v>
      </c>
      <c r="B5" s="88" t="s">
        <v>491</v>
      </c>
      <c r="C5" s="302" t="s">
        <v>416</v>
      </c>
      <c r="D5" s="302" t="s">
        <v>471</v>
      </c>
      <c r="E5" s="303" t="str">
        <f>+CONCATENATE(LEFT(ÖSSZEFÜGGÉSEK!A7,4),"……….",CHAR(10),"Módosítás utáni")</f>
        <v>……….
Módosítás utáni</v>
      </c>
    </row>
    <row r="6" spans="1:5" s="200" customFormat="1" ht="12.75" customHeight="1" thickBot="1">
      <c r="A6" s="77" t="s">
        <v>382</v>
      </c>
      <c r="B6" s="78" t="s">
        <v>383</v>
      </c>
      <c r="C6" s="78" t="s">
        <v>384</v>
      </c>
      <c r="D6" s="269" t="s">
        <v>386</v>
      </c>
      <c r="E6" s="313" t="s">
        <v>483</v>
      </c>
    </row>
    <row r="7" spans="1:5" s="200" customFormat="1" ht="15.75" customHeight="1" thickBot="1">
      <c r="A7" s="491" t="s">
        <v>39</v>
      </c>
      <c r="B7" s="492"/>
      <c r="C7" s="492"/>
      <c r="D7" s="492"/>
      <c r="E7" s="493"/>
    </row>
    <row r="8" spans="1:5" s="137" customFormat="1" ht="12" customHeight="1" thickBot="1">
      <c r="A8" s="77" t="s">
        <v>7</v>
      </c>
      <c r="B8" s="89" t="s">
        <v>404</v>
      </c>
      <c r="C8" s="111">
        <f>SUM(C9:C19)</f>
        <v>0</v>
      </c>
      <c r="D8" s="111">
        <f>SUM(D9:D19)</f>
        <v>0</v>
      </c>
      <c r="E8" s="132">
        <f>SUM(E9:E19)</f>
        <v>0</v>
      </c>
    </row>
    <row r="9" spans="1:5" s="137" customFormat="1" ht="12" customHeight="1">
      <c r="A9" s="193" t="s">
        <v>63</v>
      </c>
      <c r="B9" s="8" t="s">
        <v>171</v>
      </c>
      <c r="C9" s="254"/>
      <c r="D9" s="254"/>
      <c r="E9" s="304">
        <f>C9+D9</f>
        <v>0</v>
      </c>
    </row>
    <row r="10" spans="1:5" s="137" customFormat="1" ht="12" customHeight="1">
      <c r="A10" s="194" t="s">
        <v>64</v>
      </c>
      <c r="B10" s="6" t="s">
        <v>172</v>
      </c>
      <c r="C10" s="109"/>
      <c r="D10" s="245"/>
      <c r="E10" s="295">
        <f aca="true" t="shared" si="0" ref="E10:E25">C10+D10</f>
        <v>0</v>
      </c>
    </row>
    <row r="11" spans="1:5" s="137" customFormat="1" ht="12" customHeight="1">
      <c r="A11" s="194" t="s">
        <v>65</v>
      </c>
      <c r="B11" s="6" t="s">
        <v>173</v>
      </c>
      <c r="C11" s="109"/>
      <c r="D11" s="245"/>
      <c r="E11" s="295">
        <f t="shared" si="0"/>
        <v>0</v>
      </c>
    </row>
    <row r="12" spans="1:5" s="137" customFormat="1" ht="12" customHeight="1">
      <c r="A12" s="194" t="s">
        <v>66</v>
      </c>
      <c r="B12" s="6" t="s">
        <v>174</v>
      </c>
      <c r="C12" s="109"/>
      <c r="D12" s="245"/>
      <c r="E12" s="295">
        <f t="shared" si="0"/>
        <v>0</v>
      </c>
    </row>
    <row r="13" spans="1:5" s="137" customFormat="1" ht="12" customHeight="1">
      <c r="A13" s="194" t="s">
        <v>83</v>
      </c>
      <c r="B13" s="6" t="s">
        <v>175</v>
      </c>
      <c r="C13" s="109"/>
      <c r="D13" s="245"/>
      <c r="E13" s="295">
        <f t="shared" si="0"/>
        <v>0</v>
      </c>
    </row>
    <row r="14" spans="1:5" s="137" customFormat="1" ht="12" customHeight="1">
      <c r="A14" s="194" t="s">
        <v>67</v>
      </c>
      <c r="B14" s="6" t="s">
        <v>298</v>
      </c>
      <c r="C14" s="109"/>
      <c r="D14" s="245"/>
      <c r="E14" s="295">
        <f t="shared" si="0"/>
        <v>0</v>
      </c>
    </row>
    <row r="15" spans="1:5" s="137" customFormat="1" ht="12" customHeight="1">
      <c r="A15" s="194" t="s">
        <v>68</v>
      </c>
      <c r="B15" s="5" t="s">
        <v>299</v>
      </c>
      <c r="C15" s="109"/>
      <c r="D15" s="245"/>
      <c r="E15" s="295">
        <f t="shared" si="0"/>
        <v>0</v>
      </c>
    </row>
    <row r="16" spans="1:5" s="137" customFormat="1" ht="12" customHeight="1">
      <c r="A16" s="194" t="s">
        <v>75</v>
      </c>
      <c r="B16" s="6" t="s">
        <v>178</v>
      </c>
      <c r="C16" s="252"/>
      <c r="D16" s="281"/>
      <c r="E16" s="296">
        <f t="shared" si="0"/>
        <v>0</v>
      </c>
    </row>
    <row r="17" spans="1:5" s="201" customFormat="1" ht="12" customHeight="1">
      <c r="A17" s="194" t="s">
        <v>76</v>
      </c>
      <c r="B17" s="6" t="s">
        <v>179</v>
      </c>
      <c r="C17" s="109"/>
      <c r="D17" s="245"/>
      <c r="E17" s="295">
        <f t="shared" si="0"/>
        <v>0</v>
      </c>
    </row>
    <row r="18" spans="1:5" s="201" customFormat="1" ht="12" customHeight="1">
      <c r="A18" s="194" t="s">
        <v>77</v>
      </c>
      <c r="B18" s="6" t="s">
        <v>331</v>
      </c>
      <c r="C18" s="110"/>
      <c r="D18" s="246"/>
      <c r="E18" s="305">
        <f t="shared" si="0"/>
        <v>0</v>
      </c>
    </row>
    <row r="19" spans="1:5" s="201" customFormat="1" ht="12" customHeight="1" thickBot="1">
      <c r="A19" s="194" t="s">
        <v>78</v>
      </c>
      <c r="B19" s="5" t="s">
        <v>180</v>
      </c>
      <c r="C19" s="110"/>
      <c r="D19" s="246"/>
      <c r="E19" s="305">
        <f t="shared" si="0"/>
        <v>0</v>
      </c>
    </row>
    <row r="20" spans="1:5" s="137" customFormat="1" ht="12" customHeight="1" thickBot="1">
      <c r="A20" s="77" t="s">
        <v>8</v>
      </c>
      <c r="B20" s="89" t="s">
        <v>300</v>
      </c>
      <c r="C20" s="111">
        <f>SUM(C21:C23)</f>
        <v>0</v>
      </c>
      <c r="D20" s="247">
        <f>SUM(D21:D23)</f>
        <v>0</v>
      </c>
      <c r="E20" s="132">
        <f>SUM(E21:E23)</f>
        <v>0</v>
      </c>
    </row>
    <row r="21" spans="1:5" s="201" customFormat="1" ht="12" customHeight="1">
      <c r="A21" s="194" t="s">
        <v>69</v>
      </c>
      <c r="B21" s="7" t="s">
        <v>153</v>
      </c>
      <c r="C21" s="109"/>
      <c r="D21" s="245"/>
      <c r="E21" s="295">
        <f t="shared" si="0"/>
        <v>0</v>
      </c>
    </row>
    <row r="22" spans="1:5" s="201" customFormat="1" ht="12" customHeight="1">
      <c r="A22" s="194" t="s">
        <v>70</v>
      </c>
      <c r="B22" s="6" t="s">
        <v>301</v>
      </c>
      <c r="C22" s="109"/>
      <c r="D22" s="245"/>
      <c r="E22" s="295">
        <f t="shared" si="0"/>
        <v>0</v>
      </c>
    </row>
    <row r="23" spans="1:5" s="201" customFormat="1" ht="12" customHeight="1">
      <c r="A23" s="194" t="s">
        <v>71</v>
      </c>
      <c r="B23" s="6" t="s">
        <v>302</v>
      </c>
      <c r="C23" s="109"/>
      <c r="D23" s="245"/>
      <c r="E23" s="295">
        <f t="shared" si="0"/>
        <v>0</v>
      </c>
    </row>
    <row r="24" spans="1:5" s="201" customFormat="1" ht="12" customHeight="1" thickBot="1">
      <c r="A24" s="194" t="s">
        <v>72</v>
      </c>
      <c r="B24" s="6" t="s">
        <v>409</v>
      </c>
      <c r="C24" s="109"/>
      <c r="D24" s="245"/>
      <c r="E24" s="295">
        <f t="shared" si="0"/>
        <v>0</v>
      </c>
    </row>
    <row r="25" spans="1:5" s="201" customFormat="1" ht="12" customHeight="1" thickBot="1">
      <c r="A25" s="79" t="s">
        <v>9</v>
      </c>
      <c r="B25" s="60" t="s">
        <v>99</v>
      </c>
      <c r="C25" s="278"/>
      <c r="D25" s="280"/>
      <c r="E25" s="132">
        <f t="shared" si="0"/>
        <v>0</v>
      </c>
    </row>
    <row r="26" spans="1:5" s="201" customFormat="1" ht="12" customHeight="1" thickBot="1">
      <c r="A26" s="79" t="s">
        <v>10</v>
      </c>
      <c r="B26" s="60" t="s">
        <v>303</v>
      </c>
      <c r="C26" s="111">
        <f>+C27+C28</f>
        <v>0</v>
      </c>
      <c r="D26" s="247">
        <f>+D27+D28</f>
        <v>0</v>
      </c>
      <c r="E26" s="132">
        <f>+E27+E28+E29</f>
        <v>0</v>
      </c>
    </row>
    <row r="27" spans="1:5" s="201" customFormat="1" ht="12" customHeight="1">
      <c r="A27" s="195" t="s">
        <v>162</v>
      </c>
      <c r="B27" s="196" t="s">
        <v>301</v>
      </c>
      <c r="C27" s="253"/>
      <c r="D27" s="62"/>
      <c r="E27" s="297">
        <f>C27+D27</f>
        <v>0</v>
      </c>
    </row>
    <row r="28" spans="1:5" s="201" customFormat="1" ht="12" customHeight="1">
      <c r="A28" s="195" t="s">
        <v>163</v>
      </c>
      <c r="B28" s="197" t="s">
        <v>304</v>
      </c>
      <c r="C28" s="112"/>
      <c r="D28" s="248"/>
      <c r="E28" s="295">
        <f>C28+D28</f>
        <v>0</v>
      </c>
    </row>
    <row r="29" spans="1:5" s="201" customFormat="1" ht="12" customHeight="1" thickBot="1">
      <c r="A29" s="194" t="s">
        <v>164</v>
      </c>
      <c r="B29" s="65" t="s">
        <v>410</v>
      </c>
      <c r="C29" s="52"/>
      <c r="D29" s="308"/>
      <c r="E29" s="305">
        <f>C29+D29</f>
        <v>0</v>
      </c>
    </row>
    <row r="30" spans="1:5" s="201" customFormat="1" ht="12" customHeight="1" thickBot="1">
      <c r="A30" s="79" t="s">
        <v>11</v>
      </c>
      <c r="B30" s="60" t="s">
        <v>305</v>
      </c>
      <c r="C30" s="111">
        <f>+C31+C32+C33</f>
        <v>0</v>
      </c>
      <c r="D30" s="111">
        <f>+D31+D32+D33</f>
        <v>0</v>
      </c>
      <c r="E30" s="309">
        <f>C30+D30</f>
        <v>0</v>
      </c>
    </row>
    <row r="31" spans="1:5" s="201" customFormat="1" ht="12" customHeight="1">
      <c r="A31" s="195" t="s">
        <v>56</v>
      </c>
      <c r="B31" s="196" t="s">
        <v>185</v>
      </c>
      <c r="C31" s="253"/>
      <c r="D31" s="62"/>
      <c r="E31" s="310">
        <f>+E32+E33+E34</f>
        <v>0</v>
      </c>
    </row>
    <row r="32" spans="1:5" s="201" customFormat="1" ht="12" customHeight="1">
      <c r="A32" s="195" t="s">
        <v>57</v>
      </c>
      <c r="B32" s="197" t="s">
        <v>186</v>
      </c>
      <c r="C32" s="112"/>
      <c r="D32" s="248"/>
      <c r="E32" s="297">
        <f>C32+D32</f>
        <v>0</v>
      </c>
    </row>
    <row r="33" spans="1:5" s="201" customFormat="1" ht="12" customHeight="1" thickBot="1">
      <c r="A33" s="194" t="s">
        <v>58</v>
      </c>
      <c r="B33" s="65" t="s">
        <v>187</v>
      </c>
      <c r="C33" s="52"/>
      <c r="D33" s="282"/>
      <c r="E33" s="293">
        <f>C33+D33</f>
        <v>0</v>
      </c>
    </row>
    <row r="34" spans="1:5" s="137" customFormat="1" ht="12" customHeight="1" thickBot="1">
      <c r="A34" s="79" t="s">
        <v>12</v>
      </c>
      <c r="B34" s="60" t="s">
        <v>273</v>
      </c>
      <c r="C34" s="278"/>
      <c r="D34" s="280"/>
      <c r="E34" s="311">
        <f>C34+D34</f>
        <v>0</v>
      </c>
    </row>
    <row r="35" spans="1:5" s="137" customFormat="1" ht="12" customHeight="1" thickBot="1">
      <c r="A35" s="79" t="s">
        <v>13</v>
      </c>
      <c r="B35" s="60" t="s">
        <v>306</v>
      </c>
      <c r="C35" s="278"/>
      <c r="D35" s="280"/>
      <c r="E35" s="132">
        <f>C35+D35</f>
        <v>0</v>
      </c>
    </row>
    <row r="36" spans="1:5" s="137" customFormat="1" ht="12" customHeight="1" thickBot="1">
      <c r="A36" s="77" t="s">
        <v>14</v>
      </c>
      <c r="B36" s="60" t="s">
        <v>411</v>
      </c>
      <c r="C36" s="111">
        <f>+C8+C20+C25+C26+C30+C34+C35</f>
        <v>0</v>
      </c>
      <c r="D36" s="247">
        <f>+D8+D20+D25+D26+D30+D34+D35</f>
        <v>0</v>
      </c>
      <c r="E36" s="132">
        <f>C36+D36</f>
        <v>0</v>
      </c>
    </row>
    <row r="37" spans="1:5" s="137" customFormat="1" ht="12" customHeight="1" thickBot="1">
      <c r="A37" s="90" t="s">
        <v>15</v>
      </c>
      <c r="B37" s="60" t="s">
        <v>308</v>
      </c>
      <c r="C37" s="111">
        <f>+C38+C39+C40</f>
        <v>0</v>
      </c>
      <c r="D37" s="247">
        <f>+D38+D39+D40</f>
        <v>0</v>
      </c>
      <c r="E37" s="132">
        <f>+E8+E20+E25+E26+E31+E35+E36</f>
        <v>0</v>
      </c>
    </row>
    <row r="38" spans="1:5" s="137" customFormat="1" ht="12" customHeight="1">
      <c r="A38" s="195" t="s">
        <v>309</v>
      </c>
      <c r="B38" s="196" t="s">
        <v>135</v>
      </c>
      <c r="C38" s="253"/>
      <c r="D38" s="62"/>
      <c r="E38" s="310">
        <f>+E39+E40+E41</f>
        <v>0</v>
      </c>
    </row>
    <row r="39" spans="1:5" s="137" customFormat="1" ht="12" customHeight="1">
      <c r="A39" s="195" t="s">
        <v>310</v>
      </c>
      <c r="B39" s="197" t="s">
        <v>2</v>
      </c>
      <c r="C39" s="112"/>
      <c r="D39" s="248"/>
      <c r="E39" s="297">
        <f>C39+D39</f>
        <v>0</v>
      </c>
    </row>
    <row r="40" spans="1:5" s="201" customFormat="1" ht="12" customHeight="1" thickBot="1">
      <c r="A40" s="194" t="s">
        <v>311</v>
      </c>
      <c r="B40" s="65" t="s">
        <v>312</v>
      </c>
      <c r="C40" s="52"/>
      <c r="D40" s="282"/>
      <c r="E40" s="293">
        <f>C40+D40</f>
        <v>0</v>
      </c>
    </row>
    <row r="41" spans="1:5" s="201" customFormat="1" ht="15" customHeight="1" thickBot="1">
      <c r="A41" s="90" t="s">
        <v>16</v>
      </c>
      <c r="B41" s="91" t="s">
        <v>313</v>
      </c>
      <c r="C41" s="279">
        <f>+C36+C37</f>
        <v>0</v>
      </c>
      <c r="D41" s="276">
        <f>+D36+D37</f>
        <v>0</v>
      </c>
      <c r="E41" s="311">
        <f>C41+D41</f>
        <v>0</v>
      </c>
    </row>
    <row r="42" spans="1:5" s="201" customFormat="1" ht="15" customHeight="1">
      <c r="A42" s="92"/>
      <c r="B42" s="93"/>
      <c r="C42" s="133"/>
      <c r="E42" s="307"/>
    </row>
    <row r="43" spans="1:3" ht="13.5" thickBot="1">
      <c r="A43" s="94"/>
      <c r="B43" s="95"/>
      <c r="C43" s="134"/>
    </row>
    <row r="44" spans="1:5" s="200" customFormat="1" ht="16.5" customHeight="1" thickBot="1">
      <c r="A44" s="491" t="s">
        <v>40</v>
      </c>
      <c r="B44" s="492"/>
      <c r="C44" s="492"/>
      <c r="D44" s="492"/>
      <c r="E44" s="493"/>
    </row>
    <row r="45" spans="1:5" s="202" customFormat="1" ht="12" customHeight="1" thickBot="1">
      <c r="A45" s="79" t="s">
        <v>7</v>
      </c>
      <c r="B45" s="60" t="s">
        <v>314</v>
      </c>
      <c r="C45" s="111">
        <f>SUM(C46:C50)</f>
        <v>0</v>
      </c>
      <c r="D45" s="247">
        <f>SUM(D46:D50)</f>
        <v>0</v>
      </c>
      <c r="E45" s="132">
        <f>SUM(E46:E50)</f>
        <v>0</v>
      </c>
    </row>
    <row r="46" spans="1:5" ht="12" customHeight="1">
      <c r="A46" s="194" t="s">
        <v>63</v>
      </c>
      <c r="B46" s="7" t="s">
        <v>36</v>
      </c>
      <c r="C46" s="253"/>
      <c r="D46" s="62"/>
      <c r="E46" s="297">
        <f>C46+D46</f>
        <v>0</v>
      </c>
    </row>
    <row r="47" spans="1:5" ht="12" customHeight="1">
      <c r="A47" s="194" t="s">
        <v>64</v>
      </c>
      <c r="B47" s="6" t="s">
        <v>108</v>
      </c>
      <c r="C47" s="51"/>
      <c r="D47" s="63"/>
      <c r="E47" s="294">
        <f>C47+D47</f>
        <v>0</v>
      </c>
    </row>
    <row r="48" spans="1:5" ht="12" customHeight="1">
      <c r="A48" s="194" t="s">
        <v>65</v>
      </c>
      <c r="B48" s="6" t="s">
        <v>82</v>
      </c>
      <c r="C48" s="51"/>
      <c r="D48" s="63"/>
      <c r="E48" s="294">
        <f>C48+D48</f>
        <v>0</v>
      </c>
    </row>
    <row r="49" spans="1:5" ht="12" customHeight="1">
      <c r="A49" s="194" t="s">
        <v>66</v>
      </c>
      <c r="B49" s="6" t="s">
        <v>109</v>
      </c>
      <c r="C49" s="51"/>
      <c r="D49" s="63"/>
      <c r="E49" s="294">
        <f>C49+D49</f>
        <v>0</v>
      </c>
    </row>
    <row r="50" spans="1:5" ht="12" customHeight="1" thickBot="1">
      <c r="A50" s="194" t="s">
        <v>83</v>
      </c>
      <c r="B50" s="6" t="s">
        <v>110</v>
      </c>
      <c r="C50" s="51"/>
      <c r="D50" s="63"/>
      <c r="E50" s="294">
        <f>C50+D50</f>
        <v>0</v>
      </c>
    </row>
    <row r="51" spans="1:5" ht="12" customHeight="1" thickBot="1">
      <c r="A51" s="79" t="s">
        <v>8</v>
      </c>
      <c r="B51" s="60" t="s">
        <v>315</v>
      </c>
      <c r="C51" s="111">
        <f>SUM(C52:C54)</f>
        <v>0</v>
      </c>
      <c r="D51" s="247">
        <f>SUM(D52:D54)</f>
        <v>0</v>
      </c>
      <c r="E51" s="132">
        <f>SUM(E52:E54)</f>
        <v>0</v>
      </c>
    </row>
    <row r="52" spans="1:5" s="202" customFormat="1" ht="12" customHeight="1">
      <c r="A52" s="194" t="s">
        <v>69</v>
      </c>
      <c r="B52" s="7" t="s">
        <v>128</v>
      </c>
      <c r="C52" s="253"/>
      <c r="D52" s="62"/>
      <c r="E52" s="297">
        <f>C52+D52</f>
        <v>0</v>
      </c>
    </row>
    <row r="53" spans="1:5" ht="12" customHeight="1">
      <c r="A53" s="194" t="s">
        <v>70</v>
      </c>
      <c r="B53" s="6" t="s">
        <v>112</v>
      </c>
      <c r="C53" s="51"/>
      <c r="D53" s="63"/>
      <c r="E53" s="294">
        <f>C53+D53</f>
        <v>0</v>
      </c>
    </row>
    <row r="54" spans="1:5" ht="12" customHeight="1">
      <c r="A54" s="194" t="s">
        <v>71</v>
      </c>
      <c r="B54" s="6" t="s">
        <v>41</v>
      </c>
      <c r="C54" s="51"/>
      <c r="D54" s="63"/>
      <c r="E54" s="294">
        <f>C54+D54</f>
        <v>0</v>
      </c>
    </row>
    <row r="55" spans="1:5" ht="12" customHeight="1" thickBot="1">
      <c r="A55" s="194" t="s">
        <v>72</v>
      </c>
      <c r="B55" s="6" t="s">
        <v>408</v>
      </c>
      <c r="C55" s="51"/>
      <c r="D55" s="63"/>
      <c r="E55" s="294">
        <f>C55+D55</f>
        <v>0</v>
      </c>
    </row>
    <row r="56" spans="1:5" ht="15" customHeight="1" thickBot="1">
      <c r="A56" s="79" t="s">
        <v>9</v>
      </c>
      <c r="B56" s="60" t="s">
        <v>4</v>
      </c>
      <c r="C56" s="278"/>
      <c r="D56" s="280"/>
      <c r="E56" s="132">
        <f>C56+D56</f>
        <v>0</v>
      </c>
    </row>
    <row r="57" spans="1:5" ht="13.5" thickBot="1">
      <c r="A57" s="79" t="s">
        <v>10</v>
      </c>
      <c r="B57" s="96" t="s">
        <v>412</v>
      </c>
      <c r="C57" s="279">
        <f>+C45+C51+C56</f>
        <v>0</v>
      </c>
      <c r="D57" s="276">
        <f>+D45+D51+D56</f>
        <v>0</v>
      </c>
      <c r="E57" s="135">
        <f>+E45+E51+E56</f>
        <v>0</v>
      </c>
    </row>
    <row r="58" spans="3:5" ht="15" customHeight="1" thickBot="1">
      <c r="C58" s="136"/>
      <c r="E58" s="136"/>
    </row>
    <row r="59" spans="1:5" ht="14.25" customHeight="1" thickBot="1">
      <c r="A59" s="99" t="s">
        <v>403</v>
      </c>
      <c r="B59" s="100"/>
      <c r="C59" s="274"/>
      <c r="D59" s="274"/>
      <c r="E59" s="290">
        <f>C59+D59</f>
        <v>0</v>
      </c>
    </row>
    <row r="60" spans="1:5" ht="13.5" thickBot="1">
      <c r="A60" s="99" t="s">
        <v>123</v>
      </c>
      <c r="B60" s="100"/>
      <c r="C60" s="274"/>
      <c r="D60" s="274"/>
      <c r="E60" s="290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65" t="s">
        <v>488</v>
      </c>
    </row>
    <row r="2" spans="1:5" s="198" customFormat="1" ht="25.5" customHeight="1" thickBot="1">
      <c r="A2" s="76" t="s">
        <v>439</v>
      </c>
      <c r="B2" s="495" t="s">
        <v>487</v>
      </c>
      <c r="C2" s="496"/>
      <c r="D2" s="497"/>
      <c r="E2" s="277" t="s">
        <v>43</v>
      </c>
    </row>
    <row r="3" spans="1:5" s="198" customFormat="1" ht="24.75" thickBot="1">
      <c r="A3" s="76" t="s">
        <v>121</v>
      </c>
      <c r="B3" s="495" t="s">
        <v>316</v>
      </c>
      <c r="C3" s="496"/>
      <c r="D3" s="497"/>
      <c r="E3" s="277" t="s">
        <v>42</v>
      </c>
    </row>
    <row r="4" spans="1:5" s="199" customFormat="1" ht="15.75" customHeight="1" thickBot="1">
      <c r="A4" s="86"/>
      <c r="B4" s="86"/>
      <c r="C4" s="87"/>
      <c r="D4" s="54"/>
      <c r="E4" s="87" t="str">
        <f>'5.4. sz. mell '!E4</f>
        <v>Forintban!</v>
      </c>
    </row>
    <row r="5" spans="1:5" ht="24.75" thickBot="1">
      <c r="A5" s="157" t="s">
        <v>122</v>
      </c>
      <c r="B5" s="88" t="s">
        <v>491</v>
      </c>
      <c r="C5" s="302" t="s">
        <v>416</v>
      </c>
      <c r="D5" s="302" t="s">
        <v>471</v>
      </c>
      <c r="E5" s="303" t="str">
        <f>+CONCATENATE(LEFT(ÖSSZEFÜGGÉSEK!A7,4),"……….",CHAR(10),"Módosítás utáni")</f>
        <v>……….
Módosítás utáni</v>
      </c>
    </row>
    <row r="6" spans="1:5" s="200" customFormat="1" ht="12.75" customHeight="1" thickBot="1">
      <c r="A6" s="77" t="s">
        <v>382</v>
      </c>
      <c r="B6" s="78" t="s">
        <v>383</v>
      </c>
      <c r="C6" s="78" t="s">
        <v>384</v>
      </c>
      <c r="D6" s="269" t="s">
        <v>386</v>
      </c>
      <c r="E6" s="313" t="s">
        <v>483</v>
      </c>
    </row>
    <row r="7" spans="1:5" s="200" customFormat="1" ht="15.75" customHeight="1" thickBot="1">
      <c r="A7" s="491" t="s">
        <v>39</v>
      </c>
      <c r="B7" s="492"/>
      <c r="C7" s="492"/>
      <c r="D7" s="492"/>
      <c r="E7" s="493"/>
    </row>
    <row r="8" spans="1:5" s="137" customFormat="1" ht="12" customHeight="1" thickBot="1">
      <c r="A8" s="77" t="s">
        <v>7</v>
      </c>
      <c r="B8" s="89" t="s">
        <v>404</v>
      </c>
      <c r="C8" s="111">
        <f>SUM(C9:C19)</f>
        <v>0</v>
      </c>
      <c r="D8" s="111">
        <f>SUM(D9:D19)</f>
        <v>0</v>
      </c>
      <c r="E8" s="132">
        <f>SUM(E9:E19)</f>
        <v>0</v>
      </c>
    </row>
    <row r="9" spans="1:5" s="137" customFormat="1" ht="12" customHeight="1">
      <c r="A9" s="193" t="s">
        <v>63</v>
      </c>
      <c r="B9" s="8" t="s">
        <v>171</v>
      </c>
      <c r="C9" s="254"/>
      <c r="D9" s="254"/>
      <c r="E9" s="304">
        <f>C9+D9</f>
        <v>0</v>
      </c>
    </row>
    <row r="10" spans="1:5" s="137" customFormat="1" ht="12" customHeight="1">
      <c r="A10" s="194" t="s">
        <v>64</v>
      </c>
      <c r="B10" s="6" t="s">
        <v>172</v>
      </c>
      <c r="C10" s="109"/>
      <c r="D10" s="245"/>
      <c r="E10" s="295">
        <f aca="true" t="shared" si="0" ref="E10:E25">C10+D10</f>
        <v>0</v>
      </c>
    </row>
    <row r="11" spans="1:5" s="137" customFormat="1" ht="12" customHeight="1">
      <c r="A11" s="194" t="s">
        <v>65</v>
      </c>
      <c r="B11" s="6" t="s">
        <v>173</v>
      </c>
      <c r="C11" s="109"/>
      <c r="D11" s="245"/>
      <c r="E11" s="295">
        <f t="shared" si="0"/>
        <v>0</v>
      </c>
    </row>
    <row r="12" spans="1:5" s="137" customFormat="1" ht="12" customHeight="1">
      <c r="A12" s="194" t="s">
        <v>66</v>
      </c>
      <c r="B12" s="6" t="s">
        <v>174</v>
      </c>
      <c r="C12" s="109"/>
      <c r="D12" s="245"/>
      <c r="E12" s="295">
        <f t="shared" si="0"/>
        <v>0</v>
      </c>
    </row>
    <row r="13" spans="1:5" s="137" customFormat="1" ht="12" customHeight="1">
      <c r="A13" s="194" t="s">
        <v>83</v>
      </c>
      <c r="B13" s="6" t="s">
        <v>175</v>
      </c>
      <c r="C13" s="109"/>
      <c r="D13" s="245"/>
      <c r="E13" s="295">
        <f t="shared" si="0"/>
        <v>0</v>
      </c>
    </row>
    <row r="14" spans="1:5" s="137" customFormat="1" ht="12" customHeight="1">
      <c r="A14" s="194" t="s">
        <v>67</v>
      </c>
      <c r="B14" s="6" t="s">
        <v>298</v>
      </c>
      <c r="C14" s="109"/>
      <c r="D14" s="245"/>
      <c r="E14" s="295">
        <f t="shared" si="0"/>
        <v>0</v>
      </c>
    </row>
    <row r="15" spans="1:5" s="137" customFormat="1" ht="12" customHeight="1">
      <c r="A15" s="194" t="s">
        <v>68</v>
      </c>
      <c r="B15" s="5" t="s">
        <v>299</v>
      </c>
      <c r="C15" s="109"/>
      <c r="D15" s="245"/>
      <c r="E15" s="295">
        <f t="shared" si="0"/>
        <v>0</v>
      </c>
    </row>
    <row r="16" spans="1:5" s="137" customFormat="1" ht="12" customHeight="1">
      <c r="A16" s="194" t="s">
        <v>75</v>
      </c>
      <c r="B16" s="6" t="s">
        <v>178</v>
      </c>
      <c r="C16" s="252"/>
      <c r="D16" s="281"/>
      <c r="E16" s="296">
        <f t="shared" si="0"/>
        <v>0</v>
      </c>
    </row>
    <row r="17" spans="1:5" s="201" customFormat="1" ht="12" customHeight="1">
      <c r="A17" s="194" t="s">
        <v>76</v>
      </c>
      <c r="B17" s="6" t="s">
        <v>179</v>
      </c>
      <c r="C17" s="109"/>
      <c r="D17" s="245"/>
      <c r="E17" s="295">
        <f t="shared" si="0"/>
        <v>0</v>
      </c>
    </row>
    <row r="18" spans="1:5" s="201" customFormat="1" ht="12" customHeight="1">
      <c r="A18" s="194" t="s">
        <v>77</v>
      </c>
      <c r="B18" s="6" t="s">
        <v>331</v>
      </c>
      <c r="C18" s="110"/>
      <c r="D18" s="246"/>
      <c r="E18" s="305">
        <f t="shared" si="0"/>
        <v>0</v>
      </c>
    </row>
    <row r="19" spans="1:5" s="201" customFormat="1" ht="12" customHeight="1" thickBot="1">
      <c r="A19" s="194" t="s">
        <v>78</v>
      </c>
      <c r="B19" s="5" t="s">
        <v>180</v>
      </c>
      <c r="C19" s="110"/>
      <c r="D19" s="246"/>
      <c r="E19" s="305">
        <f t="shared" si="0"/>
        <v>0</v>
      </c>
    </row>
    <row r="20" spans="1:5" s="137" customFormat="1" ht="12" customHeight="1" thickBot="1">
      <c r="A20" s="77" t="s">
        <v>8</v>
      </c>
      <c r="B20" s="89" t="s">
        <v>300</v>
      </c>
      <c r="C20" s="111">
        <f>SUM(C21:C23)</f>
        <v>0</v>
      </c>
      <c r="D20" s="247">
        <f>SUM(D21:D23)</f>
        <v>0</v>
      </c>
      <c r="E20" s="132">
        <f>SUM(E21:E23)</f>
        <v>0</v>
      </c>
    </row>
    <row r="21" spans="1:5" s="201" customFormat="1" ht="12" customHeight="1">
      <c r="A21" s="194" t="s">
        <v>69</v>
      </c>
      <c r="B21" s="7" t="s">
        <v>153</v>
      </c>
      <c r="C21" s="109"/>
      <c r="D21" s="245"/>
      <c r="E21" s="295">
        <f t="shared" si="0"/>
        <v>0</v>
      </c>
    </row>
    <row r="22" spans="1:5" s="201" customFormat="1" ht="12" customHeight="1">
      <c r="A22" s="194" t="s">
        <v>70</v>
      </c>
      <c r="B22" s="6" t="s">
        <v>301</v>
      </c>
      <c r="C22" s="109"/>
      <c r="D22" s="245"/>
      <c r="E22" s="295">
        <f t="shared" si="0"/>
        <v>0</v>
      </c>
    </row>
    <row r="23" spans="1:5" s="201" customFormat="1" ht="12" customHeight="1">
      <c r="A23" s="194" t="s">
        <v>71</v>
      </c>
      <c r="B23" s="6" t="s">
        <v>302</v>
      </c>
      <c r="C23" s="109"/>
      <c r="D23" s="245"/>
      <c r="E23" s="295">
        <f t="shared" si="0"/>
        <v>0</v>
      </c>
    </row>
    <row r="24" spans="1:5" s="201" customFormat="1" ht="12" customHeight="1" thickBot="1">
      <c r="A24" s="194" t="s">
        <v>72</v>
      </c>
      <c r="B24" s="6" t="s">
        <v>409</v>
      </c>
      <c r="C24" s="109"/>
      <c r="D24" s="245"/>
      <c r="E24" s="295">
        <f t="shared" si="0"/>
        <v>0</v>
      </c>
    </row>
    <row r="25" spans="1:5" s="201" customFormat="1" ht="12" customHeight="1" thickBot="1">
      <c r="A25" s="79" t="s">
        <v>9</v>
      </c>
      <c r="B25" s="60" t="s">
        <v>99</v>
      </c>
      <c r="C25" s="278"/>
      <c r="D25" s="280"/>
      <c r="E25" s="132">
        <f t="shared" si="0"/>
        <v>0</v>
      </c>
    </row>
    <row r="26" spans="1:5" s="201" customFormat="1" ht="12" customHeight="1" thickBot="1">
      <c r="A26" s="79" t="s">
        <v>10</v>
      </c>
      <c r="B26" s="60" t="s">
        <v>303</v>
      </c>
      <c r="C26" s="111">
        <f>+C27+C28</f>
        <v>0</v>
      </c>
      <c r="D26" s="247">
        <f>+D27+D28</f>
        <v>0</v>
      </c>
      <c r="E26" s="132">
        <f>+E27+E28+E29</f>
        <v>0</v>
      </c>
    </row>
    <row r="27" spans="1:5" s="201" customFormat="1" ht="12" customHeight="1">
      <c r="A27" s="195" t="s">
        <v>162</v>
      </c>
      <c r="B27" s="196" t="s">
        <v>301</v>
      </c>
      <c r="C27" s="253"/>
      <c r="D27" s="62"/>
      <c r="E27" s="297">
        <f>C27+D27</f>
        <v>0</v>
      </c>
    </row>
    <row r="28" spans="1:5" s="201" customFormat="1" ht="12" customHeight="1">
      <c r="A28" s="195" t="s">
        <v>163</v>
      </c>
      <c r="B28" s="197" t="s">
        <v>304</v>
      </c>
      <c r="C28" s="112"/>
      <c r="D28" s="248"/>
      <c r="E28" s="295">
        <f>C28+D28</f>
        <v>0</v>
      </c>
    </row>
    <row r="29" spans="1:5" s="201" customFormat="1" ht="12" customHeight="1" thickBot="1">
      <c r="A29" s="194" t="s">
        <v>164</v>
      </c>
      <c r="B29" s="65" t="s">
        <v>410</v>
      </c>
      <c r="C29" s="52"/>
      <c r="D29" s="282"/>
      <c r="E29" s="305">
        <f>C29+D29</f>
        <v>0</v>
      </c>
    </row>
    <row r="30" spans="1:5" s="201" customFormat="1" ht="12" customHeight="1" thickBot="1">
      <c r="A30" s="79" t="s">
        <v>11</v>
      </c>
      <c r="B30" s="60" t="s">
        <v>305</v>
      </c>
      <c r="C30" s="111">
        <f>+C31+C32+C33</f>
        <v>0</v>
      </c>
      <c r="D30" s="247">
        <f>+D31+D32+D33</f>
        <v>0</v>
      </c>
      <c r="E30" s="309">
        <f>C30+D30</f>
        <v>0</v>
      </c>
    </row>
    <row r="31" spans="1:5" s="201" customFormat="1" ht="12" customHeight="1">
      <c r="A31" s="195" t="s">
        <v>56</v>
      </c>
      <c r="B31" s="196" t="s">
        <v>185</v>
      </c>
      <c r="C31" s="253"/>
      <c r="D31" s="62"/>
      <c r="E31" s="310">
        <f>+E32+E33+E34</f>
        <v>0</v>
      </c>
    </row>
    <row r="32" spans="1:5" s="201" customFormat="1" ht="12" customHeight="1">
      <c r="A32" s="195" t="s">
        <v>57</v>
      </c>
      <c r="B32" s="197" t="s">
        <v>186</v>
      </c>
      <c r="C32" s="112"/>
      <c r="D32" s="248"/>
      <c r="E32" s="297">
        <f>C32+D32</f>
        <v>0</v>
      </c>
    </row>
    <row r="33" spans="1:5" s="201" customFormat="1" ht="12" customHeight="1" thickBot="1">
      <c r="A33" s="194" t="s">
        <v>58</v>
      </c>
      <c r="B33" s="65" t="s">
        <v>187</v>
      </c>
      <c r="C33" s="52"/>
      <c r="D33" s="282"/>
      <c r="E33" s="293">
        <f>C33+D33</f>
        <v>0</v>
      </c>
    </row>
    <row r="34" spans="1:5" s="137" customFormat="1" ht="12" customHeight="1" thickBot="1">
      <c r="A34" s="79" t="s">
        <v>12</v>
      </c>
      <c r="B34" s="60" t="s">
        <v>273</v>
      </c>
      <c r="C34" s="278"/>
      <c r="D34" s="280"/>
      <c r="E34" s="311">
        <f>C34+D34</f>
        <v>0</v>
      </c>
    </row>
    <row r="35" spans="1:5" s="137" customFormat="1" ht="12" customHeight="1" thickBot="1">
      <c r="A35" s="79" t="s">
        <v>13</v>
      </c>
      <c r="B35" s="60" t="s">
        <v>306</v>
      </c>
      <c r="C35" s="278"/>
      <c r="D35" s="280"/>
      <c r="E35" s="132">
        <f>C35+D35</f>
        <v>0</v>
      </c>
    </row>
    <row r="36" spans="1:5" s="137" customFormat="1" ht="12" customHeight="1" thickBot="1">
      <c r="A36" s="77" t="s">
        <v>14</v>
      </c>
      <c r="B36" s="60" t="s">
        <v>411</v>
      </c>
      <c r="C36" s="111">
        <f>+C8+C20+C25+C26+C30+C34+C35</f>
        <v>0</v>
      </c>
      <c r="D36" s="247">
        <f>+D8+D20+D25+D26+D30+D34+D35</f>
        <v>0</v>
      </c>
      <c r="E36" s="132">
        <f>C36+D36</f>
        <v>0</v>
      </c>
    </row>
    <row r="37" spans="1:5" s="137" customFormat="1" ht="12" customHeight="1" thickBot="1">
      <c r="A37" s="90" t="s">
        <v>15</v>
      </c>
      <c r="B37" s="60" t="s">
        <v>308</v>
      </c>
      <c r="C37" s="111">
        <f>+C38+C39+C40</f>
        <v>0</v>
      </c>
      <c r="D37" s="247">
        <f>+D38+D39+D40</f>
        <v>0</v>
      </c>
      <c r="E37" s="132">
        <f>+E8+E20+E25+E26+E31+E35+E36</f>
        <v>0</v>
      </c>
    </row>
    <row r="38" spans="1:5" s="137" customFormat="1" ht="12" customHeight="1">
      <c r="A38" s="195" t="s">
        <v>309</v>
      </c>
      <c r="B38" s="196" t="s">
        <v>135</v>
      </c>
      <c r="C38" s="253"/>
      <c r="D38" s="62"/>
      <c r="E38" s="310">
        <f>+E39+E40+E41</f>
        <v>0</v>
      </c>
    </row>
    <row r="39" spans="1:5" s="137" customFormat="1" ht="12" customHeight="1">
      <c r="A39" s="195" t="s">
        <v>310</v>
      </c>
      <c r="B39" s="197" t="s">
        <v>2</v>
      </c>
      <c r="C39" s="112"/>
      <c r="D39" s="248"/>
      <c r="E39" s="297">
        <f>C39+D39</f>
        <v>0</v>
      </c>
    </row>
    <row r="40" spans="1:5" s="201" customFormat="1" ht="12" customHeight="1" thickBot="1">
      <c r="A40" s="194" t="s">
        <v>311</v>
      </c>
      <c r="B40" s="65" t="s">
        <v>312</v>
      </c>
      <c r="C40" s="52"/>
      <c r="D40" s="282"/>
      <c r="E40" s="293">
        <f>C40+D40</f>
        <v>0</v>
      </c>
    </row>
    <row r="41" spans="1:5" s="201" customFormat="1" ht="15" customHeight="1" thickBot="1">
      <c r="A41" s="90" t="s">
        <v>16</v>
      </c>
      <c r="B41" s="91" t="s">
        <v>313</v>
      </c>
      <c r="C41" s="279">
        <f>+C36+C37</f>
        <v>0</v>
      </c>
      <c r="D41" s="276">
        <f>+D36+D37</f>
        <v>0</v>
      </c>
      <c r="E41" s="311">
        <f>C41+D41</f>
        <v>0</v>
      </c>
    </row>
    <row r="42" spans="1:3" s="201" customFormat="1" ht="15" customHeight="1">
      <c r="A42" s="92"/>
      <c r="B42" s="93"/>
      <c r="C42" s="133"/>
    </row>
    <row r="43" spans="1:3" ht="13.5" thickBot="1">
      <c r="A43" s="94"/>
      <c r="B43" s="95"/>
      <c r="C43" s="134"/>
    </row>
    <row r="44" spans="1:5" s="200" customFormat="1" ht="16.5" customHeight="1" thickBot="1">
      <c r="A44" s="491" t="s">
        <v>40</v>
      </c>
      <c r="B44" s="492"/>
      <c r="C44" s="492"/>
      <c r="D44" s="492"/>
      <c r="E44" s="493"/>
    </row>
    <row r="45" spans="1:5" s="202" customFormat="1" ht="12" customHeight="1" thickBot="1">
      <c r="A45" s="79" t="s">
        <v>7</v>
      </c>
      <c r="B45" s="60" t="s">
        <v>314</v>
      </c>
      <c r="C45" s="111">
        <f>SUM(C46:C50)</f>
        <v>0</v>
      </c>
      <c r="D45" s="247">
        <f>SUM(D46:D50)</f>
        <v>0</v>
      </c>
      <c r="E45" s="132">
        <f>SUM(E46:E50)</f>
        <v>0</v>
      </c>
    </row>
    <row r="46" spans="1:5" ht="12" customHeight="1">
      <c r="A46" s="194" t="s">
        <v>63</v>
      </c>
      <c r="B46" s="7" t="s">
        <v>36</v>
      </c>
      <c r="C46" s="253"/>
      <c r="D46" s="62"/>
      <c r="E46" s="297">
        <f>C46+D46</f>
        <v>0</v>
      </c>
    </row>
    <row r="47" spans="1:5" ht="12" customHeight="1">
      <c r="A47" s="194" t="s">
        <v>64</v>
      </c>
      <c r="B47" s="6" t="s">
        <v>108</v>
      </c>
      <c r="C47" s="51"/>
      <c r="D47" s="63"/>
      <c r="E47" s="294">
        <f>C47+D47</f>
        <v>0</v>
      </c>
    </row>
    <row r="48" spans="1:5" ht="12" customHeight="1">
      <c r="A48" s="194" t="s">
        <v>65</v>
      </c>
      <c r="B48" s="6" t="s">
        <v>82</v>
      </c>
      <c r="C48" s="51"/>
      <c r="D48" s="63"/>
      <c r="E48" s="294">
        <f>C48+D48</f>
        <v>0</v>
      </c>
    </row>
    <row r="49" spans="1:5" ht="12" customHeight="1">
      <c r="A49" s="194" t="s">
        <v>66</v>
      </c>
      <c r="B49" s="6" t="s">
        <v>109</v>
      </c>
      <c r="C49" s="51"/>
      <c r="D49" s="63"/>
      <c r="E49" s="294">
        <f>C49+D49</f>
        <v>0</v>
      </c>
    </row>
    <row r="50" spans="1:5" ht="12" customHeight="1" thickBot="1">
      <c r="A50" s="194" t="s">
        <v>83</v>
      </c>
      <c r="B50" s="6" t="s">
        <v>110</v>
      </c>
      <c r="C50" s="51"/>
      <c r="D50" s="63"/>
      <c r="E50" s="294">
        <f>C50+D50</f>
        <v>0</v>
      </c>
    </row>
    <row r="51" spans="1:5" ht="12" customHeight="1" thickBot="1">
      <c r="A51" s="79" t="s">
        <v>8</v>
      </c>
      <c r="B51" s="60" t="s">
        <v>315</v>
      </c>
      <c r="C51" s="111">
        <f>SUM(C52:C54)</f>
        <v>0</v>
      </c>
      <c r="D51" s="247">
        <f>SUM(D52:D54)</f>
        <v>0</v>
      </c>
      <c r="E51" s="132">
        <f>SUM(E52:E54)</f>
        <v>0</v>
      </c>
    </row>
    <row r="52" spans="1:5" s="202" customFormat="1" ht="12" customHeight="1">
      <c r="A52" s="194" t="s">
        <v>69</v>
      </c>
      <c r="B52" s="7" t="s">
        <v>128</v>
      </c>
      <c r="C52" s="253"/>
      <c r="D52" s="62"/>
      <c r="E52" s="297">
        <f>C52+D52</f>
        <v>0</v>
      </c>
    </row>
    <row r="53" spans="1:5" ht="12" customHeight="1">
      <c r="A53" s="194" t="s">
        <v>70</v>
      </c>
      <c r="B53" s="6" t="s">
        <v>112</v>
      </c>
      <c r="C53" s="51"/>
      <c r="D53" s="63"/>
      <c r="E53" s="294">
        <f>C53+D53</f>
        <v>0</v>
      </c>
    </row>
    <row r="54" spans="1:5" ht="12" customHeight="1">
      <c r="A54" s="194" t="s">
        <v>71</v>
      </c>
      <c r="B54" s="6" t="s">
        <v>41</v>
      </c>
      <c r="C54" s="51"/>
      <c r="D54" s="63"/>
      <c r="E54" s="294">
        <f>C54+D54</f>
        <v>0</v>
      </c>
    </row>
    <row r="55" spans="1:5" ht="12" customHeight="1" thickBot="1">
      <c r="A55" s="194" t="s">
        <v>72</v>
      </c>
      <c r="B55" s="6" t="s">
        <v>408</v>
      </c>
      <c r="C55" s="51"/>
      <c r="D55" s="63"/>
      <c r="E55" s="294">
        <f>C55+D55</f>
        <v>0</v>
      </c>
    </row>
    <row r="56" spans="1:5" ht="15" customHeight="1" thickBot="1">
      <c r="A56" s="79" t="s">
        <v>9</v>
      </c>
      <c r="B56" s="60" t="s">
        <v>4</v>
      </c>
      <c r="C56" s="278"/>
      <c r="D56" s="280"/>
      <c r="E56" s="132">
        <f>C56+D56</f>
        <v>0</v>
      </c>
    </row>
    <row r="57" spans="1:5" ht="13.5" thickBot="1">
      <c r="A57" s="79" t="s">
        <v>10</v>
      </c>
      <c r="B57" s="96" t="s">
        <v>412</v>
      </c>
      <c r="C57" s="279">
        <f>+C45+C51+C56</f>
        <v>0</v>
      </c>
      <c r="D57" s="276">
        <f>+D45+D51+D56</f>
        <v>0</v>
      </c>
      <c r="E57" s="135">
        <f>+E45+E51+E56</f>
        <v>0</v>
      </c>
    </row>
    <row r="58" spans="3:5" ht="15" customHeight="1" thickBot="1">
      <c r="C58" s="136"/>
      <c r="E58" s="136"/>
    </row>
    <row r="59" spans="1:5" ht="14.25" customHeight="1" thickBot="1">
      <c r="A59" s="99" t="s">
        <v>403</v>
      </c>
      <c r="B59" s="100"/>
      <c r="C59" s="274"/>
      <c r="D59" s="274"/>
      <c r="E59" s="290">
        <f>C59+D59</f>
        <v>0</v>
      </c>
    </row>
    <row r="60" spans="1:5" ht="13.5" thickBot="1">
      <c r="A60" s="99" t="s">
        <v>123</v>
      </c>
      <c r="B60" s="100"/>
      <c r="C60" s="274"/>
      <c r="D60" s="274"/>
      <c r="E60" s="290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65" t="s">
        <v>489</v>
      </c>
    </row>
    <row r="2" spans="1:5" s="198" customFormat="1" ht="25.5" customHeight="1" thickBot="1">
      <c r="A2" s="76" t="s">
        <v>439</v>
      </c>
      <c r="B2" s="495" t="s">
        <v>487</v>
      </c>
      <c r="C2" s="496"/>
      <c r="D2" s="497"/>
      <c r="E2" s="277" t="s">
        <v>43</v>
      </c>
    </row>
    <row r="3" spans="1:5" s="198" customFormat="1" ht="24.75" thickBot="1">
      <c r="A3" s="76" t="s">
        <v>121</v>
      </c>
      <c r="B3" s="495" t="s">
        <v>317</v>
      </c>
      <c r="C3" s="496"/>
      <c r="D3" s="497"/>
      <c r="E3" s="277" t="s">
        <v>43</v>
      </c>
    </row>
    <row r="4" spans="1:5" s="199" customFormat="1" ht="15.75" customHeight="1" thickBot="1">
      <c r="A4" s="86"/>
      <c r="B4" s="86"/>
      <c r="C4" s="87"/>
      <c r="D4" s="54"/>
      <c r="E4" s="87" t="str">
        <f>'5.4.1. sz. mell'!E4</f>
        <v>Forintban!</v>
      </c>
    </row>
    <row r="5" spans="1:5" ht="24.75" thickBot="1">
      <c r="A5" s="157" t="s">
        <v>122</v>
      </c>
      <c r="B5" s="88" t="s">
        <v>491</v>
      </c>
      <c r="C5" s="302" t="s">
        <v>416</v>
      </c>
      <c r="D5" s="302" t="s">
        <v>471</v>
      </c>
      <c r="E5" s="303" t="str">
        <f>+CONCATENATE(LEFT(ÖSSZEFÜGGÉSEK!A7,4),"……….",CHAR(10),"Módosítás utáni")</f>
        <v>……….
Módosítás utáni</v>
      </c>
    </row>
    <row r="6" spans="1:5" s="200" customFormat="1" ht="12.75" customHeight="1" thickBot="1">
      <c r="A6" s="77" t="s">
        <v>382</v>
      </c>
      <c r="B6" s="78" t="s">
        <v>383</v>
      </c>
      <c r="C6" s="78" t="s">
        <v>384</v>
      </c>
      <c r="D6" s="269" t="s">
        <v>386</v>
      </c>
      <c r="E6" s="313" t="s">
        <v>483</v>
      </c>
    </row>
    <row r="7" spans="1:5" s="200" customFormat="1" ht="15.75" customHeight="1" thickBot="1">
      <c r="A7" s="491" t="s">
        <v>39</v>
      </c>
      <c r="B7" s="492"/>
      <c r="C7" s="492"/>
      <c r="D7" s="492"/>
      <c r="E7" s="493"/>
    </row>
    <row r="8" spans="1:5" s="137" customFormat="1" ht="12" customHeight="1" thickBot="1">
      <c r="A8" s="77" t="s">
        <v>7</v>
      </c>
      <c r="B8" s="89" t="s">
        <v>404</v>
      </c>
      <c r="C8" s="111">
        <f>SUM(C9:C19)</f>
        <v>0</v>
      </c>
      <c r="D8" s="111">
        <f>SUM(D9:D19)</f>
        <v>0</v>
      </c>
      <c r="E8" s="132">
        <f>SUM(E9:E19)</f>
        <v>0</v>
      </c>
    </row>
    <row r="9" spans="1:5" s="137" customFormat="1" ht="12" customHeight="1">
      <c r="A9" s="193" t="s">
        <v>63</v>
      </c>
      <c r="B9" s="8" t="s">
        <v>171</v>
      </c>
      <c r="C9" s="254"/>
      <c r="D9" s="254"/>
      <c r="E9" s="304">
        <f>C9+D9</f>
        <v>0</v>
      </c>
    </row>
    <row r="10" spans="1:5" s="137" customFormat="1" ht="12" customHeight="1">
      <c r="A10" s="194" t="s">
        <v>64</v>
      </c>
      <c r="B10" s="6" t="s">
        <v>172</v>
      </c>
      <c r="C10" s="109"/>
      <c r="D10" s="245"/>
      <c r="E10" s="295">
        <f aca="true" t="shared" si="0" ref="E10:E25">C10+D10</f>
        <v>0</v>
      </c>
    </row>
    <row r="11" spans="1:5" s="137" customFormat="1" ht="12" customHeight="1">
      <c r="A11" s="194" t="s">
        <v>65</v>
      </c>
      <c r="B11" s="6" t="s">
        <v>173</v>
      </c>
      <c r="C11" s="109"/>
      <c r="D11" s="245"/>
      <c r="E11" s="295">
        <f t="shared" si="0"/>
        <v>0</v>
      </c>
    </row>
    <row r="12" spans="1:5" s="137" customFormat="1" ht="12" customHeight="1">
      <c r="A12" s="194" t="s">
        <v>66</v>
      </c>
      <c r="B12" s="6" t="s">
        <v>174</v>
      </c>
      <c r="C12" s="109"/>
      <c r="D12" s="245"/>
      <c r="E12" s="295">
        <f t="shared" si="0"/>
        <v>0</v>
      </c>
    </row>
    <row r="13" spans="1:5" s="137" customFormat="1" ht="12" customHeight="1">
      <c r="A13" s="194" t="s">
        <v>83</v>
      </c>
      <c r="B13" s="6" t="s">
        <v>175</v>
      </c>
      <c r="C13" s="109"/>
      <c r="D13" s="245"/>
      <c r="E13" s="295">
        <f t="shared" si="0"/>
        <v>0</v>
      </c>
    </row>
    <row r="14" spans="1:5" s="137" customFormat="1" ht="12" customHeight="1">
      <c r="A14" s="194" t="s">
        <v>67</v>
      </c>
      <c r="B14" s="6" t="s">
        <v>298</v>
      </c>
      <c r="C14" s="109"/>
      <c r="D14" s="245"/>
      <c r="E14" s="295">
        <f t="shared" si="0"/>
        <v>0</v>
      </c>
    </row>
    <row r="15" spans="1:5" s="137" customFormat="1" ht="12" customHeight="1">
      <c r="A15" s="194" t="s">
        <v>68</v>
      </c>
      <c r="B15" s="5" t="s">
        <v>299</v>
      </c>
      <c r="C15" s="109"/>
      <c r="D15" s="245"/>
      <c r="E15" s="295">
        <f t="shared" si="0"/>
        <v>0</v>
      </c>
    </row>
    <row r="16" spans="1:5" s="137" customFormat="1" ht="12" customHeight="1">
      <c r="A16" s="194" t="s">
        <v>75</v>
      </c>
      <c r="B16" s="6" t="s">
        <v>178</v>
      </c>
      <c r="C16" s="252"/>
      <c r="D16" s="281"/>
      <c r="E16" s="296">
        <f t="shared" si="0"/>
        <v>0</v>
      </c>
    </row>
    <row r="17" spans="1:5" s="201" customFormat="1" ht="12" customHeight="1">
      <c r="A17" s="194" t="s">
        <v>76</v>
      </c>
      <c r="B17" s="6" t="s">
        <v>179</v>
      </c>
      <c r="C17" s="109"/>
      <c r="D17" s="245"/>
      <c r="E17" s="295">
        <f t="shared" si="0"/>
        <v>0</v>
      </c>
    </row>
    <row r="18" spans="1:5" s="201" customFormat="1" ht="12" customHeight="1">
      <c r="A18" s="194" t="s">
        <v>77</v>
      </c>
      <c r="B18" s="6" t="s">
        <v>331</v>
      </c>
      <c r="C18" s="110"/>
      <c r="D18" s="246"/>
      <c r="E18" s="305">
        <f t="shared" si="0"/>
        <v>0</v>
      </c>
    </row>
    <row r="19" spans="1:5" s="201" customFormat="1" ht="12" customHeight="1" thickBot="1">
      <c r="A19" s="194" t="s">
        <v>78</v>
      </c>
      <c r="B19" s="5" t="s">
        <v>180</v>
      </c>
      <c r="C19" s="110"/>
      <c r="D19" s="246"/>
      <c r="E19" s="305">
        <f t="shared" si="0"/>
        <v>0</v>
      </c>
    </row>
    <row r="20" spans="1:5" s="137" customFormat="1" ht="12" customHeight="1" thickBot="1">
      <c r="A20" s="77" t="s">
        <v>8</v>
      </c>
      <c r="B20" s="89" t="s">
        <v>300</v>
      </c>
      <c r="C20" s="111">
        <f>SUM(C21:C23)</f>
        <v>0</v>
      </c>
      <c r="D20" s="247">
        <f>SUM(D21:D23)</f>
        <v>0</v>
      </c>
      <c r="E20" s="132">
        <f>SUM(E21:E23)</f>
        <v>0</v>
      </c>
    </row>
    <row r="21" spans="1:5" s="201" customFormat="1" ht="12" customHeight="1">
      <c r="A21" s="194" t="s">
        <v>69</v>
      </c>
      <c r="B21" s="7" t="s">
        <v>153</v>
      </c>
      <c r="C21" s="109"/>
      <c r="D21" s="245"/>
      <c r="E21" s="295">
        <f t="shared" si="0"/>
        <v>0</v>
      </c>
    </row>
    <row r="22" spans="1:5" s="201" customFormat="1" ht="12" customHeight="1">
      <c r="A22" s="194" t="s">
        <v>70</v>
      </c>
      <c r="B22" s="6" t="s">
        <v>301</v>
      </c>
      <c r="C22" s="109"/>
      <c r="D22" s="245"/>
      <c r="E22" s="295">
        <f t="shared" si="0"/>
        <v>0</v>
      </c>
    </row>
    <row r="23" spans="1:5" s="201" customFormat="1" ht="12" customHeight="1">
      <c r="A23" s="194" t="s">
        <v>71</v>
      </c>
      <c r="B23" s="6" t="s">
        <v>302</v>
      </c>
      <c r="C23" s="109"/>
      <c r="D23" s="245"/>
      <c r="E23" s="295">
        <f t="shared" si="0"/>
        <v>0</v>
      </c>
    </row>
    <row r="24" spans="1:5" s="201" customFormat="1" ht="12" customHeight="1" thickBot="1">
      <c r="A24" s="194" t="s">
        <v>72</v>
      </c>
      <c r="B24" s="6" t="s">
        <v>409</v>
      </c>
      <c r="C24" s="109"/>
      <c r="D24" s="245"/>
      <c r="E24" s="295">
        <f t="shared" si="0"/>
        <v>0</v>
      </c>
    </row>
    <row r="25" spans="1:5" s="201" customFormat="1" ht="12" customHeight="1" thickBot="1">
      <c r="A25" s="79" t="s">
        <v>9</v>
      </c>
      <c r="B25" s="60" t="s">
        <v>99</v>
      </c>
      <c r="C25" s="278"/>
      <c r="D25" s="280"/>
      <c r="E25" s="132">
        <f t="shared" si="0"/>
        <v>0</v>
      </c>
    </row>
    <row r="26" spans="1:5" s="201" customFormat="1" ht="12" customHeight="1" thickBot="1">
      <c r="A26" s="79" t="s">
        <v>10</v>
      </c>
      <c r="B26" s="60" t="s">
        <v>303</v>
      </c>
      <c r="C26" s="111">
        <f>+C27+C28</f>
        <v>0</v>
      </c>
      <c r="D26" s="247">
        <f>+D27+D28</f>
        <v>0</v>
      </c>
      <c r="E26" s="132">
        <f>+E27+E28+E29</f>
        <v>0</v>
      </c>
    </row>
    <row r="27" spans="1:5" s="201" customFormat="1" ht="12" customHeight="1">
      <c r="A27" s="195" t="s">
        <v>162</v>
      </c>
      <c r="B27" s="196" t="s">
        <v>301</v>
      </c>
      <c r="C27" s="253"/>
      <c r="D27" s="62"/>
      <c r="E27" s="297">
        <f>C27+D27</f>
        <v>0</v>
      </c>
    </row>
    <row r="28" spans="1:5" s="201" customFormat="1" ht="12" customHeight="1">
      <c r="A28" s="195" t="s">
        <v>163</v>
      </c>
      <c r="B28" s="197" t="s">
        <v>304</v>
      </c>
      <c r="C28" s="112"/>
      <c r="D28" s="248"/>
      <c r="E28" s="295">
        <f>C28+D28</f>
        <v>0</v>
      </c>
    </row>
    <row r="29" spans="1:5" s="201" customFormat="1" ht="12" customHeight="1" thickBot="1">
      <c r="A29" s="194" t="s">
        <v>164</v>
      </c>
      <c r="B29" s="65" t="s">
        <v>410</v>
      </c>
      <c r="C29" s="52"/>
      <c r="D29" s="282"/>
      <c r="E29" s="305">
        <f>C29+D29</f>
        <v>0</v>
      </c>
    </row>
    <row r="30" spans="1:5" s="201" customFormat="1" ht="12" customHeight="1" thickBot="1">
      <c r="A30" s="79" t="s">
        <v>11</v>
      </c>
      <c r="B30" s="60" t="s">
        <v>305</v>
      </c>
      <c r="C30" s="111">
        <f>+C31+C32+C33</f>
        <v>0</v>
      </c>
      <c r="D30" s="247">
        <f>+D31+D32+D33</f>
        <v>0</v>
      </c>
      <c r="E30" s="309">
        <f>C30+D30</f>
        <v>0</v>
      </c>
    </row>
    <row r="31" spans="1:5" s="201" customFormat="1" ht="12" customHeight="1">
      <c r="A31" s="195" t="s">
        <v>56</v>
      </c>
      <c r="B31" s="196" t="s">
        <v>185</v>
      </c>
      <c r="C31" s="253"/>
      <c r="D31" s="62"/>
      <c r="E31" s="310">
        <f>+E32+E33+E34</f>
        <v>0</v>
      </c>
    </row>
    <row r="32" spans="1:5" s="201" customFormat="1" ht="12" customHeight="1">
      <c r="A32" s="195" t="s">
        <v>57</v>
      </c>
      <c r="B32" s="197" t="s">
        <v>186</v>
      </c>
      <c r="C32" s="112"/>
      <c r="D32" s="248"/>
      <c r="E32" s="297">
        <f>C32+D32</f>
        <v>0</v>
      </c>
    </row>
    <row r="33" spans="1:5" s="201" customFormat="1" ht="12" customHeight="1" thickBot="1">
      <c r="A33" s="194" t="s">
        <v>58</v>
      </c>
      <c r="B33" s="65" t="s">
        <v>187</v>
      </c>
      <c r="C33" s="52"/>
      <c r="D33" s="282"/>
      <c r="E33" s="293">
        <f>C33+D33</f>
        <v>0</v>
      </c>
    </row>
    <row r="34" spans="1:5" s="137" customFormat="1" ht="12" customHeight="1" thickBot="1">
      <c r="A34" s="79" t="s">
        <v>12</v>
      </c>
      <c r="B34" s="60" t="s">
        <v>273</v>
      </c>
      <c r="C34" s="278"/>
      <c r="D34" s="280"/>
      <c r="E34" s="311">
        <f>C34+D34</f>
        <v>0</v>
      </c>
    </row>
    <row r="35" spans="1:5" s="137" customFormat="1" ht="12" customHeight="1" thickBot="1">
      <c r="A35" s="79" t="s">
        <v>13</v>
      </c>
      <c r="B35" s="60" t="s">
        <v>306</v>
      </c>
      <c r="C35" s="278"/>
      <c r="D35" s="280"/>
      <c r="E35" s="132">
        <f>C35+D35</f>
        <v>0</v>
      </c>
    </row>
    <row r="36" spans="1:5" s="137" customFormat="1" ht="12" customHeight="1" thickBot="1">
      <c r="A36" s="77" t="s">
        <v>14</v>
      </c>
      <c r="B36" s="60" t="s">
        <v>411</v>
      </c>
      <c r="C36" s="111">
        <f>+C8+C20+C25+C26+C30+C34+C35</f>
        <v>0</v>
      </c>
      <c r="D36" s="247">
        <f>+D8+D20+D25+D26+D30+D34+D35</f>
        <v>0</v>
      </c>
      <c r="E36" s="132">
        <f>C36+D36</f>
        <v>0</v>
      </c>
    </row>
    <row r="37" spans="1:5" s="137" customFormat="1" ht="12" customHeight="1" thickBot="1">
      <c r="A37" s="90" t="s">
        <v>15</v>
      </c>
      <c r="B37" s="60" t="s">
        <v>308</v>
      </c>
      <c r="C37" s="111">
        <f>+C38+C39+C40</f>
        <v>0</v>
      </c>
      <c r="D37" s="247">
        <f>+D38+D39+D40</f>
        <v>0</v>
      </c>
      <c r="E37" s="132">
        <f>+E8+E20+E25+E26+E31+E35+E36</f>
        <v>0</v>
      </c>
    </row>
    <row r="38" spans="1:5" s="137" customFormat="1" ht="12" customHeight="1">
      <c r="A38" s="195" t="s">
        <v>309</v>
      </c>
      <c r="B38" s="196" t="s">
        <v>135</v>
      </c>
      <c r="C38" s="253"/>
      <c r="D38" s="62"/>
      <c r="E38" s="310">
        <f>+E39+E40+E41</f>
        <v>0</v>
      </c>
    </row>
    <row r="39" spans="1:5" s="137" customFormat="1" ht="12" customHeight="1">
      <c r="A39" s="195" t="s">
        <v>310</v>
      </c>
      <c r="B39" s="197" t="s">
        <v>2</v>
      </c>
      <c r="C39" s="112"/>
      <c r="D39" s="248"/>
      <c r="E39" s="297">
        <f>C39+D39</f>
        <v>0</v>
      </c>
    </row>
    <row r="40" spans="1:5" s="201" customFormat="1" ht="12" customHeight="1" thickBot="1">
      <c r="A40" s="194" t="s">
        <v>311</v>
      </c>
      <c r="B40" s="65" t="s">
        <v>312</v>
      </c>
      <c r="C40" s="52"/>
      <c r="D40" s="282"/>
      <c r="E40" s="293">
        <f>C40+D40</f>
        <v>0</v>
      </c>
    </row>
    <row r="41" spans="1:5" s="201" customFormat="1" ht="15" customHeight="1" thickBot="1">
      <c r="A41" s="90" t="s">
        <v>16</v>
      </c>
      <c r="B41" s="91" t="s">
        <v>313</v>
      </c>
      <c r="C41" s="279">
        <f>+C36+C37</f>
        <v>0</v>
      </c>
      <c r="D41" s="276">
        <f>+D36+D37</f>
        <v>0</v>
      </c>
      <c r="E41" s="311">
        <f>C41+D41</f>
        <v>0</v>
      </c>
    </row>
    <row r="42" spans="1:3" s="201" customFormat="1" ht="15" customHeight="1">
      <c r="A42" s="92"/>
      <c r="B42" s="93"/>
      <c r="C42" s="133"/>
    </row>
    <row r="43" spans="1:3" ht="13.5" thickBot="1">
      <c r="A43" s="94"/>
      <c r="B43" s="95"/>
      <c r="C43" s="134"/>
    </row>
    <row r="44" spans="1:5" s="200" customFormat="1" ht="16.5" customHeight="1" thickBot="1">
      <c r="A44" s="491" t="s">
        <v>40</v>
      </c>
      <c r="B44" s="492"/>
      <c r="C44" s="492"/>
      <c r="D44" s="492"/>
      <c r="E44" s="493"/>
    </row>
    <row r="45" spans="1:5" s="202" customFormat="1" ht="12" customHeight="1" thickBot="1">
      <c r="A45" s="79" t="s">
        <v>7</v>
      </c>
      <c r="B45" s="60" t="s">
        <v>314</v>
      </c>
      <c r="C45" s="111">
        <f>SUM(C46:C50)</f>
        <v>0</v>
      </c>
      <c r="D45" s="247">
        <f>SUM(D46:D50)</f>
        <v>0</v>
      </c>
      <c r="E45" s="132">
        <f>SUM(E46:E50)</f>
        <v>0</v>
      </c>
    </row>
    <row r="46" spans="1:5" ht="12" customHeight="1">
      <c r="A46" s="194" t="s">
        <v>63</v>
      </c>
      <c r="B46" s="7" t="s">
        <v>36</v>
      </c>
      <c r="C46" s="253"/>
      <c r="D46" s="62"/>
      <c r="E46" s="297">
        <f>C46+D46</f>
        <v>0</v>
      </c>
    </row>
    <row r="47" spans="1:5" ht="12" customHeight="1">
      <c r="A47" s="194" t="s">
        <v>64</v>
      </c>
      <c r="B47" s="6" t="s">
        <v>108</v>
      </c>
      <c r="C47" s="51"/>
      <c r="D47" s="63"/>
      <c r="E47" s="294">
        <f>C47+D47</f>
        <v>0</v>
      </c>
    </row>
    <row r="48" spans="1:5" ht="12" customHeight="1">
      <c r="A48" s="194" t="s">
        <v>65</v>
      </c>
      <c r="B48" s="6" t="s">
        <v>82</v>
      </c>
      <c r="C48" s="51"/>
      <c r="D48" s="63"/>
      <c r="E48" s="294">
        <f>C48+D48</f>
        <v>0</v>
      </c>
    </row>
    <row r="49" spans="1:5" ht="12" customHeight="1">
      <c r="A49" s="194" t="s">
        <v>66</v>
      </c>
      <c r="B49" s="6" t="s">
        <v>109</v>
      </c>
      <c r="C49" s="51"/>
      <c r="D49" s="63"/>
      <c r="E49" s="294">
        <f>C49+D49</f>
        <v>0</v>
      </c>
    </row>
    <row r="50" spans="1:5" ht="12" customHeight="1" thickBot="1">
      <c r="A50" s="194" t="s">
        <v>83</v>
      </c>
      <c r="B50" s="6" t="s">
        <v>110</v>
      </c>
      <c r="C50" s="51"/>
      <c r="D50" s="63"/>
      <c r="E50" s="294">
        <f>C50+D50</f>
        <v>0</v>
      </c>
    </row>
    <row r="51" spans="1:5" ht="12" customHeight="1" thickBot="1">
      <c r="A51" s="79" t="s">
        <v>8</v>
      </c>
      <c r="B51" s="60" t="s">
        <v>315</v>
      </c>
      <c r="C51" s="111">
        <f>SUM(C52:C54)</f>
        <v>0</v>
      </c>
      <c r="D51" s="247">
        <f>SUM(D52:D54)</f>
        <v>0</v>
      </c>
      <c r="E51" s="132">
        <f>SUM(E52:E54)</f>
        <v>0</v>
      </c>
    </row>
    <row r="52" spans="1:5" s="202" customFormat="1" ht="12" customHeight="1">
      <c r="A52" s="194" t="s">
        <v>69</v>
      </c>
      <c r="B52" s="7" t="s">
        <v>128</v>
      </c>
      <c r="C52" s="253"/>
      <c r="D52" s="62"/>
      <c r="E52" s="297">
        <f>C52+D52</f>
        <v>0</v>
      </c>
    </row>
    <row r="53" spans="1:5" ht="12" customHeight="1">
      <c r="A53" s="194" t="s">
        <v>70</v>
      </c>
      <c r="B53" s="6" t="s">
        <v>112</v>
      </c>
      <c r="C53" s="51"/>
      <c r="D53" s="63"/>
      <c r="E53" s="294">
        <f>C53+D53</f>
        <v>0</v>
      </c>
    </row>
    <row r="54" spans="1:5" ht="12" customHeight="1">
      <c r="A54" s="194" t="s">
        <v>71</v>
      </c>
      <c r="B54" s="6" t="s">
        <v>41</v>
      </c>
      <c r="C54" s="51"/>
      <c r="D54" s="63"/>
      <c r="E54" s="294">
        <f>C54+D54</f>
        <v>0</v>
      </c>
    </row>
    <row r="55" spans="1:5" ht="12" customHeight="1" thickBot="1">
      <c r="A55" s="194" t="s">
        <v>72</v>
      </c>
      <c r="B55" s="6" t="s">
        <v>408</v>
      </c>
      <c r="C55" s="51"/>
      <c r="D55" s="63"/>
      <c r="E55" s="294">
        <f>C55+D55</f>
        <v>0</v>
      </c>
    </row>
    <row r="56" spans="1:5" ht="15" customHeight="1" thickBot="1">
      <c r="A56" s="79" t="s">
        <v>9</v>
      </c>
      <c r="B56" s="60" t="s">
        <v>4</v>
      </c>
      <c r="C56" s="278"/>
      <c r="D56" s="280"/>
      <c r="E56" s="132">
        <f>C56+D56</f>
        <v>0</v>
      </c>
    </row>
    <row r="57" spans="1:5" ht="13.5" thickBot="1">
      <c r="A57" s="79" t="s">
        <v>10</v>
      </c>
      <c r="B57" s="96" t="s">
        <v>412</v>
      </c>
      <c r="C57" s="279">
        <f>+C45+C51+C56</f>
        <v>0</v>
      </c>
      <c r="D57" s="276">
        <f>+D45+D51+D56</f>
        <v>0</v>
      </c>
      <c r="E57" s="135">
        <f>+E45+E51+E56</f>
        <v>0</v>
      </c>
    </row>
    <row r="58" spans="3:5" ht="15" customHeight="1" thickBot="1">
      <c r="C58" s="136"/>
      <c r="E58" s="136"/>
    </row>
    <row r="59" spans="1:5" ht="14.25" customHeight="1" thickBot="1">
      <c r="A59" s="99" t="s">
        <v>403</v>
      </c>
      <c r="B59" s="100"/>
      <c r="C59" s="274"/>
      <c r="D59" s="274"/>
      <c r="E59" s="290">
        <f>C59+D59</f>
        <v>0</v>
      </c>
    </row>
    <row r="60" spans="1:5" ht="13.5" thickBot="1">
      <c r="A60" s="99" t="s">
        <v>123</v>
      </c>
      <c r="B60" s="100"/>
      <c r="C60" s="274"/>
      <c r="D60" s="274"/>
      <c r="E60" s="290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00390625" defaultRowHeight="12.75"/>
  <cols>
    <col min="1" max="1" width="13.875" style="97" customWidth="1"/>
    <col min="2" max="2" width="54.50390625" style="98" customWidth="1"/>
    <col min="3" max="5" width="15.875" style="98" customWidth="1"/>
    <col min="6" max="16384" width="9.375" style="98" customWidth="1"/>
  </cols>
  <sheetData>
    <row r="1" spans="1:5" s="84" customFormat="1" ht="16.5" thickBot="1">
      <c r="A1" s="83"/>
      <c r="B1" s="85"/>
      <c r="C1" s="1"/>
      <c r="D1" s="1"/>
      <c r="E1" s="265" t="s">
        <v>490</v>
      </c>
    </row>
    <row r="2" spans="1:5" s="198" customFormat="1" ht="25.5" customHeight="1" thickBot="1">
      <c r="A2" s="76" t="s">
        <v>439</v>
      </c>
      <c r="B2" s="495" t="s">
        <v>487</v>
      </c>
      <c r="C2" s="496"/>
      <c r="D2" s="497"/>
      <c r="E2" s="277" t="s">
        <v>43</v>
      </c>
    </row>
    <row r="3" spans="1:5" s="198" customFormat="1" ht="24.75" thickBot="1">
      <c r="A3" s="76" t="s">
        <v>121</v>
      </c>
      <c r="B3" s="495" t="s">
        <v>413</v>
      </c>
      <c r="C3" s="496"/>
      <c r="D3" s="497"/>
      <c r="E3" s="277" t="s">
        <v>326</v>
      </c>
    </row>
    <row r="4" spans="1:5" s="199" customFormat="1" ht="15.75" customHeight="1" thickBot="1">
      <c r="A4" s="86"/>
      <c r="B4" s="86"/>
      <c r="C4" s="87"/>
      <c r="D4" s="54"/>
      <c r="E4" s="87" t="str">
        <f>'5.4.2. sz. mell '!E4</f>
        <v>Forintban!</v>
      </c>
    </row>
    <row r="5" spans="1:5" ht="24.75" thickBot="1">
      <c r="A5" s="157" t="s">
        <v>122</v>
      </c>
      <c r="B5" s="88" t="s">
        <v>491</v>
      </c>
      <c r="C5" s="302" t="s">
        <v>416</v>
      </c>
      <c r="D5" s="302" t="s">
        <v>471</v>
      </c>
      <c r="E5" s="303" t="str">
        <f>+CONCATENATE(LEFT(ÖSSZEFÜGGÉSEK!A7,4),"……….",CHAR(10),"Módosítás utáni")</f>
        <v>……….
Módosítás utáni</v>
      </c>
    </row>
    <row r="6" spans="1:5" s="200" customFormat="1" ht="12.75" customHeight="1" thickBot="1">
      <c r="A6" s="77" t="s">
        <v>382</v>
      </c>
      <c r="B6" s="78" t="s">
        <v>383</v>
      </c>
      <c r="C6" s="78" t="s">
        <v>384</v>
      </c>
      <c r="D6" s="269" t="s">
        <v>386</v>
      </c>
      <c r="E6" s="313" t="s">
        <v>483</v>
      </c>
    </row>
    <row r="7" spans="1:5" s="200" customFormat="1" ht="15.75" customHeight="1" thickBot="1">
      <c r="A7" s="491" t="s">
        <v>39</v>
      </c>
      <c r="B7" s="492"/>
      <c r="C7" s="492"/>
      <c r="D7" s="492"/>
      <c r="E7" s="493"/>
    </row>
    <row r="8" spans="1:5" s="137" customFormat="1" ht="12" customHeight="1" thickBot="1">
      <c r="A8" s="77" t="s">
        <v>7</v>
      </c>
      <c r="B8" s="89" t="s">
        <v>404</v>
      </c>
      <c r="C8" s="111">
        <f>SUM(C9:C19)</f>
        <v>0</v>
      </c>
      <c r="D8" s="111">
        <f>SUM(D9:D19)</f>
        <v>0</v>
      </c>
      <c r="E8" s="132">
        <f>SUM(E9:E19)</f>
        <v>0</v>
      </c>
    </row>
    <row r="9" spans="1:5" s="137" customFormat="1" ht="12" customHeight="1">
      <c r="A9" s="193" t="s">
        <v>63</v>
      </c>
      <c r="B9" s="8" t="s">
        <v>171</v>
      </c>
      <c r="C9" s="254"/>
      <c r="D9" s="254"/>
      <c r="E9" s="304">
        <f>C9+D9</f>
        <v>0</v>
      </c>
    </row>
    <row r="10" spans="1:5" s="137" customFormat="1" ht="12" customHeight="1">
      <c r="A10" s="194" t="s">
        <v>64</v>
      </c>
      <c r="B10" s="6" t="s">
        <v>172</v>
      </c>
      <c r="C10" s="109"/>
      <c r="D10" s="245"/>
      <c r="E10" s="295">
        <f aca="true" t="shared" si="0" ref="E10:E25">C10+D10</f>
        <v>0</v>
      </c>
    </row>
    <row r="11" spans="1:5" s="137" customFormat="1" ht="12" customHeight="1">
      <c r="A11" s="194" t="s">
        <v>65</v>
      </c>
      <c r="B11" s="6" t="s">
        <v>173</v>
      </c>
      <c r="C11" s="109"/>
      <c r="D11" s="245"/>
      <c r="E11" s="295">
        <f t="shared" si="0"/>
        <v>0</v>
      </c>
    </row>
    <row r="12" spans="1:5" s="137" customFormat="1" ht="12" customHeight="1">
      <c r="A12" s="194" t="s">
        <v>66</v>
      </c>
      <c r="B12" s="6" t="s">
        <v>174</v>
      </c>
      <c r="C12" s="109"/>
      <c r="D12" s="245"/>
      <c r="E12" s="295">
        <f t="shared" si="0"/>
        <v>0</v>
      </c>
    </row>
    <row r="13" spans="1:5" s="137" customFormat="1" ht="12" customHeight="1">
      <c r="A13" s="194" t="s">
        <v>83</v>
      </c>
      <c r="B13" s="6" t="s">
        <v>175</v>
      </c>
      <c r="C13" s="109"/>
      <c r="D13" s="245"/>
      <c r="E13" s="295">
        <f t="shared" si="0"/>
        <v>0</v>
      </c>
    </row>
    <row r="14" spans="1:5" s="137" customFormat="1" ht="12" customHeight="1">
      <c r="A14" s="194" t="s">
        <v>67</v>
      </c>
      <c r="B14" s="6" t="s">
        <v>298</v>
      </c>
      <c r="C14" s="109"/>
      <c r="D14" s="245"/>
      <c r="E14" s="295">
        <f t="shared" si="0"/>
        <v>0</v>
      </c>
    </row>
    <row r="15" spans="1:5" s="137" customFormat="1" ht="12" customHeight="1">
      <c r="A15" s="194" t="s">
        <v>68</v>
      </c>
      <c r="B15" s="5" t="s">
        <v>299</v>
      </c>
      <c r="C15" s="109"/>
      <c r="D15" s="245"/>
      <c r="E15" s="295">
        <f t="shared" si="0"/>
        <v>0</v>
      </c>
    </row>
    <row r="16" spans="1:5" s="137" customFormat="1" ht="12" customHeight="1">
      <c r="A16" s="194" t="s">
        <v>75</v>
      </c>
      <c r="B16" s="6" t="s">
        <v>178</v>
      </c>
      <c r="C16" s="252"/>
      <c r="D16" s="281"/>
      <c r="E16" s="296">
        <f t="shared" si="0"/>
        <v>0</v>
      </c>
    </row>
    <row r="17" spans="1:5" s="201" customFormat="1" ht="12" customHeight="1">
      <c r="A17" s="194" t="s">
        <v>76</v>
      </c>
      <c r="B17" s="6" t="s">
        <v>179</v>
      </c>
      <c r="C17" s="109"/>
      <c r="D17" s="245"/>
      <c r="E17" s="295">
        <f t="shared" si="0"/>
        <v>0</v>
      </c>
    </row>
    <row r="18" spans="1:5" s="201" customFormat="1" ht="12" customHeight="1">
      <c r="A18" s="194" t="s">
        <v>77</v>
      </c>
      <c r="B18" s="6" t="s">
        <v>331</v>
      </c>
      <c r="C18" s="110"/>
      <c r="D18" s="246"/>
      <c r="E18" s="305">
        <f t="shared" si="0"/>
        <v>0</v>
      </c>
    </row>
    <row r="19" spans="1:5" s="201" customFormat="1" ht="12" customHeight="1" thickBot="1">
      <c r="A19" s="194" t="s">
        <v>78</v>
      </c>
      <c r="B19" s="5" t="s">
        <v>180</v>
      </c>
      <c r="C19" s="110"/>
      <c r="D19" s="246"/>
      <c r="E19" s="305">
        <f t="shared" si="0"/>
        <v>0</v>
      </c>
    </row>
    <row r="20" spans="1:5" s="137" customFormat="1" ht="12" customHeight="1" thickBot="1">
      <c r="A20" s="77" t="s">
        <v>8</v>
      </c>
      <c r="B20" s="89" t="s">
        <v>300</v>
      </c>
      <c r="C20" s="111">
        <f>SUM(C21:C23)</f>
        <v>0</v>
      </c>
      <c r="D20" s="247">
        <f>SUM(D21:D23)</f>
        <v>0</v>
      </c>
      <c r="E20" s="132">
        <f>SUM(E21:E23)</f>
        <v>0</v>
      </c>
    </row>
    <row r="21" spans="1:5" s="201" customFormat="1" ht="12" customHeight="1">
      <c r="A21" s="194" t="s">
        <v>69</v>
      </c>
      <c r="B21" s="7" t="s">
        <v>153</v>
      </c>
      <c r="C21" s="109"/>
      <c r="D21" s="245"/>
      <c r="E21" s="295">
        <f t="shared" si="0"/>
        <v>0</v>
      </c>
    </row>
    <row r="22" spans="1:5" s="201" customFormat="1" ht="12" customHeight="1">
      <c r="A22" s="194" t="s">
        <v>70</v>
      </c>
      <c r="B22" s="6" t="s">
        <v>301</v>
      </c>
      <c r="C22" s="109"/>
      <c r="D22" s="245"/>
      <c r="E22" s="295">
        <f t="shared" si="0"/>
        <v>0</v>
      </c>
    </row>
    <row r="23" spans="1:5" s="201" customFormat="1" ht="12" customHeight="1">
      <c r="A23" s="194" t="s">
        <v>71</v>
      </c>
      <c r="B23" s="6" t="s">
        <v>302</v>
      </c>
      <c r="C23" s="109"/>
      <c r="D23" s="245"/>
      <c r="E23" s="295">
        <f t="shared" si="0"/>
        <v>0</v>
      </c>
    </row>
    <row r="24" spans="1:5" s="201" customFormat="1" ht="12" customHeight="1" thickBot="1">
      <c r="A24" s="194" t="s">
        <v>72</v>
      </c>
      <c r="B24" s="6" t="s">
        <v>409</v>
      </c>
      <c r="C24" s="109"/>
      <c r="D24" s="245"/>
      <c r="E24" s="295">
        <f t="shared" si="0"/>
        <v>0</v>
      </c>
    </row>
    <row r="25" spans="1:5" s="201" customFormat="1" ht="12" customHeight="1" thickBot="1">
      <c r="A25" s="79" t="s">
        <v>9</v>
      </c>
      <c r="B25" s="60" t="s">
        <v>99</v>
      </c>
      <c r="C25" s="278"/>
      <c r="D25" s="280"/>
      <c r="E25" s="132">
        <f t="shared" si="0"/>
        <v>0</v>
      </c>
    </row>
    <row r="26" spans="1:5" s="201" customFormat="1" ht="12" customHeight="1" thickBot="1">
      <c r="A26" s="79" t="s">
        <v>10</v>
      </c>
      <c r="B26" s="60" t="s">
        <v>303</v>
      </c>
      <c r="C26" s="111">
        <f>+C27+C28</f>
        <v>0</v>
      </c>
      <c r="D26" s="247">
        <f>+D27+D28</f>
        <v>0</v>
      </c>
      <c r="E26" s="132">
        <f>+E27+E28+E29</f>
        <v>0</v>
      </c>
    </row>
    <row r="27" spans="1:5" s="201" customFormat="1" ht="12" customHeight="1">
      <c r="A27" s="195" t="s">
        <v>162</v>
      </c>
      <c r="B27" s="196" t="s">
        <v>301</v>
      </c>
      <c r="C27" s="253"/>
      <c r="D27" s="62"/>
      <c r="E27" s="297">
        <f>C27+D27</f>
        <v>0</v>
      </c>
    </row>
    <row r="28" spans="1:5" s="201" customFormat="1" ht="12" customHeight="1">
      <c r="A28" s="195" t="s">
        <v>163</v>
      </c>
      <c r="B28" s="197" t="s">
        <v>304</v>
      </c>
      <c r="C28" s="112"/>
      <c r="D28" s="248"/>
      <c r="E28" s="295">
        <f>C28+D28</f>
        <v>0</v>
      </c>
    </row>
    <row r="29" spans="1:5" s="201" customFormat="1" ht="12" customHeight="1" thickBot="1">
      <c r="A29" s="194" t="s">
        <v>164</v>
      </c>
      <c r="B29" s="65" t="s">
        <v>410</v>
      </c>
      <c r="C29" s="52"/>
      <c r="D29" s="282"/>
      <c r="E29" s="305">
        <f>C29+D29</f>
        <v>0</v>
      </c>
    </row>
    <row r="30" spans="1:5" s="201" customFormat="1" ht="12" customHeight="1" thickBot="1">
      <c r="A30" s="79" t="s">
        <v>11</v>
      </c>
      <c r="B30" s="60" t="s">
        <v>305</v>
      </c>
      <c r="C30" s="111">
        <f>+C31+C32+C33</f>
        <v>0</v>
      </c>
      <c r="D30" s="247">
        <f>+D31+D32+D33</f>
        <v>0</v>
      </c>
      <c r="E30" s="309">
        <f>C30+D30</f>
        <v>0</v>
      </c>
    </row>
    <row r="31" spans="1:5" s="201" customFormat="1" ht="12" customHeight="1">
      <c r="A31" s="195" t="s">
        <v>56</v>
      </c>
      <c r="B31" s="196" t="s">
        <v>185</v>
      </c>
      <c r="C31" s="253"/>
      <c r="D31" s="62"/>
      <c r="E31" s="310">
        <f>+E32+E33+E34</f>
        <v>0</v>
      </c>
    </row>
    <row r="32" spans="1:5" s="201" customFormat="1" ht="12" customHeight="1">
      <c r="A32" s="195" t="s">
        <v>57</v>
      </c>
      <c r="B32" s="197" t="s">
        <v>186</v>
      </c>
      <c r="C32" s="112"/>
      <c r="D32" s="248"/>
      <c r="E32" s="297">
        <f>C32+D32</f>
        <v>0</v>
      </c>
    </row>
    <row r="33" spans="1:5" s="201" customFormat="1" ht="12" customHeight="1" thickBot="1">
      <c r="A33" s="194" t="s">
        <v>58</v>
      </c>
      <c r="B33" s="65" t="s">
        <v>187</v>
      </c>
      <c r="C33" s="52"/>
      <c r="D33" s="282"/>
      <c r="E33" s="293">
        <f>C33+D33</f>
        <v>0</v>
      </c>
    </row>
    <row r="34" spans="1:5" s="137" customFormat="1" ht="12" customHeight="1" thickBot="1">
      <c r="A34" s="79" t="s">
        <v>12</v>
      </c>
      <c r="B34" s="60" t="s">
        <v>273</v>
      </c>
      <c r="C34" s="278"/>
      <c r="D34" s="280"/>
      <c r="E34" s="311">
        <f>C34+D34</f>
        <v>0</v>
      </c>
    </row>
    <row r="35" spans="1:5" s="137" customFormat="1" ht="12" customHeight="1" thickBot="1">
      <c r="A35" s="79" t="s">
        <v>13</v>
      </c>
      <c r="B35" s="60" t="s">
        <v>306</v>
      </c>
      <c r="C35" s="278"/>
      <c r="D35" s="280"/>
      <c r="E35" s="132">
        <f>C35+D35</f>
        <v>0</v>
      </c>
    </row>
    <row r="36" spans="1:5" s="137" customFormat="1" ht="12" customHeight="1" thickBot="1">
      <c r="A36" s="77" t="s">
        <v>14</v>
      </c>
      <c r="B36" s="60" t="s">
        <v>411</v>
      </c>
      <c r="C36" s="111">
        <f>+C8+C20+C25+C26+C30+C34+C35</f>
        <v>0</v>
      </c>
      <c r="D36" s="247">
        <f>+D8+D20+D25+D26+D30+D34+D35</f>
        <v>0</v>
      </c>
      <c r="E36" s="132">
        <f>C36+D36</f>
        <v>0</v>
      </c>
    </row>
    <row r="37" spans="1:5" s="137" customFormat="1" ht="12" customHeight="1" thickBot="1">
      <c r="A37" s="90" t="s">
        <v>15</v>
      </c>
      <c r="B37" s="60" t="s">
        <v>308</v>
      </c>
      <c r="C37" s="111">
        <f>+C38+C39+C40</f>
        <v>0</v>
      </c>
      <c r="D37" s="247">
        <f>+D38+D39+D40</f>
        <v>0</v>
      </c>
      <c r="E37" s="132">
        <f>+E8+E20+E25+E26+E31+E35+E36</f>
        <v>0</v>
      </c>
    </row>
    <row r="38" spans="1:5" s="137" customFormat="1" ht="12" customHeight="1">
      <c r="A38" s="195" t="s">
        <v>309</v>
      </c>
      <c r="B38" s="196" t="s">
        <v>135</v>
      </c>
      <c r="C38" s="253"/>
      <c r="D38" s="62"/>
      <c r="E38" s="310">
        <f>+E39+E40+E41</f>
        <v>0</v>
      </c>
    </row>
    <row r="39" spans="1:5" s="137" customFormat="1" ht="12" customHeight="1">
      <c r="A39" s="195" t="s">
        <v>310</v>
      </c>
      <c r="B39" s="197" t="s">
        <v>2</v>
      </c>
      <c r="C39" s="112"/>
      <c r="D39" s="248"/>
      <c r="E39" s="297">
        <f>C39+D39</f>
        <v>0</v>
      </c>
    </row>
    <row r="40" spans="1:5" s="201" customFormat="1" ht="12" customHeight="1" thickBot="1">
      <c r="A40" s="194" t="s">
        <v>311</v>
      </c>
      <c r="B40" s="65" t="s">
        <v>312</v>
      </c>
      <c r="C40" s="52"/>
      <c r="D40" s="282"/>
      <c r="E40" s="293">
        <f>C40+D40</f>
        <v>0</v>
      </c>
    </row>
    <row r="41" spans="1:5" s="201" customFormat="1" ht="15" customHeight="1" thickBot="1">
      <c r="A41" s="90" t="s">
        <v>16</v>
      </c>
      <c r="B41" s="91" t="s">
        <v>313</v>
      </c>
      <c r="C41" s="279">
        <f>+C36+C37</f>
        <v>0</v>
      </c>
      <c r="D41" s="276">
        <f>+D36+D37</f>
        <v>0</v>
      </c>
      <c r="E41" s="311">
        <f>C41+D41</f>
        <v>0</v>
      </c>
    </row>
    <row r="42" spans="1:3" s="201" customFormat="1" ht="15" customHeight="1">
      <c r="A42" s="92"/>
      <c r="B42" s="93"/>
      <c r="C42" s="133"/>
    </row>
    <row r="43" spans="1:3" ht="13.5" thickBot="1">
      <c r="A43" s="94"/>
      <c r="B43" s="95"/>
      <c r="C43" s="134"/>
    </row>
    <row r="44" spans="1:5" s="200" customFormat="1" ht="16.5" customHeight="1" thickBot="1">
      <c r="A44" s="491" t="s">
        <v>40</v>
      </c>
      <c r="B44" s="492"/>
      <c r="C44" s="492"/>
      <c r="D44" s="492"/>
      <c r="E44" s="493"/>
    </row>
    <row r="45" spans="1:5" s="202" customFormat="1" ht="12" customHeight="1" thickBot="1">
      <c r="A45" s="79" t="s">
        <v>7</v>
      </c>
      <c r="B45" s="60" t="s">
        <v>314</v>
      </c>
      <c r="C45" s="111">
        <f>SUM(C46:C50)</f>
        <v>0</v>
      </c>
      <c r="D45" s="247">
        <f>SUM(D46:D50)</f>
        <v>0</v>
      </c>
      <c r="E45" s="132">
        <f>SUM(E46:E50)</f>
        <v>0</v>
      </c>
    </row>
    <row r="46" spans="1:5" ht="12" customHeight="1">
      <c r="A46" s="194" t="s">
        <v>63</v>
      </c>
      <c r="B46" s="7" t="s">
        <v>36</v>
      </c>
      <c r="C46" s="253"/>
      <c r="D46" s="62"/>
      <c r="E46" s="297">
        <f>C46+D46</f>
        <v>0</v>
      </c>
    </row>
    <row r="47" spans="1:5" ht="12" customHeight="1">
      <c r="A47" s="194" t="s">
        <v>64</v>
      </c>
      <c r="B47" s="6" t="s">
        <v>108</v>
      </c>
      <c r="C47" s="51"/>
      <c r="D47" s="63"/>
      <c r="E47" s="294">
        <f>C47+D47</f>
        <v>0</v>
      </c>
    </row>
    <row r="48" spans="1:5" ht="12" customHeight="1">
      <c r="A48" s="194" t="s">
        <v>65</v>
      </c>
      <c r="B48" s="6" t="s">
        <v>82</v>
      </c>
      <c r="C48" s="51"/>
      <c r="D48" s="63"/>
      <c r="E48" s="294">
        <f>C48+D48</f>
        <v>0</v>
      </c>
    </row>
    <row r="49" spans="1:5" ht="12" customHeight="1">
      <c r="A49" s="194" t="s">
        <v>66</v>
      </c>
      <c r="B49" s="6" t="s">
        <v>109</v>
      </c>
      <c r="C49" s="51"/>
      <c r="D49" s="63"/>
      <c r="E49" s="294">
        <f>C49+D49</f>
        <v>0</v>
      </c>
    </row>
    <row r="50" spans="1:5" ht="12" customHeight="1" thickBot="1">
      <c r="A50" s="194" t="s">
        <v>83</v>
      </c>
      <c r="B50" s="6" t="s">
        <v>110</v>
      </c>
      <c r="C50" s="51"/>
      <c r="D50" s="63"/>
      <c r="E50" s="294">
        <f>C50+D50</f>
        <v>0</v>
      </c>
    </row>
    <row r="51" spans="1:5" ht="12" customHeight="1" thickBot="1">
      <c r="A51" s="79" t="s">
        <v>8</v>
      </c>
      <c r="B51" s="60" t="s">
        <v>315</v>
      </c>
      <c r="C51" s="111">
        <f>SUM(C52:C54)</f>
        <v>0</v>
      </c>
      <c r="D51" s="247">
        <f>SUM(D52:D54)</f>
        <v>0</v>
      </c>
      <c r="E51" s="132">
        <f>SUM(E52:E54)</f>
        <v>0</v>
      </c>
    </row>
    <row r="52" spans="1:5" s="202" customFormat="1" ht="12" customHeight="1">
      <c r="A52" s="194" t="s">
        <v>69</v>
      </c>
      <c r="B52" s="7" t="s">
        <v>128</v>
      </c>
      <c r="C52" s="253"/>
      <c r="D52" s="62"/>
      <c r="E52" s="297">
        <f>C52+D52</f>
        <v>0</v>
      </c>
    </row>
    <row r="53" spans="1:5" ht="12" customHeight="1">
      <c r="A53" s="194" t="s">
        <v>70</v>
      </c>
      <c r="B53" s="6" t="s">
        <v>112</v>
      </c>
      <c r="C53" s="51"/>
      <c r="D53" s="63"/>
      <c r="E53" s="294">
        <f>C53+D53</f>
        <v>0</v>
      </c>
    </row>
    <row r="54" spans="1:5" ht="12" customHeight="1">
      <c r="A54" s="194" t="s">
        <v>71</v>
      </c>
      <c r="B54" s="6" t="s">
        <v>41</v>
      </c>
      <c r="C54" s="51"/>
      <c r="D54" s="63"/>
      <c r="E54" s="294">
        <f>C54+D54</f>
        <v>0</v>
      </c>
    </row>
    <row r="55" spans="1:5" ht="12" customHeight="1" thickBot="1">
      <c r="A55" s="194" t="s">
        <v>72</v>
      </c>
      <c r="B55" s="6" t="s">
        <v>408</v>
      </c>
      <c r="C55" s="51"/>
      <c r="D55" s="63"/>
      <c r="E55" s="294">
        <f>C55+D55</f>
        <v>0</v>
      </c>
    </row>
    <row r="56" spans="1:5" ht="15" customHeight="1" thickBot="1">
      <c r="A56" s="79" t="s">
        <v>9</v>
      </c>
      <c r="B56" s="60" t="s">
        <v>4</v>
      </c>
      <c r="C56" s="278"/>
      <c r="D56" s="280"/>
      <c r="E56" s="132">
        <f>C56+D56</f>
        <v>0</v>
      </c>
    </row>
    <row r="57" spans="1:5" ht="13.5" thickBot="1">
      <c r="A57" s="79" t="s">
        <v>10</v>
      </c>
      <c r="B57" s="96" t="s">
        <v>412</v>
      </c>
      <c r="C57" s="279">
        <f>+C45+C51+C56</f>
        <v>0</v>
      </c>
      <c r="D57" s="276">
        <f>+D45+D51+D56</f>
        <v>0</v>
      </c>
      <c r="E57" s="135">
        <f>+E45+E51+E56</f>
        <v>0</v>
      </c>
    </row>
    <row r="58" spans="3:5" ht="15" customHeight="1" thickBot="1">
      <c r="C58" s="136"/>
      <c r="E58" s="136"/>
    </row>
    <row r="59" spans="1:5" ht="14.25" customHeight="1" thickBot="1">
      <c r="A59" s="99" t="s">
        <v>403</v>
      </c>
      <c r="B59" s="100"/>
      <c r="C59" s="274"/>
      <c r="D59" s="274"/>
      <c r="E59" s="290">
        <f>C59+D59</f>
        <v>0</v>
      </c>
    </row>
    <row r="60" spans="1:5" ht="13.5" thickBot="1">
      <c r="A60" s="99" t="s">
        <v>123</v>
      </c>
      <c r="B60" s="100"/>
      <c r="C60" s="274"/>
      <c r="D60" s="274"/>
      <c r="E60" s="290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8" sqref="Q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F4" sqref="F4"/>
    </sheetView>
  </sheetViews>
  <sheetFormatPr defaultColWidth="9.00390625" defaultRowHeight="12.75"/>
  <cols>
    <col min="1" max="1" width="9.50390625" style="139" customWidth="1"/>
    <col min="2" max="2" width="59.625" style="139" customWidth="1"/>
    <col min="3" max="3" width="17.375" style="140" customWidth="1"/>
    <col min="4" max="5" width="17.375" style="161" customWidth="1"/>
    <col min="6" max="16384" width="9.375" style="161" customWidth="1"/>
  </cols>
  <sheetData>
    <row r="1" spans="1:5" ht="15.75" customHeight="1">
      <c r="A1" s="481" t="s">
        <v>5</v>
      </c>
      <c r="B1" s="481"/>
      <c r="C1" s="481"/>
      <c r="D1" s="481"/>
      <c r="E1" s="481"/>
    </row>
    <row r="2" spans="1:5" ht="15.75" customHeight="1" thickBot="1">
      <c r="A2" s="472" t="s">
        <v>86</v>
      </c>
      <c r="B2" s="472"/>
      <c r="C2" s="229"/>
      <c r="E2" s="229" t="str">
        <f>'1.1.sz.mell.'!E2</f>
        <v>Forintban!</v>
      </c>
    </row>
    <row r="3" spans="1:5" ht="15.75">
      <c r="A3" s="473" t="s">
        <v>51</v>
      </c>
      <c r="B3" s="475" t="s">
        <v>6</v>
      </c>
      <c r="C3" s="483" t="str">
        <f>+CONCATENATE(LEFT(ÖSSZEFÜGGÉSEK!A6,4),". évi")</f>
        <v>2017. évi</v>
      </c>
      <c r="D3" s="484"/>
      <c r="E3" s="485"/>
    </row>
    <row r="4" spans="1:5" ht="24.75" thickBot="1">
      <c r="A4" s="474"/>
      <c r="B4" s="476"/>
      <c r="C4" s="232" t="s">
        <v>416</v>
      </c>
      <c r="D4" s="230" t="s">
        <v>471</v>
      </c>
      <c r="E4" s="231" t="str">
        <f>+CONCATENATE(LEFT(ÖSSZEFÜGGÉSEK!A6,4),"……….",CHAR(10),"Módosítás utáni")</f>
        <v>2017……….
Módosítás utáni</v>
      </c>
    </row>
    <row r="5" spans="1:5" s="162" customFormat="1" ht="12" customHeight="1" thickBot="1">
      <c r="A5" s="158" t="s">
        <v>382</v>
      </c>
      <c r="B5" s="159" t="s">
        <v>383</v>
      </c>
      <c r="C5" s="159" t="s">
        <v>384</v>
      </c>
      <c r="D5" s="159" t="s">
        <v>386</v>
      </c>
      <c r="E5" s="313" t="s">
        <v>483</v>
      </c>
    </row>
    <row r="6" spans="1:5" s="163" customFormat="1" ht="12" customHeight="1" thickBot="1">
      <c r="A6" s="18" t="s">
        <v>7</v>
      </c>
      <c r="B6" s="19" t="s">
        <v>147</v>
      </c>
      <c r="C6" s="150">
        <f>+C7+C8+C9+C10+C11+C12</f>
        <v>0</v>
      </c>
      <c r="D6" s="150">
        <f>+D7+D8+D9+D10+D11+D12</f>
        <v>0</v>
      </c>
      <c r="E6" s="102">
        <f>+E7+E8+E9+E10+E11+E12</f>
        <v>0</v>
      </c>
    </row>
    <row r="7" spans="1:5" s="163" customFormat="1" ht="12" customHeight="1">
      <c r="A7" s="13" t="s">
        <v>63</v>
      </c>
      <c r="B7" s="164" t="s">
        <v>148</v>
      </c>
      <c r="C7" s="152"/>
      <c r="D7" s="152"/>
      <c r="E7" s="191">
        <f>C7+D7</f>
        <v>0</v>
      </c>
    </row>
    <row r="8" spans="1:5" s="163" customFormat="1" ht="12" customHeight="1">
      <c r="A8" s="12" t="s">
        <v>64</v>
      </c>
      <c r="B8" s="165" t="s">
        <v>149</v>
      </c>
      <c r="C8" s="151"/>
      <c r="D8" s="151"/>
      <c r="E8" s="191">
        <f aca="true" t="shared" si="0" ref="E8:E62">C8+D8</f>
        <v>0</v>
      </c>
    </row>
    <row r="9" spans="1:5" s="163" customFormat="1" ht="12" customHeight="1">
      <c r="A9" s="12" t="s">
        <v>65</v>
      </c>
      <c r="B9" s="165" t="s">
        <v>150</v>
      </c>
      <c r="C9" s="151"/>
      <c r="D9" s="151"/>
      <c r="E9" s="191">
        <f t="shared" si="0"/>
        <v>0</v>
      </c>
    </row>
    <row r="10" spans="1:5" s="163" customFormat="1" ht="12" customHeight="1">
      <c r="A10" s="12" t="s">
        <v>66</v>
      </c>
      <c r="B10" s="165" t="s">
        <v>151</v>
      </c>
      <c r="C10" s="151"/>
      <c r="D10" s="151"/>
      <c r="E10" s="191">
        <f t="shared" si="0"/>
        <v>0</v>
      </c>
    </row>
    <row r="11" spans="1:5" s="163" customFormat="1" ht="12" customHeight="1">
      <c r="A11" s="12" t="s">
        <v>83</v>
      </c>
      <c r="B11" s="104" t="s">
        <v>327</v>
      </c>
      <c r="C11" s="151"/>
      <c r="D11" s="151"/>
      <c r="E11" s="191">
        <f t="shared" si="0"/>
        <v>0</v>
      </c>
    </row>
    <row r="12" spans="1:5" s="163" customFormat="1" ht="12" customHeight="1" thickBot="1">
      <c r="A12" s="14" t="s">
        <v>67</v>
      </c>
      <c r="B12" s="105" t="s">
        <v>328</v>
      </c>
      <c r="C12" s="151"/>
      <c r="D12" s="151"/>
      <c r="E12" s="191">
        <f t="shared" si="0"/>
        <v>0</v>
      </c>
    </row>
    <row r="13" spans="1:5" s="163" customFormat="1" ht="12" customHeight="1" thickBot="1">
      <c r="A13" s="18" t="s">
        <v>8</v>
      </c>
      <c r="B13" s="103" t="s">
        <v>152</v>
      </c>
      <c r="C13" s="150">
        <f>+C14+C15+C16+C17+C18</f>
        <v>0</v>
      </c>
      <c r="D13" s="150">
        <f>+D14+D15+D16+D17+D18</f>
        <v>0</v>
      </c>
      <c r="E13" s="102">
        <f>+E14+E15+E16+E17+E18</f>
        <v>0</v>
      </c>
    </row>
    <row r="14" spans="1:5" s="163" customFormat="1" ht="12" customHeight="1">
      <c r="A14" s="13" t="s">
        <v>69</v>
      </c>
      <c r="B14" s="164" t="s">
        <v>153</v>
      </c>
      <c r="C14" s="152"/>
      <c r="D14" s="152"/>
      <c r="E14" s="191">
        <f t="shared" si="0"/>
        <v>0</v>
      </c>
    </row>
    <row r="15" spans="1:5" s="163" customFormat="1" ht="12" customHeight="1">
      <c r="A15" s="12" t="s">
        <v>70</v>
      </c>
      <c r="B15" s="165" t="s">
        <v>154</v>
      </c>
      <c r="C15" s="151"/>
      <c r="D15" s="151"/>
      <c r="E15" s="191">
        <f t="shared" si="0"/>
        <v>0</v>
      </c>
    </row>
    <row r="16" spans="1:5" s="163" customFormat="1" ht="12" customHeight="1">
      <c r="A16" s="12" t="s">
        <v>71</v>
      </c>
      <c r="B16" s="165" t="s">
        <v>319</v>
      </c>
      <c r="C16" s="151"/>
      <c r="D16" s="151"/>
      <c r="E16" s="191">
        <f t="shared" si="0"/>
        <v>0</v>
      </c>
    </row>
    <row r="17" spans="1:5" s="163" customFormat="1" ht="12" customHeight="1">
      <c r="A17" s="12" t="s">
        <v>72</v>
      </c>
      <c r="B17" s="165" t="s">
        <v>320</v>
      </c>
      <c r="C17" s="151"/>
      <c r="D17" s="151"/>
      <c r="E17" s="191">
        <f t="shared" si="0"/>
        <v>0</v>
      </c>
    </row>
    <row r="18" spans="1:5" s="163" customFormat="1" ht="12" customHeight="1">
      <c r="A18" s="12" t="s">
        <v>73</v>
      </c>
      <c r="B18" s="165" t="s">
        <v>155</v>
      </c>
      <c r="C18" s="151"/>
      <c r="D18" s="151"/>
      <c r="E18" s="191">
        <f t="shared" si="0"/>
        <v>0</v>
      </c>
    </row>
    <row r="19" spans="1:5" s="163" customFormat="1" ht="12" customHeight="1" thickBot="1">
      <c r="A19" s="14" t="s">
        <v>79</v>
      </c>
      <c r="B19" s="105" t="s">
        <v>156</v>
      </c>
      <c r="C19" s="153"/>
      <c r="D19" s="153"/>
      <c r="E19" s="191">
        <f t="shared" si="0"/>
        <v>0</v>
      </c>
    </row>
    <row r="20" spans="1:5" s="163" customFormat="1" ht="12" customHeight="1" thickBot="1">
      <c r="A20" s="18" t="s">
        <v>9</v>
      </c>
      <c r="B20" s="19" t="s">
        <v>157</v>
      </c>
      <c r="C20" s="150">
        <f>+C21+C22+C23+C24+C25</f>
        <v>0</v>
      </c>
      <c r="D20" s="150">
        <f>+D21+D22+D23+D24+D25</f>
        <v>0</v>
      </c>
      <c r="E20" s="102">
        <f>+E21+E22+E23+E24+E25</f>
        <v>0</v>
      </c>
    </row>
    <row r="21" spans="1:5" s="163" customFormat="1" ht="12" customHeight="1">
      <c r="A21" s="13" t="s">
        <v>52</v>
      </c>
      <c r="B21" s="164" t="s">
        <v>158</v>
      </c>
      <c r="C21" s="152"/>
      <c r="D21" s="152"/>
      <c r="E21" s="191">
        <f t="shared" si="0"/>
        <v>0</v>
      </c>
    </row>
    <row r="22" spans="1:5" s="163" customFormat="1" ht="12" customHeight="1">
      <c r="A22" s="12" t="s">
        <v>53</v>
      </c>
      <c r="B22" s="165" t="s">
        <v>159</v>
      </c>
      <c r="C22" s="151"/>
      <c r="D22" s="151"/>
      <c r="E22" s="191">
        <f t="shared" si="0"/>
        <v>0</v>
      </c>
    </row>
    <row r="23" spans="1:5" s="163" customFormat="1" ht="12" customHeight="1">
      <c r="A23" s="12" t="s">
        <v>54</v>
      </c>
      <c r="B23" s="165" t="s">
        <v>321</v>
      </c>
      <c r="C23" s="151"/>
      <c r="D23" s="151"/>
      <c r="E23" s="191">
        <f t="shared" si="0"/>
        <v>0</v>
      </c>
    </row>
    <row r="24" spans="1:5" s="163" customFormat="1" ht="12" customHeight="1">
      <c r="A24" s="12" t="s">
        <v>55</v>
      </c>
      <c r="B24" s="165" t="s">
        <v>322</v>
      </c>
      <c r="C24" s="151"/>
      <c r="D24" s="151"/>
      <c r="E24" s="191">
        <f t="shared" si="0"/>
        <v>0</v>
      </c>
    </row>
    <row r="25" spans="1:5" s="163" customFormat="1" ht="12" customHeight="1">
      <c r="A25" s="12" t="s">
        <v>96</v>
      </c>
      <c r="B25" s="165" t="s">
        <v>160</v>
      </c>
      <c r="C25" s="151"/>
      <c r="D25" s="151"/>
      <c r="E25" s="191">
        <f t="shared" si="0"/>
        <v>0</v>
      </c>
    </row>
    <row r="26" spans="1:5" s="163" customFormat="1" ht="12" customHeight="1" thickBot="1">
      <c r="A26" s="14" t="s">
        <v>97</v>
      </c>
      <c r="B26" s="166" t="s">
        <v>161</v>
      </c>
      <c r="C26" s="153"/>
      <c r="D26" s="153"/>
      <c r="E26" s="191">
        <f t="shared" si="0"/>
        <v>0</v>
      </c>
    </row>
    <row r="27" spans="1:5" s="163" customFormat="1" ht="12" customHeight="1" thickBot="1">
      <c r="A27" s="18" t="s">
        <v>98</v>
      </c>
      <c r="B27" s="19" t="s">
        <v>469</v>
      </c>
      <c r="C27" s="156">
        <f>+C28+C29+C30+C31+C32+C33+C34</f>
        <v>0</v>
      </c>
      <c r="D27" s="156">
        <f>+D28+D29+D30+D31+D32+D33+D34</f>
        <v>0</v>
      </c>
      <c r="E27" s="190">
        <f>+E28+E29+E30+E31+E32+E33+E34</f>
        <v>0</v>
      </c>
    </row>
    <row r="28" spans="1:5" s="163" customFormat="1" ht="12" customHeight="1">
      <c r="A28" s="13" t="s">
        <v>162</v>
      </c>
      <c r="B28" s="164" t="s">
        <v>462</v>
      </c>
      <c r="C28" s="192"/>
      <c r="D28" s="192">
        <f>+D29+D30+D31</f>
        <v>0</v>
      </c>
      <c r="E28" s="191">
        <f t="shared" si="0"/>
        <v>0</v>
      </c>
    </row>
    <row r="29" spans="1:5" s="163" customFormat="1" ht="12" customHeight="1">
      <c r="A29" s="12" t="s">
        <v>163</v>
      </c>
      <c r="B29" s="165" t="s">
        <v>463</v>
      </c>
      <c r="C29" s="151"/>
      <c r="D29" s="151"/>
      <c r="E29" s="191">
        <f t="shared" si="0"/>
        <v>0</v>
      </c>
    </row>
    <row r="30" spans="1:5" s="163" customFormat="1" ht="12" customHeight="1">
      <c r="A30" s="12" t="s">
        <v>164</v>
      </c>
      <c r="B30" s="165" t="s">
        <v>464</v>
      </c>
      <c r="C30" s="151"/>
      <c r="D30" s="151"/>
      <c r="E30" s="191">
        <f t="shared" si="0"/>
        <v>0</v>
      </c>
    </row>
    <row r="31" spans="1:5" s="163" customFormat="1" ht="12" customHeight="1">
      <c r="A31" s="12" t="s">
        <v>165</v>
      </c>
      <c r="B31" s="165" t="s">
        <v>465</v>
      </c>
      <c r="C31" s="151"/>
      <c r="D31" s="151"/>
      <c r="E31" s="191">
        <f t="shared" si="0"/>
        <v>0</v>
      </c>
    </row>
    <row r="32" spans="1:5" s="163" customFormat="1" ht="12" customHeight="1">
      <c r="A32" s="12" t="s">
        <v>466</v>
      </c>
      <c r="B32" s="165" t="s">
        <v>166</v>
      </c>
      <c r="C32" s="151"/>
      <c r="D32" s="151"/>
      <c r="E32" s="191">
        <f t="shared" si="0"/>
        <v>0</v>
      </c>
    </row>
    <row r="33" spans="1:5" s="163" customFormat="1" ht="12" customHeight="1">
      <c r="A33" s="12" t="s">
        <v>467</v>
      </c>
      <c r="B33" s="165" t="s">
        <v>167</v>
      </c>
      <c r="C33" s="151"/>
      <c r="D33" s="151"/>
      <c r="E33" s="191">
        <f t="shared" si="0"/>
        <v>0</v>
      </c>
    </row>
    <row r="34" spans="1:5" s="163" customFormat="1" ht="12" customHeight="1" thickBot="1">
      <c r="A34" s="14" t="s">
        <v>468</v>
      </c>
      <c r="B34" s="166" t="s">
        <v>168</v>
      </c>
      <c r="C34" s="153"/>
      <c r="D34" s="153"/>
      <c r="E34" s="191">
        <f t="shared" si="0"/>
        <v>0</v>
      </c>
    </row>
    <row r="35" spans="1:5" s="163" customFormat="1" ht="12" customHeight="1" thickBot="1">
      <c r="A35" s="18" t="s">
        <v>11</v>
      </c>
      <c r="B35" s="19" t="s">
        <v>329</v>
      </c>
      <c r="C35" s="150">
        <f>SUM(C36:C46)</f>
        <v>0</v>
      </c>
      <c r="D35" s="150">
        <f>SUM(D36:D46)</f>
        <v>0</v>
      </c>
      <c r="E35" s="102">
        <f>SUM(E36:E46)</f>
        <v>0</v>
      </c>
    </row>
    <row r="36" spans="1:5" s="163" customFormat="1" ht="12" customHeight="1">
      <c r="A36" s="13" t="s">
        <v>56</v>
      </c>
      <c r="B36" s="164" t="s">
        <v>171</v>
      </c>
      <c r="C36" s="152"/>
      <c r="D36" s="152"/>
      <c r="E36" s="191">
        <f t="shared" si="0"/>
        <v>0</v>
      </c>
    </row>
    <row r="37" spans="1:5" s="163" customFormat="1" ht="12" customHeight="1">
      <c r="A37" s="12" t="s">
        <v>57</v>
      </c>
      <c r="B37" s="165" t="s">
        <v>172</v>
      </c>
      <c r="C37" s="151"/>
      <c r="D37" s="151"/>
      <c r="E37" s="191">
        <f t="shared" si="0"/>
        <v>0</v>
      </c>
    </row>
    <row r="38" spans="1:5" s="163" customFormat="1" ht="12" customHeight="1">
      <c r="A38" s="12" t="s">
        <v>58</v>
      </c>
      <c r="B38" s="165" t="s">
        <v>173</v>
      </c>
      <c r="C38" s="151"/>
      <c r="D38" s="151"/>
      <c r="E38" s="191">
        <f t="shared" si="0"/>
        <v>0</v>
      </c>
    </row>
    <row r="39" spans="1:5" s="163" customFormat="1" ht="12" customHeight="1">
      <c r="A39" s="12" t="s">
        <v>100</v>
      </c>
      <c r="B39" s="165" t="s">
        <v>174</v>
      </c>
      <c r="C39" s="151"/>
      <c r="D39" s="151"/>
      <c r="E39" s="191">
        <f t="shared" si="0"/>
        <v>0</v>
      </c>
    </row>
    <row r="40" spans="1:5" s="163" customFormat="1" ht="12" customHeight="1">
      <c r="A40" s="12" t="s">
        <v>101</v>
      </c>
      <c r="B40" s="165" t="s">
        <v>175</v>
      </c>
      <c r="C40" s="151"/>
      <c r="D40" s="151"/>
      <c r="E40" s="191">
        <f t="shared" si="0"/>
        <v>0</v>
      </c>
    </row>
    <row r="41" spans="1:5" s="163" customFormat="1" ht="12" customHeight="1">
      <c r="A41" s="12" t="s">
        <v>102</v>
      </c>
      <c r="B41" s="165" t="s">
        <v>176</v>
      </c>
      <c r="C41" s="151"/>
      <c r="D41" s="151"/>
      <c r="E41" s="191">
        <f t="shared" si="0"/>
        <v>0</v>
      </c>
    </row>
    <row r="42" spans="1:5" s="163" customFormat="1" ht="12" customHeight="1">
      <c r="A42" s="12" t="s">
        <v>103</v>
      </c>
      <c r="B42" s="165" t="s">
        <v>177</v>
      </c>
      <c r="C42" s="151"/>
      <c r="D42" s="151"/>
      <c r="E42" s="191">
        <f t="shared" si="0"/>
        <v>0</v>
      </c>
    </row>
    <row r="43" spans="1:5" s="163" customFormat="1" ht="12" customHeight="1">
      <c r="A43" s="12" t="s">
        <v>104</v>
      </c>
      <c r="B43" s="165" t="s">
        <v>178</v>
      </c>
      <c r="C43" s="151"/>
      <c r="D43" s="151"/>
      <c r="E43" s="191">
        <f t="shared" si="0"/>
        <v>0</v>
      </c>
    </row>
    <row r="44" spans="1:5" s="163" customFormat="1" ht="12" customHeight="1">
      <c r="A44" s="12" t="s">
        <v>169</v>
      </c>
      <c r="B44" s="165" t="s">
        <v>179</v>
      </c>
      <c r="C44" s="154"/>
      <c r="D44" s="154"/>
      <c r="E44" s="191">
        <f t="shared" si="0"/>
        <v>0</v>
      </c>
    </row>
    <row r="45" spans="1:5" s="163" customFormat="1" ht="12" customHeight="1">
      <c r="A45" s="14" t="s">
        <v>170</v>
      </c>
      <c r="B45" s="166" t="s">
        <v>331</v>
      </c>
      <c r="C45" s="155"/>
      <c r="D45" s="155"/>
      <c r="E45" s="191">
        <f t="shared" si="0"/>
        <v>0</v>
      </c>
    </row>
    <row r="46" spans="1:5" s="163" customFormat="1" ht="12" customHeight="1" thickBot="1">
      <c r="A46" s="14" t="s">
        <v>330</v>
      </c>
      <c r="B46" s="105" t="s">
        <v>180</v>
      </c>
      <c r="C46" s="155"/>
      <c r="D46" s="155"/>
      <c r="E46" s="191">
        <f t="shared" si="0"/>
        <v>0</v>
      </c>
    </row>
    <row r="47" spans="1:5" s="163" customFormat="1" ht="12" customHeight="1" thickBot="1">
      <c r="A47" s="18" t="s">
        <v>12</v>
      </c>
      <c r="B47" s="19" t="s">
        <v>181</v>
      </c>
      <c r="C47" s="150">
        <f>SUM(C48:C52)</f>
        <v>0</v>
      </c>
      <c r="D47" s="150">
        <f>SUM(D48:D52)</f>
        <v>0</v>
      </c>
      <c r="E47" s="102">
        <f>SUM(E48:E52)</f>
        <v>0</v>
      </c>
    </row>
    <row r="48" spans="1:5" s="163" customFormat="1" ht="12" customHeight="1">
      <c r="A48" s="13" t="s">
        <v>59</v>
      </c>
      <c r="B48" s="164" t="s">
        <v>185</v>
      </c>
      <c r="C48" s="203"/>
      <c r="D48" s="203"/>
      <c r="E48" s="287">
        <f t="shared" si="0"/>
        <v>0</v>
      </c>
    </row>
    <row r="49" spans="1:5" s="163" customFormat="1" ht="12" customHeight="1">
      <c r="A49" s="12" t="s">
        <v>60</v>
      </c>
      <c r="B49" s="165" t="s">
        <v>186</v>
      </c>
      <c r="C49" s="154"/>
      <c r="D49" s="154"/>
      <c r="E49" s="287">
        <f t="shared" si="0"/>
        <v>0</v>
      </c>
    </row>
    <row r="50" spans="1:5" s="163" customFormat="1" ht="12" customHeight="1">
      <c r="A50" s="12" t="s">
        <v>182</v>
      </c>
      <c r="B50" s="165" t="s">
        <v>187</v>
      </c>
      <c r="C50" s="154"/>
      <c r="D50" s="154"/>
      <c r="E50" s="287">
        <f t="shared" si="0"/>
        <v>0</v>
      </c>
    </row>
    <row r="51" spans="1:5" s="163" customFormat="1" ht="12" customHeight="1">
      <c r="A51" s="12" t="s">
        <v>183</v>
      </c>
      <c r="B51" s="165" t="s">
        <v>188</v>
      </c>
      <c r="C51" s="154"/>
      <c r="D51" s="154"/>
      <c r="E51" s="287">
        <f t="shared" si="0"/>
        <v>0</v>
      </c>
    </row>
    <row r="52" spans="1:5" s="163" customFormat="1" ht="12" customHeight="1" thickBot="1">
      <c r="A52" s="14" t="s">
        <v>184</v>
      </c>
      <c r="B52" s="105" t="s">
        <v>189</v>
      </c>
      <c r="C52" s="155"/>
      <c r="D52" s="155"/>
      <c r="E52" s="287">
        <f t="shared" si="0"/>
        <v>0</v>
      </c>
    </row>
    <row r="53" spans="1:5" s="163" customFormat="1" ht="12" customHeight="1" thickBot="1">
      <c r="A53" s="18" t="s">
        <v>105</v>
      </c>
      <c r="B53" s="19" t="s">
        <v>190</v>
      </c>
      <c r="C53" s="150">
        <f>SUM(C54:C56)</f>
        <v>0</v>
      </c>
      <c r="D53" s="150">
        <f>SUM(D54:D56)</f>
        <v>0</v>
      </c>
      <c r="E53" s="102">
        <f>SUM(E54:E56)</f>
        <v>0</v>
      </c>
    </row>
    <row r="54" spans="1:5" s="163" customFormat="1" ht="12" customHeight="1">
      <c r="A54" s="13" t="s">
        <v>61</v>
      </c>
      <c r="B54" s="164" t="s">
        <v>191</v>
      </c>
      <c r="C54" s="152"/>
      <c r="D54" s="152"/>
      <c r="E54" s="191">
        <f t="shared" si="0"/>
        <v>0</v>
      </c>
    </row>
    <row r="55" spans="1:5" s="163" customFormat="1" ht="12" customHeight="1">
      <c r="A55" s="12" t="s">
        <v>62</v>
      </c>
      <c r="B55" s="165" t="s">
        <v>323</v>
      </c>
      <c r="C55" s="151"/>
      <c r="D55" s="151"/>
      <c r="E55" s="191">
        <f t="shared" si="0"/>
        <v>0</v>
      </c>
    </row>
    <row r="56" spans="1:5" s="163" customFormat="1" ht="12" customHeight="1">
      <c r="A56" s="12" t="s">
        <v>194</v>
      </c>
      <c r="B56" s="165" t="s">
        <v>192</v>
      </c>
      <c r="C56" s="151"/>
      <c r="D56" s="151"/>
      <c r="E56" s="191">
        <f t="shared" si="0"/>
        <v>0</v>
      </c>
    </row>
    <row r="57" spans="1:5" s="163" customFormat="1" ht="12" customHeight="1" thickBot="1">
      <c r="A57" s="14" t="s">
        <v>195</v>
      </c>
      <c r="B57" s="105" t="s">
        <v>193</v>
      </c>
      <c r="C57" s="153"/>
      <c r="D57" s="153"/>
      <c r="E57" s="191">
        <f t="shared" si="0"/>
        <v>0</v>
      </c>
    </row>
    <row r="58" spans="1:5" s="163" customFormat="1" ht="12" customHeight="1" thickBot="1">
      <c r="A58" s="18" t="s">
        <v>14</v>
      </c>
      <c r="B58" s="103" t="s">
        <v>196</v>
      </c>
      <c r="C58" s="150">
        <f>SUM(C59:C61)</f>
        <v>0</v>
      </c>
      <c r="D58" s="150">
        <f>SUM(D59:D61)</f>
        <v>0</v>
      </c>
      <c r="E58" s="102">
        <f>SUM(E59:E61)</f>
        <v>0</v>
      </c>
    </row>
    <row r="59" spans="1:5" s="163" customFormat="1" ht="12" customHeight="1">
      <c r="A59" s="13" t="s">
        <v>106</v>
      </c>
      <c r="B59" s="164" t="s">
        <v>198</v>
      </c>
      <c r="C59" s="154"/>
      <c r="D59" s="154"/>
      <c r="E59" s="285">
        <f t="shared" si="0"/>
        <v>0</v>
      </c>
    </row>
    <row r="60" spans="1:5" s="163" customFormat="1" ht="12" customHeight="1">
      <c r="A60" s="12" t="s">
        <v>107</v>
      </c>
      <c r="B60" s="165" t="s">
        <v>324</v>
      </c>
      <c r="C60" s="154"/>
      <c r="D60" s="154"/>
      <c r="E60" s="285">
        <f t="shared" si="0"/>
        <v>0</v>
      </c>
    </row>
    <row r="61" spans="1:5" s="163" customFormat="1" ht="12" customHeight="1">
      <c r="A61" s="12" t="s">
        <v>129</v>
      </c>
      <c r="B61" s="165" t="s">
        <v>199</v>
      </c>
      <c r="C61" s="154"/>
      <c r="D61" s="154"/>
      <c r="E61" s="285">
        <f t="shared" si="0"/>
        <v>0</v>
      </c>
    </row>
    <row r="62" spans="1:5" s="163" customFormat="1" ht="12" customHeight="1" thickBot="1">
      <c r="A62" s="14" t="s">
        <v>197</v>
      </c>
      <c r="B62" s="105" t="s">
        <v>200</v>
      </c>
      <c r="C62" s="154"/>
      <c r="D62" s="154"/>
      <c r="E62" s="285">
        <f t="shared" si="0"/>
        <v>0</v>
      </c>
    </row>
    <row r="63" spans="1:5" s="163" customFormat="1" ht="12" customHeight="1" thickBot="1">
      <c r="A63" s="217" t="s">
        <v>371</v>
      </c>
      <c r="B63" s="19" t="s">
        <v>201</v>
      </c>
      <c r="C63" s="156">
        <f>+C6+C13+C20+C27+C35+C47+C53+C58</f>
        <v>0</v>
      </c>
      <c r="D63" s="156">
        <f>+D6+D13+D20+D27+D35+D47+D53+D58</f>
        <v>0</v>
      </c>
      <c r="E63" s="190">
        <f>+E6+E13+E20+E27+E35+E47+E53+E58</f>
        <v>0</v>
      </c>
    </row>
    <row r="64" spans="1:5" s="163" customFormat="1" ht="12" customHeight="1" thickBot="1">
      <c r="A64" s="204" t="s">
        <v>202</v>
      </c>
      <c r="B64" s="103" t="s">
        <v>203</v>
      </c>
      <c r="C64" s="150">
        <f>SUM(C65:C67)</f>
        <v>0</v>
      </c>
      <c r="D64" s="150">
        <f>SUM(D65:D67)</f>
        <v>0</v>
      </c>
      <c r="E64" s="102">
        <f>SUM(E65:E67)</f>
        <v>0</v>
      </c>
    </row>
    <row r="65" spans="1:5" s="163" customFormat="1" ht="12" customHeight="1">
      <c r="A65" s="13" t="s">
        <v>234</v>
      </c>
      <c r="B65" s="164" t="s">
        <v>204</v>
      </c>
      <c r="C65" s="154"/>
      <c r="D65" s="154"/>
      <c r="E65" s="285">
        <f aca="true" t="shared" si="1" ref="E65:E86">C65+D65</f>
        <v>0</v>
      </c>
    </row>
    <row r="66" spans="1:5" s="163" customFormat="1" ht="12" customHeight="1">
      <c r="A66" s="12" t="s">
        <v>243</v>
      </c>
      <c r="B66" s="165" t="s">
        <v>205</v>
      </c>
      <c r="C66" s="154"/>
      <c r="D66" s="154"/>
      <c r="E66" s="285">
        <f t="shared" si="1"/>
        <v>0</v>
      </c>
    </row>
    <row r="67" spans="1:5" s="163" customFormat="1" ht="12" customHeight="1" thickBot="1">
      <c r="A67" s="14" t="s">
        <v>244</v>
      </c>
      <c r="B67" s="213" t="s">
        <v>356</v>
      </c>
      <c r="C67" s="154"/>
      <c r="D67" s="154"/>
      <c r="E67" s="285">
        <f t="shared" si="1"/>
        <v>0</v>
      </c>
    </row>
    <row r="68" spans="1:5" s="163" customFormat="1" ht="12" customHeight="1" thickBot="1">
      <c r="A68" s="204" t="s">
        <v>207</v>
      </c>
      <c r="B68" s="103" t="s">
        <v>208</v>
      </c>
      <c r="C68" s="150">
        <f>SUM(C69:C72)</f>
        <v>0</v>
      </c>
      <c r="D68" s="150">
        <f>SUM(D69:D72)</f>
        <v>0</v>
      </c>
      <c r="E68" s="102">
        <f>SUM(E69:E72)</f>
        <v>0</v>
      </c>
    </row>
    <row r="69" spans="1:5" s="163" customFormat="1" ht="12" customHeight="1">
      <c r="A69" s="13" t="s">
        <v>84</v>
      </c>
      <c r="B69" s="164" t="s">
        <v>209</v>
      </c>
      <c r="C69" s="154"/>
      <c r="D69" s="154"/>
      <c r="E69" s="285">
        <f t="shared" si="1"/>
        <v>0</v>
      </c>
    </row>
    <row r="70" spans="1:5" s="163" customFormat="1" ht="12" customHeight="1">
      <c r="A70" s="12" t="s">
        <v>85</v>
      </c>
      <c r="B70" s="165" t="s">
        <v>210</v>
      </c>
      <c r="C70" s="154"/>
      <c r="D70" s="154"/>
      <c r="E70" s="285">
        <f t="shared" si="1"/>
        <v>0</v>
      </c>
    </row>
    <row r="71" spans="1:5" s="163" customFormat="1" ht="12" customHeight="1">
      <c r="A71" s="12" t="s">
        <v>235</v>
      </c>
      <c r="B71" s="165" t="s">
        <v>211</v>
      </c>
      <c r="C71" s="154"/>
      <c r="D71" s="154"/>
      <c r="E71" s="285">
        <f t="shared" si="1"/>
        <v>0</v>
      </c>
    </row>
    <row r="72" spans="1:5" s="163" customFormat="1" ht="12" customHeight="1" thickBot="1">
      <c r="A72" s="14" t="s">
        <v>236</v>
      </c>
      <c r="B72" s="105" t="s">
        <v>212</v>
      </c>
      <c r="C72" s="154"/>
      <c r="D72" s="154"/>
      <c r="E72" s="285">
        <f t="shared" si="1"/>
        <v>0</v>
      </c>
    </row>
    <row r="73" spans="1:5" s="163" customFormat="1" ht="12" customHeight="1" thickBot="1">
      <c r="A73" s="204" t="s">
        <v>213</v>
      </c>
      <c r="B73" s="103" t="s">
        <v>214</v>
      </c>
      <c r="C73" s="150">
        <f>SUM(C74:C75)</f>
        <v>0</v>
      </c>
      <c r="D73" s="150">
        <f>SUM(D74:D75)</f>
        <v>0</v>
      </c>
      <c r="E73" s="102">
        <f>SUM(E74:E75)</f>
        <v>0</v>
      </c>
    </row>
    <row r="74" spans="1:5" s="163" customFormat="1" ht="12" customHeight="1">
      <c r="A74" s="13" t="s">
        <v>237</v>
      </c>
      <c r="B74" s="164" t="s">
        <v>215</v>
      </c>
      <c r="C74" s="154"/>
      <c r="D74" s="154"/>
      <c r="E74" s="285">
        <f t="shared" si="1"/>
        <v>0</v>
      </c>
    </row>
    <row r="75" spans="1:5" s="163" customFormat="1" ht="12" customHeight="1" thickBot="1">
      <c r="A75" s="14" t="s">
        <v>238</v>
      </c>
      <c r="B75" s="105" t="s">
        <v>216</v>
      </c>
      <c r="C75" s="154"/>
      <c r="D75" s="154"/>
      <c r="E75" s="285">
        <f t="shared" si="1"/>
        <v>0</v>
      </c>
    </row>
    <row r="76" spans="1:5" s="163" customFormat="1" ht="12" customHeight="1" thickBot="1">
      <c r="A76" s="204" t="s">
        <v>217</v>
      </c>
      <c r="B76" s="103" t="s">
        <v>218</v>
      </c>
      <c r="C76" s="150">
        <f>SUM(C77:C79)</f>
        <v>0</v>
      </c>
      <c r="D76" s="150">
        <f>SUM(D77:D79)</f>
        <v>0</v>
      </c>
      <c r="E76" s="102">
        <f>SUM(E77:E79)</f>
        <v>0</v>
      </c>
    </row>
    <row r="77" spans="1:5" s="163" customFormat="1" ht="12" customHeight="1">
      <c r="A77" s="13" t="s">
        <v>239</v>
      </c>
      <c r="B77" s="164" t="s">
        <v>219</v>
      </c>
      <c r="C77" s="154"/>
      <c r="D77" s="154"/>
      <c r="E77" s="285">
        <f t="shared" si="1"/>
        <v>0</v>
      </c>
    </row>
    <row r="78" spans="1:5" s="163" customFormat="1" ht="12" customHeight="1">
      <c r="A78" s="12" t="s">
        <v>240</v>
      </c>
      <c r="B78" s="165" t="s">
        <v>220</v>
      </c>
      <c r="C78" s="154"/>
      <c r="D78" s="154"/>
      <c r="E78" s="285">
        <f t="shared" si="1"/>
        <v>0</v>
      </c>
    </row>
    <row r="79" spans="1:5" s="163" customFormat="1" ht="12" customHeight="1" thickBot="1">
      <c r="A79" s="14" t="s">
        <v>241</v>
      </c>
      <c r="B79" s="105" t="s">
        <v>221</v>
      </c>
      <c r="C79" s="154"/>
      <c r="D79" s="154"/>
      <c r="E79" s="285">
        <f t="shared" si="1"/>
        <v>0</v>
      </c>
    </row>
    <row r="80" spans="1:5" s="163" customFormat="1" ht="12" customHeight="1" thickBot="1">
      <c r="A80" s="204" t="s">
        <v>222</v>
      </c>
      <c r="B80" s="103" t="s">
        <v>242</v>
      </c>
      <c r="C80" s="150">
        <f>SUM(C81:C84)</f>
        <v>0</v>
      </c>
      <c r="D80" s="150">
        <f>SUM(D81:D84)</f>
        <v>0</v>
      </c>
      <c r="E80" s="102">
        <f>SUM(E81:E84)</f>
        <v>0</v>
      </c>
    </row>
    <row r="81" spans="1:5" s="163" customFormat="1" ht="12" customHeight="1">
      <c r="A81" s="168" t="s">
        <v>223</v>
      </c>
      <c r="B81" s="164" t="s">
        <v>224</v>
      </c>
      <c r="C81" s="154"/>
      <c r="D81" s="154"/>
      <c r="E81" s="285">
        <f t="shared" si="1"/>
        <v>0</v>
      </c>
    </row>
    <row r="82" spans="1:5" s="163" customFormat="1" ht="12" customHeight="1">
      <c r="A82" s="169" t="s">
        <v>225</v>
      </c>
      <c r="B82" s="165" t="s">
        <v>226</v>
      </c>
      <c r="C82" s="154"/>
      <c r="D82" s="154"/>
      <c r="E82" s="285">
        <f t="shared" si="1"/>
        <v>0</v>
      </c>
    </row>
    <row r="83" spans="1:5" s="163" customFormat="1" ht="12" customHeight="1">
      <c r="A83" s="169" t="s">
        <v>227</v>
      </c>
      <c r="B83" s="165" t="s">
        <v>228</v>
      </c>
      <c r="C83" s="154"/>
      <c r="D83" s="154"/>
      <c r="E83" s="285">
        <f t="shared" si="1"/>
        <v>0</v>
      </c>
    </row>
    <row r="84" spans="1:5" s="163" customFormat="1" ht="12" customHeight="1" thickBot="1">
      <c r="A84" s="170" t="s">
        <v>229</v>
      </c>
      <c r="B84" s="105" t="s">
        <v>230</v>
      </c>
      <c r="C84" s="154"/>
      <c r="D84" s="154"/>
      <c r="E84" s="285">
        <f t="shared" si="1"/>
        <v>0</v>
      </c>
    </row>
    <row r="85" spans="1:5" s="163" customFormat="1" ht="12" customHeight="1" thickBot="1">
      <c r="A85" s="204" t="s">
        <v>231</v>
      </c>
      <c r="B85" s="103" t="s">
        <v>370</v>
      </c>
      <c r="C85" s="206"/>
      <c r="D85" s="206"/>
      <c r="E85" s="102">
        <f t="shared" si="1"/>
        <v>0</v>
      </c>
    </row>
    <row r="86" spans="1:5" s="163" customFormat="1" ht="13.5" customHeight="1" thickBot="1">
      <c r="A86" s="204" t="s">
        <v>233</v>
      </c>
      <c r="B86" s="103" t="s">
        <v>232</v>
      </c>
      <c r="C86" s="206"/>
      <c r="D86" s="206"/>
      <c r="E86" s="102">
        <f t="shared" si="1"/>
        <v>0</v>
      </c>
    </row>
    <row r="87" spans="1:5" s="163" customFormat="1" ht="15.75" customHeight="1" thickBot="1">
      <c r="A87" s="204" t="s">
        <v>245</v>
      </c>
      <c r="B87" s="171" t="s">
        <v>373</v>
      </c>
      <c r="C87" s="156">
        <f>+C64+C68+C73+C76+C80+C86+C85</f>
        <v>0</v>
      </c>
      <c r="D87" s="156">
        <f>+D64+D68+D73+D76+D80+D86+D85</f>
        <v>0</v>
      </c>
      <c r="E87" s="190">
        <f>+E64+E68+E73+E76+E80+E86+E85</f>
        <v>0</v>
      </c>
    </row>
    <row r="88" spans="1:5" s="163" customFormat="1" ht="25.5" customHeight="1" thickBot="1">
      <c r="A88" s="205" t="s">
        <v>372</v>
      </c>
      <c r="B88" s="172" t="s">
        <v>374</v>
      </c>
      <c r="C88" s="156">
        <f>+C63+C87</f>
        <v>0</v>
      </c>
      <c r="D88" s="156">
        <f>+D63+D87</f>
        <v>0</v>
      </c>
      <c r="E88" s="190">
        <f>+E63+E87</f>
        <v>0</v>
      </c>
    </row>
    <row r="89" spans="1:3" s="163" customFormat="1" ht="83.25" customHeight="1">
      <c r="A89" s="3"/>
      <c r="B89" s="4"/>
      <c r="C89" s="107"/>
    </row>
    <row r="90" spans="1:5" ht="16.5" customHeight="1">
      <c r="A90" s="481" t="s">
        <v>35</v>
      </c>
      <c r="B90" s="481"/>
      <c r="C90" s="481"/>
      <c r="D90" s="481"/>
      <c r="E90" s="481"/>
    </row>
    <row r="91" spans="1:5" s="173" customFormat="1" ht="16.5" customHeight="1" thickBot="1">
      <c r="A91" s="482" t="s">
        <v>87</v>
      </c>
      <c r="B91" s="482"/>
      <c r="C91" s="64"/>
      <c r="E91" s="64" t="str">
        <f>E2</f>
        <v>Forintban!</v>
      </c>
    </row>
    <row r="92" spans="1:5" ht="15.75">
      <c r="A92" s="473" t="s">
        <v>51</v>
      </c>
      <c r="B92" s="475" t="s">
        <v>417</v>
      </c>
      <c r="C92" s="483" t="str">
        <f>+CONCATENATE(LEFT(ÖSSZEFÜGGÉSEK!A6,4),". évi")</f>
        <v>2017. évi</v>
      </c>
      <c r="D92" s="484"/>
      <c r="E92" s="485"/>
    </row>
    <row r="93" spans="1:5" ht="24.75" thickBot="1">
      <c r="A93" s="474"/>
      <c r="B93" s="476"/>
      <c r="C93" s="232" t="s">
        <v>416</v>
      </c>
      <c r="D93" s="230" t="s">
        <v>471</v>
      </c>
      <c r="E93" s="231" t="str">
        <f>+CONCATENATE(LEFT(ÖSSZEFÜGGÉSEK!A6,4),". ….",CHAR(10),"Módosítás utáni")</f>
        <v>2017. ….
Módosítás utáni</v>
      </c>
    </row>
    <row r="94" spans="1:5" s="162" customFormat="1" ht="12" customHeight="1" thickBot="1">
      <c r="A94" s="25" t="s">
        <v>382</v>
      </c>
      <c r="B94" s="26" t="s">
        <v>383</v>
      </c>
      <c r="C94" s="26" t="s">
        <v>384</v>
      </c>
      <c r="D94" s="26" t="s">
        <v>386</v>
      </c>
      <c r="E94" s="298" t="s">
        <v>483</v>
      </c>
    </row>
    <row r="95" spans="1:5" ht="12" customHeight="1" thickBot="1">
      <c r="A95" s="20" t="s">
        <v>7</v>
      </c>
      <c r="B95" s="24" t="s">
        <v>332</v>
      </c>
      <c r="C95" s="149">
        <f>C96+C97+C98+C99+C100+C113</f>
        <v>0</v>
      </c>
      <c r="D95" s="149">
        <f>D96+D97+D98+D99+D100+D113</f>
        <v>0</v>
      </c>
      <c r="E95" s="219">
        <f>E96+E97+E98+E99+E100+E113</f>
        <v>0</v>
      </c>
    </row>
    <row r="96" spans="1:5" ht="12" customHeight="1">
      <c r="A96" s="15" t="s">
        <v>63</v>
      </c>
      <c r="B96" s="8" t="s">
        <v>36</v>
      </c>
      <c r="C96" s="223"/>
      <c r="D96" s="223"/>
      <c r="E96" s="288">
        <f aca="true" t="shared" si="2" ref="E96:E129">C96+D96</f>
        <v>0</v>
      </c>
    </row>
    <row r="97" spans="1:5" ht="12" customHeight="1">
      <c r="A97" s="12" t="s">
        <v>64</v>
      </c>
      <c r="B97" s="6" t="s">
        <v>108</v>
      </c>
      <c r="C97" s="151"/>
      <c r="D97" s="151"/>
      <c r="E97" s="283">
        <f t="shared" si="2"/>
        <v>0</v>
      </c>
    </row>
    <row r="98" spans="1:5" ht="12" customHeight="1">
      <c r="A98" s="12" t="s">
        <v>65</v>
      </c>
      <c r="B98" s="6" t="s">
        <v>82</v>
      </c>
      <c r="C98" s="153"/>
      <c r="D98" s="153"/>
      <c r="E98" s="284">
        <f t="shared" si="2"/>
        <v>0</v>
      </c>
    </row>
    <row r="99" spans="1:5" ht="12" customHeight="1">
      <c r="A99" s="12" t="s">
        <v>66</v>
      </c>
      <c r="B99" s="9" t="s">
        <v>109</v>
      </c>
      <c r="C99" s="153"/>
      <c r="D99" s="153"/>
      <c r="E99" s="284">
        <f t="shared" si="2"/>
        <v>0</v>
      </c>
    </row>
    <row r="100" spans="1:5" ht="12" customHeight="1">
      <c r="A100" s="12" t="s">
        <v>74</v>
      </c>
      <c r="B100" s="17" t="s">
        <v>110</v>
      </c>
      <c r="C100" s="153"/>
      <c r="D100" s="153"/>
      <c r="E100" s="284">
        <f t="shared" si="2"/>
        <v>0</v>
      </c>
    </row>
    <row r="101" spans="1:5" ht="12" customHeight="1">
      <c r="A101" s="12" t="s">
        <v>67</v>
      </c>
      <c r="B101" s="6" t="s">
        <v>337</v>
      </c>
      <c r="C101" s="153"/>
      <c r="D101" s="153"/>
      <c r="E101" s="284">
        <f t="shared" si="2"/>
        <v>0</v>
      </c>
    </row>
    <row r="102" spans="1:5" ht="12" customHeight="1">
      <c r="A102" s="12" t="s">
        <v>68</v>
      </c>
      <c r="B102" s="68" t="s">
        <v>336</v>
      </c>
      <c r="C102" s="153"/>
      <c r="D102" s="153"/>
      <c r="E102" s="284">
        <f t="shared" si="2"/>
        <v>0</v>
      </c>
    </row>
    <row r="103" spans="1:5" ht="12" customHeight="1">
      <c r="A103" s="12" t="s">
        <v>75</v>
      </c>
      <c r="B103" s="68" t="s">
        <v>335</v>
      </c>
      <c r="C103" s="153"/>
      <c r="D103" s="153"/>
      <c r="E103" s="284">
        <f t="shared" si="2"/>
        <v>0</v>
      </c>
    </row>
    <row r="104" spans="1:5" ht="12" customHeight="1">
      <c r="A104" s="12" t="s">
        <v>76</v>
      </c>
      <c r="B104" s="66" t="s">
        <v>248</v>
      </c>
      <c r="C104" s="153"/>
      <c r="D104" s="153"/>
      <c r="E104" s="284">
        <f t="shared" si="2"/>
        <v>0</v>
      </c>
    </row>
    <row r="105" spans="1:5" ht="12" customHeight="1">
      <c r="A105" s="12" t="s">
        <v>77</v>
      </c>
      <c r="B105" s="67" t="s">
        <v>249</v>
      </c>
      <c r="C105" s="153"/>
      <c r="D105" s="153"/>
      <c r="E105" s="284">
        <f t="shared" si="2"/>
        <v>0</v>
      </c>
    </row>
    <row r="106" spans="1:5" ht="12" customHeight="1">
      <c r="A106" s="12" t="s">
        <v>78</v>
      </c>
      <c r="B106" s="67" t="s">
        <v>250</v>
      </c>
      <c r="C106" s="153"/>
      <c r="D106" s="153"/>
      <c r="E106" s="284">
        <f t="shared" si="2"/>
        <v>0</v>
      </c>
    </row>
    <row r="107" spans="1:5" ht="12" customHeight="1">
      <c r="A107" s="12" t="s">
        <v>80</v>
      </c>
      <c r="B107" s="66" t="s">
        <v>251</v>
      </c>
      <c r="C107" s="153"/>
      <c r="D107" s="153"/>
      <c r="E107" s="284">
        <f t="shared" si="2"/>
        <v>0</v>
      </c>
    </row>
    <row r="108" spans="1:5" ht="12" customHeight="1">
      <c r="A108" s="12" t="s">
        <v>111</v>
      </c>
      <c r="B108" s="66" t="s">
        <v>252</v>
      </c>
      <c r="C108" s="153"/>
      <c r="D108" s="153"/>
      <c r="E108" s="284">
        <f t="shared" si="2"/>
        <v>0</v>
      </c>
    </row>
    <row r="109" spans="1:5" ht="12" customHeight="1">
      <c r="A109" s="12" t="s">
        <v>246</v>
      </c>
      <c r="B109" s="67" t="s">
        <v>253</v>
      </c>
      <c r="C109" s="153"/>
      <c r="D109" s="153"/>
      <c r="E109" s="284">
        <f t="shared" si="2"/>
        <v>0</v>
      </c>
    </row>
    <row r="110" spans="1:5" ht="12" customHeight="1">
      <c r="A110" s="11" t="s">
        <v>247</v>
      </c>
      <c r="B110" s="68" t="s">
        <v>254</v>
      </c>
      <c r="C110" s="153"/>
      <c r="D110" s="153"/>
      <c r="E110" s="284">
        <f t="shared" si="2"/>
        <v>0</v>
      </c>
    </row>
    <row r="111" spans="1:5" ht="12" customHeight="1">
      <c r="A111" s="12" t="s">
        <v>333</v>
      </c>
      <c r="B111" s="68" t="s">
        <v>255</v>
      </c>
      <c r="C111" s="153"/>
      <c r="D111" s="153"/>
      <c r="E111" s="284">
        <f t="shared" si="2"/>
        <v>0</v>
      </c>
    </row>
    <row r="112" spans="1:5" ht="12" customHeight="1">
      <c r="A112" s="14" t="s">
        <v>334</v>
      </c>
      <c r="B112" s="68" t="s">
        <v>256</v>
      </c>
      <c r="C112" s="153"/>
      <c r="D112" s="153"/>
      <c r="E112" s="284">
        <f t="shared" si="2"/>
        <v>0</v>
      </c>
    </row>
    <row r="113" spans="1:5" ht="12" customHeight="1">
      <c r="A113" s="12" t="s">
        <v>338</v>
      </c>
      <c r="B113" s="9" t="s">
        <v>37</v>
      </c>
      <c r="C113" s="151"/>
      <c r="D113" s="151"/>
      <c r="E113" s="283">
        <f t="shared" si="2"/>
        <v>0</v>
      </c>
    </row>
    <row r="114" spans="1:5" ht="12" customHeight="1">
      <c r="A114" s="12" t="s">
        <v>339</v>
      </c>
      <c r="B114" s="6" t="s">
        <v>341</v>
      </c>
      <c r="C114" s="151"/>
      <c r="D114" s="151"/>
      <c r="E114" s="283">
        <f t="shared" si="2"/>
        <v>0</v>
      </c>
    </row>
    <row r="115" spans="1:5" ht="12" customHeight="1" thickBot="1">
      <c r="A115" s="16" t="s">
        <v>340</v>
      </c>
      <c r="B115" s="216" t="s">
        <v>342</v>
      </c>
      <c r="C115" s="224"/>
      <c r="D115" s="224"/>
      <c r="E115" s="289">
        <f t="shared" si="2"/>
        <v>0</v>
      </c>
    </row>
    <row r="116" spans="1:5" ht="12" customHeight="1" thickBot="1">
      <c r="A116" s="214" t="s">
        <v>8</v>
      </c>
      <c r="B116" s="215" t="s">
        <v>257</v>
      </c>
      <c r="C116" s="225">
        <f>+C117+C119+C121</f>
        <v>0</v>
      </c>
      <c r="D116" s="150">
        <f>+D117+D119+D121</f>
        <v>0</v>
      </c>
      <c r="E116" s="220">
        <f>+E117+E119+E121</f>
        <v>0</v>
      </c>
    </row>
    <row r="117" spans="1:5" ht="12" customHeight="1">
      <c r="A117" s="13" t="s">
        <v>69</v>
      </c>
      <c r="B117" s="6" t="s">
        <v>128</v>
      </c>
      <c r="C117" s="152"/>
      <c r="D117" s="235"/>
      <c r="E117" s="191">
        <f t="shared" si="2"/>
        <v>0</v>
      </c>
    </row>
    <row r="118" spans="1:5" ht="12" customHeight="1">
      <c r="A118" s="13" t="s">
        <v>70</v>
      </c>
      <c r="B118" s="10" t="s">
        <v>261</v>
      </c>
      <c r="C118" s="152"/>
      <c r="D118" s="235"/>
      <c r="E118" s="191">
        <f t="shared" si="2"/>
        <v>0</v>
      </c>
    </row>
    <row r="119" spans="1:5" ht="12" customHeight="1">
      <c r="A119" s="13" t="s">
        <v>71</v>
      </c>
      <c r="B119" s="10" t="s">
        <v>112</v>
      </c>
      <c r="C119" s="151"/>
      <c r="D119" s="236"/>
      <c r="E119" s="283">
        <f t="shared" si="2"/>
        <v>0</v>
      </c>
    </row>
    <row r="120" spans="1:5" ht="12" customHeight="1">
      <c r="A120" s="13" t="s">
        <v>72</v>
      </c>
      <c r="B120" s="10" t="s">
        <v>262</v>
      </c>
      <c r="C120" s="151"/>
      <c r="D120" s="236"/>
      <c r="E120" s="283">
        <f t="shared" si="2"/>
        <v>0</v>
      </c>
    </row>
    <row r="121" spans="1:5" ht="12" customHeight="1">
      <c r="A121" s="13" t="s">
        <v>73</v>
      </c>
      <c r="B121" s="105" t="s">
        <v>130</v>
      </c>
      <c r="C121" s="151"/>
      <c r="D121" s="236"/>
      <c r="E121" s="283">
        <f t="shared" si="2"/>
        <v>0</v>
      </c>
    </row>
    <row r="122" spans="1:5" ht="12" customHeight="1">
      <c r="A122" s="13" t="s">
        <v>79</v>
      </c>
      <c r="B122" s="104" t="s">
        <v>325</v>
      </c>
      <c r="C122" s="151"/>
      <c r="D122" s="236"/>
      <c r="E122" s="283">
        <f t="shared" si="2"/>
        <v>0</v>
      </c>
    </row>
    <row r="123" spans="1:5" ht="12" customHeight="1">
      <c r="A123" s="13" t="s">
        <v>81</v>
      </c>
      <c r="B123" s="160" t="s">
        <v>267</v>
      </c>
      <c r="C123" s="151"/>
      <c r="D123" s="236"/>
      <c r="E123" s="283">
        <f t="shared" si="2"/>
        <v>0</v>
      </c>
    </row>
    <row r="124" spans="1:5" ht="22.5">
      <c r="A124" s="13" t="s">
        <v>113</v>
      </c>
      <c r="B124" s="67" t="s">
        <v>250</v>
      </c>
      <c r="C124" s="151"/>
      <c r="D124" s="236"/>
      <c r="E124" s="283">
        <f t="shared" si="2"/>
        <v>0</v>
      </c>
    </row>
    <row r="125" spans="1:5" ht="12" customHeight="1">
      <c r="A125" s="13" t="s">
        <v>114</v>
      </c>
      <c r="B125" s="67" t="s">
        <v>266</v>
      </c>
      <c r="C125" s="151"/>
      <c r="D125" s="236"/>
      <c r="E125" s="283">
        <f t="shared" si="2"/>
        <v>0</v>
      </c>
    </row>
    <row r="126" spans="1:5" ht="12" customHeight="1">
      <c r="A126" s="13" t="s">
        <v>115</v>
      </c>
      <c r="B126" s="67" t="s">
        <v>265</v>
      </c>
      <c r="C126" s="151"/>
      <c r="D126" s="236"/>
      <c r="E126" s="283">
        <f t="shared" si="2"/>
        <v>0</v>
      </c>
    </row>
    <row r="127" spans="1:5" ht="12" customHeight="1">
      <c r="A127" s="13" t="s">
        <v>258</v>
      </c>
      <c r="B127" s="67" t="s">
        <v>253</v>
      </c>
      <c r="C127" s="151"/>
      <c r="D127" s="236"/>
      <c r="E127" s="283">
        <f t="shared" si="2"/>
        <v>0</v>
      </c>
    </row>
    <row r="128" spans="1:5" ht="12" customHeight="1">
      <c r="A128" s="13" t="s">
        <v>259</v>
      </c>
      <c r="B128" s="67" t="s">
        <v>264</v>
      </c>
      <c r="C128" s="151"/>
      <c r="D128" s="236"/>
      <c r="E128" s="283">
        <f t="shared" si="2"/>
        <v>0</v>
      </c>
    </row>
    <row r="129" spans="1:5" ht="23.25" thickBot="1">
      <c r="A129" s="11" t="s">
        <v>260</v>
      </c>
      <c r="B129" s="67" t="s">
        <v>263</v>
      </c>
      <c r="C129" s="153"/>
      <c r="D129" s="237"/>
      <c r="E129" s="284">
        <f t="shared" si="2"/>
        <v>0</v>
      </c>
    </row>
    <row r="130" spans="1:5" ht="12" customHeight="1" thickBot="1">
      <c r="A130" s="18" t="s">
        <v>9</v>
      </c>
      <c r="B130" s="60" t="s">
        <v>343</v>
      </c>
      <c r="C130" s="150">
        <f>+C95+C116</f>
        <v>0</v>
      </c>
      <c r="D130" s="234">
        <f>+D95+D116</f>
        <v>0</v>
      </c>
      <c r="E130" s="102">
        <f>+E95+E116</f>
        <v>0</v>
      </c>
    </row>
    <row r="131" spans="1:5" ht="12" customHeight="1" thickBot="1">
      <c r="A131" s="18" t="s">
        <v>10</v>
      </c>
      <c r="B131" s="60" t="s">
        <v>418</v>
      </c>
      <c r="C131" s="150">
        <f>+C132+C133+C134</f>
        <v>0</v>
      </c>
      <c r="D131" s="234">
        <f>+D132+D133+D134</f>
        <v>0</v>
      </c>
      <c r="E131" s="102">
        <f>+E132+E133+E134</f>
        <v>0</v>
      </c>
    </row>
    <row r="132" spans="1:5" ht="12" customHeight="1">
      <c r="A132" s="13" t="s">
        <v>162</v>
      </c>
      <c r="B132" s="10" t="s">
        <v>351</v>
      </c>
      <c r="C132" s="151"/>
      <c r="D132" s="236"/>
      <c r="E132" s="283">
        <f aca="true" t="shared" si="3" ref="E132:E154">C132+D132</f>
        <v>0</v>
      </c>
    </row>
    <row r="133" spans="1:5" ht="12" customHeight="1">
      <c r="A133" s="13" t="s">
        <v>163</v>
      </c>
      <c r="B133" s="10" t="s">
        <v>352</v>
      </c>
      <c r="C133" s="151"/>
      <c r="D133" s="236"/>
      <c r="E133" s="283">
        <f t="shared" si="3"/>
        <v>0</v>
      </c>
    </row>
    <row r="134" spans="1:5" ht="12" customHeight="1" thickBot="1">
      <c r="A134" s="11" t="s">
        <v>164</v>
      </c>
      <c r="B134" s="10" t="s">
        <v>353</v>
      </c>
      <c r="C134" s="151"/>
      <c r="D134" s="236"/>
      <c r="E134" s="283">
        <f t="shared" si="3"/>
        <v>0</v>
      </c>
    </row>
    <row r="135" spans="1:5" ht="12" customHeight="1" thickBot="1">
      <c r="A135" s="18" t="s">
        <v>11</v>
      </c>
      <c r="B135" s="60" t="s">
        <v>345</v>
      </c>
      <c r="C135" s="150">
        <f>SUM(C136:C141)</f>
        <v>0</v>
      </c>
      <c r="D135" s="234">
        <f>SUM(D136:D141)</f>
        <v>0</v>
      </c>
      <c r="E135" s="102">
        <f>SUM(E136:E141)</f>
        <v>0</v>
      </c>
    </row>
    <row r="136" spans="1:5" ht="12" customHeight="1">
      <c r="A136" s="13" t="s">
        <v>56</v>
      </c>
      <c r="B136" s="7" t="s">
        <v>354</v>
      </c>
      <c r="C136" s="151"/>
      <c r="D136" s="236"/>
      <c r="E136" s="283">
        <f t="shared" si="3"/>
        <v>0</v>
      </c>
    </row>
    <row r="137" spans="1:5" ht="12" customHeight="1">
      <c r="A137" s="13" t="s">
        <v>57</v>
      </c>
      <c r="B137" s="7" t="s">
        <v>346</v>
      </c>
      <c r="C137" s="151"/>
      <c r="D137" s="236"/>
      <c r="E137" s="283">
        <f t="shared" si="3"/>
        <v>0</v>
      </c>
    </row>
    <row r="138" spans="1:5" ht="12" customHeight="1">
      <c r="A138" s="13" t="s">
        <v>58</v>
      </c>
      <c r="B138" s="7" t="s">
        <v>347</v>
      </c>
      <c r="C138" s="151"/>
      <c r="D138" s="236"/>
      <c r="E138" s="283">
        <f t="shared" si="3"/>
        <v>0</v>
      </c>
    </row>
    <row r="139" spans="1:5" ht="12" customHeight="1">
      <c r="A139" s="13" t="s">
        <v>100</v>
      </c>
      <c r="B139" s="7" t="s">
        <v>348</v>
      </c>
      <c r="C139" s="151"/>
      <c r="D139" s="236"/>
      <c r="E139" s="283">
        <f t="shared" si="3"/>
        <v>0</v>
      </c>
    </row>
    <row r="140" spans="1:5" ht="12" customHeight="1">
      <c r="A140" s="13" t="s">
        <v>101</v>
      </c>
      <c r="B140" s="7" t="s">
        <v>349</v>
      </c>
      <c r="C140" s="151"/>
      <c r="D140" s="236"/>
      <c r="E140" s="283">
        <f t="shared" si="3"/>
        <v>0</v>
      </c>
    </row>
    <row r="141" spans="1:5" ht="12" customHeight="1" thickBot="1">
      <c r="A141" s="11" t="s">
        <v>102</v>
      </c>
      <c r="B141" s="7" t="s">
        <v>350</v>
      </c>
      <c r="C141" s="151"/>
      <c r="D141" s="236"/>
      <c r="E141" s="283">
        <f t="shared" si="3"/>
        <v>0</v>
      </c>
    </row>
    <row r="142" spans="1:5" ht="12" customHeight="1" thickBot="1">
      <c r="A142" s="18" t="s">
        <v>12</v>
      </c>
      <c r="B142" s="60" t="s">
        <v>358</v>
      </c>
      <c r="C142" s="156">
        <f>+C143+C144+C145+C146</f>
        <v>0</v>
      </c>
      <c r="D142" s="238">
        <f>+D143+D144+D145+D146</f>
        <v>0</v>
      </c>
      <c r="E142" s="190">
        <f>+E143+E144+E145+E146</f>
        <v>0</v>
      </c>
    </row>
    <row r="143" spans="1:5" ht="12" customHeight="1">
      <c r="A143" s="13" t="s">
        <v>59</v>
      </c>
      <c r="B143" s="7" t="s">
        <v>268</v>
      </c>
      <c r="C143" s="151"/>
      <c r="D143" s="236"/>
      <c r="E143" s="283">
        <f t="shared" si="3"/>
        <v>0</v>
      </c>
    </row>
    <row r="144" spans="1:5" ht="12" customHeight="1">
      <c r="A144" s="13" t="s">
        <v>60</v>
      </c>
      <c r="B144" s="7" t="s">
        <v>269</v>
      </c>
      <c r="C144" s="151"/>
      <c r="D144" s="236"/>
      <c r="E144" s="283">
        <f t="shared" si="3"/>
        <v>0</v>
      </c>
    </row>
    <row r="145" spans="1:5" ht="12" customHeight="1">
      <c r="A145" s="13" t="s">
        <v>182</v>
      </c>
      <c r="B145" s="7" t="s">
        <v>359</v>
      </c>
      <c r="C145" s="151"/>
      <c r="D145" s="236"/>
      <c r="E145" s="283">
        <f t="shared" si="3"/>
        <v>0</v>
      </c>
    </row>
    <row r="146" spans="1:5" ht="12" customHeight="1" thickBot="1">
      <c r="A146" s="11" t="s">
        <v>183</v>
      </c>
      <c r="B146" s="5" t="s">
        <v>288</v>
      </c>
      <c r="C146" s="151"/>
      <c r="D146" s="236"/>
      <c r="E146" s="283">
        <f t="shared" si="3"/>
        <v>0</v>
      </c>
    </row>
    <row r="147" spans="1:5" ht="12" customHeight="1" thickBot="1">
      <c r="A147" s="18" t="s">
        <v>13</v>
      </c>
      <c r="B147" s="60" t="s">
        <v>360</v>
      </c>
      <c r="C147" s="226">
        <f>SUM(C148:C152)</f>
        <v>0</v>
      </c>
      <c r="D147" s="239">
        <f>SUM(D148:D152)</f>
        <v>0</v>
      </c>
      <c r="E147" s="221">
        <f>SUM(E148:E152)</f>
        <v>0</v>
      </c>
    </row>
    <row r="148" spans="1:5" ht="12" customHeight="1">
      <c r="A148" s="13" t="s">
        <v>61</v>
      </c>
      <c r="B148" s="7" t="s">
        <v>355</v>
      </c>
      <c r="C148" s="151"/>
      <c r="D148" s="236"/>
      <c r="E148" s="283">
        <f t="shared" si="3"/>
        <v>0</v>
      </c>
    </row>
    <row r="149" spans="1:5" ht="12" customHeight="1">
      <c r="A149" s="13" t="s">
        <v>62</v>
      </c>
      <c r="B149" s="7" t="s">
        <v>362</v>
      </c>
      <c r="C149" s="151"/>
      <c r="D149" s="236"/>
      <c r="E149" s="283">
        <f t="shared" si="3"/>
        <v>0</v>
      </c>
    </row>
    <row r="150" spans="1:5" ht="12" customHeight="1">
      <c r="A150" s="13" t="s">
        <v>194</v>
      </c>
      <c r="B150" s="7" t="s">
        <v>357</v>
      </c>
      <c r="C150" s="151"/>
      <c r="D150" s="236"/>
      <c r="E150" s="283">
        <f t="shared" si="3"/>
        <v>0</v>
      </c>
    </row>
    <row r="151" spans="1:5" ht="12" customHeight="1">
      <c r="A151" s="13" t="s">
        <v>195</v>
      </c>
      <c r="B151" s="7" t="s">
        <v>363</v>
      </c>
      <c r="C151" s="151"/>
      <c r="D151" s="236"/>
      <c r="E151" s="283">
        <f t="shared" si="3"/>
        <v>0</v>
      </c>
    </row>
    <row r="152" spans="1:5" ht="12" customHeight="1" thickBot="1">
      <c r="A152" s="13" t="s">
        <v>361</v>
      </c>
      <c r="B152" s="7" t="s">
        <v>364</v>
      </c>
      <c r="C152" s="151"/>
      <c r="D152" s="236"/>
      <c r="E152" s="284">
        <f t="shared" si="3"/>
        <v>0</v>
      </c>
    </row>
    <row r="153" spans="1:5" ht="12" customHeight="1" thickBot="1">
      <c r="A153" s="18" t="s">
        <v>14</v>
      </c>
      <c r="B153" s="60" t="s">
        <v>365</v>
      </c>
      <c r="C153" s="227"/>
      <c r="D153" s="240"/>
      <c r="E153" s="291">
        <f t="shared" si="3"/>
        <v>0</v>
      </c>
    </row>
    <row r="154" spans="1:5" ht="12" customHeight="1" thickBot="1">
      <c r="A154" s="18" t="s">
        <v>15</v>
      </c>
      <c r="B154" s="60" t="s">
        <v>366</v>
      </c>
      <c r="C154" s="227"/>
      <c r="D154" s="240"/>
      <c r="E154" s="191">
        <f t="shared" si="3"/>
        <v>0</v>
      </c>
    </row>
    <row r="155" spans="1:9" ht="15" customHeight="1" thickBot="1">
      <c r="A155" s="18" t="s">
        <v>16</v>
      </c>
      <c r="B155" s="60" t="s">
        <v>368</v>
      </c>
      <c r="C155" s="228">
        <f>+C131+C135+C142+C147+C153+C154</f>
        <v>0</v>
      </c>
      <c r="D155" s="241">
        <f>+D131+D135+D142+D147+D153+D154</f>
        <v>0</v>
      </c>
      <c r="E155" s="222">
        <f>+E131+E135+E142+E147+E153+E154</f>
        <v>0</v>
      </c>
      <c r="F155" s="174"/>
      <c r="G155" s="175"/>
      <c r="H155" s="175"/>
      <c r="I155" s="175"/>
    </row>
    <row r="156" spans="1:5" s="163" customFormat="1" ht="12.75" customHeight="1" thickBot="1">
      <c r="A156" s="106" t="s">
        <v>17</v>
      </c>
      <c r="B156" s="138" t="s">
        <v>367</v>
      </c>
      <c r="C156" s="228">
        <f>+C130+C155</f>
        <v>0</v>
      </c>
      <c r="D156" s="241">
        <f>+D130+D155</f>
        <v>0</v>
      </c>
      <c r="E156" s="222">
        <f>+E130+E155</f>
        <v>0</v>
      </c>
    </row>
    <row r="157" ht="7.5" customHeight="1"/>
    <row r="158" spans="1:5" ht="15.75">
      <c r="A158" s="480" t="s">
        <v>270</v>
      </c>
      <c r="B158" s="480"/>
      <c r="C158" s="480"/>
      <c r="D158" s="480"/>
      <c r="E158" s="480"/>
    </row>
    <row r="159" spans="1:5" ht="15" customHeight="1" thickBot="1">
      <c r="A159" s="472" t="s">
        <v>88</v>
      </c>
      <c r="B159" s="472"/>
      <c r="C159" s="108"/>
      <c r="E159" s="108" t="str">
        <f>E91</f>
        <v>Forintban!</v>
      </c>
    </row>
    <row r="160" spans="1:5" ht="25.5" customHeight="1" thickBot="1">
      <c r="A160" s="18">
        <v>1</v>
      </c>
      <c r="B160" s="23" t="s">
        <v>369</v>
      </c>
      <c r="C160" s="233">
        <f>+C63-C130</f>
        <v>0</v>
      </c>
      <c r="D160" s="150">
        <f>+D63-D130</f>
        <v>0</v>
      </c>
      <c r="E160" s="102">
        <f>+E63-E130</f>
        <v>0</v>
      </c>
    </row>
    <row r="161" spans="1:5" ht="32.25" customHeight="1" thickBot="1">
      <c r="A161" s="18" t="s">
        <v>8</v>
      </c>
      <c r="B161" s="23" t="s">
        <v>375</v>
      </c>
      <c r="C161" s="150">
        <f>+C87-C155</f>
        <v>0</v>
      </c>
      <c r="D161" s="150">
        <f>+D87-D155</f>
        <v>0</v>
      </c>
      <c r="E161" s="102">
        <f>+E87-E155</f>
        <v>0</v>
      </c>
    </row>
  </sheetData>
  <sheetProtection sheet="1"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Besenyszög Város Önkormányzat
2017. ÉVI KÖLTSÉGVETÉS
KÖTELEZŐ FELADATAINAK MÓDOSÍTOTT MÉRLEGE&amp;10
&amp;R&amp;"Times New Roman CE,Félkövér dőlt"&amp;11 21/2017.(X.2.) önkormányzati rendelet
 1.2. melléklete
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90">
      <selection activeCell="F94" sqref="F94"/>
    </sheetView>
  </sheetViews>
  <sheetFormatPr defaultColWidth="9.00390625" defaultRowHeight="12.75"/>
  <cols>
    <col min="1" max="1" width="9.50390625" style="139" customWidth="1"/>
    <col min="2" max="2" width="59.625" style="139" customWidth="1"/>
    <col min="3" max="3" width="17.375" style="140" customWidth="1"/>
    <col min="4" max="5" width="17.375" style="161" customWidth="1"/>
    <col min="6" max="16384" width="9.375" style="161" customWidth="1"/>
  </cols>
  <sheetData>
    <row r="1" spans="1:5" ht="15.75" customHeight="1">
      <c r="A1" s="481" t="s">
        <v>5</v>
      </c>
      <c r="B1" s="481"/>
      <c r="C1" s="481"/>
      <c r="D1" s="481"/>
      <c r="E1" s="481"/>
    </row>
    <row r="2" spans="1:5" ht="15.75" customHeight="1" thickBot="1">
      <c r="A2" s="472" t="s">
        <v>86</v>
      </c>
      <c r="B2" s="472"/>
      <c r="C2" s="229"/>
      <c r="E2" s="229" t="str">
        <f>'1.2.sz.mell.'!E2</f>
        <v>Forintban!</v>
      </c>
    </row>
    <row r="3" spans="1:5" ht="15.75">
      <c r="A3" s="473" t="s">
        <v>51</v>
      </c>
      <c r="B3" s="475" t="s">
        <v>6</v>
      </c>
      <c r="C3" s="483" t="str">
        <f>+CONCATENATE(LEFT(ÖSSZEFÜGGÉSEK!A6,4),". évi")</f>
        <v>2017. évi</v>
      </c>
      <c r="D3" s="484"/>
      <c r="E3" s="485"/>
    </row>
    <row r="4" spans="1:5" ht="24.75" thickBot="1">
      <c r="A4" s="474"/>
      <c r="B4" s="476"/>
      <c r="C4" s="232" t="s">
        <v>416</v>
      </c>
      <c r="D4" s="230" t="s">
        <v>471</v>
      </c>
      <c r="E4" s="231" t="str">
        <f>+CONCATENATE(LEFT(ÖSSZEFÜGGÉSEK!A6,4),"……….",CHAR(10),"Módosítás utáni")</f>
        <v>2017……….
Módosítás utáni</v>
      </c>
    </row>
    <row r="5" spans="1:5" s="162" customFormat="1" ht="12" customHeight="1" thickBot="1">
      <c r="A5" s="158" t="s">
        <v>382</v>
      </c>
      <c r="B5" s="159" t="s">
        <v>383</v>
      </c>
      <c r="C5" s="159" t="s">
        <v>384</v>
      </c>
      <c r="D5" s="159" t="s">
        <v>386</v>
      </c>
      <c r="E5" s="313" t="s">
        <v>483</v>
      </c>
    </row>
    <row r="6" spans="1:5" s="163" customFormat="1" ht="12" customHeight="1" thickBot="1">
      <c r="A6" s="18" t="s">
        <v>7</v>
      </c>
      <c r="B6" s="19" t="s">
        <v>147</v>
      </c>
      <c r="C6" s="150">
        <f>+C7+C8+C9+C10+C11+C12</f>
        <v>0</v>
      </c>
      <c r="D6" s="150">
        <f>+D7+D8+D9+D10+D11+D12</f>
        <v>0</v>
      </c>
      <c r="E6" s="102">
        <f>+E7+E8+E9+E10+E11+E12</f>
        <v>0</v>
      </c>
    </row>
    <row r="7" spans="1:5" s="163" customFormat="1" ht="12" customHeight="1">
      <c r="A7" s="13" t="s">
        <v>63</v>
      </c>
      <c r="B7" s="164" t="s">
        <v>148</v>
      </c>
      <c r="C7" s="152"/>
      <c r="D7" s="152"/>
      <c r="E7" s="191">
        <f>C7+D7</f>
        <v>0</v>
      </c>
    </row>
    <row r="8" spans="1:5" s="163" customFormat="1" ht="12" customHeight="1">
      <c r="A8" s="12" t="s">
        <v>64</v>
      </c>
      <c r="B8" s="165" t="s">
        <v>149</v>
      </c>
      <c r="C8" s="151"/>
      <c r="D8" s="151"/>
      <c r="E8" s="191">
        <f aca="true" t="shared" si="0" ref="E8:E62">C8+D8</f>
        <v>0</v>
      </c>
    </row>
    <row r="9" spans="1:5" s="163" customFormat="1" ht="12" customHeight="1">
      <c r="A9" s="12" t="s">
        <v>65</v>
      </c>
      <c r="B9" s="165" t="s">
        <v>150</v>
      </c>
      <c r="C9" s="151"/>
      <c r="D9" s="151"/>
      <c r="E9" s="191">
        <f t="shared" si="0"/>
        <v>0</v>
      </c>
    </row>
    <row r="10" spans="1:5" s="163" customFormat="1" ht="12" customHeight="1">
      <c r="A10" s="12" t="s">
        <v>66</v>
      </c>
      <c r="B10" s="165" t="s">
        <v>151</v>
      </c>
      <c r="C10" s="151"/>
      <c r="D10" s="151"/>
      <c r="E10" s="191">
        <f t="shared" si="0"/>
        <v>0</v>
      </c>
    </row>
    <row r="11" spans="1:5" s="163" customFormat="1" ht="12" customHeight="1">
      <c r="A11" s="12" t="s">
        <v>83</v>
      </c>
      <c r="B11" s="104" t="s">
        <v>327</v>
      </c>
      <c r="C11" s="151"/>
      <c r="D11" s="151"/>
      <c r="E11" s="191">
        <f t="shared" si="0"/>
        <v>0</v>
      </c>
    </row>
    <row r="12" spans="1:5" s="163" customFormat="1" ht="12" customHeight="1" thickBot="1">
      <c r="A12" s="14" t="s">
        <v>67</v>
      </c>
      <c r="B12" s="105" t="s">
        <v>328</v>
      </c>
      <c r="C12" s="151"/>
      <c r="D12" s="151"/>
      <c r="E12" s="191">
        <f t="shared" si="0"/>
        <v>0</v>
      </c>
    </row>
    <row r="13" spans="1:5" s="163" customFormat="1" ht="12" customHeight="1" thickBot="1">
      <c r="A13" s="18" t="s">
        <v>8</v>
      </c>
      <c r="B13" s="103" t="s">
        <v>152</v>
      </c>
      <c r="C13" s="150">
        <f>+C14+C15+C16+C17+C18</f>
        <v>0</v>
      </c>
      <c r="D13" s="150">
        <f>+D14+D15+D16+D17+D18</f>
        <v>0</v>
      </c>
      <c r="E13" s="102">
        <f>+E14+E15+E16+E17+E18</f>
        <v>0</v>
      </c>
    </row>
    <row r="14" spans="1:5" s="163" customFormat="1" ht="12" customHeight="1">
      <c r="A14" s="13" t="s">
        <v>69</v>
      </c>
      <c r="B14" s="164" t="s">
        <v>153</v>
      </c>
      <c r="C14" s="152"/>
      <c r="D14" s="152"/>
      <c r="E14" s="191">
        <f t="shared" si="0"/>
        <v>0</v>
      </c>
    </row>
    <row r="15" spans="1:5" s="163" customFormat="1" ht="12" customHeight="1">
      <c r="A15" s="12" t="s">
        <v>70</v>
      </c>
      <c r="B15" s="165" t="s">
        <v>154</v>
      </c>
      <c r="C15" s="151"/>
      <c r="D15" s="151"/>
      <c r="E15" s="191">
        <f t="shared" si="0"/>
        <v>0</v>
      </c>
    </row>
    <row r="16" spans="1:5" s="163" customFormat="1" ht="12" customHeight="1">
      <c r="A16" s="12" t="s">
        <v>71</v>
      </c>
      <c r="B16" s="165" t="s">
        <v>319</v>
      </c>
      <c r="C16" s="151"/>
      <c r="D16" s="151"/>
      <c r="E16" s="191">
        <f t="shared" si="0"/>
        <v>0</v>
      </c>
    </row>
    <row r="17" spans="1:5" s="163" customFormat="1" ht="12" customHeight="1">
      <c r="A17" s="12" t="s">
        <v>72</v>
      </c>
      <c r="B17" s="165" t="s">
        <v>320</v>
      </c>
      <c r="C17" s="151"/>
      <c r="D17" s="151"/>
      <c r="E17" s="191">
        <f t="shared" si="0"/>
        <v>0</v>
      </c>
    </row>
    <row r="18" spans="1:5" s="163" customFormat="1" ht="12" customHeight="1">
      <c r="A18" s="12" t="s">
        <v>73</v>
      </c>
      <c r="B18" s="165" t="s">
        <v>155</v>
      </c>
      <c r="C18" s="151"/>
      <c r="D18" s="151"/>
      <c r="E18" s="191">
        <f t="shared" si="0"/>
        <v>0</v>
      </c>
    </row>
    <row r="19" spans="1:5" s="163" customFormat="1" ht="12" customHeight="1" thickBot="1">
      <c r="A19" s="14" t="s">
        <v>79</v>
      </c>
      <c r="B19" s="105" t="s">
        <v>156</v>
      </c>
      <c r="C19" s="153"/>
      <c r="D19" s="153"/>
      <c r="E19" s="191">
        <f t="shared" si="0"/>
        <v>0</v>
      </c>
    </row>
    <row r="20" spans="1:5" s="163" customFormat="1" ht="12" customHeight="1" thickBot="1">
      <c r="A20" s="18" t="s">
        <v>9</v>
      </c>
      <c r="B20" s="19" t="s">
        <v>157</v>
      </c>
      <c r="C20" s="150">
        <f>+C21+C22+C23+C24+C25</f>
        <v>0</v>
      </c>
      <c r="D20" s="150">
        <f>+D21+D22+D23+D24+D25</f>
        <v>0</v>
      </c>
      <c r="E20" s="102">
        <f>+E21+E22+E23+E24+E25</f>
        <v>0</v>
      </c>
    </row>
    <row r="21" spans="1:5" s="163" customFormat="1" ht="12" customHeight="1">
      <c r="A21" s="13" t="s">
        <v>52</v>
      </c>
      <c r="B21" s="164" t="s">
        <v>158</v>
      </c>
      <c r="C21" s="152"/>
      <c r="D21" s="152"/>
      <c r="E21" s="191">
        <f t="shared" si="0"/>
        <v>0</v>
      </c>
    </row>
    <row r="22" spans="1:5" s="163" customFormat="1" ht="12" customHeight="1">
      <c r="A22" s="12" t="s">
        <v>53</v>
      </c>
      <c r="B22" s="165" t="s">
        <v>159</v>
      </c>
      <c r="C22" s="151"/>
      <c r="D22" s="151"/>
      <c r="E22" s="191">
        <f t="shared" si="0"/>
        <v>0</v>
      </c>
    </row>
    <row r="23" spans="1:5" s="163" customFormat="1" ht="12" customHeight="1">
      <c r="A23" s="12" t="s">
        <v>54</v>
      </c>
      <c r="B23" s="165" t="s">
        <v>321</v>
      </c>
      <c r="C23" s="151"/>
      <c r="D23" s="151"/>
      <c r="E23" s="191">
        <f t="shared" si="0"/>
        <v>0</v>
      </c>
    </row>
    <row r="24" spans="1:5" s="163" customFormat="1" ht="12" customHeight="1">
      <c r="A24" s="12" t="s">
        <v>55</v>
      </c>
      <c r="B24" s="165" t="s">
        <v>322</v>
      </c>
      <c r="C24" s="151"/>
      <c r="D24" s="151"/>
      <c r="E24" s="191">
        <f t="shared" si="0"/>
        <v>0</v>
      </c>
    </row>
    <row r="25" spans="1:5" s="163" customFormat="1" ht="12" customHeight="1">
      <c r="A25" s="12" t="s">
        <v>96</v>
      </c>
      <c r="B25" s="165" t="s">
        <v>160</v>
      </c>
      <c r="C25" s="151"/>
      <c r="D25" s="151"/>
      <c r="E25" s="191">
        <f t="shared" si="0"/>
        <v>0</v>
      </c>
    </row>
    <row r="26" spans="1:5" s="163" customFormat="1" ht="12" customHeight="1" thickBot="1">
      <c r="A26" s="14" t="s">
        <v>97</v>
      </c>
      <c r="B26" s="166" t="s">
        <v>161</v>
      </c>
      <c r="C26" s="153"/>
      <c r="D26" s="153"/>
      <c r="E26" s="191">
        <f t="shared" si="0"/>
        <v>0</v>
      </c>
    </row>
    <row r="27" spans="1:5" s="163" customFormat="1" ht="12" customHeight="1" thickBot="1">
      <c r="A27" s="18" t="s">
        <v>98</v>
      </c>
      <c r="B27" s="19" t="s">
        <v>469</v>
      </c>
      <c r="C27" s="156">
        <f>+C28+C29+C30+C31+C32+C33+C34</f>
        <v>0</v>
      </c>
      <c r="D27" s="156">
        <f>+D28+D29+D30+D31+D32+D33+D34</f>
        <v>0</v>
      </c>
      <c r="E27" s="190">
        <f>+E28+E29+E30+E31+E32+E33+E34</f>
        <v>0</v>
      </c>
    </row>
    <row r="28" spans="1:5" s="163" customFormat="1" ht="12" customHeight="1">
      <c r="A28" s="13" t="s">
        <v>162</v>
      </c>
      <c r="B28" s="164" t="s">
        <v>462</v>
      </c>
      <c r="C28" s="192"/>
      <c r="D28" s="192">
        <f>+D29+D30+D31</f>
        <v>0</v>
      </c>
      <c r="E28" s="191">
        <f t="shared" si="0"/>
        <v>0</v>
      </c>
    </row>
    <row r="29" spans="1:5" s="163" customFormat="1" ht="12" customHeight="1">
      <c r="A29" s="12" t="s">
        <v>163</v>
      </c>
      <c r="B29" s="165" t="s">
        <v>463</v>
      </c>
      <c r="C29" s="151"/>
      <c r="D29" s="151"/>
      <c r="E29" s="191">
        <f t="shared" si="0"/>
        <v>0</v>
      </c>
    </row>
    <row r="30" spans="1:5" s="163" customFormat="1" ht="12" customHeight="1">
      <c r="A30" s="12" t="s">
        <v>164</v>
      </c>
      <c r="B30" s="165" t="s">
        <v>464</v>
      </c>
      <c r="C30" s="151"/>
      <c r="D30" s="151"/>
      <c r="E30" s="191">
        <f t="shared" si="0"/>
        <v>0</v>
      </c>
    </row>
    <row r="31" spans="1:5" s="163" customFormat="1" ht="12" customHeight="1">
      <c r="A31" s="12" t="s">
        <v>165</v>
      </c>
      <c r="B31" s="165" t="s">
        <v>465</v>
      </c>
      <c r="C31" s="151"/>
      <c r="D31" s="151"/>
      <c r="E31" s="191">
        <f t="shared" si="0"/>
        <v>0</v>
      </c>
    </row>
    <row r="32" spans="1:5" s="163" customFormat="1" ht="12" customHeight="1">
      <c r="A32" s="12" t="s">
        <v>466</v>
      </c>
      <c r="B32" s="165" t="s">
        <v>166</v>
      </c>
      <c r="C32" s="151"/>
      <c r="D32" s="151"/>
      <c r="E32" s="191">
        <f t="shared" si="0"/>
        <v>0</v>
      </c>
    </row>
    <row r="33" spans="1:5" s="163" customFormat="1" ht="12" customHeight="1">
      <c r="A33" s="12" t="s">
        <v>467</v>
      </c>
      <c r="B33" s="165" t="s">
        <v>167</v>
      </c>
      <c r="C33" s="151"/>
      <c r="D33" s="151"/>
      <c r="E33" s="191">
        <f t="shared" si="0"/>
        <v>0</v>
      </c>
    </row>
    <row r="34" spans="1:5" s="163" customFormat="1" ht="12" customHeight="1" thickBot="1">
      <c r="A34" s="14" t="s">
        <v>468</v>
      </c>
      <c r="B34" s="166" t="s">
        <v>168</v>
      </c>
      <c r="C34" s="153"/>
      <c r="D34" s="153"/>
      <c r="E34" s="191">
        <f t="shared" si="0"/>
        <v>0</v>
      </c>
    </row>
    <row r="35" spans="1:5" s="163" customFormat="1" ht="12" customHeight="1" thickBot="1">
      <c r="A35" s="18" t="s">
        <v>11</v>
      </c>
      <c r="B35" s="19" t="s">
        <v>329</v>
      </c>
      <c r="C35" s="150">
        <f>SUM(C36:C46)</f>
        <v>0</v>
      </c>
      <c r="D35" s="150">
        <f>SUM(D36:D46)</f>
        <v>0</v>
      </c>
      <c r="E35" s="102">
        <f>SUM(E36:E46)</f>
        <v>0</v>
      </c>
    </row>
    <row r="36" spans="1:5" s="163" customFormat="1" ht="12" customHeight="1">
      <c r="A36" s="13" t="s">
        <v>56</v>
      </c>
      <c r="B36" s="164" t="s">
        <v>171</v>
      </c>
      <c r="C36" s="152"/>
      <c r="D36" s="152"/>
      <c r="E36" s="191">
        <f t="shared" si="0"/>
        <v>0</v>
      </c>
    </row>
    <row r="37" spans="1:5" s="163" customFormat="1" ht="12" customHeight="1">
      <c r="A37" s="12" t="s">
        <v>57</v>
      </c>
      <c r="B37" s="165" t="s">
        <v>172</v>
      </c>
      <c r="C37" s="151"/>
      <c r="D37" s="151"/>
      <c r="E37" s="191">
        <f t="shared" si="0"/>
        <v>0</v>
      </c>
    </row>
    <row r="38" spans="1:5" s="163" customFormat="1" ht="12" customHeight="1">
      <c r="A38" s="12" t="s">
        <v>58</v>
      </c>
      <c r="B38" s="165" t="s">
        <v>173</v>
      </c>
      <c r="C38" s="151"/>
      <c r="D38" s="151"/>
      <c r="E38" s="191">
        <f t="shared" si="0"/>
        <v>0</v>
      </c>
    </row>
    <row r="39" spans="1:5" s="163" customFormat="1" ht="12" customHeight="1">
      <c r="A39" s="12" t="s">
        <v>100</v>
      </c>
      <c r="B39" s="165" t="s">
        <v>174</v>
      </c>
      <c r="C39" s="151"/>
      <c r="D39" s="151"/>
      <c r="E39" s="191">
        <f t="shared" si="0"/>
        <v>0</v>
      </c>
    </row>
    <row r="40" spans="1:5" s="163" customFormat="1" ht="12" customHeight="1">
      <c r="A40" s="12" t="s">
        <v>101</v>
      </c>
      <c r="B40" s="165" t="s">
        <v>175</v>
      </c>
      <c r="C40" s="151"/>
      <c r="D40" s="151"/>
      <c r="E40" s="191">
        <f t="shared" si="0"/>
        <v>0</v>
      </c>
    </row>
    <row r="41" spans="1:5" s="163" customFormat="1" ht="12" customHeight="1">
      <c r="A41" s="12" t="s">
        <v>102</v>
      </c>
      <c r="B41" s="165" t="s">
        <v>176</v>
      </c>
      <c r="C41" s="151"/>
      <c r="D41" s="151"/>
      <c r="E41" s="191">
        <f t="shared" si="0"/>
        <v>0</v>
      </c>
    </row>
    <row r="42" spans="1:5" s="163" customFormat="1" ht="12" customHeight="1">
      <c r="A42" s="12" t="s">
        <v>103</v>
      </c>
      <c r="B42" s="165" t="s">
        <v>177</v>
      </c>
      <c r="C42" s="151"/>
      <c r="D42" s="151"/>
      <c r="E42" s="191">
        <f t="shared" si="0"/>
        <v>0</v>
      </c>
    </row>
    <row r="43" spans="1:5" s="163" customFormat="1" ht="12" customHeight="1">
      <c r="A43" s="12" t="s">
        <v>104</v>
      </c>
      <c r="B43" s="165" t="s">
        <v>178</v>
      </c>
      <c r="C43" s="151"/>
      <c r="D43" s="151"/>
      <c r="E43" s="191">
        <f t="shared" si="0"/>
        <v>0</v>
      </c>
    </row>
    <row r="44" spans="1:5" s="163" customFormat="1" ht="12" customHeight="1">
      <c r="A44" s="12" t="s">
        <v>169</v>
      </c>
      <c r="B44" s="165" t="s">
        <v>179</v>
      </c>
      <c r="C44" s="154"/>
      <c r="D44" s="154"/>
      <c r="E44" s="191">
        <f t="shared" si="0"/>
        <v>0</v>
      </c>
    </row>
    <row r="45" spans="1:5" s="163" customFormat="1" ht="12" customHeight="1">
      <c r="A45" s="14" t="s">
        <v>170</v>
      </c>
      <c r="B45" s="166" t="s">
        <v>331</v>
      </c>
      <c r="C45" s="155"/>
      <c r="D45" s="155"/>
      <c r="E45" s="191">
        <f t="shared" si="0"/>
        <v>0</v>
      </c>
    </row>
    <row r="46" spans="1:5" s="163" customFormat="1" ht="12" customHeight="1" thickBot="1">
      <c r="A46" s="14" t="s">
        <v>330</v>
      </c>
      <c r="B46" s="105" t="s">
        <v>180</v>
      </c>
      <c r="C46" s="155"/>
      <c r="D46" s="155"/>
      <c r="E46" s="191">
        <f t="shared" si="0"/>
        <v>0</v>
      </c>
    </row>
    <row r="47" spans="1:5" s="163" customFormat="1" ht="12" customHeight="1" thickBot="1">
      <c r="A47" s="18" t="s">
        <v>12</v>
      </c>
      <c r="B47" s="19" t="s">
        <v>181</v>
      </c>
      <c r="C47" s="150">
        <f>SUM(C48:C52)</f>
        <v>0</v>
      </c>
      <c r="D47" s="150">
        <f>SUM(D48:D52)</f>
        <v>0</v>
      </c>
      <c r="E47" s="102">
        <f>SUM(E48:E52)</f>
        <v>0</v>
      </c>
    </row>
    <row r="48" spans="1:5" s="163" customFormat="1" ht="12" customHeight="1">
      <c r="A48" s="13" t="s">
        <v>59</v>
      </c>
      <c r="B48" s="164" t="s">
        <v>185</v>
      </c>
      <c r="C48" s="203"/>
      <c r="D48" s="203"/>
      <c r="E48" s="287">
        <f t="shared" si="0"/>
        <v>0</v>
      </c>
    </row>
    <row r="49" spans="1:5" s="163" customFormat="1" ht="12" customHeight="1">
      <c r="A49" s="12" t="s">
        <v>60</v>
      </c>
      <c r="B49" s="165" t="s">
        <v>186</v>
      </c>
      <c r="C49" s="154"/>
      <c r="D49" s="154"/>
      <c r="E49" s="287">
        <f t="shared" si="0"/>
        <v>0</v>
      </c>
    </row>
    <row r="50" spans="1:5" s="163" customFormat="1" ht="12" customHeight="1">
      <c r="A50" s="12" t="s">
        <v>182</v>
      </c>
      <c r="B50" s="165" t="s">
        <v>187</v>
      </c>
      <c r="C50" s="154"/>
      <c r="D50" s="154"/>
      <c r="E50" s="287">
        <f t="shared" si="0"/>
        <v>0</v>
      </c>
    </row>
    <row r="51" spans="1:5" s="163" customFormat="1" ht="12" customHeight="1">
      <c r="A51" s="12" t="s">
        <v>183</v>
      </c>
      <c r="B51" s="165" t="s">
        <v>188</v>
      </c>
      <c r="C51" s="154"/>
      <c r="D51" s="154"/>
      <c r="E51" s="287">
        <f t="shared" si="0"/>
        <v>0</v>
      </c>
    </row>
    <row r="52" spans="1:5" s="163" customFormat="1" ht="12" customHeight="1" thickBot="1">
      <c r="A52" s="14" t="s">
        <v>184</v>
      </c>
      <c r="B52" s="105" t="s">
        <v>189</v>
      </c>
      <c r="C52" s="155"/>
      <c r="D52" s="155"/>
      <c r="E52" s="287">
        <f t="shared" si="0"/>
        <v>0</v>
      </c>
    </row>
    <row r="53" spans="1:5" s="163" customFormat="1" ht="12" customHeight="1" thickBot="1">
      <c r="A53" s="18" t="s">
        <v>105</v>
      </c>
      <c r="B53" s="19" t="s">
        <v>190</v>
      </c>
      <c r="C53" s="150">
        <f>SUM(C54:C56)</f>
        <v>0</v>
      </c>
      <c r="D53" s="150">
        <f>SUM(D54:D56)</f>
        <v>0</v>
      </c>
      <c r="E53" s="102">
        <f>SUM(E54:E56)</f>
        <v>0</v>
      </c>
    </row>
    <row r="54" spans="1:5" s="163" customFormat="1" ht="12" customHeight="1">
      <c r="A54" s="13" t="s">
        <v>61</v>
      </c>
      <c r="B54" s="164" t="s">
        <v>191</v>
      </c>
      <c r="C54" s="152"/>
      <c r="D54" s="152"/>
      <c r="E54" s="191">
        <f t="shared" si="0"/>
        <v>0</v>
      </c>
    </row>
    <row r="55" spans="1:5" s="163" customFormat="1" ht="12" customHeight="1">
      <c r="A55" s="12" t="s">
        <v>62</v>
      </c>
      <c r="B55" s="165" t="s">
        <v>323</v>
      </c>
      <c r="C55" s="151"/>
      <c r="D55" s="151"/>
      <c r="E55" s="191">
        <f t="shared" si="0"/>
        <v>0</v>
      </c>
    </row>
    <row r="56" spans="1:5" s="163" customFormat="1" ht="12" customHeight="1">
      <c r="A56" s="12" t="s">
        <v>194</v>
      </c>
      <c r="B56" s="165" t="s">
        <v>192</v>
      </c>
      <c r="C56" s="151"/>
      <c r="D56" s="151"/>
      <c r="E56" s="191">
        <f t="shared" si="0"/>
        <v>0</v>
      </c>
    </row>
    <row r="57" spans="1:5" s="163" customFormat="1" ht="12" customHeight="1" thickBot="1">
      <c r="A57" s="14" t="s">
        <v>195</v>
      </c>
      <c r="B57" s="105" t="s">
        <v>193</v>
      </c>
      <c r="C57" s="153"/>
      <c r="D57" s="153"/>
      <c r="E57" s="191">
        <f t="shared" si="0"/>
        <v>0</v>
      </c>
    </row>
    <row r="58" spans="1:5" s="163" customFormat="1" ht="12" customHeight="1" thickBot="1">
      <c r="A58" s="18" t="s">
        <v>14</v>
      </c>
      <c r="B58" s="103" t="s">
        <v>196</v>
      </c>
      <c r="C58" s="150">
        <f>SUM(C59:C61)</f>
        <v>0</v>
      </c>
      <c r="D58" s="150">
        <f>SUM(D59:D61)</f>
        <v>0</v>
      </c>
      <c r="E58" s="102">
        <f>SUM(E59:E61)</f>
        <v>0</v>
      </c>
    </row>
    <row r="59" spans="1:5" s="163" customFormat="1" ht="12" customHeight="1">
      <c r="A59" s="13" t="s">
        <v>106</v>
      </c>
      <c r="B59" s="164" t="s">
        <v>198</v>
      </c>
      <c r="C59" s="154"/>
      <c r="D59" s="154"/>
      <c r="E59" s="285">
        <f t="shared" si="0"/>
        <v>0</v>
      </c>
    </row>
    <row r="60" spans="1:5" s="163" customFormat="1" ht="12" customHeight="1">
      <c r="A60" s="12" t="s">
        <v>107</v>
      </c>
      <c r="B60" s="165" t="s">
        <v>324</v>
      </c>
      <c r="C60" s="154"/>
      <c r="D60" s="154"/>
      <c r="E60" s="285">
        <f t="shared" si="0"/>
        <v>0</v>
      </c>
    </row>
    <row r="61" spans="1:5" s="163" customFormat="1" ht="12" customHeight="1">
      <c r="A61" s="12" t="s">
        <v>129</v>
      </c>
      <c r="B61" s="165" t="s">
        <v>199</v>
      </c>
      <c r="C61" s="154"/>
      <c r="D61" s="154"/>
      <c r="E61" s="285">
        <f t="shared" si="0"/>
        <v>0</v>
      </c>
    </row>
    <row r="62" spans="1:5" s="163" customFormat="1" ht="12" customHeight="1" thickBot="1">
      <c r="A62" s="14" t="s">
        <v>197</v>
      </c>
      <c r="B62" s="105" t="s">
        <v>200</v>
      </c>
      <c r="C62" s="154"/>
      <c r="D62" s="154"/>
      <c r="E62" s="285">
        <f t="shared" si="0"/>
        <v>0</v>
      </c>
    </row>
    <row r="63" spans="1:5" s="163" customFormat="1" ht="12" customHeight="1" thickBot="1">
      <c r="A63" s="217" t="s">
        <v>371</v>
      </c>
      <c r="B63" s="19" t="s">
        <v>201</v>
      </c>
      <c r="C63" s="156">
        <f>+C6+C13+C20+C27+C35+C47+C53+C58</f>
        <v>0</v>
      </c>
      <c r="D63" s="156">
        <f>+D6+D13+D20+D27+D35+D47+D53+D58</f>
        <v>0</v>
      </c>
      <c r="E63" s="190">
        <f>+E6+E13+E20+E27+E35+E47+E53+E58</f>
        <v>0</v>
      </c>
    </row>
    <row r="64" spans="1:5" s="163" customFormat="1" ht="12" customHeight="1" thickBot="1">
      <c r="A64" s="204" t="s">
        <v>202</v>
      </c>
      <c r="B64" s="103" t="s">
        <v>203</v>
      </c>
      <c r="C64" s="150">
        <f>SUM(C65:C67)</f>
        <v>0</v>
      </c>
      <c r="D64" s="150">
        <f>SUM(D65:D67)</f>
        <v>0</v>
      </c>
      <c r="E64" s="102">
        <f>SUM(E65:E67)</f>
        <v>0</v>
      </c>
    </row>
    <row r="65" spans="1:5" s="163" customFormat="1" ht="12" customHeight="1">
      <c r="A65" s="13" t="s">
        <v>234</v>
      </c>
      <c r="B65" s="164" t="s">
        <v>204</v>
      </c>
      <c r="C65" s="154"/>
      <c r="D65" s="154"/>
      <c r="E65" s="285">
        <f aca="true" t="shared" si="1" ref="E65:E86">C65+D65</f>
        <v>0</v>
      </c>
    </row>
    <row r="66" spans="1:5" s="163" customFormat="1" ht="12" customHeight="1">
      <c r="A66" s="12" t="s">
        <v>243</v>
      </c>
      <c r="B66" s="165" t="s">
        <v>205</v>
      </c>
      <c r="C66" s="154"/>
      <c r="D66" s="154"/>
      <c r="E66" s="285">
        <f t="shared" si="1"/>
        <v>0</v>
      </c>
    </row>
    <row r="67" spans="1:5" s="163" customFormat="1" ht="12" customHeight="1" thickBot="1">
      <c r="A67" s="14" t="s">
        <v>244</v>
      </c>
      <c r="B67" s="213" t="s">
        <v>356</v>
      </c>
      <c r="C67" s="154"/>
      <c r="D67" s="154"/>
      <c r="E67" s="285">
        <f t="shared" si="1"/>
        <v>0</v>
      </c>
    </row>
    <row r="68" spans="1:5" s="163" customFormat="1" ht="12" customHeight="1" thickBot="1">
      <c r="A68" s="204" t="s">
        <v>207</v>
      </c>
      <c r="B68" s="103" t="s">
        <v>208</v>
      </c>
      <c r="C68" s="150">
        <f>SUM(C69:C72)</f>
        <v>0</v>
      </c>
      <c r="D68" s="150">
        <f>SUM(D69:D72)</f>
        <v>0</v>
      </c>
      <c r="E68" s="102">
        <f>SUM(E69:E72)</f>
        <v>0</v>
      </c>
    </row>
    <row r="69" spans="1:5" s="163" customFormat="1" ht="12" customHeight="1">
      <c r="A69" s="13" t="s">
        <v>84</v>
      </c>
      <c r="B69" s="164" t="s">
        <v>209</v>
      </c>
      <c r="C69" s="154"/>
      <c r="D69" s="154"/>
      <c r="E69" s="285">
        <f t="shared" si="1"/>
        <v>0</v>
      </c>
    </row>
    <row r="70" spans="1:5" s="163" customFormat="1" ht="12" customHeight="1">
      <c r="A70" s="12" t="s">
        <v>85</v>
      </c>
      <c r="B70" s="165" t="s">
        <v>210</v>
      </c>
      <c r="C70" s="154"/>
      <c r="D70" s="154"/>
      <c r="E70" s="285">
        <f t="shared" si="1"/>
        <v>0</v>
      </c>
    </row>
    <row r="71" spans="1:5" s="163" customFormat="1" ht="12" customHeight="1">
      <c r="A71" s="12" t="s">
        <v>235</v>
      </c>
      <c r="B71" s="165" t="s">
        <v>211</v>
      </c>
      <c r="C71" s="154"/>
      <c r="D71" s="154"/>
      <c r="E71" s="285">
        <f t="shared" si="1"/>
        <v>0</v>
      </c>
    </row>
    <row r="72" spans="1:5" s="163" customFormat="1" ht="12" customHeight="1" thickBot="1">
      <c r="A72" s="14" t="s">
        <v>236</v>
      </c>
      <c r="B72" s="105" t="s">
        <v>212</v>
      </c>
      <c r="C72" s="154"/>
      <c r="D72" s="154"/>
      <c r="E72" s="285">
        <f t="shared" si="1"/>
        <v>0</v>
      </c>
    </row>
    <row r="73" spans="1:5" s="163" customFormat="1" ht="12" customHeight="1" thickBot="1">
      <c r="A73" s="204" t="s">
        <v>213</v>
      </c>
      <c r="B73" s="103" t="s">
        <v>214</v>
      </c>
      <c r="C73" s="150">
        <f>SUM(C74:C75)</f>
        <v>0</v>
      </c>
      <c r="D73" s="150">
        <f>SUM(D74:D75)</f>
        <v>0</v>
      </c>
      <c r="E73" s="102">
        <f>SUM(E74:E75)</f>
        <v>0</v>
      </c>
    </row>
    <row r="74" spans="1:5" s="163" customFormat="1" ht="12" customHeight="1">
      <c r="A74" s="13" t="s">
        <v>237</v>
      </c>
      <c r="B74" s="164" t="s">
        <v>215</v>
      </c>
      <c r="C74" s="154"/>
      <c r="D74" s="154"/>
      <c r="E74" s="285">
        <f t="shared" si="1"/>
        <v>0</v>
      </c>
    </row>
    <row r="75" spans="1:5" s="163" customFormat="1" ht="12" customHeight="1" thickBot="1">
      <c r="A75" s="14" t="s">
        <v>238</v>
      </c>
      <c r="B75" s="105" t="s">
        <v>216</v>
      </c>
      <c r="C75" s="154"/>
      <c r="D75" s="154"/>
      <c r="E75" s="285">
        <f t="shared" si="1"/>
        <v>0</v>
      </c>
    </row>
    <row r="76" spans="1:5" s="163" customFormat="1" ht="12" customHeight="1" thickBot="1">
      <c r="A76" s="204" t="s">
        <v>217</v>
      </c>
      <c r="B76" s="103" t="s">
        <v>218</v>
      </c>
      <c r="C76" s="150">
        <f>SUM(C77:C79)</f>
        <v>0</v>
      </c>
      <c r="D76" s="150">
        <f>SUM(D77:D79)</f>
        <v>0</v>
      </c>
      <c r="E76" s="102">
        <f>SUM(E77:E79)</f>
        <v>0</v>
      </c>
    </row>
    <row r="77" spans="1:5" s="163" customFormat="1" ht="12" customHeight="1">
      <c r="A77" s="13" t="s">
        <v>239</v>
      </c>
      <c r="B77" s="164" t="s">
        <v>219</v>
      </c>
      <c r="C77" s="154"/>
      <c r="D77" s="154"/>
      <c r="E77" s="285">
        <f t="shared" si="1"/>
        <v>0</v>
      </c>
    </row>
    <row r="78" spans="1:5" s="163" customFormat="1" ht="12" customHeight="1">
      <c r="A78" s="12" t="s">
        <v>240</v>
      </c>
      <c r="B78" s="165" t="s">
        <v>220</v>
      </c>
      <c r="C78" s="154"/>
      <c r="D78" s="154"/>
      <c r="E78" s="285">
        <f t="shared" si="1"/>
        <v>0</v>
      </c>
    </row>
    <row r="79" spans="1:5" s="163" customFormat="1" ht="12" customHeight="1" thickBot="1">
      <c r="A79" s="14" t="s">
        <v>241</v>
      </c>
      <c r="B79" s="105" t="s">
        <v>221</v>
      </c>
      <c r="C79" s="154"/>
      <c r="D79" s="154"/>
      <c r="E79" s="285">
        <f t="shared" si="1"/>
        <v>0</v>
      </c>
    </row>
    <row r="80" spans="1:5" s="163" customFormat="1" ht="12" customHeight="1" thickBot="1">
      <c r="A80" s="204" t="s">
        <v>222</v>
      </c>
      <c r="B80" s="103" t="s">
        <v>242</v>
      </c>
      <c r="C80" s="150">
        <f>SUM(C81:C84)</f>
        <v>0</v>
      </c>
      <c r="D80" s="150">
        <f>SUM(D81:D84)</f>
        <v>0</v>
      </c>
      <c r="E80" s="102">
        <f>SUM(E81:E84)</f>
        <v>0</v>
      </c>
    </row>
    <row r="81" spans="1:5" s="163" customFormat="1" ht="12" customHeight="1">
      <c r="A81" s="168" t="s">
        <v>223</v>
      </c>
      <c r="B81" s="164" t="s">
        <v>224</v>
      </c>
      <c r="C81" s="154"/>
      <c r="D81" s="154"/>
      <c r="E81" s="285">
        <f t="shared" si="1"/>
        <v>0</v>
      </c>
    </row>
    <row r="82" spans="1:5" s="163" customFormat="1" ht="12" customHeight="1">
      <c r="A82" s="169" t="s">
        <v>225</v>
      </c>
      <c r="B82" s="165" t="s">
        <v>226</v>
      </c>
      <c r="C82" s="154"/>
      <c r="D82" s="154"/>
      <c r="E82" s="285">
        <f t="shared" si="1"/>
        <v>0</v>
      </c>
    </row>
    <row r="83" spans="1:5" s="163" customFormat="1" ht="12" customHeight="1">
      <c r="A83" s="169" t="s">
        <v>227</v>
      </c>
      <c r="B83" s="165" t="s">
        <v>228</v>
      </c>
      <c r="C83" s="154"/>
      <c r="D83" s="154"/>
      <c r="E83" s="285">
        <f t="shared" si="1"/>
        <v>0</v>
      </c>
    </row>
    <row r="84" spans="1:5" s="163" customFormat="1" ht="12" customHeight="1" thickBot="1">
      <c r="A84" s="170" t="s">
        <v>229</v>
      </c>
      <c r="B84" s="105" t="s">
        <v>230</v>
      </c>
      <c r="C84" s="154"/>
      <c r="D84" s="154"/>
      <c r="E84" s="285">
        <f t="shared" si="1"/>
        <v>0</v>
      </c>
    </row>
    <row r="85" spans="1:5" s="163" customFormat="1" ht="12" customHeight="1" thickBot="1">
      <c r="A85" s="204" t="s">
        <v>231</v>
      </c>
      <c r="B85" s="103" t="s">
        <v>370</v>
      </c>
      <c r="C85" s="206"/>
      <c r="D85" s="206"/>
      <c r="E85" s="102">
        <f t="shared" si="1"/>
        <v>0</v>
      </c>
    </row>
    <row r="86" spans="1:5" s="163" customFormat="1" ht="13.5" customHeight="1" thickBot="1">
      <c r="A86" s="204" t="s">
        <v>233</v>
      </c>
      <c r="B86" s="103" t="s">
        <v>232</v>
      </c>
      <c r="C86" s="206"/>
      <c r="D86" s="206"/>
      <c r="E86" s="102">
        <f t="shared" si="1"/>
        <v>0</v>
      </c>
    </row>
    <row r="87" spans="1:5" s="163" customFormat="1" ht="15.75" customHeight="1" thickBot="1">
      <c r="A87" s="204" t="s">
        <v>245</v>
      </c>
      <c r="B87" s="171" t="s">
        <v>373</v>
      </c>
      <c r="C87" s="156">
        <f>+C64+C68+C73+C76+C80+C86+C85</f>
        <v>0</v>
      </c>
      <c r="D87" s="156">
        <f>+D64+D68+D73+D76+D80+D86+D85</f>
        <v>0</v>
      </c>
      <c r="E87" s="190">
        <f>+E64+E68+E73+E76+E80+E86+E85</f>
        <v>0</v>
      </c>
    </row>
    <row r="88" spans="1:5" s="163" customFormat="1" ht="25.5" customHeight="1" thickBot="1">
      <c r="A88" s="205" t="s">
        <v>372</v>
      </c>
      <c r="B88" s="172" t="s">
        <v>374</v>
      </c>
      <c r="C88" s="156">
        <f>+C63+C87</f>
        <v>0</v>
      </c>
      <c r="D88" s="156">
        <f>+D63+D87</f>
        <v>0</v>
      </c>
      <c r="E88" s="190">
        <f>+E63+E87</f>
        <v>0</v>
      </c>
    </row>
    <row r="89" spans="1:3" s="163" customFormat="1" ht="83.25" customHeight="1">
      <c r="A89" s="3"/>
      <c r="B89" s="4"/>
      <c r="C89" s="107"/>
    </row>
    <row r="90" spans="1:5" ht="16.5" customHeight="1">
      <c r="A90" s="481" t="s">
        <v>35</v>
      </c>
      <c r="B90" s="481"/>
      <c r="C90" s="481"/>
      <c r="D90" s="481"/>
      <c r="E90" s="481"/>
    </row>
    <row r="91" spans="1:5" s="173" customFormat="1" ht="16.5" customHeight="1" thickBot="1">
      <c r="A91" s="482" t="s">
        <v>87</v>
      </c>
      <c r="B91" s="482"/>
      <c r="C91" s="64"/>
      <c r="E91" s="64" t="str">
        <f>E2</f>
        <v>Forintban!</v>
      </c>
    </row>
    <row r="92" spans="1:5" ht="15.75">
      <c r="A92" s="473" t="s">
        <v>51</v>
      </c>
      <c r="B92" s="475" t="s">
        <v>417</v>
      </c>
      <c r="C92" s="483" t="str">
        <f>+CONCATENATE(LEFT(ÖSSZEFÜGGÉSEK!A6,4),". évi")</f>
        <v>2017. évi</v>
      </c>
      <c r="D92" s="484"/>
      <c r="E92" s="485"/>
    </row>
    <row r="93" spans="1:5" ht="24.75" thickBot="1">
      <c r="A93" s="474"/>
      <c r="B93" s="476"/>
      <c r="C93" s="232" t="s">
        <v>416</v>
      </c>
      <c r="D93" s="230" t="s">
        <v>471</v>
      </c>
      <c r="E93" s="231" t="str">
        <f>+CONCATENATE(LEFT(ÖSSZEFÜGGÉSEK!A6,4),". ….",CHAR(10),"Módosítás utáni")</f>
        <v>2017. ….
Módosítás utáni</v>
      </c>
    </row>
    <row r="94" spans="1:5" s="162" customFormat="1" ht="12" customHeight="1" thickBot="1">
      <c r="A94" s="25" t="s">
        <v>382</v>
      </c>
      <c r="B94" s="26" t="s">
        <v>383</v>
      </c>
      <c r="C94" s="26" t="s">
        <v>384</v>
      </c>
      <c r="D94" s="26" t="s">
        <v>386</v>
      </c>
      <c r="E94" s="298" t="s">
        <v>483</v>
      </c>
    </row>
    <row r="95" spans="1:5" ht="12" customHeight="1" thickBot="1">
      <c r="A95" s="20" t="s">
        <v>7</v>
      </c>
      <c r="B95" s="24" t="s">
        <v>332</v>
      </c>
      <c r="C95" s="149">
        <f>C96+C97+C98+C99+C100+C113</f>
        <v>0</v>
      </c>
      <c r="D95" s="149">
        <f>D96+D97+D98+D99+D100+D113</f>
        <v>0</v>
      </c>
      <c r="E95" s="219">
        <f>E96+E97+E98+E99+E100+E113</f>
        <v>0</v>
      </c>
    </row>
    <row r="96" spans="1:5" ht="12" customHeight="1">
      <c r="A96" s="15" t="s">
        <v>63</v>
      </c>
      <c r="B96" s="8" t="s">
        <v>36</v>
      </c>
      <c r="C96" s="223"/>
      <c r="D96" s="223"/>
      <c r="E96" s="288">
        <f aca="true" t="shared" si="2" ref="E96:E129">C96+D96</f>
        <v>0</v>
      </c>
    </row>
    <row r="97" spans="1:5" ht="12" customHeight="1">
      <c r="A97" s="12" t="s">
        <v>64</v>
      </c>
      <c r="B97" s="6" t="s">
        <v>108</v>
      </c>
      <c r="C97" s="151"/>
      <c r="D97" s="151"/>
      <c r="E97" s="283">
        <f t="shared" si="2"/>
        <v>0</v>
      </c>
    </row>
    <row r="98" spans="1:5" ht="12" customHeight="1">
      <c r="A98" s="12" t="s">
        <v>65</v>
      </c>
      <c r="B98" s="6" t="s">
        <v>82</v>
      </c>
      <c r="C98" s="153"/>
      <c r="D98" s="153"/>
      <c r="E98" s="284">
        <f t="shared" si="2"/>
        <v>0</v>
      </c>
    </row>
    <row r="99" spans="1:5" ht="12" customHeight="1">
      <c r="A99" s="12" t="s">
        <v>66</v>
      </c>
      <c r="B99" s="9" t="s">
        <v>109</v>
      </c>
      <c r="C99" s="153"/>
      <c r="D99" s="153"/>
      <c r="E99" s="284">
        <f t="shared" si="2"/>
        <v>0</v>
      </c>
    </row>
    <row r="100" spans="1:5" ht="12" customHeight="1">
      <c r="A100" s="12" t="s">
        <v>74</v>
      </c>
      <c r="B100" s="17" t="s">
        <v>110</v>
      </c>
      <c r="C100" s="153"/>
      <c r="D100" s="153"/>
      <c r="E100" s="284">
        <f t="shared" si="2"/>
        <v>0</v>
      </c>
    </row>
    <row r="101" spans="1:5" ht="12" customHeight="1">
      <c r="A101" s="12" t="s">
        <v>67</v>
      </c>
      <c r="B101" s="6" t="s">
        <v>337</v>
      </c>
      <c r="C101" s="153"/>
      <c r="D101" s="153"/>
      <c r="E101" s="284">
        <f t="shared" si="2"/>
        <v>0</v>
      </c>
    </row>
    <row r="102" spans="1:5" ht="12" customHeight="1">
      <c r="A102" s="12" t="s">
        <v>68</v>
      </c>
      <c r="B102" s="68" t="s">
        <v>336</v>
      </c>
      <c r="C102" s="153"/>
      <c r="D102" s="153"/>
      <c r="E102" s="284">
        <f t="shared" si="2"/>
        <v>0</v>
      </c>
    </row>
    <row r="103" spans="1:5" ht="12" customHeight="1">
      <c r="A103" s="12" t="s">
        <v>75</v>
      </c>
      <c r="B103" s="68" t="s">
        <v>335</v>
      </c>
      <c r="C103" s="153"/>
      <c r="D103" s="153"/>
      <c r="E103" s="284">
        <f t="shared" si="2"/>
        <v>0</v>
      </c>
    </row>
    <row r="104" spans="1:5" ht="12" customHeight="1">
      <c r="A104" s="12" t="s">
        <v>76</v>
      </c>
      <c r="B104" s="66" t="s">
        <v>248</v>
      </c>
      <c r="C104" s="153"/>
      <c r="D104" s="153"/>
      <c r="E104" s="284">
        <f t="shared" si="2"/>
        <v>0</v>
      </c>
    </row>
    <row r="105" spans="1:5" ht="12" customHeight="1">
      <c r="A105" s="12" t="s">
        <v>77</v>
      </c>
      <c r="B105" s="67" t="s">
        <v>249</v>
      </c>
      <c r="C105" s="153"/>
      <c r="D105" s="153"/>
      <c r="E105" s="284">
        <f t="shared" si="2"/>
        <v>0</v>
      </c>
    </row>
    <row r="106" spans="1:5" ht="12" customHeight="1">
      <c r="A106" s="12" t="s">
        <v>78</v>
      </c>
      <c r="B106" s="67" t="s">
        <v>250</v>
      </c>
      <c r="C106" s="153"/>
      <c r="D106" s="153"/>
      <c r="E106" s="284">
        <f t="shared" si="2"/>
        <v>0</v>
      </c>
    </row>
    <row r="107" spans="1:5" ht="12" customHeight="1">
      <c r="A107" s="12" t="s">
        <v>80</v>
      </c>
      <c r="B107" s="66" t="s">
        <v>251</v>
      </c>
      <c r="C107" s="153"/>
      <c r="D107" s="153"/>
      <c r="E107" s="284">
        <f t="shared" si="2"/>
        <v>0</v>
      </c>
    </row>
    <row r="108" spans="1:5" ht="12" customHeight="1">
      <c r="A108" s="12" t="s">
        <v>111</v>
      </c>
      <c r="B108" s="66" t="s">
        <v>252</v>
      </c>
      <c r="C108" s="153"/>
      <c r="D108" s="153"/>
      <c r="E108" s="284">
        <f t="shared" si="2"/>
        <v>0</v>
      </c>
    </row>
    <row r="109" spans="1:5" ht="12" customHeight="1">
      <c r="A109" s="12" t="s">
        <v>246</v>
      </c>
      <c r="B109" s="67" t="s">
        <v>253</v>
      </c>
      <c r="C109" s="153"/>
      <c r="D109" s="153"/>
      <c r="E109" s="284">
        <f t="shared" si="2"/>
        <v>0</v>
      </c>
    </row>
    <row r="110" spans="1:5" ht="12" customHeight="1">
      <c r="A110" s="11" t="s">
        <v>247</v>
      </c>
      <c r="B110" s="68" t="s">
        <v>254</v>
      </c>
      <c r="C110" s="153"/>
      <c r="D110" s="153"/>
      <c r="E110" s="284">
        <f t="shared" si="2"/>
        <v>0</v>
      </c>
    </row>
    <row r="111" spans="1:5" ht="12" customHeight="1">
      <c r="A111" s="12" t="s">
        <v>333</v>
      </c>
      <c r="B111" s="68" t="s">
        <v>255</v>
      </c>
      <c r="C111" s="153"/>
      <c r="D111" s="153"/>
      <c r="E111" s="284">
        <f t="shared" si="2"/>
        <v>0</v>
      </c>
    </row>
    <row r="112" spans="1:5" ht="12" customHeight="1">
      <c r="A112" s="14" t="s">
        <v>334</v>
      </c>
      <c r="B112" s="68" t="s">
        <v>256</v>
      </c>
      <c r="C112" s="153"/>
      <c r="D112" s="153"/>
      <c r="E112" s="284">
        <f t="shared" si="2"/>
        <v>0</v>
      </c>
    </row>
    <row r="113" spans="1:5" ht="12" customHeight="1">
      <c r="A113" s="12" t="s">
        <v>338</v>
      </c>
      <c r="B113" s="9" t="s">
        <v>37</v>
      </c>
      <c r="C113" s="151"/>
      <c r="D113" s="151"/>
      <c r="E113" s="283">
        <f t="shared" si="2"/>
        <v>0</v>
      </c>
    </row>
    <row r="114" spans="1:5" ht="12" customHeight="1">
      <c r="A114" s="12" t="s">
        <v>339</v>
      </c>
      <c r="B114" s="6" t="s">
        <v>341</v>
      </c>
      <c r="C114" s="151"/>
      <c r="D114" s="151"/>
      <c r="E114" s="283">
        <f t="shared" si="2"/>
        <v>0</v>
      </c>
    </row>
    <row r="115" spans="1:5" ht="12" customHeight="1" thickBot="1">
      <c r="A115" s="16" t="s">
        <v>340</v>
      </c>
      <c r="B115" s="216" t="s">
        <v>342</v>
      </c>
      <c r="C115" s="224"/>
      <c r="D115" s="224"/>
      <c r="E115" s="289">
        <f t="shared" si="2"/>
        <v>0</v>
      </c>
    </row>
    <row r="116" spans="1:5" ht="12" customHeight="1" thickBot="1">
      <c r="A116" s="214" t="s">
        <v>8</v>
      </c>
      <c r="B116" s="215" t="s">
        <v>257</v>
      </c>
      <c r="C116" s="225">
        <f>+C117+C119+C121</f>
        <v>0</v>
      </c>
      <c r="D116" s="150">
        <f>+D117+D119+D121</f>
        <v>0</v>
      </c>
      <c r="E116" s="220">
        <f>+E117+E119+E121</f>
        <v>0</v>
      </c>
    </row>
    <row r="117" spans="1:5" ht="12" customHeight="1">
      <c r="A117" s="13" t="s">
        <v>69</v>
      </c>
      <c r="B117" s="6" t="s">
        <v>128</v>
      </c>
      <c r="C117" s="152"/>
      <c r="D117" s="235"/>
      <c r="E117" s="191">
        <f t="shared" si="2"/>
        <v>0</v>
      </c>
    </row>
    <row r="118" spans="1:5" ht="12" customHeight="1">
      <c r="A118" s="13" t="s">
        <v>70</v>
      </c>
      <c r="B118" s="10" t="s">
        <v>261</v>
      </c>
      <c r="C118" s="152"/>
      <c r="D118" s="235"/>
      <c r="E118" s="191">
        <f t="shared" si="2"/>
        <v>0</v>
      </c>
    </row>
    <row r="119" spans="1:5" ht="12" customHeight="1">
      <c r="A119" s="13" t="s">
        <v>71</v>
      </c>
      <c r="B119" s="10" t="s">
        <v>112</v>
      </c>
      <c r="C119" s="151"/>
      <c r="D119" s="236"/>
      <c r="E119" s="283">
        <f t="shared" si="2"/>
        <v>0</v>
      </c>
    </row>
    <row r="120" spans="1:5" ht="12" customHeight="1">
      <c r="A120" s="13" t="s">
        <v>72</v>
      </c>
      <c r="B120" s="10" t="s">
        <v>262</v>
      </c>
      <c r="C120" s="151"/>
      <c r="D120" s="236"/>
      <c r="E120" s="283">
        <f t="shared" si="2"/>
        <v>0</v>
      </c>
    </row>
    <row r="121" spans="1:5" ht="12" customHeight="1">
      <c r="A121" s="13" t="s">
        <v>73</v>
      </c>
      <c r="B121" s="105" t="s">
        <v>130</v>
      </c>
      <c r="C121" s="151"/>
      <c r="D121" s="236"/>
      <c r="E121" s="283">
        <f t="shared" si="2"/>
        <v>0</v>
      </c>
    </row>
    <row r="122" spans="1:5" ht="12" customHeight="1">
      <c r="A122" s="13" t="s">
        <v>79</v>
      </c>
      <c r="B122" s="104" t="s">
        <v>325</v>
      </c>
      <c r="C122" s="151"/>
      <c r="D122" s="236"/>
      <c r="E122" s="283">
        <f t="shared" si="2"/>
        <v>0</v>
      </c>
    </row>
    <row r="123" spans="1:5" ht="12" customHeight="1">
      <c r="A123" s="13" t="s">
        <v>81</v>
      </c>
      <c r="B123" s="160" t="s">
        <v>267</v>
      </c>
      <c r="C123" s="151"/>
      <c r="D123" s="236"/>
      <c r="E123" s="283">
        <f t="shared" si="2"/>
        <v>0</v>
      </c>
    </row>
    <row r="124" spans="1:5" ht="22.5">
      <c r="A124" s="13" t="s">
        <v>113</v>
      </c>
      <c r="B124" s="67" t="s">
        <v>250</v>
      </c>
      <c r="C124" s="151"/>
      <c r="D124" s="236"/>
      <c r="E124" s="283">
        <f t="shared" si="2"/>
        <v>0</v>
      </c>
    </row>
    <row r="125" spans="1:5" ht="12" customHeight="1">
      <c r="A125" s="13" t="s">
        <v>114</v>
      </c>
      <c r="B125" s="67" t="s">
        <v>266</v>
      </c>
      <c r="C125" s="151"/>
      <c r="D125" s="236"/>
      <c r="E125" s="283">
        <f t="shared" si="2"/>
        <v>0</v>
      </c>
    </row>
    <row r="126" spans="1:5" ht="12" customHeight="1">
      <c r="A126" s="13" t="s">
        <v>115</v>
      </c>
      <c r="B126" s="67" t="s">
        <v>265</v>
      </c>
      <c r="C126" s="151"/>
      <c r="D126" s="236"/>
      <c r="E126" s="283">
        <f t="shared" si="2"/>
        <v>0</v>
      </c>
    </row>
    <row r="127" spans="1:5" ht="12" customHeight="1">
      <c r="A127" s="13" t="s">
        <v>258</v>
      </c>
      <c r="B127" s="67" t="s">
        <v>253</v>
      </c>
      <c r="C127" s="151"/>
      <c r="D127" s="236"/>
      <c r="E127" s="283">
        <f t="shared" si="2"/>
        <v>0</v>
      </c>
    </row>
    <row r="128" spans="1:5" ht="12" customHeight="1">
      <c r="A128" s="13" t="s">
        <v>259</v>
      </c>
      <c r="B128" s="67" t="s">
        <v>264</v>
      </c>
      <c r="C128" s="151"/>
      <c r="D128" s="236"/>
      <c r="E128" s="283">
        <f t="shared" si="2"/>
        <v>0</v>
      </c>
    </row>
    <row r="129" spans="1:5" ht="23.25" thickBot="1">
      <c r="A129" s="11" t="s">
        <v>260</v>
      </c>
      <c r="B129" s="67" t="s">
        <v>263</v>
      </c>
      <c r="C129" s="153"/>
      <c r="D129" s="237"/>
      <c r="E129" s="284">
        <f t="shared" si="2"/>
        <v>0</v>
      </c>
    </row>
    <row r="130" spans="1:5" ht="12" customHeight="1" thickBot="1">
      <c r="A130" s="18" t="s">
        <v>9</v>
      </c>
      <c r="B130" s="60" t="s">
        <v>343</v>
      </c>
      <c r="C130" s="150">
        <f>+C95+C116</f>
        <v>0</v>
      </c>
      <c r="D130" s="234">
        <f>+D95+D116</f>
        <v>0</v>
      </c>
      <c r="E130" s="102">
        <f>+E95+E116</f>
        <v>0</v>
      </c>
    </row>
    <row r="131" spans="1:5" ht="12" customHeight="1" thickBot="1">
      <c r="A131" s="18" t="s">
        <v>10</v>
      </c>
      <c r="B131" s="60" t="s">
        <v>418</v>
      </c>
      <c r="C131" s="150">
        <f>+C132+C133+C134</f>
        <v>0</v>
      </c>
      <c r="D131" s="234">
        <f>+D132+D133+D134</f>
        <v>0</v>
      </c>
      <c r="E131" s="102">
        <f>+E132+E133+E134</f>
        <v>0</v>
      </c>
    </row>
    <row r="132" spans="1:5" ht="12" customHeight="1">
      <c r="A132" s="13" t="s">
        <v>162</v>
      </c>
      <c r="B132" s="10" t="s">
        <v>351</v>
      </c>
      <c r="C132" s="151"/>
      <c r="D132" s="236"/>
      <c r="E132" s="283">
        <f aca="true" t="shared" si="3" ref="E132:E154">C132+D132</f>
        <v>0</v>
      </c>
    </row>
    <row r="133" spans="1:5" ht="12" customHeight="1">
      <c r="A133" s="13" t="s">
        <v>163</v>
      </c>
      <c r="B133" s="10" t="s">
        <v>352</v>
      </c>
      <c r="C133" s="151"/>
      <c r="D133" s="236"/>
      <c r="E133" s="283">
        <f t="shared" si="3"/>
        <v>0</v>
      </c>
    </row>
    <row r="134" spans="1:5" ht="12" customHeight="1" thickBot="1">
      <c r="A134" s="11" t="s">
        <v>164</v>
      </c>
      <c r="B134" s="10" t="s">
        <v>353</v>
      </c>
      <c r="C134" s="151"/>
      <c r="D134" s="236"/>
      <c r="E134" s="283">
        <f t="shared" si="3"/>
        <v>0</v>
      </c>
    </row>
    <row r="135" spans="1:5" ht="12" customHeight="1" thickBot="1">
      <c r="A135" s="18" t="s">
        <v>11</v>
      </c>
      <c r="B135" s="60" t="s">
        <v>345</v>
      </c>
      <c r="C135" s="150">
        <f>SUM(C136:C141)</f>
        <v>0</v>
      </c>
      <c r="D135" s="234">
        <f>SUM(D136:D141)</f>
        <v>0</v>
      </c>
      <c r="E135" s="102">
        <f>SUM(E136:E141)</f>
        <v>0</v>
      </c>
    </row>
    <row r="136" spans="1:5" ht="12" customHeight="1">
      <c r="A136" s="13" t="s">
        <v>56</v>
      </c>
      <c r="B136" s="7" t="s">
        <v>354</v>
      </c>
      <c r="C136" s="151"/>
      <c r="D136" s="236"/>
      <c r="E136" s="283">
        <f t="shared" si="3"/>
        <v>0</v>
      </c>
    </row>
    <row r="137" spans="1:5" ht="12" customHeight="1">
      <c r="A137" s="13" t="s">
        <v>57</v>
      </c>
      <c r="B137" s="7" t="s">
        <v>346</v>
      </c>
      <c r="C137" s="151"/>
      <c r="D137" s="236"/>
      <c r="E137" s="283">
        <f t="shared" si="3"/>
        <v>0</v>
      </c>
    </row>
    <row r="138" spans="1:5" ht="12" customHeight="1">
      <c r="A138" s="13" t="s">
        <v>58</v>
      </c>
      <c r="B138" s="7" t="s">
        <v>347</v>
      </c>
      <c r="C138" s="151"/>
      <c r="D138" s="236"/>
      <c r="E138" s="283">
        <f t="shared" si="3"/>
        <v>0</v>
      </c>
    </row>
    <row r="139" spans="1:5" ht="12" customHeight="1">
      <c r="A139" s="13" t="s">
        <v>100</v>
      </c>
      <c r="B139" s="7" t="s">
        <v>348</v>
      </c>
      <c r="C139" s="151"/>
      <c r="D139" s="236"/>
      <c r="E139" s="283">
        <f t="shared" si="3"/>
        <v>0</v>
      </c>
    </row>
    <row r="140" spans="1:5" ht="12" customHeight="1">
      <c r="A140" s="13" t="s">
        <v>101</v>
      </c>
      <c r="B140" s="7" t="s">
        <v>349</v>
      </c>
      <c r="C140" s="151"/>
      <c r="D140" s="236"/>
      <c r="E140" s="283">
        <f t="shared" si="3"/>
        <v>0</v>
      </c>
    </row>
    <row r="141" spans="1:5" ht="12" customHeight="1" thickBot="1">
      <c r="A141" s="11" t="s">
        <v>102</v>
      </c>
      <c r="B141" s="7" t="s">
        <v>350</v>
      </c>
      <c r="C141" s="151"/>
      <c r="D141" s="236"/>
      <c r="E141" s="283">
        <f t="shared" si="3"/>
        <v>0</v>
      </c>
    </row>
    <row r="142" spans="1:5" ht="12" customHeight="1" thickBot="1">
      <c r="A142" s="18" t="s">
        <v>12</v>
      </c>
      <c r="B142" s="60" t="s">
        <v>358</v>
      </c>
      <c r="C142" s="156">
        <f>+C143+C144+C145+C146</f>
        <v>0</v>
      </c>
      <c r="D142" s="238">
        <f>+D143+D144+D145+D146</f>
        <v>0</v>
      </c>
      <c r="E142" s="190">
        <f>+E143+E144+E145+E146</f>
        <v>0</v>
      </c>
    </row>
    <row r="143" spans="1:5" ht="12" customHeight="1">
      <c r="A143" s="13" t="s">
        <v>59</v>
      </c>
      <c r="B143" s="7" t="s">
        <v>268</v>
      </c>
      <c r="C143" s="151"/>
      <c r="D143" s="236"/>
      <c r="E143" s="283">
        <f t="shared" si="3"/>
        <v>0</v>
      </c>
    </row>
    <row r="144" spans="1:5" ht="12" customHeight="1">
      <c r="A144" s="13" t="s">
        <v>60</v>
      </c>
      <c r="B144" s="7" t="s">
        <v>269</v>
      </c>
      <c r="C144" s="151"/>
      <c r="D144" s="236"/>
      <c r="E144" s="283">
        <f t="shared" si="3"/>
        <v>0</v>
      </c>
    </row>
    <row r="145" spans="1:5" ht="12" customHeight="1">
      <c r="A145" s="13" t="s">
        <v>182</v>
      </c>
      <c r="B145" s="7" t="s">
        <v>359</v>
      </c>
      <c r="C145" s="151"/>
      <c r="D145" s="236"/>
      <c r="E145" s="283">
        <f t="shared" si="3"/>
        <v>0</v>
      </c>
    </row>
    <row r="146" spans="1:5" ht="12" customHeight="1" thickBot="1">
      <c r="A146" s="11" t="s">
        <v>183</v>
      </c>
      <c r="B146" s="5" t="s">
        <v>288</v>
      </c>
      <c r="C146" s="151"/>
      <c r="D146" s="236"/>
      <c r="E146" s="283">
        <f t="shared" si="3"/>
        <v>0</v>
      </c>
    </row>
    <row r="147" spans="1:5" ht="12" customHeight="1" thickBot="1">
      <c r="A147" s="18" t="s">
        <v>13</v>
      </c>
      <c r="B147" s="60" t="s">
        <v>360</v>
      </c>
      <c r="C147" s="226">
        <f>SUM(C148:C152)</f>
        <v>0</v>
      </c>
      <c r="D147" s="239">
        <f>SUM(D148:D152)</f>
        <v>0</v>
      </c>
      <c r="E147" s="221">
        <f>SUM(E148:E152)</f>
        <v>0</v>
      </c>
    </row>
    <row r="148" spans="1:5" ht="12" customHeight="1">
      <c r="A148" s="13" t="s">
        <v>61</v>
      </c>
      <c r="B148" s="7" t="s">
        <v>355</v>
      </c>
      <c r="C148" s="151"/>
      <c r="D148" s="236"/>
      <c r="E148" s="283">
        <f t="shared" si="3"/>
        <v>0</v>
      </c>
    </row>
    <row r="149" spans="1:5" ht="12" customHeight="1">
      <c r="A149" s="13" t="s">
        <v>62</v>
      </c>
      <c r="B149" s="7" t="s">
        <v>362</v>
      </c>
      <c r="C149" s="151"/>
      <c r="D149" s="236"/>
      <c r="E149" s="283">
        <f t="shared" si="3"/>
        <v>0</v>
      </c>
    </row>
    <row r="150" spans="1:5" ht="12" customHeight="1">
      <c r="A150" s="13" t="s">
        <v>194</v>
      </c>
      <c r="B150" s="7" t="s">
        <v>357</v>
      </c>
      <c r="C150" s="151"/>
      <c r="D150" s="236"/>
      <c r="E150" s="283">
        <f t="shared" si="3"/>
        <v>0</v>
      </c>
    </row>
    <row r="151" spans="1:5" ht="12" customHeight="1">
      <c r="A151" s="13" t="s">
        <v>195</v>
      </c>
      <c r="B151" s="7" t="s">
        <v>363</v>
      </c>
      <c r="C151" s="151"/>
      <c r="D151" s="236"/>
      <c r="E151" s="283">
        <f t="shared" si="3"/>
        <v>0</v>
      </c>
    </row>
    <row r="152" spans="1:5" ht="12" customHeight="1" thickBot="1">
      <c r="A152" s="13" t="s">
        <v>361</v>
      </c>
      <c r="B152" s="7" t="s">
        <v>364</v>
      </c>
      <c r="C152" s="151"/>
      <c r="D152" s="236"/>
      <c r="E152" s="284">
        <f t="shared" si="3"/>
        <v>0</v>
      </c>
    </row>
    <row r="153" spans="1:5" ht="12" customHeight="1" thickBot="1">
      <c r="A153" s="18" t="s">
        <v>14</v>
      </c>
      <c r="B153" s="60" t="s">
        <v>365</v>
      </c>
      <c r="C153" s="227"/>
      <c r="D153" s="240"/>
      <c r="E153" s="291">
        <f t="shared" si="3"/>
        <v>0</v>
      </c>
    </row>
    <row r="154" spans="1:5" ht="12" customHeight="1" thickBot="1">
      <c r="A154" s="18" t="s">
        <v>15</v>
      </c>
      <c r="B154" s="60" t="s">
        <v>366</v>
      </c>
      <c r="C154" s="227"/>
      <c r="D154" s="240"/>
      <c r="E154" s="191">
        <f t="shared" si="3"/>
        <v>0</v>
      </c>
    </row>
    <row r="155" spans="1:9" ht="15" customHeight="1" thickBot="1">
      <c r="A155" s="18" t="s">
        <v>16</v>
      </c>
      <c r="B155" s="60" t="s">
        <v>368</v>
      </c>
      <c r="C155" s="228">
        <f>+C131+C135+C142+C147+C153+C154</f>
        <v>0</v>
      </c>
      <c r="D155" s="241">
        <f>+D131+D135+D142+D147+D153+D154</f>
        <v>0</v>
      </c>
      <c r="E155" s="222">
        <f>+E131+E135+E142+E147+E153+E154</f>
        <v>0</v>
      </c>
      <c r="F155" s="174"/>
      <c r="G155" s="175"/>
      <c r="H155" s="175"/>
      <c r="I155" s="175"/>
    </row>
    <row r="156" spans="1:5" s="163" customFormat="1" ht="12.75" customHeight="1" thickBot="1">
      <c r="A156" s="106" t="s">
        <v>17</v>
      </c>
      <c r="B156" s="138" t="s">
        <v>367</v>
      </c>
      <c r="C156" s="228">
        <f>+C130+C155</f>
        <v>0</v>
      </c>
      <c r="D156" s="241">
        <f>+D130+D155</f>
        <v>0</v>
      </c>
      <c r="E156" s="222">
        <f>+E130+E155</f>
        <v>0</v>
      </c>
    </row>
    <row r="157" ht="7.5" customHeight="1"/>
    <row r="158" spans="1:5" ht="15.75">
      <c r="A158" s="480" t="s">
        <v>270</v>
      </c>
      <c r="B158" s="480"/>
      <c r="C158" s="480"/>
      <c r="D158" s="480"/>
      <c r="E158" s="480"/>
    </row>
    <row r="159" spans="1:5" ht="15" customHeight="1" thickBot="1">
      <c r="A159" s="472" t="s">
        <v>88</v>
      </c>
      <c r="B159" s="472"/>
      <c r="C159" s="108"/>
      <c r="E159" s="108" t="str">
        <f>E91</f>
        <v>Forintban!</v>
      </c>
    </row>
    <row r="160" spans="1:5" ht="25.5" customHeight="1" thickBot="1">
      <c r="A160" s="18">
        <v>1</v>
      </c>
      <c r="B160" s="23" t="s">
        <v>369</v>
      </c>
      <c r="C160" s="233">
        <f>+C63-C130</f>
        <v>0</v>
      </c>
      <c r="D160" s="150">
        <f>+D63-D130</f>
        <v>0</v>
      </c>
      <c r="E160" s="102">
        <f>+E63-E130</f>
        <v>0</v>
      </c>
    </row>
    <row r="161" spans="1:5" ht="32.25" customHeight="1" thickBot="1">
      <c r="A161" s="18" t="s">
        <v>8</v>
      </c>
      <c r="B161" s="23" t="s">
        <v>375</v>
      </c>
      <c r="C161" s="150">
        <f>+C87-C155</f>
        <v>0</v>
      </c>
      <c r="D161" s="150">
        <f>+D87-D155</f>
        <v>0</v>
      </c>
      <c r="E161" s="102">
        <f>+E87-E155</f>
        <v>0</v>
      </c>
    </row>
  </sheetData>
  <sheetProtection sheet="1"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Besenyszög Város Önkormányzat 
2017. ÉVI KÖLTSÉGVETÉS
ÖNKÉNT VÁLLALT FELADATAINAK MÓDOSÍTOTT MÉRLEGE&amp;10
&amp;R&amp;"Times New Roman CE,Félkövér dőlt"&amp;11 21/2017. (X.2.) önkormányzati rendelet
 1.3. melléklete
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zoomScale="130" zoomScaleNormal="130" zoomScaleSheetLayoutView="100" workbookViewId="0" topLeftCell="A1">
      <selection activeCell="E160" sqref="E160"/>
    </sheetView>
  </sheetViews>
  <sheetFormatPr defaultColWidth="9.00390625" defaultRowHeight="12.75"/>
  <cols>
    <col min="1" max="1" width="9.50390625" style="139" customWidth="1"/>
    <col min="2" max="2" width="59.625" style="139" customWidth="1"/>
    <col min="3" max="3" width="17.375" style="140" customWidth="1"/>
    <col min="4" max="5" width="17.375" style="161" customWidth="1"/>
    <col min="6" max="16384" width="9.375" style="161" customWidth="1"/>
  </cols>
  <sheetData>
    <row r="1" spans="1:5" ht="15.75" customHeight="1">
      <c r="A1" s="481" t="s">
        <v>5</v>
      </c>
      <c r="B1" s="481"/>
      <c r="C1" s="481"/>
      <c r="D1" s="481"/>
      <c r="E1" s="481"/>
    </row>
    <row r="2" spans="1:5" ht="15.75" customHeight="1" thickBot="1">
      <c r="A2" s="472" t="s">
        <v>86</v>
      </c>
      <c r="B2" s="472"/>
      <c r="C2" s="229"/>
      <c r="E2" s="229" t="str">
        <f>'1.3.sz.mell.'!E2</f>
        <v>Forintban!</v>
      </c>
    </row>
    <row r="3" spans="1:5" ht="15.75">
      <c r="A3" s="473" t="s">
        <v>51</v>
      </c>
      <c r="B3" s="475" t="s">
        <v>6</v>
      </c>
      <c r="C3" s="483" t="str">
        <f>+CONCATENATE(LEFT(ÖSSZEFÜGGÉSEK!A6,4),". évi")</f>
        <v>2017. évi</v>
      </c>
      <c r="D3" s="484"/>
      <c r="E3" s="485"/>
    </row>
    <row r="4" spans="1:5" ht="24.75" thickBot="1">
      <c r="A4" s="474"/>
      <c r="B4" s="476"/>
      <c r="C4" s="232" t="s">
        <v>416</v>
      </c>
      <c r="D4" s="230" t="s">
        <v>471</v>
      </c>
      <c r="E4" s="231" t="str">
        <f>+CONCATENATE(LEFT(ÖSSZEFÜGGÉSEK!A6,4),"……….",CHAR(10),"Módosítás utáni")</f>
        <v>2017……….
Módosítás utáni</v>
      </c>
    </row>
    <row r="5" spans="1:5" s="162" customFormat="1" ht="12" customHeight="1" thickBot="1">
      <c r="A5" s="158" t="s">
        <v>382</v>
      </c>
      <c r="B5" s="159" t="s">
        <v>383</v>
      </c>
      <c r="C5" s="159" t="s">
        <v>384</v>
      </c>
      <c r="D5" s="159" t="s">
        <v>386</v>
      </c>
      <c r="E5" s="313" t="s">
        <v>483</v>
      </c>
    </row>
    <row r="6" spans="1:5" s="163" customFormat="1" ht="12" customHeight="1" thickBot="1">
      <c r="A6" s="18" t="s">
        <v>7</v>
      </c>
      <c r="B6" s="19" t="s">
        <v>147</v>
      </c>
      <c r="C6" s="150">
        <f>+C7+C8+C9+C10+C11+C12</f>
        <v>0</v>
      </c>
      <c r="D6" s="150">
        <f>+D7+D8+D9+D10+D11+D12</f>
        <v>0</v>
      </c>
      <c r="E6" s="102">
        <f>+E7+E8+E9+E10+E11+E12</f>
        <v>0</v>
      </c>
    </row>
    <row r="7" spans="1:5" s="163" customFormat="1" ht="12" customHeight="1">
      <c r="A7" s="13" t="s">
        <v>63</v>
      </c>
      <c r="B7" s="164" t="s">
        <v>148</v>
      </c>
      <c r="C7" s="152"/>
      <c r="D7" s="152"/>
      <c r="E7" s="191">
        <f>C7+D7</f>
        <v>0</v>
      </c>
    </row>
    <row r="8" spans="1:5" s="163" customFormat="1" ht="12" customHeight="1">
      <c r="A8" s="12" t="s">
        <v>64</v>
      </c>
      <c r="B8" s="165" t="s">
        <v>149</v>
      </c>
      <c r="C8" s="151"/>
      <c r="D8" s="151"/>
      <c r="E8" s="191">
        <f aca="true" t="shared" si="0" ref="E8:E62">C8+D8</f>
        <v>0</v>
      </c>
    </row>
    <row r="9" spans="1:5" s="163" customFormat="1" ht="12" customHeight="1">
      <c r="A9" s="12" t="s">
        <v>65</v>
      </c>
      <c r="B9" s="165" t="s">
        <v>150</v>
      </c>
      <c r="C9" s="151"/>
      <c r="D9" s="151"/>
      <c r="E9" s="191">
        <f t="shared" si="0"/>
        <v>0</v>
      </c>
    </row>
    <row r="10" spans="1:5" s="163" customFormat="1" ht="12" customHeight="1">
      <c r="A10" s="12" t="s">
        <v>66</v>
      </c>
      <c r="B10" s="165" t="s">
        <v>151</v>
      </c>
      <c r="C10" s="151"/>
      <c r="D10" s="151"/>
      <c r="E10" s="191">
        <f t="shared" si="0"/>
        <v>0</v>
      </c>
    </row>
    <row r="11" spans="1:5" s="163" customFormat="1" ht="12" customHeight="1">
      <c r="A11" s="12" t="s">
        <v>83</v>
      </c>
      <c r="B11" s="104" t="s">
        <v>327</v>
      </c>
      <c r="C11" s="151"/>
      <c r="D11" s="151"/>
      <c r="E11" s="191">
        <f t="shared" si="0"/>
        <v>0</v>
      </c>
    </row>
    <row r="12" spans="1:5" s="163" customFormat="1" ht="12" customHeight="1" thickBot="1">
      <c r="A12" s="14" t="s">
        <v>67</v>
      </c>
      <c r="B12" s="105" t="s">
        <v>328</v>
      </c>
      <c r="C12" s="151"/>
      <c r="D12" s="151"/>
      <c r="E12" s="191">
        <f t="shared" si="0"/>
        <v>0</v>
      </c>
    </row>
    <row r="13" spans="1:5" s="163" customFormat="1" ht="12" customHeight="1" thickBot="1">
      <c r="A13" s="18" t="s">
        <v>8</v>
      </c>
      <c r="B13" s="103" t="s">
        <v>152</v>
      </c>
      <c r="C13" s="150">
        <f>+C14+C15+C16+C17+C18</f>
        <v>0</v>
      </c>
      <c r="D13" s="150">
        <f>+D14+D15+D16+D17+D18</f>
        <v>0</v>
      </c>
      <c r="E13" s="102">
        <f>+E14+E15+E16+E17+E18</f>
        <v>0</v>
      </c>
    </row>
    <row r="14" spans="1:5" s="163" customFormat="1" ht="12" customHeight="1">
      <c r="A14" s="13" t="s">
        <v>69</v>
      </c>
      <c r="B14" s="164" t="s">
        <v>153</v>
      </c>
      <c r="C14" s="152"/>
      <c r="D14" s="152"/>
      <c r="E14" s="191">
        <f t="shared" si="0"/>
        <v>0</v>
      </c>
    </row>
    <row r="15" spans="1:5" s="163" customFormat="1" ht="12" customHeight="1">
      <c r="A15" s="12" t="s">
        <v>70</v>
      </c>
      <c r="B15" s="165" t="s">
        <v>154</v>
      </c>
      <c r="C15" s="151"/>
      <c r="D15" s="151"/>
      <c r="E15" s="191">
        <f t="shared" si="0"/>
        <v>0</v>
      </c>
    </row>
    <row r="16" spans="1:5" s="163" customFormat="1" ht="12" customHeight="1">
      <c r="A16" s="12" t="s">
        <v>71</v>
      </c>
      <c r="B16" s="165" t="s">
        <v>319</v>
      </c>
      <c r="C16" s="151"/>
      <c r="D16" s="151"/>
      <c r="E16" s="191">
        <f t="shared" si="0"/>
        <v>0</v>
      </c>
    </row>
    <row r="17" spans="1:5" s="163" customFormat="1" ht="12" customHeight="1">
      <c r="A17" s="12" t="s">
        <v>72</v>
      </c>
      <c r="B17" s="165" t="s">
        <v>320</v>
      </c>
      <c r="C17" s="151"/>
      <c r="D17" s="151"/>
      <c r="E17" s="191">
        <f t="shared" si="0"/>
        <v>0</v>
      </c>
    </row>
    <row r="18" spans="1:5" s="163" customFormat="1" ht="12" customHeight="1">
      <c r="A18" s="12" t="s">
        <v>73</v>
      </c>
      <c r="B18" s="165" t="s">
        <v>155</v>
      </c>
      <c r="C18" s="151"/>
      <c r="D18" s="151"/>
      <c r="E18" s="191">
        <f t="shared" si="0"/>
        <v>0</v>
      </c>
    </row>
    <row r="19" spans="1:5" s="163" customFormat="1" ht="12" customHeight="1" thickBot="1">
      <c r="A19" s="14" t="s">
        <v>79</v>
      </c>
      <c r="B19" s="105" t="s">
        <v>156</v>
      </c>
      <c r="C19" s="153"/>
      <c r="D19" s="153"/>
      <c r="E19" s="191">
        <f t="shared" si="0"/>
        <v>0</v>
      </c>
    </row>
    <row r="20" spans="1:5" s="163" customFormat="1" ht="12" customHeight="1" thickBot="1">
      <c r="A20" s="18" t="s">
        <v>9</v>
      </c>
      <c r="B20" s="19" t="s">
        <v>157</v>
      </c>
      <c r="C20" s="150">
        <f>+C21+C22+C23+C24+C25</f>
        <v>0</v>
      </c>
      <c r="D20" s="150">
        <f>+D21+D22+D23+D24+D25</f>
        <v>0</v>
      </c>
      <c r="E20" s="102">
        <f>+E21+E22+E23+E24+E25</f>
        <v>0</v>
      </c>
    </row>
    <row r="21" spans="1:5" s="163" customFormat="1" ht="12" customHeight="1">
      <c r="A21" s="13" t="s">
        <v>52</v>
      </c>
      <c r="B21" s="164" t="s">
        <v>158</v>
      </c>
      <c r="C21" s="152"/>
      <c r="D21" s="152"/>
      <c r="E21" s="191">
        <f t="shared" si="0"/>
        <v>0</v>
      </c>
    </row>
    <row r="22" spans="1:5" s="163" customFormat="1" ht="12" customHeight="1">
      <c r="A22" s="12" t="s">
        <v>53</v>
      </c>
      <c r="B22" s="165" t="s">
        <v>159</v>
      </c>
      <c r="C22" s="151"/>
      <c r="D22" s="151"/>
      <c r="E22" s="191">
        <f t="shared" si="0"/>
        <v>0</v>
      </c>
    </row>
    <row r="23" spans="1:5" s="163" customFormat="1" ht="12" customHeight="1">
      <c r="A23" s="12" t="s">
        <v>54</v>
      </c>
      <c r="B23" s="165" t="s">
        <v>321</v>
      </c>
      <c r="C23" s="151"/>
      <c r="D23" s="151"/>
      <c r="E23" s="191">
        <f t="shared" si="0"/>
        <v>0</v>
      </c>
    </row>
    <row r="24" spans="1:5" s="163" customFormat="1" ht="12" customHeight="1">
      <c r="A24" s="12" t="s">
        <v>55</v>
      </c>
      <c r="B24" s="165" t="s">
        <v>322</v>
      </c>
      <c r="C24" s="151"/>
      <c r="D24" s="151"/>
      <c r="E24" s="191">
        <f t="shared" si="0"/>
        <v>0</v>
      </c>
    </row>
    <row r="25" spans="1:5" s="163" customFormat="1" ht="12" customHeight="1">
      <c r="A25" s="12" t="s">
        <v>96</v>
      </c>
      <c r="B25" s="165" t="s">
        <v>160</v>
      </c>
      <c r="C25" s="151"/>
      <c r="D25" s="151"/>
      <c r="E25" s="191">
        <f t="shared" si="0"/>
        <v>0</v>
      </c>
    </row>
    <row r="26" spans="1:5" s="163" customFormat="1" ht="12" customHeight="1" thickBot="1">
      <c r="A26" s="14" t="s">
        <v>97</v>
      </c>
      <c r="B26" s="166" t="s">
        <v>161</v>
      </c>
      <c r="C26" s="153"/>
      <c r="D26" s="153"/>
      <c r="E26" s="191">
        <f t="shared" si="0"/>
        <v>0</v>
      </c>
    </row>
    <row r="27" spans="1:5" s="163" customFormat="1" ht="12" customHeight="1" thickBot="1">
      <c r="A27" s="18" t="s">
        <v>98</v>
      </c>
      <c r="B27" s="19" t="s">
        <v>469</v>
      </c>
      <c r="C27" s="156">
        <f>+C28+C29+C30+C31+C32+C33+C34</f>
        <v>0</v>
      </c>
      <c r="D27" s="156">
        <f>+D28+D29+D30+D31+D32+D33+D34</f>
        <v>0</v>
      </c>
      <c r="E27" s="190">
        <f>+E28+E29+E30+E31+E32+E33+E34</f>
        <v>0</v>
      </c>
    </row>
    <row r="28" spans="1:5" s="163" customFormat="1" ht="12" customHeight="1">
      <c r="A28" s="13" t="s">
        <v>162</v>
      </c>
      <c r="B28" s="164" t="s">
        <v>462</v>
      </c>
      <c r="C28" s="192"/>
      <c r="D28" s="192">
        <f>+D29+D30+D31</f>
        <v>0</v>
      </c>
      <c r="E28" s="191">
        <f t="shared" si="0"/>
        <v>0</v>
      </c>
    </row>
    <row r="29" spans="1:5" s="163" customFormat="1" ht="12" customHeight="1">
      <c r="A29" s="12" t="s">
        <v>163</v>
      </c>
      <c r="B29" s="165" t="s">
        <v>463</v>
      </c>
      <c r="C29" s="151"/>
      <c r="D29" s="151"/>
      <c r="E29" s="191">
        <f t="shared" si="0"/>
        <v>0</v>
      </c>
    </row>
    <row r="30" spans="1:5" s="163" customFormat="1" ht="12" customHeight="1">
      <c r="A30" s="12" t="s">
        <v>164</v>
      </c>
      <c r="B30" s="165" t="s">
        <v>464</v>
      </c>
      <c r="C30" s="151"/>
      <c r="D30" s="151"/>
      <c r="E30" s="191">
        <f t="shared" si="0"/>
        <v>0</v>
      </c>
    </row>
    <row r="31" spans="1:5" s="163" customFormat="1" ht="12" customHeight="1">
      <c r="A31" s="12" t="s">
        <v>165</v>
      </c>
      <c r="B31" s="165" t="s">
        <v>465</v>
      </c>
      <c r="C31" s="151"/>
      <c r="D31" s="151"/>
      <c r="E31" s="191">
        <f t="shared" si="0"/>
        <v>0</v>
      </c>
    </row>
    <row r="32" spans="1:5" s="163" customFormat="1" ht="12" customHeight="1">
      <c r="A32" s="12" t="s">
        <v>466</v>
      </c>
      <c r="B32" s="165" t="s">
        <v>166</v>
      </c>
      <c r="C32" s="151"/>
      <c r="D32" s="151"/>
      <c r="E32" s="191">
        <f t="shared" si="0"/>
        <v>0</v>
      </c>
    </row>
    <row r="33" spans="1:5" s="163" customFormat="1" ht="12" customHeight="1">
      <c r="A33" s="12" t="s">
        <v>467</v>
      </c>
      <c r="B33" s="165" t="s">
        <v>167</v>
      </c>
      <c r="C33" s="151"/>
      <c r="D33" s="151"/>
      <c r="E33" s="191">
        <f t="shared" si="0"/>
        <v>0</v>
      </c>
    </row>
    <row r="34" spans="1:5" s="163" customFormat="1" ht="12" customHeight="1" thickBot="1">
      <c r="A34" s="14" t="s">
        <v>468</v>
      </c>
      <c r="B34" s="166" t="s">
        <v>168</v>
      </c>
      <c r="C34" s="153"/>
      <c r="D34" s="153"/>
      <c r="E34" s="191">
        <f t="shared" si="0"/>
        <v>0</v>
      </c>
    </row>
    <row r="35" spans="1:5" s="163" customFormat="1" ht="12" customHeight="1" thickBot="1">
      <c r="A35" s="18" t="s">
        <v>11</v>
      </c>
      <c r="B35" s="19" t="s">
        <v>329</v>
      </c>
      <c r="C35" s="150">
        <f>SUM(C36:C46)</f>
        <v>0</v>
      </c>
      <c r="D35" s="150">
        <f>SUM(D36:D46)</f>
        <v>0</v>
      </c>
      <c r="E35" s="102">
        <f>SUM(E36:E46)</f>
        <v>0</v>
      </c>
    </row>
    <row r="36" spans="1:5" s="163" customFormat="1" ht="12" customHeight="1">
      <c r="A36" s="13" t="s">
        <v>56</v>
      </c>
      <c r="B36" s="164" t="s">
        <v>171</v>
      </c>
      <c r="C36" s="152"/>
      <c r="D36" s="152"/>
      <c r="E36" s="191">
        <f t="shared" si="0"/>
        <v>0</v>
      </c>
    </row>
    <row r="37" spans="1:5" s="163" customFormat="1" ht="12" customHeight="1">
      <c r="A37" s="12" t="s">
        <v>57</v>
      </c>
      <c r="B37" s="165" t="s">
        <v>172</v>
      </c>
      <c r="C37" s="151"/>
      <c r="D37" s="151"/>
      <c r="E37" s="191">
        <f t="shared" si="0"/>
        <v>0</v>
      </c>
    </row>
    <row r="38" spans="1:5" s="163" customFormat="1" ht="12" customHeight="1">
      <c r="A38" s="12" t="s">
        <v>58</v>
      </c>
      <c r="B38" s="165" t="s">
        <v>173</v>
      </c>
      <c r="C38" s="151"/>
      <c r="D38" s="151"/>
      <c r="E38" s="191">
        <f t="shared" si="0"/>
        <v>0</v>
      </c>
    </row>
    <row r="39" spans="1:5" s="163" customFormat="1" ht="12" customHeight="1">
      <c r="A39" s="12" t="s">
        <v>100</v>
      </c>
      <c r="B39" s="165" t="s">
        <v>174</v>
      </c>
      <c r="C39" s="151"/>
      <c r="D39" s="151"/>
      <c r="E39" s="191">
        <f t="shared" si="0"/>
        <v>0</v>
      </c>
    </row>
    <row r="40" spans="1:5" s="163" customFormat="1" ht="12" customHeight="1">
      <c r="A40" s="12" t="s">
        <v>101</v>
      </c>
      <c r="B40" s="165" t="s">
        <v>175</v>
      </c>
      <c r="C40" s="151"/>
      <c r="D40" s="151"/>
      <c r="E40" s="191">
        <f t="shared" si="0"/>
        <v>0</v>
      </c>
    </row>
    <row r="41" spans="1:5" s="163" customFormat="1" ht="12" customHeight="1">
      <c r="A41" s="12" t="s">
        <v>102</v>
      </c>
      <c r="B41" s="165" t="s">
        <v>176</v>
      </c>
      <c r="C41" s="151"/>
      <c r="D41" s="151"/>
      <c r="E41" s="191">
        <f t="shared" si="0"/>
        <v>0</v>
      </c>
    </row>
    <row r="42" spans="1:5" s="163" customFormat="1" ht="12" customHeight="1">
      <c r="A42" s="12" t="s">
        <v>103</v>
      </c>
      <c r="B42" s="165" t="s">
        <v>177</v>
      </c>
      <c r="C42" s="151"/>
      <c r="D42" s="151"/>
      <c r="E42" s="191">
        <f t="shared" si="0"/>
        <v>0</v>
      </c>
    </row>
    <row r="43" spans="1:5" s="163" customFormat="1" ht="12" customHeight="1">
      <c r="A43" s="12" t="s">
        <v>104</v>
      </c>
      <c r="B43" s="165" t="s">
        <v>178</v>
      </c>
      <c r="C43" s="151"/>
      <c r="D43" s="151"/>
      <c r="E43" s="191">
        <f t="shared" si="0"/>
        <v>0</v>
      </c>
    </row>
    <row r="44" spans="1:5" s="163" customFormat="1" ht="12" customHeight="1">
      <c r="A44" s="12" t="s">
        <v>169</v>
      </c>
      <c r="B44" s="165" t="s">
        <v>179</v>
      </c>
      <c r="C44" s="154"/>
      <c r="D44" s="154"/>
      <c r="E44" s="191">
        <f t="shared" si="0"/>
        <v>0</v>
      </c>
    </row>
    <row r="45" spans="1:5" s="163" customFormat="1" ht="12" customHeight="1">
      <c r="A45" s="14" t="s">
        <v>170</v>
      </c>
      <c r="B45" s="166" t="s">
        <v>331</v>
      </c>
      <c r="C45" s="155"/>
      <c r="D45" s="155"/>
      <c r="E45" s="191">
        <f t="shared" si="0"/>
        <v>0</v>
      </c>
    </row>
    <row r="46" spans="1:5" s="163" customFormat="1" ht="12" customHeight="1" thickBot="1">
      <c r="A46" s="14" t="s">
        <v>330</v>
      </c>
      <c r="B46" s="105" t="s">
        <v>180</v>
      </c>
      <c r="C46" s="155"/>
      <c r="D46" s="155"/>
      <c r="E46" s="191">
        <f t="shared" si="0"/>
        <v>0</v>
      </c>
    </row>
    <row r="47" spans="1:5" s="163" customFormat="1" ht="12" customHeight="1" thickBot="1">
      <c r="A47" s="18" t="s">
        <v>12</v>
      </c>
      <c r="B47" s="19" t="s">
        <v>181</v>
      </c>
      <c r="C47" s="150">
        <f>SUM(C48:C52)</f>
        <v>0</v>
      </c>
      <c r="D47" s="150">
        <f>SUM(D48:D52)</f>
        <v>0</v>
      </c>
      <c r="E47" s="102">
        <f>SUM(E48:E52)</f>
        <v>0</v>
      </c>
    </row>
    <row r="48" spans="1:5" s="163" customFormat="1" ht="12" customHeight="1">
      <c r="A48" s="13" t="s">
        <v>59</v>
      </c>
      <c r="B48" s="164" t="s">
        <v>185</v>
      </c>
      <c r="C48" s="203"/>
      <c r="D48" s="203"/>
      <c r="E48" s="287">
        <f t="shared" si="0"/>
        <v>0</v>
      </c>
    </row>
    <row r="49" spans="1:5" s="163" customFormat="1" ht="12" customHeight="1">
      <c r="A49" s="12" t="s">
        <v>60</v>
      </c>
      <c r="B49" s="165" t="s">
        <v>186</v>
      </c>
      <c r="C49" s="154"/>
      <c r="D49" s="154"/>
      <c r="E49" s="287">
        <f t="shared" si="0"/>
        <v>0</v>
      </c>
    </row>
    <row r="50" spans="1:5" s="163" customFormat="1" ht="12" customHeight="1">
      <c r="A50" s="12" t="s">
        <v>182</v>
      </c>
      <c r="B50" s="165" t="s">
        <v>187</v>
      </c>
      <c r="C50" s="154"/>
      <c r="D50" s="154"/>
      <c r="E50" s="287">
        <f t="shared" si="0"/>
        <v>0</v>
      </c>
    </row>
    <row r="51" spans="1:5" s="163" customFormat="1" ht="12" customHeight="1">
      <c r="A51" s="12" t="s">
        <v>183</v>
      </c>
      <c r="B51" s="165" t="s">
        <v>188</v>
      </c>
      <c r="C51" s="154"/>
      <c r="D51" s="154"/>
      <c r="E51" s="287">
        <f t="shared" si="0"/>
        <v>0</v>
      </c>
    </row>
    <row r="52" spans="1:5" s="163" customFormat="1" ht="12" customHeight="1" thickBot="1">
      <c r="A52" s="14" t="s">
        <v>184</v>
      </c>
      <c r="B52" s="105" t="s">
        <v>189</v>
      </c>
      <c r="C52" s="155"/>
      <c r="D52" s="155"/>
      <c r="E52" s="287">
        <f t="shared" si="0"/>
        <v>0</v>
      </c>
    </row>
    <row r="53" spans="1:5" s="163" customFormat="1" ht="12" customHeight="1" thickBot="1">
      <c r="A53" s="18" t="s">
        <v>105</v>
      </c>
      <c r="B53" s="19" t="s">
        <v>190</v>
      </c>
      <c r="C53" s="150">
        <f>SUM(C54:C56)</f>
        <v>0</v>
      </c>
      <c r="D53" s="150">
        <f>SUM(D54:D56)</f>
        <v>0</v>
      </c>
      <c r="E53" s="102">
        <f>SUM(E54:E56)</f>
        <v>0</v>
      </c>
    </row>
    <row r="54" spans="1:5" s="163" customFormat="1" ht="12" customHeight="1">
      <c r="A54" s="13" t="s">
        <v>61</v>
      </c>
      <c r="B54" s="164" t="s">
        <v>191</v>
      </c>
      <c r="C54" s="152"/>
      <c r="D54" s="152"/>
      <c r="E54" s="191">
        <f t="shared" si="0"/>
        <v>0</v>
      </c>
    </row>
    <row r="55" spans="1:5" s="163" customFormat="1" ht="12" customHeight="1">
      <c r="A55" s="12" t="s">
        <v>62</v>
      </c>
      <c r="B55" s="165" t="s">
        <v>323</v>
      </c>
      <c r="C55" s="151"/>
      <c r="D55" s="151"/>
      <c r="E55" s="191">
        <f t="shared" si="0"/>
        <v>0</v>
      </c>
    </row>
    <row r="56" spans="1:5" s="163" customFormat="1" ht="12" customHeight="1">
      <c r="A56" s="12" t="s">
        <v>194</v>
      </c>
      <c r="B56" s="165" t="s">
        <v>192</v>
      </c>
      <c r="C56" s="151"/>
      <c r="D56" s="151"/>
      <c r="E56" s="191">
        <f t="shared" si="0"/>
        <v>0</v>
      </c>
    </row>
    <row r="57" spans="1:5" s="163" customFormat="1" ht="12" customHeight="1" thickBot="1">
      <c r="A57" s="14" t="s">
        <v>195</v>
      </c>
      <c r="B57" s="105" t="s">
        <v>193</v>
      </c>
      <c r="C57" s="153"/>
      <c r="D57" s="153"/>
      <c r="E57" s="191">
        <f t="shared" si="0"/>
        <v>0</v>
      </c>
    </row>
    <row r="58" spans="1:5" s="163" customFormat="1" ht="12" customHeight="1" thickBot="1">
      <c r="A58" s="18" t="s">
        <v>14</v>
      </c>
      <c r="B58" s="103" t="s">
        <v>196</v>
      </c>
      <c r="C58" s="150">
        <f>SUM(C59:C61)</f>
        <v>0</v>
      </c>
      <c r="D58" s="150">
        <f>SUM(D59:D61)</f>
        <v>0</v>
      </c>
      <c r="E58" s="102">
        <f>SUM(E59:E61)</f>
        <v>0</v>
      </c>
    </row>
    <row r="59" spans="1:5" s="163" customFormat="1" ht="12" customHeight="1">
      <c r="A59" s="13" t="s">
        <v>106</v>
      </c>
      <c r="B59" s="164" t="s">
        <v>198</v>
      </c>
      <c r="C59" s="154"/>
      <c r="D59" s="154"/>
      <c r="E59" s="285">
        <f t="shared" si="0"/>
        <v>0</v>
      </c>
    </row>
    <row r="60" spans="1:5" s="163" customFormat="1" ht="12" customHeight="1">
      <c r="A60" s="12" t="s">
        <v>107</v>
      </c>
      <c r="B60" s="165" t="s">
        <v>324</v>
      </c>
      <c r="C60" s="154"/>
      <c r="D60" s="154"/>
      <c r="E60" s="285">
        <f t="shared" si="0"/>
        <v>0</v>
      </c>
    </row>
    <row r="61" spans="1:5" s="163" customFormat="1" ht="12" customHeight="1">
      <c r="A61" s="12" t="s">
        <v>129</v>
      </c>
      <c r="B61" s="165" t="s">
        <v>199</v>
      </c>
      <c r="C61" s="154"/>
      <c r="D61" s="154"/>
      <c r="E61" s="285">
        <f t="shared" si="0"/>
        <v>0</v>
      </c>
    </row>
    <row r="62" spans="1:5" s="163" customFormat="1" ht="12" customHeight="1" thickBot="1">
      <c r="A62" s="14" t="s">
        <v>197</v>
      </c>
      <c r="B62" s="105" t="s">
        <v>200</v>
      </c>
      <c r="C62" s="154"/>
      <c r="D62" s="154"/>
      <c r="E62" s="285">
        <f t="shared" si="0"/>
        <v>0</v>
      </c>
    </row>
    <row r="63" spans="1:5" s="163" customFormat="1" ht="12" customHeight="1" thickBot="1">
      <c r="A63" s="217" t="s">
        <v>371</v>
      </c>
      <c r="B63" s="19" t="s">
        <v>201</v>
      </c>
      <c r="C63" s="156">
        <f>+C6+C13+C20+C27+C35+C47+C53+C58</f>
        <v>0</v>
      </c>
      <c r="D63" s="156">
        <f>+D6+D13+D20+D27+D35+D47+D53+D58</f>
        <v>0</v>
      </c>
      <c r="E63" s="190">
        <f>+E6+E13+E20+E27+E35+E47+E53+E58</f>
        <v>0</v>
      </c>
    </row>
    <row r="64" spans="1:5" s="163" customFormat="1" ht="12" customHeight="1" thickBot="1">
      <c r="A64" s="204" t="s">
        <v>202</v>
      </c>
      <c r="B64" s="103" t="s">
        <v>203</v>
      </c>
      <c r="C64" s="150">
        <f>SUM(C65:C67)</f>
        <v>0</v>
      </c>
      <c r="D64" s="150">
        <f>SUM(D65:D67)</f>
        <v>0</v>
      </c>
      <c r="E64" s="102">
        <f>SUM(E65:E67)</f>
        <v>0</v>
      </c>
    </row>
    <row r="65" spans="1:5" s="163" customFormat="1" ht="12" customHeight="1">
      <c r="A65" s="13" t="s">
        <v>234</v>
      </c>
      <c r="B65" s="164" t="s">
        <v>204</v>
      </c>
      <c r="C65" s="154"/>
      <c r="D65" s="154"/>
      <c r="E65" s="285">
        <f aca="true" t="shared" si="1" ref="E65:E86">C65+D65</f>
        <v>0</v>
      </c>
    </row>
    <row r="66" spans="1:5" s="163" customFormat="1" ht="12" customHeight="1">
      <c r="A66" s="12" t="s">
        <v>243</v>
      </c>
      <c r="B66" s="165" t="s">
        <v>205</v>
      </c>
      <c r="C66" s="154"/>
      <c r="D66" s="154"/>
      <c r="E66" s="285">
        <f t="shared" si="1"/>
        <v>0</v>
      </c>
    </row>
    <row r="67" spans="1:5" s="163" customFormat="1" ht="12" customHeight="1" thickBot="1">
      <c r="A67" s="14" t="s">
        <v>244</v>
      </c>
      <c r="B67" s="213" t="s">
        <v>356</v>
      </c>
      <c r="C67" s="154"/>
      <c r="D67" s="154"/>
      <c r="E67" s="285">
        <f t="shared" si="1"/>
        <v>0</v>
      </c>
    </row>
    <row r="68" spans="1:5" s="163" customFormat="1" ht="12" customHeight="1" thickBot="1">
      <c r="A68" s="204" t="s">
        <v>207</v>
      </c>
      <c r="B68" s="103" t="s">
        <v>208</v>
      </c>
      <c r="C68" s="150">
        <f>SUM(C69:C72)</f>
        <v>0</v>
      </c>
      <c r="D68" s="150">
        <f>SUM(D69:D72)</f>
        <v>0</v>
      </c>
      <c r="E68" s="102">
        <f>SUM(E69:E72)</f>
        <v>0</v>
      </c>
    </row>
    <row r="69" spans="1:5" s="163" customFormat="1" ht="12" customHeight="1">
      <c r="A69" s="13" t="s">
        <v>84</v>
      </c>
      <c r="B69" s="164" t="s">
        <v>209</v>
      </c>
      <c r="C69" s="154"/>
      <c r="D69" s="154"/>
      <c r="E69" s="285">
        <f t="shared" si="1"/>
        <v>0</v>
      </c>
    </row>
    <row r="70" spans="1:5" s="163" customFormat="1" ht="12" customHeight="1">
      <c r="A70" s="12" t="s">
        <v>85</v>
      </c>
      <c r="B70" s="165" t="s">
        <v>210</v>
      </c>
      <c r="C70" s="154"/>
      <c r="D70" s="154"/>
      <c r="E70" s="285">
        <f t="shared" si="1"/>
        <v>0</v>
      </c>
    </row>
    <row r="71" spans="1:5" s="163" customFormat="1" ht="12" customHeight="1">
      <c r="A71" s="12" t="s">
        <v>235</v>
      </c>
      <c r="B71" s="165" t="s">
        <v>211</v>
      </c>
      <c r="C71" s="154"/>
      <c r="D71" s="154"/>
      <c r="E71" s="285">
        <f t="shared" si="1"/>
        <v>0</v>
      </c>
    </row>
    <row r="72" spans="1:5" s="163" customFormat="1" ht="12" customHeight="1" thickBot="1">
      <c r="A72" s="14" t="s">
        <v>236</v>
      </c>
      <c r="B72" s="105" t="s">
        <v>212</v>
      </c>
      <c r="C72" s="154"/>
      <c r="D72" s="154"/>
      <c r="E72" s="285">
        <f t="shared" si="1"/>
        <v>0</v>
      </c>
    </row>
    <row r="73" spans="1:5" s="163" customFormat="1" ht="12" customHeight="1" thickBot="1">
      <c r="A73" s="204" t="s">
        <v>213</v>
      </c>
      <c r="B73" s="103" t="s">
        <v>214</v>
      </c>
      <c r="C73" s="150">
        <f>SUM(C74:C75)</f>
        <v>0</v>
      </c>
      <c r="D73" s="150">
        <f>SUM(D74:D75)</f>
        <v>0</v>
      </c>
      <c r="E73" s="102">
        <f>SUM(E74:E75)</f>
        <v>0</v>
      </c>
    </row>
    <row r="74" spans="1:5" s="163" customFormat="1" ht="12" customHeight="1">
      <c r="A74" s="13" t="s">
        <v>237</v>
      </c>
      <c r="B74" s="164" t="s">
        <v>215</v>
      </c>
      <c r="C74" s="154"/>
      <c r="D74" s="154"/>
      <c r="E74" s="285">
        <f t="shared" si="1"/>
        <v>0</v>
      </c>
    </row>
    <row r="75" spans="1:5" s="163" customFormat="1" ht="12" customHeight="1" thickBot="1">
      <c r="A75" s="14" t="s">
        <v>238</v>
      </c>
      <c r="B75" s="105" t="s">
        <v>216</v>
      </c>
      <c r="C75" s="154"/>
      <c r="D75" s="154"/>
      <c r="E75" s="285">
        <f t="shared" si="1"/>
        <v>0</v>
      </c>
    </row>
    <row r="76" spans="1:5" s="163" customFormat="1" ht="12" customHeight="1" thickBot="1">
      <c r="A76" s="204" t="s">
        <v>217</v>
      </c>
      <c r="B76" s="103" t="s">
        <v>218</v>
      </c>
      <c r="C76" s="150">
        <f>SUM(C77:C79)</f>
        <v>0</v>
      </c>
      <c r="D76" s="150">
        <f>SUM(D77:D79)</f>
        <v>0</v>
      </c>
      <c r="E76" s="102">
        <f>SUM(E77:E79)</f>
        <v>0</v>
      </c>
    </row>
    <row r="77" spans="1:5" s="163" customFormat="1" ht="12" customHeight="1">
      <c r="A77" s="13" t="s">
        <v>239</v>
      </c>
      <c r="B77" s="164" t="s">
        <v>219</v>
      </c>
      <c r="C77" s="154"/>
      <c r="D77" s="154"/>
      <c r="E77" s="285">
        <f t="shared" si="1"/>
        <v>0</v>
      </c>
    </row>
    <row r="78" spans="1:5" s="163" customFormat="1" ht="12" customHeight="1">
      <c r="A78" s="12" t="s">
        <v>240</v>
      </c>
      <c r="B78" s="165" t="s">
        <v>220</v>
      </c>
      <c r="C78" s="154"/>
      <c r="D78" s="154"/>
      <c r="E78" s="285">
        <f t="shared" si="1"/>
        <v>0</v>
      </c>
    </row>
    <row r="79" spans="1:5" s="163" customFormat="1" ht="12" customHeight="1" thickBot="1">
      <c r="A79" s="14" t="s">
        <v>241</v>
      </c>
      <c r="B79" s="105" t="s">
        <v>221</v>
      </c>
      <c r="C79" s="154"/>
      <c r="D79" s="154"/>
      <c r="E79" s="285">
        <f t="shared" si="1"/>
        <v>0</v>
      </c>
    </row>
    <row r="80" spans="1:5" s="163" customFormat="1" ht="12" customHeight="1" thickBot="1">
      <c r="A80" s="204" t="s">
        <v>222</v>
      </c>
      <c r="B80" s="103" t="s">
        <v>242</v>
      </c>
      <c r="C80" s="150">
        <f>SUM(C81:C84)</f>
        <v>0</v>
      </c>
      <c r="D80" s="150">
        <f>SUM(D81:D84)</f>
        <v>0</v>
      </c>
      <c r="E80" s="102">
        <f>SUM(E81:E84)</f>
        <v>0</v>
      </c>
    </row>
    <row r="81" spans="1:5" s="163" customFormat="1" ht="12" customHeight="1">
      <c r="A81" s="168" t="s">
        <v>223</v>
      </c>
      <c r="B81" s="164" t="s">
        <v>224</v>
      </c>
      <c r="C81" s="154"/>
      <c r="D81" s="154"/>
      <c r="E81" s="285">
        <f t="shared" si="1"/>
        <v>0</v>
      </c>
    </row>
    <row r="82" spans="1:5" s="163" customFormat="1" ht="12" customHeight="1">
      <c r="A82" s="169" t="s">
        <v>225</v>
      </c>
      <c r="B82" s="165" t="s">
        <v>226</v>
      </c>
      <c r="C82" s="154"/>
      <c r="D82" s="154"/>
      <c r="E82" s="285">
        <f t="shared" si="1"/>
        <v>0</v>
      </c>
    </row>
    <row r="83" spans="1:5" s="163" customFormat="1" ht="12" customHeight="1">
      <c r="A83" s="169" t="s">
        <v>227</v>
      </c>
      <c r="B83" s="165" t="s">
        <v>228</v>
      </c>
      <c r="C83" s="154"/>
      <c r="D83" s="154"/>
      <c r="E83" s="285">
        <f t="shared" si="1"/>
        <v>0</v>
      </c>
    </row>
    <row r="84" spans="1:5" s="163" customFormat="1" ht="12" customHeight="1" thickBot="1">
      <c r="A84" s="170" t="s">
        <v>229</v>
      </c>
      <c r="B84" s="105" t="s">
        <v>230</v>
      </c>
      <c r="C84" s="154"/>
      <c r="D84" s="154"/>
      <c r="E84" s="285">
        <f t="shared" si="1"/>
        <v>0</v>
      </c>
    </row>
    <row r="85" spans="1:5" s="163" customFormat="1" ht="12" customHeight="1" thickBot="1">
      <c r="A85" s="204" t="s">
        <v>231</v>
      </c>
      <c r="B85" s="103" t="s">
        <v>370</v>
      </c>
      <c r="C85" s="206"/>
      <c r="D85" s="206"/>
      <c r="E85" s="102">
        <f t="shared" si="1"/>
        <v>0</v>
      </c>
    </row>
    <row r="86" spans="1:5" s="163" customFormat="1" ht="13.5" customHeight="1" thickBot="1">
      <c r="A86" s="204" t="s">
        <v>233</v>
      </c>
      <c r="B86" s="103" t="s">
        <v>232</v>
      </c>
      <c r="C86" s="206"/>
      <c r="D86" s="206"/>
      <c r="E86" s="102">
        <f t="shared" si="1"/>
        <v>0</v>
      </c>
    </row>
    <row r="87" spans="1:5" s="163" customFormat="1" ht="15.75" customHeight="1" thickBot="1">
      <c r="A87" s="204" t="s">
        <v>245</v>
      </c>
      <c r="B87" s="171" t="s">
        <v>373</v>
      </c>
      <c r="C87" s="156">
        <f>+C64+C68+C73+C76+C80+C86+C85</f>
        <v>0</v>
      </c>
      <c r="D87" s="156">
        <f>+D64+D68+D73+D76+D80+D86+D85</f>
        <v>0</v>
      </c>
      <c r="E87" s="190">
        <f>+E64+E68+E73+E76+E80+E86+E85</f>
        <v>0</v>
      </c>
    </row>
    <row r="88" spans="1:5" s="163" customFormat="1" ht="25.5" customHeight="1" thickBot="1">
      <c r="A88" s="205" t="s">
        <v>372</v>
      </c>
      <c r="B88" s="172" t="s">
        <v>374</v>
      </c>
      <c r="C88" s="156">
        <f>+C63+C87</f>
        <v>0</v>
      </c>
      <c r="D88" s="156">
        <f>+D63+D87</f>
        <v>0</v>
      </c>
      <c r="E88" s="190">
        <f>+E63+E87</f>
        <v>0</v>
      </c>
    </row>
    <row r="89" spans="1:3" s="163" customFormat="1" ht="83.25" customHeight="1">
      <c r="A89" s="3"/>
      <c r="B89" s="4"/>
      <c r="C89" s="107"/>
    </row>
    <row r="90" spans="1:5" ht="16.5" customHeight="1">
      <c r="A90" s="481" t="s">
        <v>35</v>
      </c>
      <c r="B90" s="481"/>
      <c r="C90" s="481"/>
      <c r="D90" s="481"/>
      <c r="E90" s="481"/>
    </row>
    <row r="91" spans="1:5" s="173" customFormat="1" ht="16.5" customHeight="1" thickBot="1">
      <c r="A91" s="482" t="s">
        <v>87</v>
      </c>
      <c r="B91" s="482"/>
      <c r="C91" s="64"/>
      <c r="E91" s="64" t="str">
        <f>E2</f>
        <v>Forintban!</v>
      </c>
    </row>
    <row r="92" spans="1:5" ht="15.75">
      <c r="A92" s="473" t="s">
        <v>51</v>
      </c>
      <c r="B92" s="475" t="s">
        <v>417</v>
      </c>
      <c r="C92" s="483" t="str">
        <f>+CONCATENATE(LEFT(ÖSSZEFÜGGÉSEK!A6,4),". évi")</f>
        <v>2017. évi</v>
      </c>
      <c r="D92" s="484"/>
      <c r="E92" s="485"/>
    </row>
    <row r="93" spans="1:5" ht="24.75" thickBot="1">
      <c r="A93" s="474"/>
      <c r="B93" s="476"/>
      <c r="C93" s="232" t="s">
        <v>416</v>
      </c>
      <c r="D93" s="230" t="s">
        <v>471</v>
      </c>
      <c r="E93" s="231" t="str">
        <f>+CONCATENATE(LEFT(ÖSSZEFÜGGÉSEK!A6,4),". ….",CHAR(10),"Módosítás utáni")</f>
        <v>2017. ….
Módosítás utáni</v>
      </c>
    </row>
    <row r="94" spans="1:5" s="162" customFormat="1" ht="12" customHeight="1" thickBot="1">
      <c r="A94" s="25" t="s">
        <v>382</v>
      </c>
      <c r="B94" s="26" t="s">
        <v>383</v>
      </c>
      <c r="C94" s="26" t="s">
        <v>384</v>
      </c>
      <c r="D94" s="26" t="s">
        <v>386</v>
      </c>
      <c r="E94" s="298" t="s">
        <v>483</v>
      </c>
    </row>
    <row r="95" spans="1:5" ht="12" customHeight="1" thickBot="1">
      <c r="A95" s="20" t="s">
        <v>7</v>
      </c>
      <c r="B95" s="24" t="s">
        <v>332</v>
      </c>
      <c r="C95" s="149">
        <f>C96+C97+C98+C99+C100+C113</f>
        <v>0</v>
      </c>
      <c r="D95" s="149">
        <f>D96+D97+D98+D99+D100+D113</f>
        <v>0</v>
      </c>
      <c r="E95" s="219">
        <f>E96+E97+E98+E99+E100+E113</f>
        <v>0</v>
      </c>
    </row>
    <row r="96" spans="1:5" ht="12" customHeight="1">
      <c r="A96" s="15" t="s">
        <v>63</v>
      </c>
      <c r="B96" s="8" t="s">
        <v>36</v>
      </c>
      <c r="C96" s="223"/>
      <c r="D96" s="223"/>
      <c r="E96" s="288">
        <f aca="true" t="shared" si="2" ref="E96:E129">C96+D96</f>
        <v>0</v>
      </c>
    </row>
    <row r="97" spans="1:5" ht="12" customHeight="1">
      <c r="A97" s="12" t="s">
        <v>64</v>
      </c>
      <c r="B97" s="6" t="s">
        <v>108</v>
      </c>
      <c r="C97" s="151"/>
      <c r="D97" s="151"/>
      <c r="E97" s="283">
        <f t="shared" si="2"/>
        <v>0</v>
      </c>
    </row>
    <row r="98" spans="1:5" ht="12" customHeight="1">
      <c r="A98" s="12" t="s">
        <v>65</v>
      </c>
      <c r="B98" s="6" t="s">
        <v>82</v>
      </c>
      <c r="C98" s="153"/>
      <c r="D98" s="153"/>
      <c r="E98" s="284">
        <f t="shared" si="2"/>
        <v>0</v>
      </c>
    </row>
    <row r="99" spans="1:5" ht="12" customHeight="1">
      <c r="A99" s="12" t="s">
        <v>66</v>
      </c>
      <c r="B99" s="9" t="s">
        <v>109</v>
      </c>
      <c r="C99" s="153"/>
      <c r="D99" s="153"/>
      <c r="E99" s="284">
        <f t="shared" si="2"/>
        <v>0</v>
      </c>
    </row>
    <row r="100" spans="1:5" ht="12" customHeight="1">
      <c r="A100" s="12" t="s">
        <v>74</v>
      </c>
      <c r="B100" s="17" t="s">
        <v>110</v>
      </c>
      <c r="C100" s="153"/>
      <c r="D100" s="153"/>
      <c r="E100" s="284">
        <f t="shared" si="2"/>
        <v>0</v>
      </c>
    </row>
    <row r="101" spans="1:5" ht="12" customHeight="1">
      <c r="A101" s="12" t="s">
        <v>67</v>
      </c>
      <c r="B101" s="6" t="s">
        <v>337</v>
      </c>
      <c r="C101" s="153"/>
      <c r="D101" s="153"/>
      <c r="E101" s="284">
        <f t="shared" si="2"/>
        <v>0</v>
      </c>
    </row>
    <row r="102" spans="1:5" ht="12" customHeight="1">
      <c r="A102" s="12" t="s">
        <v>68</v>
      </c>
      <c r="B102" s="68" t="s">
        <v>336</v>
      </c>
      <c r="C102" s="153"/>
      <c r="D102" s="153"/>
      <c r="E102" s="284">
        <f t="shared" si="2"/>
        <v>0</v>
      </c>
    </row>
    <row r="103" spans="1:5" ht="12" customHeight="1">
      <c r="A103" s="12" t="s">
        <v>75</v>
      </c>
      <c r="B103" s="68" t="s">
        <v>335</v>
      </c>
      <c r="C103" s="153"/>
      <c r="D103" s="153"/>
      <c r="E103" s="284">
        <f t="shared" si="2"/>
        <v>0</v>
      </c>
    </row>
    <row r="104" spans="1:5" ht="12" customHeight="1">
      <c r="A104" s="12" t="s">
        <v>76</v>
      </c>
      <c r="B104" s="66" t="s">
        <v>248</v>
      </c>
      <c r="C104" s="153"/>
      <c r="D104" s="153"/>
      <c r="E104" s="284">
        <f t="shared" si="2"/>
        <v>0</v>
      </c>
    </row>
    <row r="105" spans="1:5" ht="12" customHeight="1">
      <c r="A105" s="12" t="s">
        <v>77</v>
      </c>
      <c r="B105" s="67" t="s">
        <v>249</v>
      </c>
      <c r="C105" s="153"/>
      <c r="D105" s="153"/>
      <c r="E105" s="284">
        <f t="shared" si="2"/>
        <v>0</v>
      </c>
    </row>
    <row r="106" spans="1:5" ht="12" customHeight="1">
      <c r="A106" s="12" t="s">
        <v>78</v>
      </c>
      <c r="B106" s="67" t="s">
        <v>250</v>
      </c>
      <c r="C106" s="153"/>
      <c r="D106" s="153"/>
      <c r="E106" s="284">
        <f t="shared" si="2"/>
        <v>0</v>
      </c>
    </row>
    <row r="107" spans="1:5" ht="12" customHeight="1">
      <c r="A107" s="12" t="s">
        <v>80</v>
      </c>
      <c r="B107" s="66" t="s">
        <v>251</v>
      </c>
      <c r="C107" s="153"/>
      <c r="D107" s="153"/>
      <c r="E107" s="284">
        <f t="shared" si="2"/>
        <v>0</v>
      </c>
    </row>
    <row r="108" spans="1:5" ht="12" customHeight="1">
      <c r="A108" s="12" t="s">
        <v>111</v>
      </c>
      <c r="B108" s="66" t="s">
        <v>252</v>
      </c>
      <c r="C108" s="153"/>
      <c r="D108" s="153"/>
      <c r="E108" s="284">
        <f t="shared" si="2"/>
        <v>0</v>
      </c>
    </row>
    <row r="109" spans="1:5" ht="12" customHeight="1">
      <c r="A109" s="12" t="s">
        <v>246</v>
      </c>
      <c r="B109" s="67" t="s">
        <v>253</v>
      </c>
      <c r="C109" s="153"/>
      <c r="D109" s="153"/>
      <c r="E109" s="284">
        <f t="shared" si="2"/>
        <v>0</v>
      </c>
    </row>
    <row r="110" spans="1:5" ht="12" customHeight="1">
      <c r="A110" s="11" t="s">
        <v>247</v>
      </c>
      <c r="B110" s="68" t="s">
        <v>254</v>
      </c>
      <c r="C110" s="153"/>
      <c r="D110" s="153"/>
      <c r="E110" s="284">
        <f t="shared" si="2"/>
        <v>0</v>
      </c>
    </row>
    <row r="111" spans="1:5" ht="12" customHeight="1">
      <c r="A111" s="12" t="s">
        <v>333</v>
      </c>
      <c r="B111" s="68" t="s">
        <v>255</v>
      </c>
      <c r="C111" s="153"/>
      <c r="D111" s="153"/>
      <c r="E111" s="284">
        <f t="shared" si="2"/>
        <v>0</v>
      </c>
    </row>
    <row r="112" spans="1:5" ht="12" customHeight="1">
      <c r="A112" s="14" t="s">
        <v>334</v>
      </c>
      <c r="B112" s="68" t="s">
        <v>256</v>
      </c>
      <c r="C112" s="153"/>
      <c r="D112" s="153"/>
      <c r="E112" s="284">
        <f t="shared" si="2"/>
        <v>0</v>
      </c>
    </row>
    <row r="113" spans="1:5" ht="12" customHeight="1">
      <c r="A113" s="12" t="s">
        <v>338</v>
      </c>
      <c r="B113" s="9" t="s">
        <v>37</v>
      </c>
      <c r="C113" s="151"/>
      <c r="D113" s="151"/>
      <c r="E113" s="283">
        <f t="shared" si="2"/>
        <v>0</v>
      </c>
    </row>
    <row r="114" spans="1:5" ht="12" customHeight="1">
      <c r="A114" s="12" t="s">
        <v>339</v>
      </c>
      <c r="B114" s="6" t="s">
        <v>341</v>
      </c>
      <c r="C114" s="151"/>
      <c r="D114" s="151"/>
      <c r="E114" s="283">
        <f t="shared" si="2"/>
        <v>0</v>
      </c>
    </row>
    <row r="115" spans="1:5" ht="12" customHeight="1" thickBot="1">
      <c r="A115" s="16" t="s">
        <v>340</v>
      </c>
      <c r="B115" s="216" t="s">
        <v>342</v>
      </c>
      <c r="C115" s="224"/>
      <c r="D115" s="224"/>
      <c r="E115" s="289">
        <f t="shared" si="2"/>
        <v>0</v>
      </c>
    </row>
    <row r="116" spans="1:5" ht="12" customHeight="1" thickBot="1">
      <c r="A116" s="214" t="s">
        <v>8</v>
      </c>
      <c r="B116" s="215" t="s">
        <v>257</v>
      </c>
      <c r="C116" s="225">
        <f>+C117+C119+C121</f>
        <v>0</v>
      </c>
      <c r="D116" s="150">
        <f>+D117+D119+D121</f>
        <v>0</v>
      </c>
      <c r="E116" s="220">
        <f>+E117+E119+E121</f>
        <v>0</v>
      </c>
    </row>
    <row r="117" spans="1:5" ht="12" customHeight="1">
      <c r="A117" s="13" t="s">
        <v>69</v>
      </c>
      <c r="B117" s="6" t="s">
        <v>128</v>
      </c>
      <c r="C117" s="152"/>
      <c r="D117" s="235"/>
      <c r="E117" s="191">
        <f t="shared" si="2"/>
        <v>0</v>
      </c>
    </row>
    <row r="118" spans="1:5" ht="12" customHeight="1">
      <c r="A118" s="13" t="s">
        <v>70</v>
      </c>
      <c r="B118" s="10" t="s">
        <v>261</v>
      </c>
      <c r="C118" s="152"/>
      <c r="D118" s="235"/>
      <c r="E118" s="191">
        <f t="shared" si="2"/>
        <v>0</v>
      </c>
    </row>
    <row r="119" spans="1:5" ht="12" customHeight="1">
      <c r="A119" s="13" t="s">
        <v>71</v>
      </c>
      <c r="B119" s="10" t="s">
        <v>112</v>
      </c>
      <c r="C119" s="151"/>
      <c r="D119" s="236"/>
      <c r="E119" s="283">
        <f t="shared" si="2"/>
        <v>0</v>
      </c>
    </row>
    <row r="120" spans="1:5" ht="12" customHeight="1">
      <c r="A120" s="13" t="s">
        <v>72</v>
      </c>
      <c r="B120" s="10" t="s">
        <v>262</v>
      </c>
      <c r="C120" s="151"/>
      <c r="D120" s="236"/>
      <c r="E120" s="283">
        <f t="shared" si="2"/>
        <v>0</v>
      </c>
    </row>
    <row r="121" spans="1:5" ht="12" customHeight="1">
      <c r="A121" s="13" t="s">
        <v>73</v>
      </c>
      <c r="B121" s="105" t="s">
        <v>130</v>
      </c>
      <c r="C121" s="151"/>
      <c r="D121" s="236"/>
      <c r="E121" s="283">
        <f t="shared" si="2"/>
        <v>0</v>
      </c>
    </row>
    <row r="122" spans="1:5" ht="12" customHeight="1">
      <c r="A122" s="13" t="s">
        <v>79</v>
      </c>
      <c r="B122" s="104" t="s">
        <v>325</v>
      </c>
      <c r="C122" s="151"/>
      <c r="D122" s="236"/>
      <c r="E122" s="283">
        <f t="shared" si="2"/>
        <v>0</v>
      </c>
    </row>
    <row r="123" spans="1:5" ht="12" customHeight="1">
      <c r="A123" s="13" t="s">
        <v>81</v>
      </c>
      <c r="B123" s="160" t="s">
        <v>267</v>
      </c>
      <c r="C123" s="151"/>
      <c r="D123" s="236"/>
      <c r="E123" s="283">
        <f t="shared" si="2"/>
        <v>0</v>
      </c>
    </row>
    <row r="124" spans="1:5" ht="22.5">
      <c r="A124" s="13" t="s">
        <v>113</v>
      </c>
      <c r="B124" s="67" t="s">
        <v>250</v>
      </c>
      <c r="C124" s="151"/>
      <c r="D124" s="236"/>
      <c r="E124" s="283">
        <f t="shared" si="2"/>
        <v>0</v>
      </c>
    </row>
    <row r="125" spans="1:5" ht="12" customHeight="1">
      <c r="A125" s="13" t="s">
        <v>114</v>
      </c>
      <c r="B125" s="67" t="s">
        <v>266</v>
      </c>
      <c r="C125" s="151"/>
      <c r="D125" s="236"/>
      <c r="E125" s="283">
        <f t="shared" si="2"/>
        <v>0</v>
      </c>
    </row>
    <row r="126" spans="1:5" ht="12" customHeight="1">
      <c r="A126" s="13" t="s">
        <v>115</v>
      </c>
      <c r="B126" s="67" t="s">
        <v>265</v>
      </c>
      <c r="C126" s="151"/>
      <c r="D126" s="236"/>
      <c r="E126" s="283">
        <f t="shared" si="2"/>
        <v>0</v>
      </c>
    </row>
    <row r="127" spans="1:5" ht="12" customHeight="1">
      <c r="A127" s="13" t="s">
        <v>258</v>
      </c>
      <c r="B127" s="67" t="s">
        <v>253</v>
      </c>
      <c r="C127" s="151"/>
      <c r="D127" s="236"/>
      <c r="E127" s="283">
        <f t="shared" si="2"/>
        <v>0</v>
      </c>
    </row>
    <row r="128" spans="1:5" ht="12" customHeight="1">
      <c r="A128" s="13" t="s">
        <v>259</v>
      </c>
      <c r="B128" s="67" t="s">
        <v>264</v>
      </c>
      <c r="C128" s="151"/>
      <c r="D128" s="236"/>
      <c r="E128" s="283">
        <f t="shared" si="2"/>
        <v>0</v>
      </c>
    </row>
    <row r="129" spans="1:5" ht="23.25" thickBot="1">
      <c r="A129" s="11" t="s">
        <v>260</v>
      </c>
      <c r="B129" s="67" t="s">
        <v>263</v>
      </c>
      <c r="C129" s="153"/>
      <c r="D129" s="237"/>
      <c r="E129" s="284">
        <f t="shared" si="2"/>
        <v>0</v>
      </c>
    </row>
    <row r="130" spans="1:5" ht="12" customHeight="1" thickBot="1">
      <c r="A130" s="18" t="s">
        <v>9</v>
      </c>
      <c r="B130" s="60" t="s">
        <v>343</v>
      </c>
      <c r="C130" s="150">
        <f>+C95+C116</f>
        <v>0</v>
      </c>
      <c r="D130" s="234">
        <f>+D95+D116</f>
        <v>0</v>
      </c>
      <c r="E130" s="102">
        <f>+E95+E116</f>
        <v>0</v>
      </c>
    </row>
    <row r="131" spans="1:5" ht="12" customHeight="1" thickBot="1">
      <c r="A131" s="18" t="s">
        <v>10</v>
      </c>
      <c r="B131" s="60" t="s">
        <v>418</v>
      </c>
      <c r="C131" s="150">
        <f>+C132+C133+C134</f>
        <v>0</v>
      </c>
      <c r="D131" s="234">
        <f>+D132+D133+D134</f>
        <v>0</v>
      </c>
      <c r="E131" s="102">
        <f>+E132+E133+E134</f>
        <v>0</v>
      </c>
    </row>
    <row r="132" spans="1:5" ht="12" customHeight="1">
      <c r="A132" s="13" t="s">
        <v>162</v>
      </c>
      <c r="B132" s="10" t="s">
        <v>351</v>
      </c>
      <c r="C132" s="151"/>
      <c r="D132" s="236"/>
      <c r="E132" s="283">
        <f aca="true" t="shared" si="3" ref="E132:E154">C132+D132</f>
        <v>0</v>
      </c>
    </row>
    <row r="133" spans="1:5" ht="12" customHeight="1">
      <c r="A133" s="13" t="s">
        <v>163</v>
      </c>
      <c r="B133" s="10" t="s">
        <v>352</v>
      </c>
      <c r="C133" s="151"/>
      <c r="D133" s="236"/>
      <c r="E133" s="283">
        <f t="shared" si="3"/>
        <v>0</v>
      </c>
    </row>
    <row r="134" spans="1:5" ht="12" customHeight="1" thickBot="1">
      <c r="A134" s="11" t="s">
        <v>164</v>
      </c>
      <c r="B134" s="10" t="s">
        <v>353</v>
      </c>
      <c r="C134" s="151"/>
      <c r="D134" s="236"/>
      <c r="E134" s="283">
        <f t="shared" si="3"/>
        <v>0</v>
      </c>
    </row>
    <row r="135" spans="1:5" ht="12" customHeight="1" thickBot="1">
      <c r="A135" s="18" t="s">
        <v>11</v>
      </c>
      <c r="B135" s="60" t="s">
        <v>345</v>
      </c>
      <c r="C135" s="150">
        <f>SUM(C136:C141)</f>
        <v>0</v>
      </c>
      <c r="D135" s="234">
        <f>SUM(D136:D141)</f>
        <v>0</v>
      </c>
      <c r="E135" s="102">
        <f>SUM(E136:E141)</f>
        <v>0</v>
      </c>
    </row>
    <row r="136" spans="1:5" ht="12" customHeight="1">
      <c r="A136" s="13" t="s">
        <v>56</v>
      </c>
      <c r="B136" s="7" t="s">
        <v>354</v>
      </c>
      <c r="C136" s="151"/>
      <c r="D136" s="236"/>
      <c r="E136" s="283">
        <f t="shared" si="3"/>
        <v>0</v>
      </c>
    </row>
    <row r="137" spans="1:5" ht="12" customHeight="1">
      <c r="A137" s="13" t="s">
        <v>57</v>
      </c>
      <c r="B137" s="7" t="s">
        <v>346</v>
      </c>
      <c r="C137" s="151"/>
      <c r="D137" s="236"/>
      <c r="E137" s="283">
        <f t="shared" si="3"/>
        <v>0</v>
      </c>
    </row>
    <row r="138" spans="1:5" ht="12" customHeight="1">
      <c r="A138" s="13" t="s">
        <v>58</v>
      </c>
      <c r="B138" s="7" t="s">
        <v>347</v>
      </c>
      <c r="C138" s="151"/>
      <c r="D138" s="236"/>
      <c r="E138" s="283">
        <f t="shared" si="3"/>
        <v>0</v>
      </c>
    </row>
    <row r="139" spans="1:5" ht="12" customHeight="1">
      <c r="A139" s="13" t="s">
        <v>100</v>
      </c>
      <c r="B139" s="7" t="s">
        <v>348</v>
      </c>
      <c r="C139" s="151"/>
      <c r="D139" s="236"/>
      <c r="E139" s="283">
        <f t="shared" si="3"/>
        <v>0</v>
      </c>
    </row>
    <row r="140" spans="1:5" ht="12" customHeight="1">
      <c r="A140" s="13" t="s">
        <v>101</v>
      </c>
      <c r="B140" s="7" t="s">
        <v>349</v>
      </c>
      <c r="C140" s="151"/>
      <c r="D140" s="236"/>
      <c r="E140" s="283">
        <f t="shared" si="3"/>
        <v>0</v>
      </c>
    </row>
    <row r="141" spans="1:5" ht="12" customHeight="1" thickBot="1">
      <c r="A141" s="11" t="s">
        <v>102</v>
      </c>
      <c r="B141" s="7" t="s">
        <v>350</v>
      </c>
      <c r="C141" s="151"/>
      <c r="D141" s="236"/>
      <c r="E141" s="283">
        <f t="shared" si="3"/>
        <v>0</v>
      </c>
    </row>
    <row r="142" spans="1:5" ht="12" customHeight="1" thickBot="1">
      <c r="A142" s="18" t="s">
        <v>12</v>
      </c>
      <c r="B142" s="60" t="s">
        <v>358</v>
      </c>
      <c r="C142" s="156">
        <f>+C143+C144+C145+C146</f>
        <v>0</v>
      </c>
      <c r="D142" s="238">
        <f>+D143+D144+D145+D146</f>
        <v>0</v>
      </c>
      <c r="E142" s="190">
        <f>+E143+E144+E145+E146</f>
        <v>0</v>
      </c>
    </row>
    <row r="143" spans="1:5" ht="12" customHeight="1">
      <c r="A143" s="13" t="s">
        <v>59</v>
      </c>
      <c r="B143" s="7" t="s">
        <v>268</v>
      </c>
      <c r="C143" s="151"/>
      <c r="D143" s="236"/>
      <c r="E143" s="283">
        <f t="shared" si="3"/>
        <v>0</v>
      </c>
    </row>
    <row r="144" spans="1:5" ht="12" customHeight="1">
      <c r="A144" s="13" t="s">
        <v>60</v>
      </c>
      <c r="B144" s="7" t="s">
        <v>269</v>
      </c>
      <c r="C144" s="151"/>
      <c r="D144" s="236"/>
      <c r="E144" s="283">
        <f t="shared" si="3"/>
        <v>0</v>
      </c>
    </row>
    <row r="145" spans="1:5" ht="12" customHeight="1">
      <c r="A145" s="13" t="s">
        <v>182</v>
      </c>
      <c r="B145" s="7" t="s">
        <v>359</v>
      </c>
      <c r="C145" s="151"/>
      <c r="D145" s="236"/>
      <c r="E145" s="283">
        <f t="shared" si="3"/>
        <v>0</v>
      </c>
    </row>
    <row r="146" spans="1:5" ht="12" customHeight="1" thickBot="1">
      <c r="A146" s="11" t="s">
        <v>183</v>
      </c>
      <c r="B146" s="5" t="s">
        <v>288</v>
      </c>
      <c r="C146" s="151"/>
      <c r="D146" s="236"/>
      <c r="E146" s="283">
        <f t="shared" si="3"/>
        <v>0</v>
      </c>
    </row>
    <row r="147" spans="1:5" ht="12" customHeight="1" thickBot="1">
      <c r="A147" s="18" t="s">
        <v>13</v>
      </c>
      <c r="B147" s="60" t="s">
        <v>360</v>
      </c>
      <c r="C147" s="226">
        <f>SUM(C148:C152)</f>
        <v>0</v>
      </c>
      <c r="D147" s="239">
        <f>SUM(D148:D152)</f>
        <v>0</v>
      </c>
      <c r="E147" s="221">
        <f>SUM(E148:E152)</f>
        <v>0</v>
      </c>
    </row>
    <row r="148" spans="1:5" ht="12" customHeight="1">
      <c r="A148" s="13" t="s">
        <v>61</v>
      </c>
      <c r="B148" s="7" t="s">
        <v>355</v>
      </c>
      <c r="C148" s="151"/>
      <c r="D148" s="236"/>
      <c r="E148" s="283">
        <f t="shared" si="3"/>
        <v>0</v>
      </c>
    </row>
    <row r="149" spans="1:5" ht="12" customHeight="1">
      <c r="A149" s="13" t="s">
        <v>62</v>
      </c>
      <c r="B149" s="7" t="s">
        <v>362</v>
      </c>
      <c r="C149" s="151"/>
      <c r="D149" s="236"/>
      <c r="E149" s="283">
        <f t="shared" si="3"/>
        <v>0</v>
      </c>
    </row>
    <row r="150" spans="1:5" ht="12" customHeight="1">
      <c r="A150" s="13" t="s">
        <v>194</v>
      </c>
      <c r="B150" s="7" t="s">
        <v>357</v>
      </c>
      <c r="C150" s="151"/>
      <c r="D150" s="236"/>
      <c r="E150" s="283">
        <f t="shared" si="3"/>
        <v>0</v>
      </c>
    </row>
    <row r="151" spans="1:5" ht="12" customHeight="1">
      <c r="A151" s="13" t="s">
        <v>195</v>
      </c>
      <c r="B151" s="7" t="s">
        <v>363</v>
      </c>
      <c r="C151" s="151"/>
      <c r="D151" s="236"/>
      <c r="E151" s="283">
        <f t="shared" si="3"/>
        <v>0</v>
      </c>
    </row>
    <row r="152" spans="1:5" ht="12" customHeight="1" thickBot="1">
      <c r="A152" s="13" t="s">
        <v>361</v>
      </c>
      <c r="B152" s="7" t="s">
        <v>364</v>
      </c>
      <c r="C152" s="151"/>
      <c r="D152" s="236"/>
      <c r="E152" s="284">
        <f t="shared" si="3"/>
        <v>0</v>
      </c>
    </row>
    <row r="153" spans="1:5" ht="12" customHeight="1" thickBot="1">
      <c r="A153" s="18" t="s">
        <v>14</v>
      </c>
      <c r="B153" s="60" t="s">
        <v>365</v>
      </c>
      <c r="C153" s="227"/>
      <c r="D153" s="240"/>
      <c r="E153" s="291">
        <f t="shared" si="3"/>
        <v>0</v>
      </c>
    </row>
    <row r="154" spans="1:5" ht="12" customHeight="1" thickBot="1">
      <c r="A154" s="18" t="s">
        <v>15</v>
      </c>
      <c r="B154" s="60" t="s">
        <v>366</v>
      </c>
      <c r="C154" s="227"/>
      <c r="D154" s="240"/>
      <c r="E154" s="191">
        <f t="shared" si="3"/>
        <v>0</v>
      </c>
    </row>
    <row r="155" spans="1:9" ht="15" customHeight="1" thickBot="1">
      <c r="A155" s="18" t="s">
        <v>16</v>
      </c>
      <c r="B155" s="60" t="s">
        <v>368</v>
      </c>
      <c r="C155" s="228">
        <f>+C131+C135+C142+C147+C153+C154</f>
        <v>0</v>
      </c>
      <c r="D155" s="241">
        <f>+D131+D135+D142+D147+D153+D154</f>
        <v>0</v>
      </c>
      <c r="E155" s="222">
        <f>+E131+E135+E142+E147+E153+E154</f>
        <v>0</v>
      </c>
      <c r="F155" s="174"/>
      <c r="G155" s="175"/>
      <c r="H155" s="175"/>
      <c r="I155" s="175"/>
    </row>
    <row r="156" spans="1:5" s="163" customFormat="1" ht="12.75" customHeight="1" thickBot="1">
      <c r="A156" s="106" t="s">
        <v>17</v>
      </c>
      <c r="B156" s="138" t="s">
        <v>367</v>
      </c>
      <c r="C156" s="228">
        <f>+C130+C155</f>
        <v>0</v>
      </c>
      <c r="D156" s="241">
        <f>+D130+D155</f>
        <v>0</v>
      </c>
      <c r="E156" s="222">
        <f>+E130+E155</f>
        <v>0</v>
      </c>
    </row>
    <row r="157" ht="7.5" customHeight="1"/>
    <row r="158" spans="1:5" ht="15.75">
      <c r="A158" s="480" t="s">
        <v>270</v>
      </c>
      <c r="B158" s="480"/>
      <c r="C158" s="480"/>
      <c r="D158" s="480"/>
      <c r="E158" s="480"/>
    </row>
    <row r="159" spans="1:5" ht="15" customHeight="1" thickBot="1">
      <c r="A159" s="472" t="s">
        <v>88</v>
      </c>
      <c r="B159" s="472"/>
      <c r="C159" s="108"/>
      <c r="E159" s="108" t="str">
        <f>E91</f>
        <v>Forintban!</v>
      </c>
    </row>
    <row r="160" spans="1:5" ht="25.5" customHeight="1" thickBot="1">
      <c r="A160" s="18">
        <v>1</v>
      </c>
      <c r="B160" s="23" t="s">
        <v>369</v>
      </c>
      <c r="C160" s="233">
        <f>+C63-C130</f>
        <v>0</v>
      </c>
      <c r="D160" s="150">
        <f>+D63-D130</f>
        <v>0</v>
      </c>
      <c r="E160" s="102">
        <f>+E63-E130</f>
        <v>0</v>
      </c>
    </row>
    <row r="161" spans="1:5" ht="32.25" customHeight="1" thickBot="1">
      <c r="A161" s="18" t="s">
        <v>8</v>
      </c>
      <c r="B161" s="23" t="s">
        <v>375</v>
      </c>
      <c r="C161" s="150">
        <f>+C87-C155</f>
        <v>0</v>
      </c>
      <c r="D161" s="150">
        <f>+D87-D155</f>
        <v>0</v>
      </c>
      <c r="E161" s="102">
        <f>+E87-E155</f>
        <v>0</v>
      </c>
    </row>
  </sheetData>
  <sheetProtection sheet="1"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..............................Önkormányzat
2017. ÉVI KÖLTSÉGVETÉS 
ÁLLAMIGAZGATÁSI FELADATOK MÓDOSÍTOTT MÉRLEGE&amp;10
&amp;R&amp;"Times New Roman CE,Félkövér dőlt"&amp;11 1.4. melléklet </oddHeader>
  </headerFooter>
  <rowBreaks count="2" manualBreakCount="2">
    <brk id="75" max="4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Layout" zoomScaleNormal="130" zoomScaleSheetLayoutView="100" workbookViewId="0" topLeftCell="C2">
      <selection activeCell="J33" sqref="J33"/>
    </sheetView>
  </sheetViews>
  <sheetFormatPr defaultColWidth="9.00390625" defaultRowHeight="12.75"/>
  <cols>
    <col min="1" max="1" width="6.875" style="36" customWidth="1"/>
    <col min="2" max="2" width="48.00390625" style="71" customWidth="1"/>
    <col min="3" max="5" width="15.50390625" style="36" customWidth="1"/>
    <col min="6" max="6" width="55.12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9.75" customHeight="1">
      <c r="B1" s="113" t="s">
        <v>92</v>
      </c>
      <c r="C1" s="114"/>
      <c r="D1" s="114"/>
      <c r="E1" s="114"/>
      <c r="F1" s="114"/>
      <c r="G1" s="114"/>
      <c r="H1" s="114"/>
      <c r="I1" s="114"/>
      <c r="J1" s="488" t="s">
        <v>503</v>
      </c>
    </row>
    <row r="2" spans="7:10" ht="14.25" thickBot="1">
      <c r="G2" s="115"/>
      <c r="H2" s="115"/>
      <c r="I2" s="115" t="str">
        <f>'1.4.sz.mell.'!E2</f>
        <v>Forintban!</v>
      </c>
      <c r="J2" s="488"/>
    </row>
    <row r="3" spans="1:10" ht="18" customHeight="1" thickBot="1">
      <c r="A3" s="486" t="s">
        <v>51</v>
      </c>
      <c r="B3" s="116" t="s">
        <v>39</v>
      </c>
      <c r="C3" s="117"/>
      <c r="D3" s="242"/>
      <c r="E3" s="242"/>
      <c r="F3" s="116" t="s">
        <v>40</v>
      </c>
      <c r="G3" s="118"/>
      <c r="H3" s="249"/>
      <c r="I3" s="250"/>
      <c r="J3" s="488"/>
    </row>
    <row r="4" spans="1:10" s="119" customFormat="1" ht="35.25" customHeight="1" thickBot="1">
      <c r="A4" s="487"/>
      <c r="B4" s="72" t="s">
        <v>44</v>
      </c>
      <c r="C4" s="73" t="str">
        <f>+CONCATENATE('1.1.sz.mell.'!C3," eredeti előirányzat")</f>
        <v>2017. évi eredeti előirányzat</v>
      </c>
      <c r="D4" s="243" t="str">
        <f>+CONCATENATE('1.1.sz.mell.'!C3," 1. sz. módosítás (±)")</f>
        <v>2017. évi 1. sz. módosítás (±)</v>
      </c>
      <c r="E4" s="243" t="str">
        <f>+CONCATENATE(LEFT('1.1.sz.mell.'!C3,4),". …….. Módisítás után")</f>
        <v>2017. …….. Módisítás után</v>
      </c>
      <c r="F4" s="72" t="s">
        <v>44</v>
      </c>
      <c r="G4" s="73" t="str">
        <f>+C4</f>
        <v>2017. évi eredeti előirányzat</v>
      </c>
      <c r="H4" s="73" t="str">
        <f>+D4</f>
        <v>2017. évi 1. sz. módosítás (±)</v>
      </c>
      <c r="I4" s="251" t="str">
        <f>+E4</f>
        <v>2017. …….. Módisítás után</v>
      </c>
      <c r="J4" s="488"/>
    </row>
    <row r="5" spans="1:10" s="123" customFormat="1" ht="12" customHeight="1" thickBot="1">
      <c r="A5" s="120" t="s">
        <v>382</v>
      </c>
      <c r="B5" s="121" t="s">
        <v>383</v>
      </c>
      <c r="C5" s="122" t="s">
        <v>384</v>
      </c>
      <c r="D5" s="244" t="s">
        <v>386</v>
      </c>
      <c r="E5" s="244" t="s">
        <v>483</v>
      </c>
      <c r="F5" s="121" t="s">
        <v>419</v>
      </c>
      <c r="G5" s="122" t="s">
        <v>388</v>
      </c>
      <c r="H5" s="122" t="s">
        <v>389</v>
      </c>
      <c r="I5" s="314" t="s">
        <v>484</v>
      </c>
      <c r="J5" s="488"/>
    </row>
    <row r="6" spans="1:10" ht="12.75" customHeight="1">
      <c r="A6" s="124" t="s">
        <v>7</v>
      </c>
      <c r="B6" s="329" t="s">
        <v>271</v>
      </c>
      <c r="C6" s="331">
        <v>233017496</v>
      </c>
      <c r="D6" s="331">
        <v>8620096</v>
      </c>
      <c r="E6" s="332">
        <f>C6+D6</f>
        <v>241637592</v>
      </c>
      <c r="F6" s="329" t="s">
        <v>45</v>
      </c>
      <c r="G6" s="326">
        <v>199976000</v>
      </c>
      <c r="H6" s="347">
        <v>6433932</v>
      </c>
      <c r="I6" s="348">
        <f>G6+H6</f>
        <v>206409932</v>
      </c>
      <c r="J6" s="488"/>
    </row>
    <row r="7" spans="1:10" ht="12.75" customHeight="1">
      <c r="A7" s="125" t="s">
        <v>8</v>
      </c>
      <c r="B7" s="328" t="s">
        <v>272</v>
      </c>
      <c r="C7" s="333">
        <v>116570000</v>
      </c>
      <c r="D7" s="333">
        <v>5082739</v>
      </c>
      <c r="E7" s="332">
        <f aca="true" t="shared" si="0" ref="E7:E16">C7+D7</f>
        <v>121652739</v>
      </c>
      <c r="F7" s="328" t="s">
        <v>108</v>
      </c>
      <c r="G7" s="327">
        <v>36740000</v>
      </c>
      <c r="H7" s="325">
        <v>1094134</v>
      </c>
      <c r="I7" s="348">
        <f aca="true" t="shared" si="1" ref="I7:I17">G7+H7</f>
        <v>37834134</v>
      </c>
      <c r="J7" s="488"/>
    </row>
    <row r="8" spans="1:10" ht="12.75" customHeight="1">
      <c r="A8" s="125" t="s">
        <v>9</v>
      </c>
      <c r="B8" s="328" t="s">
        <v>293</v>
      </c>
      <c r="C8" s="333">
        <v>9339000</v>
      </c>
      <c r="D8" s="333"/>
      <c r="E8" s="332">
        <f t="shared" si="0"/>
        <v>9339000</v>
      </c>
      <c r="F8" s="328" t="s">
        <v>133</v>
      </c>
      <c r="G8" s="327">
        <v>137656000</v>
      </c>
      <c r="H8" s="325">
        <v>24461783</v>
      </c>
      <c r="I8" s="348">
        <f t="shared" si="1"/>
        <v>162117783</v>
      </c>
      <c r="J8" s="488"/>
    </row>
    <row r="9" spans="1:10" ht="12.75" customHeight="1">
      <c r="A9" s="125" t="s">
        <v>10</v>
      </c>
      <c r="B9" s="328" t="s">
        <v>99</v>
      </c>
      <c r="C9" s="333">
        <v>80000000</v>
      </c>
      <c r="D9" s="333"/>
      <c r="E9" s="332">
        <f t="shared" si="0"/>
        <v>80000000</v>
      </c>
      <c r="F9" s="328" t="s">
        <v>109</v>
      </c>
      <c r="G9" s="327">
        <v>19974000</v>
      </c>
      <c r="H9" s="325"/>
      <c r="I9" s="348">
        <f t="shared" si="1"/>
        <v>19974000</v>
      </c>
      <c r="J9" s="488"/>
    </row>
    <row r="10" spans="1:10" ht="12.75" customHeight="1">
      <c r="A10" s="125" t="s">
        <v>11</v>
      </c>
      <c r="B10" s="330" t="s">
        <v>318</v>
      </c>
      <c r="C10" s="333">
        <v>42789000</v>
      </c>
      <c r="D10" s="333">
        <v>-2151136</v>
      </c>
      <c r="E10" s="332">
        <f t="shared" si="0"/>
        <v>40637864</v>
      </c>
      <c r="F10" s="328" t="s">
        <v>110</v>
      </c>
      <c r="G10" s="327">
        <v>101269000</v>
      </c>
      <c r="H10" s="325">
        <v>7941611</v>
      </c>
      <c r="I10" s="348">
        <f t="shared" si="1"/>
        <v>109210611</v>
      </c>
      <c r="J10" s="488"/>
    </row>
    <row r="11" spans="1:10" ht="12.75" customHeight="1">
      <c r="A11" s="125" t="s">
        <v>12</v>
      </c>
      <c r="B11" s="328" t="s">
        <v>273</v>
      </c>
      <c r="C11" s="334"/>
      <c r="D11" s="334"/>
      <c r="E11" s="332">
        <f t="shared" si="0"/>
        <v>0</v>
      </c>
      <c r="F11" s="328" t="s">
        <v>37</v>
      </c>
      <c r="G11" s="327">
        <v>161036</v>
      </c>
      <c r="H11" s="325">
        <v>682870</v>
      </c>
      <c r="I11" s="348">
        <f t="shared" si="1"/>
        <v>843906</v>
      </c>
      <c r="J11" s="488"/>
    </row>
    <row r="12" spans="1:10" ht="12.75" customHeight="1">
      <c r="A12" s="125" t="s">
        <v>13</v>
      </c>
      <c r="B12" s="328" t="s">
        <v>376</v>
      </c>
      <c r="C12" s="333"/>
      <c r="D12" s="333"/>
      <c r="E12" s="332">
        <f t="shared" si="0"/>
        <v>0</v>
      </c>
      <c r="F12" s="349"/>
      <c r="G12" s="325"/>
      <c r="H12" s="325"/>
      <c r="I12" s="348">
        <f t="shared" si="1"/>
        <v>0</v>
      </c>
      <c r="J12" s="488"/>
    </row>
    <row r="13" spans="1:10" ht="12.75" customHeight="1">
      <c r="A13" s="125" t="s">
        <v>14</v>
      </c>
      <c r="B13" s="30"/>
      <c r="C13" s="333"/>
      <c r="D13" s="333"/>
      <c r="E13" s="332">
        <f t="shared" si="0"/>
        <v>0</v>
      </c>
      <c r="F13" s="30"/>
      <c r="G13" s="109"/>
      <c r="H13" s="109"/>
      <c r="I13" s="292">
        <f t="shared" si="1"/>
        <v>0</v>
      </c>
      <c r="J13" s="488"/>
    </row>
    <row r="14" spans="1:10" ht="12.75" customHeight="1">
      <c r="A14" s="125" t="s">
        <v>15</v>
      </c>
      <c r="B14" s="176"/>
      <c r="C14" s="334"/>
      <c r="D14" s="334"/>
      <c r="E14" s="332">
        <f t="shared" si="0"/>
        <v>0</v>
      </c>
      <c r="F14" s="30"/>
      <c r="G14" s="109"/>
      <c r="H14" s="109"/>
      <c r="I14" s="292">
        <f t="shared" si="1"/>
        <v>0</v>
      </c>
      <c r="J14" s="488"/>
    </row>
    <row r="15" spans="1:10" ht="12.75" customHeight="1">
      <c r="A15" s="125" t="s">
        <v>16</v>
      </c>
      <c r="B15" s="30"/>
      <c r="C15" s="333"/>
      <c r="D15" s="333"/>
      <c r="E15" s="332">
        <f t="shared" si="0"/>
        <v>0</v>
      </c>
      <c r="F15" s="30"/>
      <c r="G15" s="109"/>
      <c r="H15" s="109"/>
      <c r="I15" s="292">
        <f t="shared" si="1"/>
        <v>0</v>
      </c>
      <c r="J15" s="488"/>
    </row>
    <row r="16" spans="1:10" ht="12.75" customHeight="1">
      <c r="A16" s="125" t="s">
        <v>17</v>
      </c>
      <c r="B16" s="30"/>
      <c r="C16" s="333"/>
      <c r="D16" s="333"/>
      <c r="E16" s="332">
        <f t="shared" si="0"/>
        <v>0</v>
      </c>
      <c r="F16" s="30"/>
      <c r="G16" s="109"/>
      <c r="H16" s="109"/>
      <c r="I16" s="292">
        <f t="shared" si="1"/>
        <v>0</v>
      </c>
      <c r="J16" s="488"/>
    </row>
    <row r="17" spans="1:10" ht="12.75" customHeight="1" thickBot="1">
      <c r="A17" s="125" t="s">
        <v>18</v>
      </c>
      <c r="B17" s="38"/>
      <c r="C17" s="335"/>
      <c r="D17" s="335"/>
      <c r="E17" s="336"/>
      <c r="F17" s="30"/>
      <c r="G17" s="110"/>
      <c r="H17" s="110"/>
      <c r="I17" s="292">
        <f t="shared" si="1"/>
        <v>0</v>
      </c>
      <c r="J17" s="488"/>
    </row>
    <row r="18" spans="1:10" ht="21.75" thickBot="1">
      <c r="A18" s="126" t="s">
        <v>19</v>
      </c>
      <c r="B18" s="61" t="s">
        <v>377</v>
      </c>
      <c r="C18" s="337">
        <f>SUM(C6:C17)-C8</f>
        <v>472376496</v>
      </c>
      <c r="D18" s="337">
        <f>SUM(D6:D17)-D8</f>
        <v>11551699</v>
      </c>
      <c r="E18" s="337">
        <f>SUM(E6:E17)-E8</f>
        <v>483928195</v>
      </c>
      <c r="F18" s="61" t="s">
        <v>279</v>
      </c>
      <c r="G18" s="337">
        <f>SUM(G6:G17)</f>
        <v>495776036</v>
      </c>
      <c r="H18" s="337">
        <f>SUM(H6:H17)</f>
        <v>40614330</v>
      </c>
      <c r="I18" s="344">
        <f>SUM(I6:I17)</f>
        <v>536390366</v>
      </c>
      <c r="J18" s="488"/>
    </row>
    <row r="19" spans="1:10" ht="12.75" customHeight="1">
      <c r="A19" s="127" t="s">
        <v>20</v>
      </c>
      <c r="B19" s="128" t="s">
        <v>276</v>
      </c>
      <c r="C19" s="338">
        <f>+C20+C21+C22+C23</f>
        <v>13774629</v>
      </c>
      <c r="D19" s="338">
        <f>+D20+D21+D22+D23</f>
        <v>29062631</v>
      </c>
      <c r="E19" s="338">
        <f>+E20+E21+E22+E23</f>
        <v>42837260</v>
      </c>
      <c r="F19" s="345" t="s">
        <v>116</v>
      </c>
      <c r="G19" s="341"/>
      <c r="H19" s="341"/>
      <c r="I19" s="350">
        <f>G19+H19</f>
        <v>0</v>
      </c>
      <c r="J19" s="488"/>
    </row>
    <row r="20" spans="1:10" ht="12.75" customHeight="1">
      <c r="A20" s="130" t="s">
        <v>21</v>
      </c>
      <c r="B20" s="345" t="s">
        <v>126</v>
      </c>
      <c r="C20" s="333">
        <v>13774629</v>
      </c>
      <c r="D20" s="333">
        <v>29062631</v>
      </c>
      <c r="E20" s="339">
        <f>C20+D20</f>
        <v>42837260</v>
      </c>
      <c r="F20" s="345" t="s">
        <v>278</v>
      </c>
      <c r="G20" s="333"/>
      <c r="H20" s="333">
        <v>50000000</v>
      </c>
      <c r="I20" s="351">
        <f aca="true" t="shared" si="2" ref="I20:I28">G20+H20</f>
        <v>50000000</v>
      </c>
      <c r="J20" s="488"/>
    </row>
    <row r="21" spans="1:10" ht="12.75" customHeight="1">
      <c r="A21" s="130" t="s">
        <v>22</v>
      </c>
      <c r="B21" s="345" t="s">
        <v>127</v>
      </c>
      <c r="C21" s="333"/>
      <c r="D21" s="333"/>
      <c r="E21" s="339">
        <f>C21+D21</f>
        <v>0</v>
      </c>
      <c r="F21" s="345" t="s">
        <v>90</v>
      </c>
      <c r="G21" s="333"/>
      <c r="H21" s="333"/>
      <c r="I21" s="351">
        <f t="shared" si="2"/>
        <v>0</v>
      </c>
      <c r="J21" s="488"/>
    </row>
    <row r="22" spans="1:10" ht="12.75" customHeight="1">
      <c r="A22" s="130" t="s">
        <v>23</v>
      </c>
      <c r="B22" s="345" t="s">
        <v>131</v>
      </c>
      <c r="C22" s="333"/>
      <c r="D22" s="333"/>
      <c r="E22" s="339">
        <f>C22+D22</f>
        <v>0</v>
      </c>
      <c r="F22" s="345" t="s">
        <v>91</v>
      </c>
      <c r="G22" s="333"/>
      <c r="H22" s="333"/>
      <c r="I22" s="351">
        <f t="shared" si="2"/>
        <v>0</v>
      </c>
      <c r="J22" s="488"/>
    </row>
    <row r="23" spans="1:10" ht="12.75" customHeight="1">
      <c r="A23" s="130" t="s">
        <v>24</v>
      </c>
      <c r="B23" s="345" t="s">
        <v>132</v>
      </c>
      <c r="C23" s="333"/>
      <c r="D23" s="333"/>
      <c r="E23" s="339">
        <f>C23+D23</f>
        <v>0</v>
      </c>
      <c r="F23" s="346" t="s">
        <v>134</v>
      </c>
      <c r="G23" s="333"/>
      <c r="H23" s="333"/>
      <c r="I23" s="351">
        <f t="shared" si="2"/>
        <v>0</v>
      </c>
      <c r="J23" s="488"/>
    </row>
    <row r="24" spans="1:10" ht="12.75" customHeight="1">
      <c r="A24" s="130" t="s">
        <v>25</v>
      </c>
      <c r="B24" s="129" t="s">
        <v>277</v>
      </c>
      <c r="C24" s="340">
        <f>+C25+C26</f>
        <v>18000000</v>
      </c>
      <c r="D24" s="340">
        <f>+D25+D26</f>
        <v>50000000</v>
      </c>
      <c r="E24" s="340">
        <f>+E25+E26</f>
        <v>68000000</v>
      </c>
      <c r="F24" s="345" t="s">
        <v>117</v>
      </c>
      <c r="G24" s="333"/>
      <c r="H24" s="333"/>
      <c r="I24" s="351">
        <f t="shared" si="2"/>
        <v>0</v>
      </c>
      <c r="J24" s="488"/>
    </row>
    <row r="25" spans="1:10" ht="12.75" customHeight="1">
      <c r="A25" s="127" t="s">
        <v>26</v>
      </c>
      <c r="B25" s="346" t="s">
        <v>274</v>
      </c>
      <c r="C25" s="341">
        <v>18000000</v>
      </c>
      <c r="D25" s="341">
        <v>50000000</v>
      </c>
      <c r="E25" s="342">
        <f>C25+D25</f>
        <v>68000000</v>
      </c>
      <c r="F25" s="354" t="s">
        <v>359</v>
      </c>
      <c r="G25" s="341"/>
      <c r="H25" s="341"/>
      <c r="I25" s="350">
        <f t="shared" si="2"/>
        <v>0</v>
      </c>
      <c r="J25" s="488"/>
    </row>
    <row r="26" spans="1:10" ht="12.75" customHeight="1">
      <c r="A26" s="130" t="s">
        <v>27</v>
      </c>
      <c r="B26" s="345" t="s">
        <v>275</v>
      </c>
      <c r="C26" s="333"/>
      <c r="D26" s="333"/>
      <c r="E26" s="339">
        <f>C26+D26</f>
        <v>0</v>
      </c>
      <c r="F26" s="345" t="s">
        <v>365</v>
      </c>
      <c r="G26" s="333"/>
      <c r="H26" s="333"/>
      <c r="I26" s="351">
        <f t="shared" si="2"/>
        <v>0</v>
      </c>
      <c r="J26" s="488"/>
    </row>
    <row r="27" spans="1:10" ht="12.75" customHeight="1">
      <c r="A27" s="125" t="s">
        <v>28</v>
      </c>
      <c r="B27" s="345" t="s">
        <v>473</v>
      </c>
      <c r="C27" s="333"/>
      <c r="D27" s="333"/>
      <c r="E27" s="339">
        <f>C27+D27</f>
        <v>0</v>
      </c>
      <c r="F27" s="345" t="s">
        <v>496</v>
      </c>
      <c r="G27" s="352">
        <v>8375089</v>
      </c>
      <c r="H27" s="333"/>
      <c r="I27" s="351">
        <f t="shared" si="2"/>
        <v>8375089</v>
      </c>
      <c r="J27" s="488"/>
    </row>
    <row r="28" spans="1:10" ht="12.75" customHeight="1" thickBot="1">
      <c r="A28" s="147" t="s">
        <v>29</v>
      </c>
      <c r="B28" s="128" t="s">
        <v>232</v>
      </c>
      <c r="C28" s="341"/>
      <c r="D28" s="341"/>
      <c r="E28" s="342">
        <f>C28+D28</f>
        <v>0</v>
      </c>
      <c r="F28" s="177"/>
      <c r="G28" s="341"/>
      <c r="H28" s="341"/>
      <c r="I28" s="350">
        <f t="shared" si="2"/>
        <v>0</v>
      </c>
      <c r="J28" s="488"/>
    </row>
    <row r="29" spans="1:10" ht="24" customHeight="1" thickBot="1">
      <c r="A29" s="126" t="s">
        <v>30</v>
      </c>
      <c r="B29" s="61" t="s">
        <v>378</v>
      </c>
      <c r="C29" s="337">
        <f>+C19+C24+C27+C28</f>
        <v>31774629</v>
      </c>
      <c r="D29" s="337">
        <f>+D19+D24+D27+D28</f>
        <v>79062631</v>
      </c>
      <c r="E29" s="343">
        <f>+E19+E24+E27+E28</f>
        <v>110837260</v>
      </c>
      <c r="F29" s="61" t="s">
        <v>380</v>
      </c>
      <c r="G29" s="337">
        <f>SUM(G19:G28)</f>
        <v>8375089</v>
      </c>
      <c r="H29" s="337">
        <f>SUM(H19:H28)</f>
        <v>50000000</v>
      </c>
      <c r="I29" s="344">
        <f>SUM(I19:I28)</f>
        <v>58375089</v>
      </c>
      <c r="J29" s="488"/>
    </row>
    <row r="30" spans="1:10" ht="13.5" thickBot="1">
      <c r="A30" s="126" t="s">
        <v>31</v>
      </c>
      <c r="B30" s="131" t="s">
        <v>379</v>
      </c>
      <c r="C30" s="337">
        <f>+C18+C29</f>
        <v>504151125</v>
      </c>
      <c r="D30" s="337">
        <f>+D18+D29</f>
        <v>90614330</v>
      </c>
      <c r="E30" s="344">
        <f>+E18+E29</f>
        <v>594765455</v>
      </c>
      <c r="F30" s="131" t="s">
        <v>381</v>
      </c>
      <c r="G30" s="337">
        <f>+G18+G29</f>
        <v>504151125</v>
      </c>
      <c r="H30" s="337">
        <f>+H18+H29</f>
        <v>90614330</v>
      </c>
      <c r="I30" s="344">
        <f>+I18+I29</f>
        <v>594765455</v>
      </c>
      <c r="J30" s="488"/>
    </row>
    <row r="31" spans="1:10" ht="13.5" thickBot="1">
      <c r="A31" s="126" t="s">
        <v>32</v>
      </c>
      <c r="B31" s="131" t="s">
        <v>94</v>
      </c>
      <c r="C31" s="337">
        <f>IF(C18-G18&lt;0,G18-C18,"-")</f>
        <v>23399540</v>
      </c>
      <c r="D31" s="337">
        <f>IF(D18-H18&lt;0,H18-D18,"-")</f>
        <v>29062631</v>
      </c>
      <c r="E31" s="344">
        <f>IF(E18-I18&lt;0,I18-E18,"-")</f>
        <v>52462171</v>
      </c>
      <c r="F31" s="131" t="s">
        <v>95</v>
      </c>
      <c r="G31" s="337" t="str">
        <f>IF(C18-G18&gt;0,C18-G18,"-")</f>
        <v>-</v>
      </c>
      <c r="H31" s="337" t="str">
        <f>IF(D18-H18&gt;0,D18-H18,"-")</f>
        <v>-</v>
      </c>
      <c r="I31" s="344" t="str">
        <f>IF(E18-I18&gt;0,E18-I18,"-")</f>
        <v>-</v>
      </c>
      <c r="J31" s="488"/>
    </row>
    <row r="32" spans="1:10" ht="13.5" thickBot="1">
      <c r="A32" s="126" t="s">
        <v>33</v>
      </c>
      <c r="B32" s="131" t="s">
        <v>494</v>
      </c>
      <c r="C32" s="337" t="str">
        <f>IF(C30-G30&lt;0,G30-C30,"-")</f>
        <v>-</v>
      </c>
      <c r="D32" s="337" t="str">
        <f>IF(D30-H30&lt;0,H30-D30,"-")</f>
        <v>-</v>
      </c>
      <c r="E32" s="337" t="str">
        <f>IF(E30-I30&lt;0,I30-E30,"-")</f>
        <v>-</v>
      </c>
      <c r="F32" s="131" t="s">
        <v>495</v>
      </c>
      <c r="G32" s="337" t="str">
        <f>IF(C30-G30&gt;0,C30-G30,"-")</f>
        <v>-</v>
      </c>
      <c r="H32" s="337" t="str">
        <f>IF(D30-H30&gt;0,D30-H30,"-")</f>
        <v>-</v>
      </c>
      <c r="I32" s="353" t="str">
        <f>IF(E30-I30&gt;0,E30-I30,"-")</f>
        <v>-</v>
      </c>
      <c r="J32" s="488"/>
    </row>
    <row r="33" spans="2:6" ht="18.75">
      <c r="B33" s="489"/>
      <c r="C33" s="489"/>
      <c r="D33" s="489"/>
      <c r="E33" s="489"/>
      <c r="F33" s="489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J1" sqref="J1:J33"/>
    </sheetView>
  </sheetViews>
  <sheetFormatPr defaultColWidth="9.00390625" defaultRowHeight="12.75"/>
  <cols>
    <col min="1" max="1" width="6.875" style="36" customWidth="1"/>
    <col min="2" max="2" width="49.875" style="71" customWidth="1"/>
    <col min="3" max="5" width="15.50390625" style="36" customWidth="1"/>
    <col min="6" max="6" width="49.37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1.5">
      <c r="B1" s="113" t="s">
        <v>93</v>
      </c>
      <c r="C1" s="114"/>
      <c r="D1" s="114"/>
      <c r="E1" s="114"/>
      <c r="F1" s="114"/>
      <c r="G1" s="114"/>
      <c r="H1" s="114"/>
      <c r="I1" s="114"/>
      <c r="J1" s="488" t="s">
        <v>504</v>
      </c>
    </row>
    <row r="2" spans="7:10" ht="14.25" thickBot="1">
      <c r="G2" s="115"/>
      <c r="H2" s="115"/>
      <c r="I2" s="115" t="str">
        <f>'2.1.sz.mell  '!I2</f>
        <v>Forintban!</v>
      </c>
      <c r="J2" s="488"/>
    </row>
    <row r="3" spans="1:10" ht="13.5" customHeight="1" thickBot="1">
      <c r="A3" s="486" t="s">
        <v>51</v>
      </c>
      <c r="B3" s="435" t="s">
        <v>39</v>
      </c>
      <c r="C3" s="436"/>
      <c r="D3" s="437"/>
      <c r="E3" s="437"/>
      <c r="F3" s="435" t="s">
        <v>40</v>
      </c>
      <c r="G3" s="438"/>
      <c r="H3" s="439"/>
      <c r="I3" s="440"/>
      <c r="J3" s="488"/>
    </row>
    <row r="4" spans="1:10" s="119" customFormat="1" ht="24.75" thickBot="1">
      <c r="A4" s="487"/>
      <c r="B4" s="441" t="s">
        <v>44</v>
      </c>
      <c r="C4" s="442" t="str">
        <f>+CONCATENATE('1.1.sz.mell.'!C3," eredeti előirányzat")</f>
        <v>2017. évi eredeti előirányzat</v>
      </c>
      <c r="D4" s="443" t="str">
        <f>+CONCATENATE('1.1.sz.mell.'!C3," 1. sz. módosítás (±)")</f>
        <v>2017. évi 1. sz. módosítás (±)</v>
      </c>
      <c r="E4" s="443" t="str">
        <f>+CONCATENATE(LEFT('1.1.sz.mell.'!C3,4),". …….. Módisítás után")</f>
        <v>2017. …….. Módisítás után</v>
      </c>
      <c r="F4" s="441" t="s">
        <v>44</v>
      </c>
      <c r="G4" s="442" t="str">
        <f>+C4</f>
        <v>2017. évi eredeti előirányzat</v>
      </c>
      <c r="H4" s="442" t="str">
        <f>+D4</f>
        <v>2017. évi 1. sz. módosítás (±)</v>
      </c>
      <c r="I4" s="444" t="str">
        <f>+E4</f>
        <v>2017. …….. Módisítás után</v>
      </c>
      <c r="J4" s="488"/>
    </row>
    <row r="5" spans="1:10" s="119" customFormat="1" ht="13.5" thickBot="1">
      <c r="A5" s="120" t="s">
        <v>382</v>
      </c>
      <c r="B5" s="441" t="s">
        <v>383</v>
      </c>
      <c r="C5" s="442" t="s">
        <v>384</v>
      </c>
      <c r="D5" s="443" t="s">
        <v>386</v>
      </c>
      <c r="E5" s="443" t="s">
        <v>483</v>
      </c>
      <c r="F5" s="441" t="s">
        <v>419</v>
      </c>
      <c r="G5" s="442" t="s">
        <v>388</v>
      </c>
      <c r="H5" s="442" t="s">
        <v>389</v>
      </c>
      <c r="I5" s="445" t="s">
        <v>484</v>
      </c>
      <c r="J5" s="488"/>
    </row>
    <row r="6" spans="1:10" ht="12.75" customHeight="1">
      <c r="A6" s="124" t="s">
        <v>7</v>
      </c>
      <c r="B6" s="354" t="s">
        <v>280</v>
      </c>
      <c r="C6" s="331">
        <f>SUM(C7)</f>
        <v>311520127</v>
      </c>
      <c r="D6" s="331">
        <f>SUM(D7)</f>
        <v>520048839</v>
      </c>
      <c r="E6" s="332">
        <f>C6+D6</f>
        <v>831568966</v>
      </c>
      <c r="F6" s="354" t="s">
        <v>128</v>
      </c>
      <c r="G6" s="465">
        <v>162558000</v>
      </c>
      <c r="H6" s="423">
        <v>530684693</v>
      </c>
      <c r="I6" s="424">
        <f>G6+H6</f>
        <v>693242693</v>
      </c>
      <c r="J6" s="488"/>
    </row>
    <row r="7" spans="1:10" ht="12.75">
      <c r="A7" s="125" t="s">
        <v>8</v>
      </c>
      <c r="B7" s="345" t="s">
        <v>281</v>
      </c>
      <c r="C7" s="333">
        <v>311520127</v>
      </c>
      <c r="D7" s="333">
        <v>520048839</v>
      </c>
      <c r="E7" s="332">
        <f aca="true" t="shared" si="0" ref="E7:E16">C7+D7</f>
        <v>831568966</v>
      </c>
      <c r="F7" s="345" t="s">
        <v>286</v>
      </c>
      <c r="G7" s="352">
        <v>138013519</v>
      </c>
      <c r="H7" s="333">
        <v>488205376</v>
      </c>
      <c r="I7" s="351">
        <f aca="true" t="shared" si="1" ref="I7:I29">G7+H7</f>
        <v>626218895</v>
      </c>
      <c r="J7" s="488"/>
    </row>
    <row r="8" spans="1:10" ht="12.75" customHeight="1">
      <c r="A8" s="125" t="s">
        <v>9</v>
      </c>
      <c r="B8" s="345" t="s">
        <v>3</v>
      </c>
      <c r="C8" s="333"/>
      <c r="D8" s="333"/>
      <c r="E8" s="332">
        <f t="shared" si="0"/>
        <v>0</v>
      </c>
      <c r="F8" s="345" t="s">
        <v>112</v>
      </c>
      <c r="G8" s="352">
        <v>198651000</v>
      </c>
      <c r="H8" s="333">
        <v>22472440</v>
      </c>
      <c r="I8" s="351">
        <f t="shared" si="1"/>
        <v>221123440</v>
      </c>
      <c r="J8" s="488"/>
    </row>
    <row r="9" spans="1:10" ht="12.75" customHeight="1">
      <c r="A9" s="125" t="s">
        <v>10</v>
      </c>
      <c r="B9" s="345" t="s">
        <v>282</v>
      </c>
      <c r="C9" s="333">
        <v>5000000</v>
      </c>
      <c r="D9" s="333">
        <v>500000</v>
      </c>
      <c r="E9" s="332">
        <f t="shared" si="0"/>
        <v>5500000</v>
      </c>
      <c r="F9" s="345" t="s">
        <v>287</v>
      </c>
      <c r="G9" s="352">
        <v>191551558</v>
      </c>
      <c r="H9" s="333"/>
      <c r="I9" s="351">
        <f t="shared" si="1"/>
        <v>191551558</v>
      </c>
      <c r="J9" s="488"/>
    </row>
    <row r="10" spans="1:10" ht="12.75" customHeight="1">
      <c r="A10" s="125" t="s">
        <v>11</v>
      </c>
      <c r="B10" s="345" t="s">
        <v>283</v>
      </c>
      <c r="C10" s="333"/>
      <c r="D10" s="333"/>
      <c r="E10" s="332">
        <f t="shared" si="0"/>
        <v>0</v>
      </c>
      <c r="F10" s="345" t="s">
        <v>130</v>
      </c>
      <c r="G10" s="352">
        <v>2500000</v>
      </c>
      <c r="H10" s="333">
        <v>500000</v>
      </c>
      <c r="I10" s="351">
        <f t="shared" si="1"/>
        <v>3000000</v>
      </c>
      <c r="J10" s="488"/>
    </row>
    <row r="11" spans="1:10" ht="12.75" customHeight="1">
      <c r="A11" s="125" t="s">
        <v>12</v>
      </c>
      <c r="B11" s="345" t="s">
        <v>284</v>
      </c>
      <c r="C11" s="334"/>
      <c r="D11" s="334"/>
      <c r="E11" s="332">
        <f t="shared" si="0"/>
        <v>0</v>
      </c>
      <c r="F11" s="425"/>
      <c r="G11" s="448"/>
      <c r="H11" s="448"/>
      <c r="I11" s="449">
        <f t="shared" si="1"/>
        <v>0</v>
      </c>
      <c r="J11" s="488"/>
    </row>
    <row r="12" spans="1:10" ht="12.75" customHeight="1">
      <c r="A12" s="125" t="s">
        <v>13</v>
      </c>
      <c r="B12" s="426"/>
      <c r="C12" s="448"/>
      <c r="D12" s="448"/>
      <c r="E12" s="447">
        <f t="shared" si="0"/>
        <v>0</v>
      </c>
      <c r="F12" s="451"/>
      <c r="G12" s="448"/>
      <c r="H12" s="448"/>
      <c r="I12" s="449">
        <f t="shared" si="1"/>
        <v>0</v>
      </c>
      <c r="J12" s="488"/>
    </row>
    <row r="13" spans="1:10" ht="12.75" customHeight="1">
      <c r="A13" s="125" t="s">
        <v>14</v>
      </c>
      <c r="B13" s="426"/>
      <c r="C13" s="448"/>
      <c r="D13" s="448"/>
      <c r="E13" s="447">
        <f t="shared" si="0"/>
        <v>0</v>
      </c>
      <c r="F13" s="451"/>
      <c r="G13" s="448"/>
      <c r="H13" s="448"/>
      <c r="I13" s="449">
        <f t="shared" si="1"/>
        <v>0</v>
      </c>
      <c r="J13" s="488"/>
    </row>
    <row r="14" spans="1:10" ht="12.75" customHeight="1">
      <c r="A14" s="125" t="s">
        <v>15</v>
      </c>
      <c r="B14" s="427"/>
      <c r="C14" s="450"/>
      <c r="D14" s="450"/>
      <c r="E14" s="447">
        <f t="shared" si="0"/>
        <v>0</v>
      </c>
      <c r="F14" s="451"/>
      <c r="G14" s="448"/>
      <c r="H14" s="448"/>
      <c r="I14" s="449">
        <f t="shared" si="1"/>
        <v>0</v>
      </c>
      <c r="J14" s="488"/>
    </row>
    <row r="15" spans="1:10" ht="12.75">
      <c r="A15" s="125" t="s">
        <v>16</v>
      </c>
      <c r="B15" s="426"/>
      <c r="C15" s="450"/>
      <c r="D15" s="450"/>
      <c r="E15" s="447">
        <f t="shared" si="0"/>
        <v>0</v>
      </c>
      <c r="F15" s="451"/>
      <c r="G15" s="448"/>
      <c r="H15" s="448"/>
      <c r="I15" s="449">
        <f t="shared" si="1"/>
        <v>0</v>
      </c>
      <c r="J15" s="488"/>
    </row>
    <row r="16" spans="1:10" ht="12.75" customHeight="1" thickBot="1">
      <c r="A16" s="147" t="s">
        <v>17</v>
      </c>
      <c r="B16" s="453"/>
      <c r="C16" s="454"/>
      <c r="D16" s="454"/>
      <c r="E16" s="447">
        <f t="shared" si="0"/>
        <v>0</v>
      </c>
      <c r="F16" s="148" t="s">
        <v>37</v>
      </c>
      <c r="G16" s="464">
        <v>700498</v>
      </c>
      <c r="H16" s="455"/>
      <c r="I16" s="456">
        <f t="shared" si="1"/>
        <v>700498</v>
      </c>
      <c r="J16" s="488"/>
    </row>
    <row r="17" spans="1:10" ht="15.75" customHeight="1" thickBot="1">
      <c r="A17" s="126" t="s">
        <v>18</v>
      </c>
      <c r="B17" s="457" t="s">
        <v>294</v>
      </c>
      <c r="C17" s="315">
        <f>+C6+C8+C9+C11+C12+C13+C14+C15+C16</f>
        <v>316520127</v>
      </c>
      <c r="D17" s="315">
        <f>+D6+D8+D9+D11+D12+D13+D14+D15+D16</f>
        <v>520548839</v>
      </c>
      <c r="E17" s="315">
        <f>+E6+E8+E9+E11+E12+E13+E14+E15+E16</f>
        <v>837068966</v>
      </c>
      <c r="F17" s="457" t="s">
        <v>295</v>
      </c>
      <c r="G17" s="315">
        <f>+G6+G8+G10+G11+G12+G13+G14+G15+G16</f>
        <v>364409498</v>
      </c>
      <c r="H17" s="315">
        <f>+H6+H8+H10+H11+H12+H13+H14+H15+H16</f>
        <v>553657133</v>
      </c>
      <c r="I17" s="316">
        <f>+I6+I8+I10+I11+I12+I13+I14+I15+I16</f>
        <v>918066631</v>
      </c>
      <c r="J17" s="488"/>
    </row>
    <row r="18" spans="1:10" ht="12.75" customHeight="1">
      <c r="A18" s="124" t="s">
        <v>19</v>
      </c>
      <c r="B18" s="428" t="s">
        <v>146</v>
      </c>
      <c r="C18" s="458">
        <f>+C19+C20+C21+C22+C23</f>
        <v>37889371</v>
      </c>
      <c r="D18" s="458">
        <f>+D19+D20+D21+D22+D23</f>
        <v>33108294</v>
      </c>
      <c r="E18" s="458">
        <f>+E19+E20+E21+E22+E23</f>
        <v>70997665</v>
      </c>
      <c r="F18" s="345" t="s">
        <v>116</v>
      </c>
      <c r="G18" s="446"/>
      <c r="H18" s="446"/>
      <c r="I18" s="459">
        <f t="shared" si="1"/>
        <v>0</v>
      </c>
      <c r="J18" s="488"/>
    </row>
    <row r="19" spans="1:10" ht="12.75" customHeight="1">
      <c r="A19" s="125" t="s">
        <v>20</v>
      </c>
      <c r="B19" s="429" t="s">
        <v>135</v>
      </c>
      <c r="C19" s="51">
        <v>37889371</v>
      </c>
      <c r="D19" s="448">
        <v>33108294</v>
      </c>
      <c r="E19" s="460">
        <f aca="true" t="shared" si="2" ref="E19:E29">C19+D19</f>
        <v>70997665</v>
      </c>
      <c r="F19" s="345" t="s">
        <v>119</v>
      </c>
      <c r="G19" s="448"/>
      <c r="H19" s="448"/>
      <c r="I19" s="449">
        <f t="shared" si="1"/>
        <v>0</v>
      </c>
      <c r="J19" s="488"/>
    </row>
    <row r="20" spans="1:10" ht="12.75" customHeight="1">
      <c r="A20" s="124" t="s">
        <v>21</v>
      </c>
      <c r="B20" s="429" t="s">
        <v>136</v>
      </c>
      <c r="C20" s="448"/>
      <c r="D20" s="448"/>
      <c r="E20" s="460">
        <f t="shared" si="2"/>
        <v>0</v>
      </c>
      <c r="F20" s="345" t="s">
        <v>90</v>
      </c>
      <c r="G20" s="448"/>
      <c r="H20" s="448"/>
      <c r="I20" s="449">
        <f t="shared" si="1"/>
        <v>0</v>
      </c>
      <c r="J20" s="488"/>
    </row>
    <row r="21" spans="1:10" ht="12.75" customHeight="1">
      <c r="A21" s="125" t="s">
        <v>22</v>
      </c>
      <c r="B21" s="429" t="s">
        <v>137</v>
      </c>
      <c r="C21" s="448"/>
      <c r="D21" s="448"/>
      <c r="E21" s="460">
        <f t="shared" si="2"/>
        <v>0</v>
      </c>
      <c r="F21" s="345" t="s">
        <v>91</v>
      </c>
      <c r="G21" s="448"/>
      <c r="H21" s="448"/>
      <c r="I21" s="449">
        <f t="shared" si="1"/>
        <v>0</v>
      </c>
      <c r="J21" s="488"/>
    </row>
    <row r="22" spans="1:10" ht="12.75" customHeight="1">
      <c r="A22" s="124" t="s">
        <v>23</v>
      </c>
      <c r="B22" s="429" t="s">
        <v>138</v>
      </c>
      <c r="C22" s="448"/>
      <c r="D22" s="448"/>
      <c r="E22" s="460">
        <f t="shared" si="2"/>
        <v>0</v>
      </c>
      <c r="F22" s="346" t="s">
        <v>134</v>
      </c>
      <c r="G22" s="448"/>
      <c r="H22" s="448"/>
      <c r="I22" s="449">
        <f t="shared" si="1"/>
        <v>0</v>
      </c>
      <c r="J22" s="488"/>
    </row>
    <row r="23" spans="1:10" ht="12.75" customHeight="1">
      <c r="A23" s="125" t="s">
        <v>24</v>
      </c>
      <c r="B23" s="430" t="s">
        <v>139</v>
      </c>
      <c r="C23" s="448"/>
      <c r="D23" s="448"/>
      <c r="E23" s="460">
        <f t="shared" si="2"/>
        <v>0</v>
      </c>
      <c r="F23" s="345" t="s">
        <v>120</v>
      </c>
      <c r="G23" s="448"/>
      <c r="H23" s="448"/>
      <c r="I23" s="449">
        <f t="shared" si="1"/>
        <v>0</v>
      </c>
      <c r="J23" s="488"/>
    </row>
    <row r="24" spans="1:10" ht="12.75" customHeight="1">
      <c r="A24" s="124" t="s">
        <v>25</v>
      </c>
      <c r="B24" s="431" t="s">
        <v>140</v>
      </c>
      <c r="C24" s="461">
        <f>+C25+C26+C27+C28+C29</f>
        <v>10000000</v>
      </c>
      <c r="D24" s="461">
        <f>+D25+D26+D27+D28+D29</f>
        <v>0</v>
      </c>
      <c r="E24" s="461">
        <f>+E25+E26+E27+E28+E29</f>
        <v>10000000</v>
      </c>
      <c r="F24" s="354" t="s">
        <v>118</v>
      </c>
      <c r="G24" s="448"/>
      <c r="H24" s="448"/>
      <c r="I24" s="449">
        <f t="shared" si="1"/>
        <v>0</v>
      </c>
      <c r="J24" s="488"/>
    </row>
    <row r="25" spans="1:10" ht="12.75" customHeight="1">
      <c r="A25" s="125" t="s">
        <v>26</v>
      </c>
      <c r="B25" s="430" t="s">
        <v>141</v>
      </c>
      <c r="C25" s="51">
        <v>10000000</v>
      </c>
      <c r="D25" s="448"/>
      <c r="E25" s="460">
        <f t="shared" si="2"/>
        <v>10000000</v>
      </c>
      <c r="F25" s="354" t="s">
        <v>288</v>
      </c>
      <c r="G25" s="448"/>
      <c r="H25" s="448"/>
      <c r="I25" s="449">
        <f t="shared" si="1"/>
        <v>0</v>
      </c>
      <c r="J25" s="488"/>
    </row>
    <row r="26" spans="1:10" ht="12.75" customHeight="1">
      <c r="A26" s="124" t="s">
        <v>27</v>
      </c>
      <c r="B26" s="430" t="s">
        <v>142</v>
      </c>
      <c r="C26" s="448"/>
      <c r="D26" s="448"/>
      <c r="E26" s="460">
        <f t="shared" si="2"/>
        <v>0</v>
      </c>
      <c r="F26" s="432"/>
      <c r="G26" s="448"/>
      <c r="H26" s="448"/>
      <c r="I26" s="449">
        <f t="shared" si="1"/>
        <v>0</v>
      </c>
      <c r="J26" s="488"/>
    </row>
    <row r="27" spans="1:10" ht="12.75" customHeight="1">
      <c r="A27" s="125" t="s">
        <v>28</v>
      </c>
      <c r="B27" s="429" t="s">
        <v>143</v>
      </c>
      <c r="C27" s="448"/>
      <c r="D27" s="448"/>
      <c r="E27" s="460">
        <f t="shared" si="2"/>
        <v>0</v>
      </c>
      <c r="F27" s="432"/>
      <c r="G27" s="448"/>
      <c r="H27" s="448"/>
      <c r="I27" s="449">
        <f t="shared" si="1"/>
        <v>0</v>
      </c>
      <c r="J27" s="488"/>
    </row>
    <row r="28" spans="1:10" ht="12.75" customHeight="1">
      <c r="A28" s="124" t="s">
        <v>29</v>
      </c>
      <c r="B28" s="433" t="s">
        <v>144</v>
      </c>
      <c r="C28" s="448"/>
      <c r="D28" s="448"/>
      <c r="E28" s="460">
        <f t="shared" si="2"/>
        <v>0</v>
      </c>
      <c r="F28" s="452"/>
      <c r="G28" s="448"/>
      <c r="H28" s="448"/>
      <c r="I28" s="449">
        <f t="shared" si="1"/>
        <v>0</v>
      </c>
      <c r="J28" s="488"/>
    </row>
    <row r="29" spans="1:10" ht="12.75" customHeight="1" thickBot="1">
      <c r="A29" s="125" t="s">
        <v>30</v>
      </c>
      <c r="B29" s="434" t="s">
        <v>145</v>
      </c>
      <c r="C29" s="448"/>
      <c r="D29" s="448"/>
      <c r="E29" s="460">
        <f t="shared" si="2"/>
        <v>0</v>
      </c>
      <c r="F29" s="462"/>
      <c r="G29" s="448"/>
      <c r="H29" s="448"/>
      <c r="I29" s="449">
        <f t="shared" si="1"/>
        <v>0</v>
      </c>
      <c r="J29" s="488"/>
    </row>
    <row r="30" spans="1:10" ht="21.75" customHeight="1" thickBot="1">
      <c r="A30" s="126" t="s">
        <v>31</v>
      </c>
      <c r="B30" s="457" t="s">
        <v>285</v>
      </c>
      <c r="C30" s="315">
        <f>+C18+C24</f>
        <v>47889371</v>
      </c>
      <c r="D30" s="315">
        <f>+D18+D24</f>
        <v>33108294</v>
      </c>
      <c r="E30" s="315">
        <f>+E18+E24</f>
        <v>80997665</v>
      </c>
      <c r="F30" s="457" t="s">
        <v>289</v>
      </c>
      <c r="G30" s="315">
        <f>SUM(G18:G29)</f>
        <v>0</v>
      </c>
      <c r="H30" s="315">
        <f>SUM(H18:H29)</f>
        <v>0</v>
      </c>
      <c r="I30" s="316">
        <f>SUM(I18:I29)</f>
        <v>0</v>
      </c>
      <c r="J30" s="488"/>
    </row>
    <row r="31" spans="1:10" ht="13.5" thickBot="1">
      <c r="A31" s="126" t="s">
        <v>32</v>
      </c>
      <c r="B31" s="457" t="s">
        <v>290</v>
      </c>
      <c r="C31" s="315">
        <f>+C17+C30</f>
        <v>364409498</v>
      </c>
      <c r="D31" s="315">
        <f>+D17+D30</f>
        <v>553657133</v>
      </c>
      <c r="E31" s="316">
        <f>+E17+E30</f>
        <v>918066631</v>
      </c>
      <c r="F31" s="457" t="s">
        <v>291</v>
      </c>
      <c r="G31" s="315">
        <f>+G17+G30</f>
        <v>364409498</v>
      </c>
      <c r="H31" s="315">
        <f>+H17+H30</f>
        <v>553657133</v>
      </c>
      <c r="I31" s="316">
        <f>+I17+I30</f>
        <v>918066631</v>
      </c>
      <c r="J31" s="488"/>
    </row>
    <row r="32" spans="1:10" ht="13.5" thickBot="1">
      <c r="A32" s="126" t="s">
        <v>33</v>
      </c>
      <c r="B32" s="457" t="s">
        <v>94</v>
      </c>
      <c r="C32" s="315">
        <f>IF(C17-G17&lt;0,G17-C17,"-")</f>
        <v>47889371</v>
      </c>
      <c r="D32" s="315">
        <f>IF(D17-H17&lt;0,H17-D17,"-")</f>
        <v>33108294</v>
      </c>
      <c r="E32" s="316">
        <f>IF(E17-I17&lt;0,I17-E17,"-")</f>
        <v>80997665</v>
      </c>
      <c r="F32" s="457" t="s">
        <v>95</v>
      </c>
      <c r="G32" s="315" t="str">
        <f>IF(C17-G17&gt;0,C17-G17,"-")</f>
        <v>-</v>
      </c>
      <c r="H32" s="315" t="str">
        <f>IF(D17-H17&gt;0,D17-H17,"-")</f>
        <v>-</v>
      </c>
      <c r="I32" s="316" t="str">
        <f>IF(E17-I17&gt;0,E17-I17,"-")</f>
        <v>-</v>
      </c>
      <c r="J32" s="488"/>
    </row>
    <row r="33" spans="1:10" ht="13.5" thickBot="1">
      <c r="A33" s="126" t="s">
        <v>34</v>
      </c>
      <c r="B33" s="457" t="s">
        <v>494</v>
      </c>
      <c r="C33" s="315" t="str">
        <f>IF(C31-G31&lt;0,G31-C31,"-")</f>
        <v>-</v>
      </c>
      <c r="D33" s="315" t="str">
        <f>IF(D31-H31&lt;0,H31-D31,"-")</f>
        <v>-</v>
      </c>
      <c r="E33" s="315" t="str">
        <f>IF(E31-I31&lt;0,I31-E31,"-")</f>
        <v>-</v>
      </c>
      <c r="F33" s="457" t="s">
        <v>495</v>
      </c>
      <c r="G33" s="315" t="str">
        <f>IF(C31-G31&gt;0,C31-G31,"-")</f>
        <v>-</v>
      </c>
      <c r="H33" s="315" t="str">
        <f>IF(D31-H31&gt;0,D31-H31,"-")</f>
        <v>-</v>
      </c>
      <c r="I33" s="317" t="str">
        <f>IF(E31-I31&gt;0,E31-I31,"-")</f>
        <v>-</v>
      </c>
      <c r="J33" s="488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55" t="s">
        <v>482</v>
      </c>
      <c r="B1" s="80"/>
      <c r="C1" s="80"/>
      <c r="D1" s="80"/>
      <c r="E1" s="256" t="s">
        <v>89</v>
      </c>
    </row>
    <row r="2" spans="1:5" ht="12.75">
      <c r="A2" s="80"/>
      <c r="B2" s="80"/>
      <c r="C2" s="80"/>
      <c r="D2" s="80"/>
      <c r="E2" s="80"/>
    </row>
    <row r="3" spans="1:5" ht="12.75">
      <c r="A3" s="257"/>
      <c r="B3" s="258"/>
      <c r="C3" s="257"/>
      <c r="D3" s="259"/>
      <c r="E3" s="258"/>
    </row>
    <row r="4" spans="1:5" ht="15.75">
      <c r="A4" s="82" t="str">
        <f>+ÖSSZEFÜGGÉSEK!A6</f>
        <v>2017. évi eredeti előirányzat BEVÉTELEK</v>
      </c>
      <c r="B4" s="260"/>
      <c r="C4" s="261"/>
      <c r="D4" s="259"/>
      <c r="E4" s="258"/>
    </row>
    <row r="5" spans="1:5" ht="12.75">
      <c r="A5" s="257"/>
      <c r="B5" s="258"/>
      <c r="C5" s="257"/>
      <c r="D5" s="259"/>
      <c r="E5" s="258"/>
    </row>
    <row r="6" spans="1:5" ht="12.75">
      <c r="A6" s="257" t="s">
        <v>442</v>
      </c>
      <c r="B6" s="258">
        <f>+'1.1.sz.mell.'!C63</f>
        <v>788896623</v>
      </c>
      <c r="C6" s="257" t="s">
        <v>420</v>
      </c>
      <c r="D6" s="259">
        <f>+'2.1.sz.mell  '!C18+'2.2.sz.mell  '!C17</f>
        <v>788896623</v>
      </c>
      <c r="E6" s="258">
        <f>+B6-D6</f>
        <v>0</v>
      </c>
    </row>
    <row r="7" spans="1:5" ht="12.75">
      <c r="A7" s="257" t="s">
        <v>458</v>
      </c>
      <c r="B7" s="258">
        <f>+'1.1.sz.mell.'!C87</f>
        <v>79664000</v>
      </c>
      <c r="C7" s="257" t="s">
        <v>426</v>
      </c>
      <c r="D7" s="259">
        <f>+'2.1.sz.mell  '!C29+'2.2.sz.mell  '!C30</f>
        <v>79664000</v>
      </c>
      <c r="E7" s="258">
        <f>+B7-D7</f>
        <v>0</v>
      </c>
    </row>
    <row r="8" spans="1:5" ht="12.75">
      <c r="A8" s="257" t="s">
        <v>459</v>
      </c>
      <c r="B8" s="258">
        <f>+'1.1.sz.mell.'!C88</f>
        <v>868560623</v>
      </c>
      <c r="C8" s="257" t="s">
        <v>427</v>
      </c>
      <c r="D8" s="259">
        <f>+'2.1.sz.mell  '!C30+'2.2.sz.mell  '!C31</f>
        <v>868560623</v>
      </c>
      <c r="E8" s="258">
        <f>+B8-D8</f>
        <v>0</v>
      </c>
    </row>
    <row r="9" spans="1:5" ht="12.75">
      <c r="A9" s="257"/>
      <c r="B9" s="258"/>
      <c r="C9" s="257"/>
      <c r="D9" s="259"/>
      <c r="E9" s="258"/>
    </row>
    <row r="10" spans="1:5" ht="15.75">
      <c r="A10" s="82" t="str">
        <f>+ÖSSZEFÜGGÉSEK!A13</f>
        <v>2017. évi előirányzat módosítások BEVÉTELEK</v>
      </c>
      <c r="B10" s="260"/>
      <c r="C10" s="261"/>
      <c r="D10" s="259"/>
      <c r="E10" s="258"/>
    </row>
    <row r="11" spans="1:5" ht="12.75">
      <c r="A11" s="257"/>
      <c r="B11" s="258"/>
      <c r="C11" s="257"/>
      <c r="D11" s="259"/>
      <c r="E11" s="258"/>
    </row>
    <row r="12" spans="1:5" ht="12.75">
      <c r="A12" s="257" t="s">
        <v>443</v>
      </c>
      <c r="B12" s="258">
        <f>+'1.1.sz.mell.'!D63</f>
        <v>532100538</v>
      </c>
      <c r="C12" s="257" t="s">
        <v>421</v>
      </c>
      <c r="D12" s="259">
        <f>+'2.1.sz.mell  '!D18+'2.2.sz.mell  '!D17</f>
        <v>532100538</v>
      </c>
      <c r="E12" s="258">
        <f>+B12-D12</f>
        <v>0</v>
      </c>
    </row>
    <row r="13" spans="1:5" ht="12.75">
      <c r="A13" s="257" t="s">
        <v>444</v>
      </c>
      <c r="B13" s="258">
        <f>+'1.1.sz.mell.'!D87</f>
        <v>112170925</v>
      </c>
      <c r="C13" s="257" t="s">
        <v>428</v>
      </c>
      <c r="D13" s="259">
        <f>+'2.1.sz.mell  '!D29+'2.2.sz.mell  '!D30</f>
        <v>112170925</v>
      </c>
      <c r="E13" s="258">
        <f>+B13-D13</f>
        <v>0</v>
      </c>
    </row>
    <row r="14" spans="1:5" ht="12.75">
      <c r="A14" s="257" t="s">
        <v>445</v>
      </c>
      <c r="B14" s="258">
        <f>+'1.1.sz.mell.'!D88</f>
        <v>644271463</v>
      </c>
      <c r="C14" s="257" t="s">
        <v>429</v>
      </c>
      <c r="D14" s="259">
        <f>+'2.1.sz.mell  '!D30+'2.2.sz.mell  '!D31</f>
        <v>644271463</v>
      </c>
      <c r="E14" s="258">
        <f>+B14-D14</f>
        <v>0</v>
      </c>
    </row>
    <row r="15" spans="1:5" ht="12.75">
      <c r="A15" s="257"/>
      <c r="B15" s="258"/>
      <c r="C15" s="257"/>
      <c r="D15" s="259"/>
      <c r="E15" s="258"/>
    </row>
    <row r="16" spans="1:5" ht="14.25">
      <c r="A16" s="262" t="str">
        <f>+ÖSSZEFÜGGÉSEK!A19</f>
        <v>2017. módosítás utáni módosított előrirányzatok BEVÉTELEK</v>
      </c>
      <c r="B16" s="81"/>
      <c r="C16" s="261"/>
      <c r="D16" s="259"/>
      <c r="E16" s="258"/>
    </row>
    <row r="17" spans="1:5" ht="12.75">
      <c r="A17" s="257"/>
      <c r="B17" s="258"/>
      <c r="C17" s="257"/>
      <c r="D17" s="259"/>
      <c r="E17" s="258"/>
    </row>
    <row r="18" spans="1:5" ht="12.75">
      <c r="A18" s="257" t="s">
        <v>446</v>
      </c>
      <c r="B18" s="258">
        <f>+'1.1.sz.mell.'!E63</f>
        <v>1320997161</v>
      </c>
      <c r="C18" s="257" t="s">
        <v>422</v>
      </c>
      <c r="D18" s="259">
        <f>+'2.1.sz.mell  '!E18+'2.2.sz.mell  '!E17</f>
        <v>1320997161</v>
      </c>
      <c r="E18" s="258">
        <f>+B18-D18</f>
        <v>0</v>
      </c>
    </row>
    <row r="19" spans="1:5" ht="12.75">
      <c r="A19" s="257" t="s">
        <v>447</v>
      </c>
      <c r="B19" s="258">
        <f>+'1.1.sz.mell.'!E87</f>
        <v>191834925</v>
      </c>
      <c r="C19" s="257" t="s">
        <v>430</v>
      </c>
      <c r="D19" s="259">
        <f>+'2.1.sz.mell  '!E29+'2.2.sz.mell  '!E30</f>
        <v>191834925</v>
      </c>
      <c r="E19" s="258">
        <f>+B19-D19</f>
        <v>0</v>
      </c>
    </row>
    <row r="20" spans="1:5" ht="12.75">
      <c r="A20" s="257" t="s">
        <v>448</v>
      </c>
      <c r="B20" s="258">
        <f>+'1.1.sz.mell.'!E88</f>
        <v>1512832086</v>
      </c>
      <c r="C20" s="257" t="s">
        <v>431</v>
      </c>
      <c r="D20" s="259">
        <f>+'2.1.sz.mell  '!E30+'2.2.sz.mell  '!E31</f>
        <v>1512832086</v>
      </c>
      <c r="E20" s="258">
        <f>+B20-D20</f>
        <v>0</v>
      </c>
    </row>
    <row r="21" spans="1:5" ht="12.75">
      <c r="A21" s="257"/>
      <c r="B21" s="258"/>
      <c r="C21" s="257"/>
      <c r="D21" s="259"/>
      <c r="E21" s="258"/>
    </row>
    <row r="22" spans="1:5" ht="15.75">
      <c r="A22" s="82" t="str">
        <f>+ÖSSZEFÜGGÉSEK!A25</f>
        <v>2017. évi eredeti előirányzat KIADÁSOK</v>
      </c>
      <c r="B22" s="260"/>
      <c r="C22" s="261"/>
      <c r="D22" s="259"/>
      <c r="E22" s="258"/>
    </row>
    <row r="23" spans="1:5" ht="12.75">
      <c r="A23" s="257"/>
      <c r="B23" s="258"/>
      <c r="C23" s="257"/>
      <c r="D23" s="259"/>
      <c r="E23" s="258"/>
    </row>
    <row r="24" spans="1:5" ht="12.75">
      <c r="A24" s="257" t="s">
        <v>460</v>
      </c>
      <c r="B24" s="258">
        <f>+'1.1.sz.mell.'!C130</f>
        <v>860185534</v>
      </c>
      <c r="C24" s="257" t="s">
        <v>423</v>
      </c>
      <c r="D24" s="259">
        <f>+'2.1.sz.mell  '!G18+'2.2.sz.mell  '!G17</f>
        <v>860185534</v>
      </c>
      <c r="E24" s="258">
        <f>+B24-D24</f>
        <v>0</v>
      </c>
    </row>
    <row r="25" spans="1:5" ht="12.75">
      <c r="A25" s="257" t="s">
        <v>450</v>
      </c>
      <c r="B25" s="258">
        <f>+'1.1.sz.mell.'!C155</f>
        <v>8375089</v>
      </c>
      <c r="C25" s="257" t="s">
        <v>432</v>
      </c>
      <c r="D25" s="259">
        <f>+'2.1.sz.mell  '!G29+'2.2.sz.mell  '!G30</f>
        <v>8375089</v>
      </c>
      <c r="E25" s="258">
        <f>+B25-D25</f>
        <v>0</v>
      </c>
    </row>
    <row r="26" spans="1:5" ht="12.75">
      <c r="A26" s="257" t="s">
        <v>451</v>
      </c>
      <c r="B26" s="258">
        <f>+'1.1.sz.mell.'!C156</f>
        <v>868560623</v>
      </c>
      <c r="C26" s="257" t="s">
        <v>433</v>
      </c>
      <c r="D26" s="259">
        <f>+'2.1.sz.mell  '!G30+'2.2.sz.mell  '!G31</f>
        <v>868560623</v>
      </c>
      <c r="E26" s="258">
        <f>+B26-D26</f>
        <v>0</v>
      </c>
    </row>
    <row r="27" spans="1:5" ht="12.75">
      <c r="A27" s="257"/>
      <c r="B27" s="258"/>
      <c r="C27" s="257"/>
      <c r="D27" s="259"/>
      <c r="E27" s="258"/>
    </row>
    <row r="28" spans="1:5" ht="15.75">
      <c r="A28" s="82" t="str">
        <f>+ÖSSZEFÜGGÉSEK!A31</f>
        <v>2017. évi előirányzat módosítások KIADÁSOK</v>
      </c>
      <c r="B28" s="260"/>
      <c r="C28" s="261"/>
      <c r="D28" s="259"/>
      <c r="E28" s="258"/>
    </row>
    <row r="29" spans="1:5" ht="12.75">
      <c r="A29" s="257"/>
      <c r="B29" s="258"/>
      <c r="C29" s="257"/>
      <c r="D29" s="259"/>
      <c r="E29" s="258"/>
    </row>
    <row r="30" spans="1:5" ht="12.75">
      <c r="A30" s="257" t="s">
        <v>452</v>
      </c>
      <c r="B30" s="258">
        <f>+'1.1.sz.mell.'!D130</f>
        <v>594271463</v>
      </c>
      <c r="C30" s="257" t="s">
        <v>424</v>
      </c>
      <c r="D30" s="259">
        <f>+'2.1.sz.mell  '!H18+'2.2.sz.mell  '!H17</f>
        <v>594271463</v>
      </c>
      <c r="E30" s="258">
        <f>+B30-D30</f>
        <v>0</v>
      </c>
    </row>
    <row r="31" spans="1:5" ht="12.75">
      <c r="A31" s="257" t="s">
        <v>453</v>
      </c>
      <c r="B31" s="258">
        <f>+'1.1.sz.mell.'!D155</f>
        <v>50000000</v>
      </c>
      <c r="C31" s="257" t="s">
        <v>434</v>
      </c>
      <c r="D31" s="259">
        <f>+'2.1.sz.mell  '!H29+'2.2.sz.mell  '!H30</f>
        <v>50000000</v>
      </c>
      <c r="E31" s="258">
        <f>+B31-D31</f>
        <v>0</v>
      </c>
    </row>
    <row r="32" spans="1:5" ht="12.75">
      <c r="A32" s="257" t="s">
        <v>454</v>
      </c>
      <c r="B32" s="258">
        <f>+'1.1.sz.mell.'!D156</f>
        <v>644271463</v>
      </c>
      <c r="C32" s="257" t="s">
        <v>435</v>
      </c>
      <c r="D32" s="259">
        <f>+'2.1.sz.mell  '!H30+'2.2.sz.mell  '!H31</f>
        <v>644271463</v>
      </c>
      <c r="E32" s="258">
        <f>+B32-D32</f>
        <v>0</v>
      </c>
    </row>
    <row r="33" spans="1:5" ht="12.75">
      <c r="A33" s="257"/>
      <c r="B33" s="258"/>
      <c r="C33" s="257"/>
      <c r="D33" s="259"/>
      <c r="E33" s="258"/>
    </row>
    <row r="34" spans="1:5" ht="15.75">
      <c r="A34" s="263" t="str">
        <f>+ÖSSZEFÜGGÉSEK!A37</f>
        <v>2017. módosítás utáni módosított előirányzatok KIADÁSOK</v>
      </c>
      <c r="B34" s="260"/>
      <c r="C34" s="261"/>
      <c r="D34" s="259"/>
      <c r="E34" s="258"/>
    </row>
    <row r="35" spans="1:5" ht="12.75">
      <c r="A35" s="257"/>
      <c r="B35" s="258"/>
      <c r="C35" s="257"/>
      <c r="D35" s="259"/>
      <c r="E35" s="258"/>
    </row>
    <row r="36" spans="1:5" ht="12.75">
      <c r="A36" s="257" t="s">
        <v>455</v>
      </c>
      <c r="B36" s="258">
        <f>+'1.1.sz.mell.'!E130</f>
        <v>1454456997</v>
      </c>
      <c r="C36" s="257" t="s">
        <v>425</v>
      </c>
      <c r="D36" s="259">
        <f>+'2.1.sz.mell  '!I18+'2.2.sz.mell  '!I17</f>
        <v>1454456997</v>
      </c>
      <c r="E36" s="258">
        <f>+B36-D36</f>
        <v>0</v>
      </c>
    </row>
    <row r="37" spans="1:5" ht="12.75">
      <c r="A37" s="257" t="s">
        <v>456</v>
      </c>
      <c r="B37" s="258">
        <f>+'1.1.sz.mell.'!E155</f>
        <v>58375089</v>
      </c>
      <c r="C37" s="257" t="s">
        <v>436</v>
      </c>
      <c r="D37" s="259">
        <f>+'2.1.sz.mell  '!I29+'2.2.sz.mell  '!I30</f>
        <v>58375089</v>
      </c>
      <c r="E37" s="258">
        <f>+B37-D37</f>
        <v>0</v>
      </c>
    </row>
    <row r="38" spans="1:5" ht="12.75">
      <c r="A38" s="257" t="s">
        <v>461</v>
      </c>
      <c r="B38" s="258">
        <f>+'1.1.sz.mell.'!E156</f>
        <v>1512832086</v>
      </c>
      <c r="C38" s="257" t="s">
        <v>437</v>
      </c>
      <c r="D38" s="259">
        <f>+'2.1.sz.mell  '!I30+'2.2.sz.mell  '!I31</f>
        <v>1512832086</v>
      </c>
      <c r="E38" s="258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workbookViewId="0" topLeftCell="A1">
      <selection activeCell="B6" sqref="B6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6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5.5" customHeight="1">
      <c r="A1" s="490" t="s">
        <v>0</v>
      </c>
      <c r="B1" s="490"/>
      <c r="C1" s="490"/>
      <c r="D1" s="490"/>
      <c r="E1" s="490"/>
      <c r="F1" s="490"/>
      <c r="G1" s="490"/>
    </row>
    <row r="2" spans="1:7" ht="22.5" customHeight="1" thickBot="1">
      <c r="A2" s="71"/>
      <c r="B2" s="36"/>
      <c r="C2" s="36"/>
      <c r="D2" s="36"/>
      <c r="E2" s="36"/>
      <c r="F2" s="36"/>
      <c r="G2" s="31" t="str">
        <f>'2.2.sz.mell  '!I2</f>
        <v>Forintban!</v>
      </c>
    </row>
    <row r="3" spans="1:7" s="29" customFormat="1" ht="44.25" customHeight="1" thickBot="1">
      <c r="A3" s="72" t="s">
        <v>47</v>
      </c>
      <c r="B3" s="73" t="s">
        <v>48</v>
      </c>
      <c r="C3" s="73" t="s">
        <v>49</v>
      </c>
      <c r="D3" s="73" t="str">
        <f>+CONCATENATE("Felhasználás   ",LEFT(ÖSSZEFÜGGÉSEK!A6,4)-1,". XII. 31-ig")</f>
        <v>Felhasználás   2016. XII. 31-ig</v>
      </c>
      <c r="E3" s="73" t="str">
        <f>+CONCATENATE(LEFT(ÖSSZEFÜGGÉSEK!A6,4),". évi",CHAR(10),"eredeti előirányzat")</f>
        <v>2017. évi
eredeti előirányzat</v>
      </c>
      <c r="F3" s="73" t="str">
        <f>+CONCATENATE("1. sz. módosítás",CHAR(10),LEFT(ÖSSZEFÜGGÉSEK!A6,4),".
(±)")</f>
        <v>1. sz. módosítás
2017.
(±)</v>
      </c>
      <c r="G3" s="32" t="str">
        <f>+CONCATENATE("Módosítás utáni",CHAR(10),LEFT(ÖSSZEFÜGGÉSEK!A6,4),". …….")</f>
        <v>Módosítás utáni
2017. …….</v>
      </c>
    </row>
    <row r="4" spans="1:7" s="36" customFormat="1" ht="12" customHeight="1" thickBot="1">
      <c r="A4" s="33" t="s">
        <v>382</v>
      </c>
      <c r="B4" s="34" t="s">
        <v>383</v>
      </c>
      <c r="C4" s="34" t="s">
        <v>384</v>
      </c>
      <c r="D4" s="34" t="s">
        <v>386</v>
      </c>
      <c r="E4" s="34" t="s">
        <v>385</v>
      </c>
      <c r="F4" s="34" t="s">
        <v>387</v>
      </c>
      <c r="G4" s="35" t="s">
        <v>438</v>
      </c>
    </row>
    <row r="5" spans="1:7" ht="15.75" customHeight="1">
      <c r="A5" s="207"/>
      <c r="B5" s="21"/>
      <c r="C5" s="209"/>
      <c r="D5" s="21"/>
      <c r="E5" s="21"/>
      <c r="F5" s="21"/>
      <c r="G5" s="37">
        <f>E5+F5</f>
        <v>0</v>
      </c>
    </row>
    <row r="6" spans="1:7" ht="15.75" customHeight="1">
      <c r="A6" s="207"/>
      <c r="B6" s="21"/>
      <c r="C6" s="209"/>
      <c r="D6" s="21"/>
      <c r="E6" s="21"/>
      <c r="F6" s="21"/>
      <c r="G6" s="37">
        <f aca="true" t="shared" si="0" ref="G6:G22">E6+F6</f>
        <v>0</v>
      </c>
    </row>
    <row r="7" spans="1:7" ht="15.75" customHeight="1">
      <c r="A7" s="207"/>
      <c r="B7" s="21"/>
      <c r="C7" s="209"/>
      <c r="D7" s="21"/>
      <c r="E7" s="21"/>
      <c r="F7" s="21"/>
      <c r="G7" s="37">
        <f t="shared" si="0"/>
        <v>0</v>
      </c>
    </row>
    <row r="8" spans="1:7" ht="15.75" customHeight="1">
      <c r="A8" s="208"/>
      <c r="B8" s="21"/>
      <c r="C8" s="209"/>
      <c r="D8" s="21"/>
      <c r="E8" s="21"/>
      <c r="F8" s="21"/>
      <c r="G8" s="37">
        <f t="shared" si="0"/>
        <v>0</v>
      </c>
    </row>
    <row r="9" spans="1:7" ht="15.75" customHeight="1">
      <c r="A9" s="207"/>
      <c r="B9" s="21"/>
      <c r="C9" s="209"/>
      <c r="D9" s="21"/>
      <c r="E9" s="21"/>
      <c r="F9" s="21"/>
      <c r="G9" s="37">
        <f t="shared" si="0"/>
        <v>0</v>
      </c>
    </row>
    <row r="10" spans="1:7" ht="15.75" customHeight="1">
      <c r="A10" s="208"/>
      <c r="B10" s="21"/>
      <c r="C10" s="209"/>
      <c r="D10" s="21"/>
      <c r="E10" s="21"/>
      <c r="F10" s="21"/>
      <c r="G10" s="37">
        <f t="shared" si="0"/>
        <v>0</v>
      </c>
    </row>
    <row r="11" spans="1:7" ht="15.75" customHeight="1">
      <c r="A11" s="207"/>
      <c r="B11" s="21"/>
      <c r="C11" s="209"/>
      <c r="D11" s="21"/>
      <c r="E11" s="21"/>
      <c r="F11" s="21"/>
      <c r="G11" s="37">
        <f t="shared" si="0"/>
        <v>0</v>
      </c>
    </row>
    <row r="12" spans="1:7" ht="15.75" customHeight="1">
      <c r="A12" s="207"/>
      <c r="B12" s="21"/>
      <c r="C12" s="209"/>
      <c r="D12" s="21"/>
      <c r="E12" s="21"/>
      <c r="F12" s="21"/>
      <c r="G12" s="37">
        <f t="shared" si="0"/>
        <v>0</v>
      </c>
    </row>
    <row r="13" spans="1:7" ht="15.75" customHeight="1">
      <c r="A13" s="207"/>
      <c r="B13" s="21"/>
      <c r="C13" s="209"/>
      <c r="D13" s="21"/>
      <c r="E13" s="21"/>
      <c r="F13" s="21"/>
      <c r="G13" s="37">
        <f t="shared" si="0"/>
        <v>0</v>
      </c>
    </row>
    <row r="14" spans="1:7" ht="15.75" customHeight="1">
      <c r="A14" s="207"/>
      <c r="B14" s="21"/>
      <c r="C14" s="209"/>
      <c r="D14" s="21"/>
      <c r="E14" s="21"/>
      <c r="F14" s="21"/>
      <c r="G14" s="37">
        <f t="shared" si="0"/>
        <v>0</v>
      </c>
    </row>
    <row r="15" spans="1:7" ht="15.75" customHeight="1">
      <c r="A15" s="207"/>
      <c r="B15" s="21"/>
      <c r="C15" s="209"/>
      <c r="D15" s="21"/>
      <c r="E15" s="21"/>
      <c r="F15" s="21"/>
      <c r="G15" s="37">
        <f t="shared" si="0"/>
        <v>0</v>
      </c>
    </row>
    <row r="16" spans="1:7" ht="15.75" customHeight="1">
      <c r="A16" s="207"/>
      <c r="B16" s="21"/>
      <c r="C16" s="209"/>
      <c r="D16" s="21"/>
      <c r="E16" s="21"/>
      <c r="F16" s="21"/>
      <c r="G16" s="37">
        <f t="shared" si="0"/>
        <v>0</v>
      </c>
    </row>
    <row r="17" spans="1:7" ht="15.75" customHeight="1">
      <c r="A17" s="207"/>
      <c r="B17" s="21"/>
      <c r="C17" s="209"/>
      <c r="D17" s="21"/>
      <c r="E17" s="21"/>
      <c r="F17" s="21"/>
      <c r="G17" s="37">
        <f t="shared" si="0"/>
        <v>0</v>
      </c>
    </row>
    <row r="18" spans="1:7" ht="15.75" customHeight="1">
      <c r="A18" s="207"/>
      <c r="B18" s="21"/>
      <c r="C18" s="209"/>
      <c r="D18" s="21"/>
      <c r="E18" s="21"/>
      <c r="F18" s="21"/>
      <c r="G18" s="37">
        <f t="shared" si="0"/>
        <v>0</v>
      </c>
    </row>
    <row r="19" spans="1:7" ht="15.75" customHeight="1">
      <c r="A19" s="207"/>
      <c r="B19" s="21"/>
      <c r="C19" s="209"/>
      <c r="D19" s="21"/>
      <c r="E19" s="21"/>
      <c r="F19" s="21"/>
      <c r="G19" s="37">
        <f t="shared" si="0"/>
        <v>0</v>
      </c>
    </row>
    <row r="20" spans="1:7" ht="15.75" customHeight="1">
      <c r="A20" s="207"/>
      <c r="B20" s="21"/>
      <c r="C20" s="209"/>
      <c r="D20" s="21"/>
      <c r="E20" s="21"/>
      <c r="F20" s="21"/>
      <c r="G20" s="37">
        <f t="shared" si="0"/>
        <v>0</v>
      </c>
    </row>
    <row r="21" spans="1:7" ht="15.75" customHeight="1">
      <c r="A21" s="207"/>
      <c r="B21" s="21"/>
      <c r="C21" s="209"/>
      <c r="D21" s="21"/>
      <c r="E21" s="21"/>
      <c r="F21" s="21"/>
      <c r="G21" s="37">
        <f t="shared" si="0"/>
        <v>0</v>
      </c>
    </row>
    <row r="22" spans="1:7" ht="15.75" customHeight="1" thickBot="1">
      <c r="A22" s="38"/>
      <c r="B22" s="22"/>
      <c r="C22" s="210"/>
      <c r="D22" s="22"/>
      <c r="E22" s="22"/>
      <c r="F22" s="22"/>
      <c r="G22" s="39">
        <f t="shared" si="0"/>
        <v>0</v>
      </c>
    </row>
    <row r="23" spans="1:7" s="42" customFormat="1" ht="18" customHeight="1" thickBot="1">
      <c r="A23" s="74" t="s">
        <v>46</v>
      </c>
      <c r="B23" s="40">
        <f>SUM(B5:B22)</f>
        <v>0</v>
      </c>
      <c r="C23" s="58"/>
      <c r="D23" s="40">
        <f>SUM(D5:D22)</f>
        <v>0</v>
      </c>
      <c r="E23" s="40">
        <f>SUM(E5:E22)</f>
        <v>0</v>
      </c>
      <c r="F23" s="40">
        <f>SUM(F5:F22)</f>
        <v>0</v>
      </c>
      <c r="G23" s="41">
        <f>SUM(G5:G22)</f>
        <v>0</v>
      </c>
    </row>
  </sheetData>
  <sheetProtection sheet="1"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TITKARSAG</cp:lastModifiedBy>
  <cp:lastPrinted>2017-10-18T06:57:42Z</cp:lastPrinted>
  <dcterms:created xsi:type="dcterms:W3CDTF">1999-10-30T10:30:45Z</dcterms:created>
  <dcterms:modified xsi:type="dcterms:W3CDTF">2017-10-18T06:58:04Z</dcterms:modified>
  <cp:category/>
  <cp:version/>
  <cp:contentType/>
  <cp:contentStatus/>
</cp:coreProperties>
</file>