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 activeTab="2"/>
  </bookViews>
  <sheets>
    <sheet name="1.melléklet" sheetId="1" r:id="rId1"/>
    <sheet name="2. melléklet" sheetId="18" r:id="rId2"/>
    <sheet name="3. melléklet" sheetId="19" r:id="rId3"/>
    <sheet name="4. melléklet" sheetId="15" r:id="rId4"/>
    <sheet name="5.melléklet" sheetId="3" r:id="rId5"/>
    <sheet name="6.melléklet" sheetId="2" r:id="rId6"/>
    <sheet name="7.melléklet" sheetId="4" r:id="rId7"/>
    <sheet name="8.melléklet" sheetId="5" r:id="rId8"/>
    <sheet name="8.melléklet1" sheetId="20" r:id="rId9"/>
    <sheet name="9.melléklet" sheetId="7" r:id="rId10"/>
    <sheet name="10.melléklet" sheetId="8" r:id="rId11"/>
    <sheet name="11.melléklet" sheetId="10" r:id="rId12"/>
    <sheet name="12.mellékelt" sheetId="14" r:id="rId13"/>
    <sheet name="13.melléklet" sheetId="16" r:id="rId14"/>
    <sheet name="14.melléklet" sheetId="12" r:id="rId15"/>
    <sheet name="15.melléklet" sheetId="9" r:id="rId16"/>
  </sheets>
  <definedNames>
    <definedName name="_xlnm.Print_Titles" localSheetId="14">'14.melléklet'!$1:$8</definedName>
    <definedName name="_xlnm.Print_Titles" localSheetId="3">'4. melléklet'!$1:$5</definedName>
    <definedName name="_xlnm.Print_Titles" localSheetId="8">'8.melléklet1'!$1:$8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4" i="15"/>
  <c r="C35"/>
  <c r="D35"/>
  <c r="D37"/>
  <c r="D38"/>
  <c r="B42"/>
  <c r="D14"/>
  <c r="F49" i="19" l="1"/>
  <c r="F32"/>
  <c r="D49"/>
  <c r="E49"/>
  <c r="C49"/>
  <c r="D32"/>
  <c r="E32"/>
  <c r="C32"/>
  <c r="B67" i="20" l="1"/>
  <c r="L40" i="5"/>
  <c r="E35"/>
  <c r="J25" i="8" l="1"/>
  <c r="I36"/>
  <c r="J19"/>
  <c r="I19"/>
  <c r="G19"/>
  <c r="I25"/>
  <c r="G25"/>
  <c r="J36"/>
  <c r="G36"/>
  <c r="D36" i="15" l="1"/>
  <c r="D43" l="1"/>
  <c r="D44"/>
  <c r="C42"/>
  <c r="D40"/>
  <c r="D41"/>
  <c r="D83" i="20" l="1"/>
  <c r="D89" s="1"/>
  <c r="D96" s="1"/>
  <c r="C83"/>
  <c r="C89" s="1"/>
  <c r="C96" s="1"/>
  <c r="B83"/>
  <c r="B89" s="1"/>
  <c r="B96" s="1"/>
  <c r="C67" l="1"/>
  <c r="D50"/>
  <c r="C50"/>
  <c r="B50"/>
  <c r="L49"/>
  <c r="D63"/>
  <c r="C63"/>
  <c r="B63"/>
  <c r="L44"/>
  <c r="M44"/>
  <c r="L45"/>
  <c r="M45"/>
  <c r="M43"/>
  <c r="K44"/>
  <c r="K45"/>
  <c r="M42"/>
  <c r="L42"/>
  <c r="M41"/>
  <c r="L41"/>
  <c r="K41"/>
  <c r="M36"/>
  <c r="E85" i="5"/>
  <c r="D85"/>
  <c r="C85"/>
  <c r="E99"/>
  <c r="D99"/>
  <c r="C99"/>
  <c r="N94"/>
  <c r="M94"/>
  <c r="L94"/>
  <c r="M84"/>
  <c r="N84"/>
  <c r="L82"/>
  <c r="L83"/>
  <c r="L84"/>
  <c r="N48"/>
  <c r="M48"/>
  <c r="N38"/>
  <c r="N9"/>
  <c r="N10"/>
  <c r="N11"/>
  <c r="N12"/>
  <c r="N13"/>
  <c r="N14"/>
  <c r="J89" i="20" l="1"/>
  <c r="J96" s="1"/>
  <c r="J97" s="1"/>
  <c r="I89"/>
  <c r="I96" s="1"/>
  <c r="I97" s="1"/>
  <c r="H89"/>
  <c r="H96" s="1"/>
  <c r="H97" s="1"/>
  <c r="M84"/>
  <c r="L84"/>
  <c r="G83"/>
  <c r="M83" s="1"/>
  <c r="F83"/>
  <c r="L83" s="1"/>
  <c r="E83"/>
  <c r="K83" s="1"/>
  <c r="M80"/>
  <c r="L80"/>
  <c r="K80"/>
  <c r="M79"/>
  <c r="L79"/>
  <c r="K79"/>
  <c r="G73"/>
  <c r="F73"/>
  <c r="F89" s="1"/>
  <c r="E73"/>
  <c r="L71"/>
  <c r="G67"/>
  <c r="M67" s="1"/>
  <c r="F67"/>
  <c r="E67"/>
  <c r="K67" s="1"/>
  <c r="M65"/>
  <c r="L65"/>
  <c r="K65"/>
  <c r="G63"/>
  <c r="M63" s="1"/>
  <c r="F63"/>
  <c r="L63" s="1"/>
  <c r="E63"/>
  <c r="K63" s="1"/>
  <c r="M60"/>
  <c r="L60"/>
  <c r="K60"/>
  <c r="J57"/>
  <c r="I57"/>
  <c r="H57"/>
  <c r="G57"/>
  <c r="F57"/>
  <c r="E57"/>
  <c r="D57"/>
  <c r="D68" s="1"/>
  <c r="C57"/>
  <c r="C68" s="1"/>
  <c r="B57"/>
  <c r="B68" s="1"/>
  <c r="M56"/>
  <c r="L56"/>
  <c r="K56"/>
  <c r="M52"/>
  <c r="L52"/>
  <c r="K52"/>
  <c r="G50"/>
  <c r="F50"/>
  <c r="E50"/>
  <c r="K50" s="1"/>
  <c r="M49"/>
  <c r="K49"/>
  <c r="K48"/>
  <c r="G46"/>
  <c r="F46"/>
  <c r="E46"/>
  <c r="D46"/>
  <c r="C46"/>
  <c r="B46"/>
  <c r="L43"/>
  <c r="K43"/>
  <c r="M40"/>
  <c r="L40"/>
  <c r="K40"/>
  <c r="M39"/>
  <c r="L39"/>
  <c r="K39"/>
  <c r="M38"/>
  <c r="L38"/>
  <c r="K38"/>
  <c r="M37"/>
  <c r="L37"/>
  <c r="K37"/>
  <c r="M34"/>
  <c r="K34"/>
  <c r="D33"/>
  <c r="M33" s="1"/>
  <c r="C33"/>
  <c r="C35" s="1"/>
  <c r="L35" s="1"/>
  <c r="B33"/>
  <c r="B35" s="1"/>
  <c r="K32"/>
  <c r="M31"/>
  <c r="L31"/>
  <c r="K31"/>
  <c r="M28"/>
  <c r="L28"/>
  <c r="K28"/>
  <c r="M27"/>
  <c r="K27"/>
  <c r="E21"/>
  <c r="M20"/>
  <c r="L20"/>
  <c r="K20"/>
  <c r="D15"/>
  <c r="M15" s="1"/>
  <c r="C15"/>
  <c r="C21" s="1"/>
  <c r="L21" s="1"/>
  <c r="B15"/>
  <c r="B21" s="1"/>
  <c r="M14"/>
  <c r="L14"/>
  <c r="K14"/>
  <c r="M13"/>
  <c r="L13"/>
  <c r="K13"/>
  <c r="M12"/>
  <c r="L12"/>
  <c r="K12"/>
  <c r="M11"/>
  <c r="L11"/>
  <c r="K11"/>
  <c r="M9"/>
  <c r="L9"/>
  <c r="K9"/>
  <c r="K21" l="1"/>
  <c r="L46"/>
  <c r="L57"/>
  <c r="F68"/>
  <c r="F51"/>
  <c r="L50"/>
  <c r="M89"/>
  <c r="M96" s="1"/>
  <c r="E89"/>
  <c r="K89" s="1"/>
  <c r="K96" s="1"/>
  <c r="K46"/>
  <c r="K33"/>
  <c r="G51"/>
  <c r="K57"/>
  <c r="L15"/>
  <c r="E68"/>
  <c r="M57"/>
  <c r="M68" s="1"/>
  <c r="G68"/>
  <c r="K68"/>
  <c r="F69"/>
  <c r="F96" s="1"/>
  <c r="F97" s="1"/>
  <c r="B51"/>
  <c r="B69" s="1"/>
  <c r="K35"/>
  <c r="G89"/>
  <c r="K15"/>
  <c r="D21"/>
  <c r="M21" s="1"/>
  <c r="D35"/>
  <c r="M35" s="1"/>
  <c r="M46"/>
  <c r="M50"/>
  <c r="E51"/>
  <c r="E69" s="1"/>
  <c r="E96" s="1"/>
  <c r="E97" s="1"/>
  <c r="L67"/>
  <c r="L73"/>
  <c r="L89" s="1"/>
  <c r="L96" s="1"/>
  <c r="L33"/>
  <c r="C51"/>
  <c r="L51" s="1"/>
  <c r="A2" i="5"/>
  <c r="A1" i="4"/>
  <c r="L68" i="20" l="1"/>
  <c r="G69"/>
  <c r="G96" s="1"/>
  <c r="G97" s="1"/>
  <c r="B97"/>
  <c r="K69"/>
  <c r="K97" s="1"/>
  <c r="D51"/>
  <c r="K51"/>
  <c r="C69"/>
  <c r="D41" i="16"/>
  <c r="C43"/>
  <c r="B11"/>
  <c r="M51" i="20" l="1"/>
  <c r="D69"/>
  <c r="L69"/>
  <c r="L97" s="1"/>
  <c r="C97"/>
  <c r="M38" i="5"/>
  <c r="L38"/>
  <c r="C144" i="15"/>
  <c r="B138"/>
  <c r="F18" i="1"/>
  <c r="F20" s="1"/>
  <c r="F30"/>
  <c r="F32" s="1"/>
  <c r="D13" i="12"/>
  <c r="B129"/>
  <c r="B122"/>
  <c r="B114"/>
  <c r="B104"/>
  <c r="B94"/>
  <c r="B79"/>
  <c r="B66"/>
  <c r="B57"/>
  <c r="B48"/>
  <c r="B23"/>
  <c r="B19"/>
  <c r="B36" i="16"/>
  <c r="B42" s="1"/>
  <c r="B43" s="1"/>
  <c r="B28"/>
  <c r="B24"/>
  <c r="B19"/>
  <c r="B14" i="14"/>
  <c r="B11"/>
  <c r="C30" i="7"/>
  <c r="C26"/>
  <c r="C22"/>
  <c r="M69" i="20" l="1"/>
  <c r="M97" s="1"/>
  <c r="D97"/>
  <c r="B123" i="12"/>
  <c r="B130" s="1"/>
  <c r="B80"/>
  <c r="B15" i="14"/>
  <c r="B23" s="1"/>
  <c r="B27" i="12"/>
  <c r="C31" i="7"/>
  <c r="B86" i="12" l="1"/>
  <c r="B25" i="14"/>
  <c r="D113" i="5"/>
  <c r="D117" s="1"/>
  <c r="E113"/>
  <c r="E117" s="1"/>
  <c r="C113"/>
  <c r="C117" s="1"/>
  <c r="L112"/>
  <c r="M86"/>
  <c r="N80"/>
  <c r="M80"/>
  <c r="L75"/>
  <c r="L73"/>
  <c r="N44"/>
  <c r="N45"/>
  <c r="L44"/>
  <c r="L45"/>
  <c r="M44"/>
  <c r="M45"/>
  <c r="N33"/>
  <c r="M33"/>
  <c r="L33"/>
  <c r="C26"/>
  <c r="D103" i="15"/>
  <c r="D104"/>
  <c r="D105"/>
  <c r="D106"/>
  <c r="D107"/>
  <c r="D108"/>
  <c r="D109"/>
  <c r="D110"/>
  <c r="D111"/>
  <c r="D115"/>
  <c r="D116"/>
  <c r="D117"/>
  <c r="D118"/>
  <c r="D120"/>
  <c r="D121"/>
  <c r="D122"/>
  <c r="D123"/>
  <c r="D124"/>
  <c r="D125"/>
  <c r="D126"/>
  <c r="D128"/>
  <c r="D129"/>
  <c r="D130"/>
  <c r="D131"/>
  <c r="D132"/>
  <c r="D133"/>
  <c r="D134"/>
  <c r="D135"/>
  <c r="D136"/>
  <c r="D139"/>
  <c r="D140"/>
  <c r="D141"/>
  <c r="D142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99"/>
  <c r="D98"/>
  <c r="B35"/>
  <c r="C32"/>
  <c r="B32"/>
  <c r="C124" i="5" l="1"/>
  <c r="L113"/>
  <c r="D104" i="12"/>
  <c r="D11" i="16" l="1"/>
  <c r="E124" i="5"/>
  <c r="F117"/>
  <c r="I117"/>
  <c r="I124" s="1"/>
  <c r="J117"/>
  <c r="J124" s="1"/>
  <c r="K117"/>
  <c r="K124" s="1"/>
  <c r="D124"/>
  <c r="G90"/>
  <c r="M89"/>
  <c r="N89"/>
  <c r="L89"/>
  <c r="L80"/>
  <c r="N40"/>
  <c r="M40"/>
  <c r="N29"/>
  <c r="M29"/>
  <c r="N24"/>
  <c r="M24"/>
  <c r="L24"/>
  <c r="M15"/>
  <c r="L117" l="1"/>
  <c r="L124" s="1"/>
  <c r="F124"/>
  <c r="D138" i="15"/>
  <c r="C64"/>
  <c r="B64"/>
  <c r="M98" i="5" l="1"/>
  <c r="G99"/>
  <c r="M99" s="1"/>
  <c r="E90"/>
  <c r="E100" s="1"/>
  <c r="D90"/>
  <c r="M90" s="1"/>
  <c r="C90"/>
  <c r="G85"/>
  <c r="M85" s="1"/>
  <c r="N73"/>
  <c r="G62"/>
  <c r="D62"/>
  <c r="E62"/>
  <c r="C62"/>
  <c r="M58"/>
  <c r="M57"/>
  <c r="L57"/>
  <c r="M51"/>
  <c r="M47"/>
  <c r="M42"/>
  <c r="M41"/>
  <c r="M39"/>
  <c r="M37"/>
  <c r="M36"/>
  <c r="M34"/>
  <c r="M30"/>
  <c r="D100" l="1"/>
  <c r="M62"/>
  <c r="B17" i="18"/>
  <c r="D36" i="16" l="1"/>
  <c r="D42" s="1"/>
  <c r="D43" s="1"/>
  <c r="D28"/>
  <c r="D24"/>
  <c r="D19"/>
  <c r="B28" i="15"/>
  <c r="D7"/>
  <c r="D8"/>
  <c r="D9"/>
  <c r="D10"/>
  <c r="D11"/>
  <c r="D12"/>
  <c r="D13"/>
  <c r="D15"/>
  <c r="D16"/>
  <c r="D17"/>
  <c r="D18"/>
  <c r="D19"/>
  <c r="D20"/>
  <c r="D21"/>
  <c r="D22"/>
  <c r="D23"/>
  <c r="D24"/>
  <c r="D25"/>
  <c r="D26"/>
  <c r="D27"/>
  <c r="C28"/>
  <c r="D29"/>
  <c r="D30"/>
  <c r="D31"/>
  <c r="D32"/>
  <c r="D33"/>
  <c r="D34"/>
  <c r="D39"/>
  <c r="D45"/>
  <c r="D46"/>
  <c r="D47"/>
  <c r="D48"/>
  <c r="D49"/>
  <c r="D50"/>
  <c r="D51"/>
  <c r="D52"/>
  <c r="D53"/>
  <c r="D54"/>
  <c r="D55"/>
  <c r="D56"/>
  <c r="D57"/>
  <c r="B58"/>
  <c r="C58"/>
  <c r="B59"/>
  <c r="C59"/>
  <c r="B60"/>
  <c r="C60"/>
  <c r="B61"/>
  <c r="C61"/>
  <c r="B62"/>
  <c r="C62"/>
  <c r="B63"/>
  <c r="C63"/>
  <c r="D64"/>
  <c r="D65"/>
  <c r="D66"/>
  <c r="D67"/>
  <c r="D68"/>
  <c r="D69"/>
  <c r="D70"/>
  <c r="D71"/>
  <c r="D72"/>
  <c r="D73"/>
  <c r="D74"/>
  <c r="D75"/>
  <c r="B76"/>
  <c r="D76" s="1"/>
  <c r="D77"/>
  <c r="D78"/>
  <c r="D79"/>
  <c r="D80"/>
  <c r="D81"/>
  <c r="D82"/>
  <c r="D83"/>
  <c r="D84"/>
  <c r="D85"/>
  <c r="D86"/>
  <c r="D87"/>
  <c r="D88"/>
  <c r="D89"/>
  <c r="D90"/>
  <c r="D91"/>
  <c r="D93"/>
  <c r="D94"/>
  <c r="D95"/>
  <c r="D96"/>
  <c r="D97"/>
  <c r="D100"/>
  <c r="D101"/>
  <c r="B102"/>
  <c r="D102" s="1"/>
  <c r="B112"/>
  <c r="D112" s="1"/>
  <c r="B127"/>
  <c r="D137"/>
  <c r="B143"/>
  <c r="D42" l="1"/>
  <c r="D60"/>
  <c r="D143"/>
  <c r="B144"/>
  <c r="C92"/>
  <c r="C119" s="1"/>
  <c r="D127"/>
  <c r="D61"/>
  <c r="D62"/>
  <c r="B92"/>
  <c r="D28"/>
  <c r="D63"/>
  <c r="D59"/>
  <c r="D129" i="12"/>
  <c r="D122"/>
  <c r="D114"/>
  <c r="D94"/>
  <c r="D79"/>
  <c r="D66"/>
  <c r="D57"/>
  <c r="D48"/>
  <c r="D23"/>
  <c r="D19"/>
  <c r="J31" i="8"/>
  <c r="I31"/>
  <c r="G31"/>
  <c r="G37" l="1"/>
  <c r="D144" i="15"/>
  <c r="D92"/>
  <c r="D27" i="12"/>
  <c r="D58" i="15"/>
  <c r="D80" i="12"/>
  <c r="D113" i="15"/>
  <c r="B119"/>
  <c r="J37" i="8"/>
  <c r="I37"/>
  <c r="I26"/>
  <c r="D123" i="12"/>
  <c r="D130" s="1"/>
  <c r="J26" i="8"/>
  <c r="G26"/>
  <c r="I22" i="10"/>
  <c r="G22"/>
  <c r="D13" i="9"/>
  <c r="D86" i="12" l="1"/>
  <c r="D119" i="15"/>
  <c r="I30" i="1"/>
  <c r="I32" s="1"/>
  <c r="I18"/>
  <c r="I20" s="1"/>
  <c r="N112" i="5" l="1"/>
  <c r="M112"/>
  <c r="M103"/>
  <c r="H113"/>
  <c r="H117" s="1"/>
  <c r="G113"/>
  <c r="G105"/>
  <c r="N97"/>
  <c r="M97"/>
  <c r="M96"/>
  <c r="M81"/>
  <c r="M75"/>
  <c r="M73"/>
  <c r="M64"/>
  <c r="M59"/>
  <c r="D46"/>
  <c r="M46" s="1"/>
  <c r="G26"/>
  <c r="G27" s="1"/>
  <c r="N117" l="1"/>
  <c r="H124"/>
  <c r="M113"/>
  <c r="G117"/>
  <c r="N113"/>
  <c r="N124" s="1"/>
  <c r="M105"/>
  <c r="G100"/>
  <c r="N68"/>
  <c r="M68"/>
  <c r="L68"/>
  <c r="M61"/>
  <c r="M28"/>
  <c r="M25"/>
  <c r="M23"/>
  <c r="M21"/>
  <c r="G77"/>
  <c r="E46"/>
  <c r="N46" s="1"/>
  <c r="E22"/>
  <c r="E26"/>
  <c r="E32"/>
  <c r="E43"/>
  <c r="E52"/>
  <c r="E76"/>
  <c r="D76"/>
  <c r="D52"/>
  <c r="M52" s="1"/>
  <c r="D43"/>
  <c r="D35"/>
  <c r="M35" s="1"/>
  <c r="D32"/>
  <c r="M32" s="1"/>
  <c r="D26"/>
  <c r="M26" s="1"/>
  <c r="D22"/>
  <c r="E53" l="1"/>
  <c r="M43"/>
  <c r="D53"/>
  <c r="M53" s="1"/>
  <c r="M117"/>
  <c r="M124" s="1"/>
  <c r="G124"/>
  <c r="M76"/>
  <c r="D27"/>
  <c r="M27" s="1"/>
  <c r="G101"/>
  <c r="M22"/>
  <c r="M100"/>
  <c r="E27"/>
  <c r="G125" l="1"/>
  <c r="D77"/>
  <c r="D101" s="1"/>
  <c r="M101" s="1"/>
  <c r="E77"/>
  <c r="E101" s="1"/>
  <c r="E125" s="1"/>
  <c r="N98"/>
  <c r="L98"/>
  <c r="N96"/>
  <c r="L96"/>
  <c r="H99"/>
  <c r="N99" s="1"/>
  <c r="H90"/>
  <c r="N90" s="1"/>
  <c r="N86"/>
  <c r="L86"/>
  <c r="H85"/>
  <c r="N85" s="1"/>
  <c r="N81"/>
  <c r="L81"/>
  <c r="N64"/>
  <c r="H62"/>
  <c r="N61"/>
  <c r="L61"/>
  <c r="N59"/>
  <c r="L59"/>
  <c r="N58"/>
  <c r="L58"/>
  <c r="N57"/>
  <c r="N51"/>
  <c r="L51"/>
  <c r="L47"/>
  <c r="N47"/>
  <c r="N42"/>
  <c r="L42"/>
  <c r="N41"/>
  <c r="L41"/>
  <c r="N39"/>
  <c r="L39"/>
  <c r="N37"/>
  <c r="L37"/>
  <c r="N36"/>
  <c r="L36"/>
  <c r="N43"/>
  <c r="N34"/>
  <c r="L34"/>
  <c r="N35"/>
  <c r="N30"/>
  <c r="L29"/>
  <c r="L30"/>
  <c r="N32"/>
  <c r="N28"/>
  <c r="L28"/>
  <c r="H26"/>
  <c r="H27" s="1"/>
  <c r="F26"/>
  <c r="F27" s="1"/>
  <c r="N25"/>
  <c r="L25"/>
  <c r="N23"/>
  <c r="N21"/>
  <c r="L21"/>
  <c r="N15"/>
  <c r="L15"/>
  <c r="L23"/>
  <c r="M77" l="1"/>
  <c r="D125"/>
  <c r="M125" s="1"/>
  <c r="N27"/>
  <c r="N53"/>
  <c r="N62"/>
  <c r="N76"/>
  <c r="H100"/>
  <c r="N100" s="1"/>
  <c r="H77"/>
  <c r="N26"/>
  <c r="N52"/>
  <c r="N22"/>
  <c r="C52"/>
  <c r="L52" s="1"/>
  <c r="H101" l="1"/>
  <c r="H125" s="1"/>
  <c r="N77"/>
  <c r="E22" i="10"/>
  <c r="N101" i="5" l="1"/>
  <c r="N125"/>
  <c r="C13" i="9"/>
  <c r="C100" i="5" l="1"/>
  <c r="F99"/>
  <c r="L99" s="1"/>
  <c r="F90"/>
  <c r="L90" s="1"/>
  <c r="F85"/>
  <c r="L85" s="1"/>
  <c r="C76"/>
  <c r="L74"/>
  <c r="F62"/>
  <c r="C46"/>
  <c r="L46" s="1"/>
  <c r="C43"/>
  <c r="C35"/>
  <c r="L35" s="1"/>
  <c r="C32"/>
  <c r="L32" s="1"/>
  <c r="L26"/>
  <c r="C22"/>
  <c r="L22" s="1"/>
  <c r="L43" l="1"/>
  <c r="C53"/>
  <c r="L53" s="1"/>
  <c r="F77"/>
  <c r="L62"/>
  <c r="L76"/>
  <c r="C27"/>
  <c r="L27" s="1"/>
  <c r="F100"/>
  <c r="L100" s="1"/>
  <c r="M33" i="4"/>
  <c r="L33"/>
  <c r="K33"/>
  <c r="J33"/>
  <c r="F101" i="5" l="1"/>
  <c r="F125" s="1"/>
  <c r="C77"/>
  <c r="H30" i="1"/>
  <c r="H32" s="1"/>
  <c r="G30"/>
  <c r="G32" s="1"/>
  <c r="G18"/>
  <c r="G20" s="1"/>
  <c r="H18"/>
  <c r="H20" s="1"/>
  <c r="C101" i="5" l="1"/>
  <c r="L101" s="1"/>
  <c r="L77"/>
  <c r="C125" l="1"/>
  <c r="L125" s="1"/>
</calcChain>
</file>

<file path=xl/sharedStrings.xml><?xml version="1.0" encoding="utf-8"?>
<sst xmlns="http://schemas.openxmlformats.org/spreadsheetml/2006/main" count="1013" uniqueCount="772">
  <si>
    <t>Megnevezés</t>
  </si>
  <si>
    <t>BEVÉTELEK</t>
  </si>
  <si>
    <t>KIADÁSOK</t>
  </si>
  <si>
    <t>Költségvetési kiadások összesen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</si>
  <si>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</si>
  <si>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</si>
  <si>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</si>
  <si>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</si>
  <si>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</si>
  <si>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</si>
  <si>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</si>
  <si>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</si>
  <si>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</si>
  <si>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</si>
  <si>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</si>
  <si>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</si>
  <si>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</si>
  <si>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</si>
  <si>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</si>
  <si>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</si>
  <si>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</si>
  <si>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</si>
  <si>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</si>
  <si>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</si>
  <si>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</si>
  <si>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</si>
  <si>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</si>
  <si>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</si>
  <si>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</si>
  <si>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</si>
  <si>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</si>
  <si>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</si>
  <si>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</si>
  <si>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</si>
  <si>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</si>
  <si>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</si>
  <si>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</si>
  <si>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</si>
  <si>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</si>
  <si>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</si>
  <si>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</si>
  <si>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</si>
  <si>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Ft-ban</t>
  </si>
  <si>
    <t>Nyújtott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</si>
  <si>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</si>
  <si>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</si>
  <si>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</si>
  <si>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</si>
  <si>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</si>
  <si>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</si>
  <si>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</si>
  <si>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A többéves kihatással járó döntések számszerűsítése évenkénti bontásban és összesítve (E Ft)</t>
  </si>
  <si>
    <t>ÖNKORMÁNYZATI ELŐIRÁNYZATOK</t>
  </si>
  <si>
    <t>Kötelezettségek megnevezése</t>
  </si>
  <si>
    <t>Köt.vállalás éve</t>
  </si>
  <si>
    <t>Tárgyév előtti kifizetés</t>
  </si>
  <si>
    <t>2017. évi kifizetés</t>
  </si>
  <si>
    <t>Összesen</t>
  </si>
  <si>
    <t>Működési célú hiteltörlesztések összesen:</t>
  </si>
  <si>
    <t>Beruházások összesen:</t>
  </si>
  <si>
    <t>Felújítások összesen:</t>
  </si>
  <si>
    <t>MINDÖSSZESEN:</t>
  </si>
  <si>
    <t>Felhalmozási célú hiteltörlesztések összesen:</t>
  </si>
  <si>
    <t>Rovat megnevezése</t>
  </si>
  <si>
    <t>Rovat-szám</t>
  </si>
  <si>
    <t>Likviditási célú hitelek, kölcsönök felvétele pénzügyi vállalkozástól</t>
  </si>
  <si>
    <t>Rövid lejáratú hitelek, kölcsönök felvétele</t>
  </si>
  <si>
    <t>Forgatási célú belföldi értékpapírok kibocsátása</t>
  </si>
  <si>
    <t>Befektetési célú belföldi értékpapírok kibocsátása</t>
  </si>
  <si>
    <t>ÖSSZESEN:</t>
  </si>
  <si>
    <t>Az Áht. 29/A § szerinti tervszámoknak megfelelően  a költségvetési évet követő három év tervezett előirányzatainak</t>
  </si>
  <si>
    <t>Hosszú lejáratú hitelek, kölcsönök felvétele</t>
  </si>
  <si>
    <t>Hitel-, kölcsönfelvétel államházt.kívülről:</t>
  </si>
  <si>
    <t>Forgatási célú belföldi értékpapírok beváltása, értékesítése</t>
  </si>
  <si>
    <t>Befektetési célú belföldi értékpapírok beváltása, értékesítése</t>
  </si>
  <si>
    <t>Belföldi értékpapírok bevételei:</t>
  </si>
  <si>
    <t>Külföldi finanszírozás bevételei:</t>
  </si>
  <si>
    <t>Adósságot keletkeztető ügyletekből és kezességvállalásból fennálló kötelezettségek</t>
  </si>
  <si>
    <t>Helyi adókból származó bevétel</t>
  </si>
  <si>
    <t>Az önkormányzati vagyon és az önkormányzatot megillető vagyoni értékű jog értékesítéséből</t>
  </si>
  <si>
    <t xml:space="preserve">        Saját bevételek</t>
  </si>
  <si>
    <t>2017. év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</si>
  <si>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</si>
  <si>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</si>
  <si>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</si>
  <si>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</si>
  <si>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</si>
  <si>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</si>
  <si>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</si>
  <si>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</si>
  <si>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</si>
  <si>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</si>
  <si>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</si>
  <si>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</si>
  <si>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</si>
  <si>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</si>
  <si>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</si>
  <si>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</si>
  <si>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</si>
  <si>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</si>
  <si>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</si>
  <si>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</si>
  <si>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</si>
  <si>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</si>
  <si>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</si>
  <si>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</si>
  <si>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</si>
  <si>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</si>
  <si>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</si>
  <si>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</si>
  <si>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</si>
  <si>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</si>
  <si>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</si>
  <si>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</si>
  <si>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</si>
  <si>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</si>
  <si>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</si>
  <si>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</si>
  <si>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</si>
  <si>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</si>
  <si>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</si>
  <si>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</si>
  <si>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</si>
  <si>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</si>
  <si>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</si>
  <si>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</si>
  <si>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</si>
  <si>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</si>
  <si>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</si>
  <si>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</si>
  <si>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</si>
  <si>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</si>
  <si>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</si>
  <si>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</si>
  <si>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</si>
  <si>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</si>
  <si>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</si>
  <si>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</si>
  <si>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</si>
  <si>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</si>
  <si>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</si>
  <si>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</si>
  <si>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</si>
  <si>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</si>
  <si>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</si>
  <si>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</si>
  <si>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</si>
  <si>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</si>
  <si>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</si>
  <si>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</si>
  <si>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</si>
  <si>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</si>
  <si>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</si>
  <si>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</si>
  <si>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</si>
  <si>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</si>
  <si>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</si>
  <si>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</si>
  <si>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</si>
  <si>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</si>
  <si>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</si>
  <si>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</si>
  <si>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</si>
  <si>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</si>
  <si>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</si>
  <si>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</si>
  <si>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</si>
  <si>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</si>
  <si>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</si>
  <si>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</si>
  <si>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</si>
  <si>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</si>
  <si>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</si>
  <si>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</si>
  <si>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</si>
  <si>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</si>
  <si>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</si>
  <si>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</si>
  <si>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</si>
  <si>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</si>
  <si>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</si>
  <si>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</si>
  <si>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</si>
  <si>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</si>
  <si>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</si>
  <si>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</si>
  <si>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</si>
  <si>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</si>
  <si>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</si>
  <si>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</si>
  <si>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</si>
  <si>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</si>
  <si>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</si>
  <si>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</si>
  <si>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</si>
  <si>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</si>
  <si>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</si>
  <si>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</si>
  <si>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</si>
  <si>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</si>
  <si>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</si>
  <si>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</si>
  <si>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</si>
  <si>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</si>
  <si>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</si>
  <si>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</si>
  <si>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</si>
  <si>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</si>
  <si>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</si>
  <si>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</si>
  <si>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</si>
  <si>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</si>
  <si>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</si>
  <si>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</si>
  <si>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</si>
  <si>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</si>
  <si>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</si>
  <si>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</si>
  <si>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</si>
  <si>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</si>
  <si>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</si>
  <si>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</si>
  <si>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</si>
  <si>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</si>
  <si>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</si>
  <si>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</si>
  <si>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</si>
  <si>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</si>
  <si>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</si>
  <si>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</si>
  <si>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</si>
  <si>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</si>
  <si>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</si>
  <si>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</si>
  <si>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</si>
  <si>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</si>
  <si>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</si>
  <si>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</si>
  <si>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</si>
  <si>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</si>
  <si>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</si>
  <si>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</si>
  <si>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</si>
  <si>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</si>
  <si>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</si>
  <si>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</si>
  <si>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</si>
  <si>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</si>
  <si>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</si>
  <si>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</si>
  <si>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</si>
  <si>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</si>
  <si>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</si>
  <si>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</si>
  <si>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</si>
  <si>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</si>
  <si>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</si>
  <si>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</si>
  <si>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</si>
  <si>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</si>
  <si>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</si>
  <si>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</si>
  <si>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</si>
  <si>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</si>
  <si>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</si>
  <si>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</si>
  <si>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</si>
  <si>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</si>
  <si>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</si>
  <si>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</si>
  <si>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</si>
  <si>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</si>
  <si>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</si>
  <si>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</si>
  <si>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</si>
  <si>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</si>
  <si>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</si>
  <si>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</si>
  <si>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</si>
  <si>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</si>
  <si>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</si>
  <si>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</si>
  <si>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</si>
  <si>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</si>
  <si>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</si>
  <si>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</si>
  <si>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</si>
  <si>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</si>
  <si>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</si>
  <si>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</si>
  <si>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</si>
  <si>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</si>
  <si>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</si>
  <si>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</si>
  <si>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</si>
  <si>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</si>
  <si>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</si>
  <si>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</si>
  <si>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</si>
  <si>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</si>
  <si>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</si>
  <si>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</si>
  <si>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</si>
  <si>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</si>
  <si>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</si>
  <si>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</si>
  <si>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</si>
  <si>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</si>
  <si>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</si>
  <si>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</si>
  <si>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Helyi önkormányzatok működésének általános támogatása</t>
  </si>
  <si>
    <t>Települési önkormányzatok egyes köznevelési feladatainak támogatása</t>
  </si>
  <si>
    <t>Települési önkormányzatok szociális és gyermekjóléti  feladatainak támogatása</t>
  </si>
  <si>
    <t>Települési önkormányzatok kulturális feladatainak támogatása</t>
  </si>
  <si>
    <t xml:space="preserve">Önkormányzatok működési támogatásai 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</si>
  <si>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</si>
  <si>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</si>
  <si>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</si>
  <si>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</si>
  <si>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</si>
  <si>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Magánszemélyek jövedelemadói</t>
  </si>
  <si>
    <t xml:space="preserve">Társaságok jövedelemadói </t>
  </si>
  <si>
    <t xml:space="preserve">Jövedelemadók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</si>
  <si>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</si>
  <si>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</si>
  <si>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</si>
  <si>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</si>
  <si>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</si>
  <si>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</si>
  <si>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</si>
  <si>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</si>
  <si>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Termékek és szolgáltatások adói </t>
  </si>
  <si>
    <t xml:space="preserve">Egyéb közhatalmi bevételek </t>
  </si>
  <si>
    <t xml:space="preserve">Közhatalmi bevételek 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</si>
  <si>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</si>
  <si>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</si>
  <si>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</si>
  <si>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</si>
  <si>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</si>
  <si>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</si>
  <si>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</si>
  <si>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</si>
  <si>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</si>
  <si>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</si>
  <si>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Működési bevételek 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</si>
  <si>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</si>
  <si>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</si>
  <si>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</si>
  <si>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 xml:space="preserve">Működési célú átvett pénzeszközök 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</si>
  <si>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</si>
  <si>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</si>
  <si>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</si>
  <si>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</si>
  <si>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</si>
  <si>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 xml:space="preserve">Felhalmozási célú támogatások államháztartáson belülről 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</si>
  <si>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</si>
  <si>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</si>
  <si>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</si>
  <si>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</si>
  <si>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</si>
  <si>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</si>
  <si>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</si>
  <si>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</si>
  <si>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</si>
  <si>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 xml:space="preserve">Felhalmozási célú átvett pénzeszközök </t>
  </si>
  <si>
    <t xml:space="preserve">Költségvetési bevételek </t>
  </si>
  <si>
    <t xml:space="preserve">Hosszú lejáratú hitelek, kölcsönök felvétele </t>
  </si>
  <si>
    <t xml:space="preserve">Rövid lejáratú hitelek, kölcsönök felvétele  </t>
  </si>
  <si>
    <t xml:space="preserve">Hitel-, kölcsönfelvétel államháztartáson kívülről </t>
  </si>
  <si>
    <t>Befektetési célú belföldi értékpapírok beváltása,  értékesítése</t>
  </si>
  <si>
    <t xml:space="preserve">Belföldi értékpapírok bevételei </t>
  </si>
  <si>
    <t>Előző év költségvetési maradványának igénybevétele MŰKÖDÉSRE</t>
  </si>
  <si>
    <t>Előző év költségvetési maradványának igénybevétele FELHALMOZÁSRA</t>
  </si>
  <si>
    <t>Előző év vállalkozási maradványának igénybevétele MŰKÖDÉSRE</t>
  </si>
  <si>
    <t>Előző év vállalkozási maradványának igénybevétele FELHALMOZÁSRA</t>
  </si>
  <si>
    <t xml:space="preserve">Maradvány igénybevétele </t>
  </si>
  <si>
    <t>Államháztartáson belüli megelőlegezések</t>
  </si>
  <si>
    <t>Államháztartáson belüli megelőlegezések törlesztése</t>
  </si>
  <si>
    <t>Központi, irányító szervi támogatás</t>
  </si>
  <si>
    <t>Betétek megszüntetése</t>
  </si>
  <si>
    <t>Központi költségvetés sajátos finanszírozási bevételei</t>
  </si>
  <si>
    <t xml:space="preserve">Belföldi finanszírozás bevételei </t>
  </si>
  <si>
    <t>Forgatási célú külföldi értékpapírok beváltása,  értékesítése</t>
  </si>
  <si>
    <t>Befektetési célú külföldi értékpapírok beváltása, értékesítése</t>
  </si>
  <si>
    <t>Külföldi értékpapírok kibocsátása</t>
  </si>
  <si>
    <t xml:space="preserve">Külföldi hitelek, kölcsönök felvétele </t>
  </si>
  <si>
    <t xml:space="preserve">Külföldi finanszírozás bevételei </t>
  </si>
  <si>
    <t>Adóssághoz nem kapcsolódó származékos ügyletek bevételei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</si>
  <si>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</si>
  <si>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</si>
  <si>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</si>
  <si>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</si>
  <si>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</si>
  <si>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</si>
  <si>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</si>
  <si>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</si>
  <si>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</si>
  <si>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</si>
  <si>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</si>
  <si>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</si>
  <si>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</si>
  <si>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</si>
  <si>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</si>
  <si>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</si>
  <si>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</si>
  <si>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Helyi adók</t>
  </si>
  <si>
    <t>Bérleti díj</t>
  </si>
  <si>
    <t>Kamatbevétel</t>
  </si>
  <si>
    <t>Saját bevételek:</t>
  </si>
  <si>
    <t>eredeti előirányz.</t>
  </si>
  <si>
    <t xml:space="preserve">államigazg.feladatok </t>
  </si>
  <si>
    <t>eredeti előirányz</t>
  </si>
  <si>
    <t xml:space="preserve">          ÖSSZESEN</t>
  </si>
  <si>
    <t xml:space="preserve">      ÖSSZESEN</t>
  </si>
  <si>
    <t>eredeti előirányzat</t>
  </si>
  <si>
    <t>módosí- tott előirányz.</t>
  </si>
  <si>
    <t>módosított előirányzat</t>
  </si>
  <si>
    <t>teljesítés</t>
  </si>
  <si>
    <t>Közvetett támogatások</t>
  </si>
  <si>
    <t>Teljesítés</t>
  </si>
  <si>
    <t>Foglalkoztatottak létszáma</t>
  </si>
  <si>
    <t xml:space="preserve">         Költségvetési egyenleg működési és felhalmozási cél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</si>
  <si>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</si>
  <si>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</si>
  <si>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</si>
  <si>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</si>
  <si>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</si>
  <si>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</si>
  <si>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</si>
  <si>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</si>
  <si>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</si>
  <si>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</si>
  <si>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</si>
  <si>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</si>
  <si>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</si>
  <si>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</si>
  <si>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</si>
  <si>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</si>
  <si>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</si>
  <si>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</si>
  <si>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</si>
  <si>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</si>
  <si>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</si>
  <si>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</si>
  <si>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</si>
  <si>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</si>
  <si>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</si>
  <si>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</si>
  <si>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</si>
  <si>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</si>
  <si>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</si>
  <si>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</si>
  <si>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</si>
  <si>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</si>
  <si>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</si>
  <si>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</si>
  <si>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</si>
  <si>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</si>
  <si>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</si>
  <si>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</si>
  <si>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</si>
  <si>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</si>
  <si>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</si>
  <si>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</si>
  <si>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</si>
  <si>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</si>
  <si>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</si>
  <si>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</si>
  <si>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</si>
  <si>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</si>
  <si>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</si>
  <si>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</si>
  <si>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</si>
  <si>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</si>
  <si>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</si>
  <si>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</si>
  <si>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</si>
  <si>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</si>
  <si>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</si>
  <si>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</si>
  <si>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</si>
  <si>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</si>
  <si>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</si>
  <si>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FORRÁSOK ÖSSZESEN </t>
  </si>
  <si>
    <t>K)        PASSZÍV IDŐBELI ELHATÁROLÁSOK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</si>
  <si>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</si>
  <si>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</si>
  <si>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</si>
  <si>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</si>
  <si>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</si>
  <si>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</si>
  <si>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</si>
  <si>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</si>
  <si>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</si>
  <si>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</si>
  <si>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</si>
  <si>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</si>
  <si>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</si>
  <si>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</si>
  <si>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</si>
  <si>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</si>
  <si>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</si>
  <si>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</si>
  <si>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</si>
  <si>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</si>
  <si>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</si>
  <si>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</si>
  <si>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</si>
  <si>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</si>
  <si>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</si>
  <si>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</si>
  <si>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</si>
  <si>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</si>
  <si>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</si>
  <si>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</si>
  <si>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</si>
  <si>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</si>
  <si>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</si>
  <si>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</si>
  <si>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</si>
  <si>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</si>
  <si>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</si>
  <si>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</si>
  <si>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</si>
  <si>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</si>
  <si>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</si>
  <si>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</si>
  <si>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</si>
  <si>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</si>
  <si>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</si>
  <si>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</si>
  <si>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</si>
  <si>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</si>
  <si>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</si>
  <si>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</si>
  <si>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</si>
  <si>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</si>
  <si>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</si>
  <si>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</si>
  <si>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</si>
  <si>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</si>
  <si>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</si>
  <si>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</si>
  <si>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</si>
  <si>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</si>
  <si>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</si>
  <si>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</si>
  <si>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</si>
  <si>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</si>
  <si>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</si>
  <si>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</si>
  <si>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</si>
  <si>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</si>
  <si>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</si>
  <si>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</si>
  <si>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</si>
  <si>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</si>
  <si>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</si>
  <si>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</si>
  <si>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</si>
  <si>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</si>
  <si>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</si>
  <si>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</si>
  <si>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</si>
  <si>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</si>
  <si>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</si>
  <si>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</si>
  <si>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</si>
  <si>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Befizetett</t>
  </si>
  <si>
    <t>Gépjárműadó 40 %-a</t>
  </si>
  <si>
    <t>Telekadó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</si>
  <si>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</si>
  <si>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</si>
  <si>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</si>
  <si>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</si>
  <si>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</si>
  <si>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</si>
  <si>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</si>
  <si>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>01-02. számlacsoportban nyilvántartott eszközök</t>
  </si>
  <si>
    <t>FORRÁSOK ÖSSZESEN</t>
  </si>
  <si>
    <t>H/III        Kötelezettség jellegű sajátos elszámolások (=H)/III/1+…+H)/III/7) (146=139+...+145)</t>
  </si>
  <si>
    <t>G)        SAJÁT TŐKE</t>
  </si>
  <si>
    <t xml:space="preserve">F)        AKTÍV IDŐBELI ELHATÁROLÁSOK </t>
  </si>
  <si>
    <t>D)        KÖVETELÉSEK</t>
  </si>
  <si>
    <t>D/I        Költségvetési évben esedékes követelések</t>
  </si>
  <si>
    <t xml:space="preserve">B)        NEMZETI VAGYONBA TARTOZÓ FORGÓESZKÖZÖK </t>
  </si>
  <si>
    <t>használatban lévő kisértékű készletek</t>
  </si>
  <si>
    <t xml:space="preserve">B/I        Készletek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</si>
  <si>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</si>
  <si>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</si>
  <si>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</si>
  <si>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</si>
  <si>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</si>
  <si>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</si>
  <si>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</si>
  <si>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A/III/2b        - ebből: helyi önkormányzatok kötvényei</t>
  </si>
  <si>
    <t>A/III/2a        - ebből: államkötvények</t>
  </si>
  <si>
    <t xml:space="preserve">           Stb.</t>
  </si>
  <si>
    <t xml:space="preserve">           Tartós részesedés: ………………. Kft.</t>
  </si>
  <si>
    <t>A/III/1b        - ebből: tartós részesedések társulásban</t>
  </si>
  <si>
    <t>A/III/1a        - ebből: tartós részesedések jegybankban</t>
  </si>
  <si>
    <t>használatban lévő kisértékű immateriális javak</t>
  </si>
  <si>
    <t xml:space="preserve">ESZKÖZÖK  </t>
  </si>
  <si>
    <t>nettó-mérleg szerinti érték</t>
  </si>
  <si>
    <t>értékcsökkenés/értékvesztés</t>
  </si>
  <si>
    <t>bruttó érték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</si>
  <si>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</si>
  <si>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</si>
  <si>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</si>
  <si>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</si>
  <si>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</si>
  <si>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</si>
  <si>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</si>
  <si>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</si>
  <si>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</si>
  <si>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</si>
  <si>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</si>
  <si>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</si>
  <si>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</si>
  <si>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</si>
  <si>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</si>
  <si>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</si>
  <si>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</si>
  <si>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</si>
  <si>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</si>
  <si>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</si>
  <si>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</si>
  <si>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</si>
  <si>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</si>
  <si>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</si>
  <si>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</si>
  <si>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</si>
  <si>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</si>
  <si>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</si>
  <si>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</si>
  <si>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</si>
  <si>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</si>
  <si>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</si>
  <si>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</si>
  <si>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</si>
  <si>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</si>
  <si>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</si>
  <si>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</si>
  <si>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</si>
  <si>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</si>
  <si>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</si>
  <si>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</si>
  <si>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</si>
  <si>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</si>
  <si>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</si>
  <si>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</si>
  <si>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</si>
  <si>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</si>
  <si>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</si>
  <si>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</si>
  <si>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</si>
  <si>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</si>
  <si>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</si>
  <si>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</si>
  <si>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</si>
  <si>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</si>
  <si>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</si>
  <si>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</si>
  <si>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</si>
  <si>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</si>
  <si>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</si>
  <si>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</si>
  <si>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Tárgyévi kifizetés (2015. évi ei.)</t>
  </si>
  <si>
    <t>Tárgyévi kifizetés (2015. évi mód.ei.)</t>
  </si>
  <si>
    <t>2018. évi kifizetés</t>
  </si>
  <si>
    <t>2018. év</t>
  </si>
  <si>
    <t>Működési célú költségvetési támogatások és kieg.támog.</t>
  </si>
  <si>
    <t>A pénzeszközök változása (Ft)</t>
  </si>
  <si>
    <t>(Ft)</t>
  </si>
  <si>
    <t>A költségvetési év azon fejlesztései, amelyek megvalósításához a Gst. 3. § (1) bekezdése szerinti adósságot keletkeztető ügylet megkötése vált szükségessé (Ft)</t>
  </si>
  <si>
    <t>Vagyonkimutatás (Ft)</t>
  </si>
  <si>
    <t>Tárgyévi kifizetés (2016. teljesítés)</t>
  </si>
  <si>
    <t>2019. évi kifizetés</t>
  </si>
  <si>
    <t>2019. év utáni kifizetések</t>
  </si>
  <si>
    <t>2019.év</t>
  </si>
  <si>
    <t xml:space="preserve">                                       keretszámai főbb csoportokban Ft-ban</t>
  </si>
  <si>
    <t>Kiadások (Ft)</t>
  </si>
  <si>
    <t>A helyi önkormányzat maradvány kimutatása (Ft)</t>
  </si>
  <si>
    <t>A helyi önkormányzat eredménykimutatása (Ft)</t>
  </si>
  <si>
    <t>C)        MÉRLEG SZERINTI EREDMÉNY (=±C±D) (41=±35±40)</t>
  </si>
  <si>
    <t>A helyi önkormányzat mérlege (Ft)</t>
  </si>
  <si>
    <t>Általános- és céltartalékok (Ft)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</si>
  <si>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</si>
  <si>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</si>
  <si>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</si>
  <si>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</si>
  <si>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2020.év</t>
  </si>
  <si>
    <t>2020. év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</si>
  <si>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</si>
  <si>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</si>
  <si>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</si>
  <si>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</si>
  <si>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</si>
  <si>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</si>
  <si>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</si>
  <si>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</si>
  <si>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</si>
  <si>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</si>
  <si>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</si>
  <si>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</si>
  <si>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</si>
  <si>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</si>
  <si>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</si>
  <si>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</si>
  <si>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</si>
  <si>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</si>
  <si>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</si>
  <si>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</si>
  <si>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</si>
  <si>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</si>
  <si>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</si>
  <si>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</si>
  <si>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</si>
  <si>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</si>
  <si>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</si>
  <si>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</si>
  <si>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</si>
  <si>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</si>
  <si>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 xml:space="preserve">Tartalékok </t>
  </si>
  <si>
    <t>K513</t>
  </si>
  <si>
    <t>Elszámolásból származó bevételek</t>
  </si>
  <si>
    <t>Csempeszkopács község Önkormányzata</t>
  </si>
  <si>
    <t xml:space="preserve"> CSEMPESZKOPÁCS KÖZSÉG ÖNKORMÁNYZATA</t>
  </si>
  <si>
    <t>08        Felhalmozási célú támogatások eredmányszemléletű bevételei</t>
  </si>
  <si>
    <t>09        Különféle egyéb eredményszemléletű bevételek</t>
  </si>
  <si>
    <t xml:space="preserve"> </t>
  </si>
  <si>
    <t>Foglalkoztatottak egyéb juttatásai</t>
  </si>
  <si>
    <t>Felhalmozási célú pénzmaradvány</t>
  </si>
  <si>
    <t>Csempeszkopács község Önkormányzata kötelező, önként vállalt és államigazgatási feladatai 2019.évben</t>
  </si>
  <si>
    <t>Bevételek (Ft)</t>
  </si>
  <si>
    <t xml:space="preserve">        2019. évi zárszámadása</t>
  </si>
  <si>
    <t>Csempeszkopács község Önkormányzata 2019. évi zárszámadása</t>
  </si>
  <si>
    <t>2019. évi zárszámadása</t>
  </si>
  <si>
    <t>2021. év</t>
  </si>
  <si>
    <t>Csempeszkopács község Önkormányzata 2019. évi zárszámadásának előterjesztéséhez</t>
  </si>
  <si>
    <t>2018. évi tény</t>
  </si>
  <si>
    <t>2019.évi eredeti előirányzat</t>
  </si>
  <si>
    <t>2019.évi módosított előirányzat</t>
  </si>
  <si>
    <t>2019.évi teljesítés</t>
  </si>
  <si>
    <t xml:space="preserve">         Csempeszkopács község Önkormányzata 2019. évi zárszámadásának előterjesztéséhez </t>
  </si>
  <si>
    <r>
      <t xml:space="preserve">             </t>
    </r>
    <r>
      <rPr>
        <b/>
        <sz val="10"/>
        <rFont val="Arial"/>
        <family val="2"/>
        <charset val="238"/>
      </rPr>
      <t>2019. évben</t>
    </r>
  </si>
  <si>
    <t xml:space="preserve">Előző időszak </t>
  </si>
  <si>
    <t xml:space="preserve">Tárgyi időszak </t>
  </si>
  <si>
    <t>Előző időszak (2018. év)</t>
  </si>
  <si>
    <t>Tárgyi időszak (2019. év)</t>
  </si>
  <si>
    <t>üres</t>
  </si>
  <si>
    <t>Aljnövényzet tisztító</t>
  </si>
  <si>
    <t>Emléktábla</t>
  </si>
  <si>
    <t>Játszótéri játék</t>
  </si>
  <si>
    <t>Falugondnoki kerékpár</t>
  </si>
  <si>
    <t>Kocsibeálló falugondnok</t>
  </si>
  <si>
    <t>Járda felújítás</t>
  </si>
  <si>
    <t xml:space="preserve">    1. melléklet a 3/2020.(VII.7.) önkormányzati rendelethez</t>
  </si>
  <si>
    <t xml:space="preserve"> 2. melléklet a 3/2020.(VII.7.) önkormányzati rendelethez</t>
  </si>
  <si>
    <t xml:space="preserve"> 3. melléklet a 3/2020.(VII.7.) önkormányzati rendelethez</t>
  </si>
  <si>
    <t xml:space="preserve"> 15. melléklet a 3/2020.(VII.7.) önkormányzati rendelethez</t>
  </si>
  <si>
    <t xml:space="preserve"> 14. melléklet a 3/2020.(VII.7.) önkormányzati rendelethez</t>
  </si>
  <si>
    <t xml:space="preserve"> 13. melléklet a 3/2020.(VII.7.) önkormányzati rendelethez</t>
  </si>
  <si>
    <t xml:space="preserve"> 12. melléklet a 3/2020.(VII.7.) önkormányzati rendelethez</t>
  </si>
  <si>
    <t xml:space="preserve"> 11. melléklet a 3/2020.(VII.7.) önkormányzati rendelethez</t>
  </si>
  <si>
    <t xml:space="preserve"> 10. melléklet a 3/2020.(VII.7.) önkormányzati rendelethez</t>
  </si>
  <si>
    <t xml:space="preserve"> 9. melléklet a 3/2020.(VII.7.) önkormányzati rendelethez</t>
  </si>
  <si>
    <t xml:space="preserve"> 8. melléklet a 3/2020.(VII.7.) önkormányzati rendelethez</t>
  </si>
  <si>
    <t xml:space="preserve"> 7. melléklet a 3/2020.(VII.7.) önkormányzati rendelethez</t>
  </si>
  <si>
    <t xml:space="preserve"> 6. melléklet a 3/2020.(VII.7.) önkormányzati rendelethez</t>
  </si>
  <si>
    <t xml:space="preserve"> 5. melléklet a 3/2020.(VII.7.) önkormányzati rendelethez</t>
  </si>
  <si>
    <t xml:space="preserve"> 4. melléklet a 3/2020.(VII.7.)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</si>
</sst>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5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63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1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6" fillId="0" borderId="0"/>
    <xf numFmtId="0" fontId="3" fillId="0" borderId="0"/>
    <xf numFmtId="43" fontId="51" fillId="0" borderId="0" applyFont="0" applyFill="0" applyBorder="0" applyAlignment="0" applyProtection="0"/>
    <xf numFmtId="0" fontId="52" fillId="0" borderId="0"/>
  </cellStyleXfs>
  <cellXfs count="46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0" fillId="0" borderId="0" xfId="0" applyBorder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0" borderId="5" xfId="0" applyFont="1" applyBorder="1"/>
    <xf numFmtId="0" fontId="0" fillId="0" borderId="6" xfId="0" applyBorder="1"/>
    <xf numFmtId="0" fontId="8" fillId="0" borderId="0" xfId="0" applyFont="1" applyBorder="1" applyAlignment="1">
      <alignment horizontal="right"/>
    </xf>
    <xf numFmtId="0" fontId="0" fillId="0" borderId="3" xfId="0" applyBorder="1"/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9" fillId="0" borderId="15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49" fontId="14" fillId="0" borderId="25" xfId="0" applyNumberFormat="1" applyFont="1" applyBorder="1" applyAlignment="1">
      <alignment horizontal="center"/>
    </xf>
    <xf numFmtId="0" fontId="8" fillId="0" borderId="26" xfId="0" applyFont="1" applyBorder="1"/>
    <xf numFmtId="0" fontId="11" fillId="0" borderId="11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0" fillId="0" borderId="29" xfId="0" applyBorder="1"/>
    <xf numFmtId="49" fontId="14" fillId="0" borderId="30" xfId="0" applyNumberFormat="1" applyFont="1" applyBorder="1" applyAlignment="1">
      <alignment horizontal="center"/>
    </xf>
    <xf numFmtId="0" fontId="11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49" fontId="14" fillId="0" borderId="5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35" xfId="0" applyFont="1" applyBorder="1" applyAlignment="1">
      <alignment horizontal="left"/>
    </xf>
    <xf numFmtId="49" fontId="8" fillId="0" borderId="5" xfId="0" applyNumberFormat="1" applyFont="1" applyBorder="1" applyAlignment="1">
      <alignment horizontal="center"/>
    </xf>
    <xf numFmtId="0" fontId="11" fillId="0" borderId="36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3" fillId="0" borderId="0" xfId="0" applyFont="1"/>
    <xf numFmtId="0" fontId="7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13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6" fillId="0" borderId="0" xfId="0" applyFont="1"/>
    <xf numFmtId="0" fontId="16" fillId="0" borderId="0" xfId="0" applyFont="1"/>
    <xf numFmtId="0" fontId="17" fillId="0" borderId="22" xfId="0" applyFont="1" applyFill="1" applyBorder="1" applyAlignment="1">
      <alignment wrapText="1"/>
    </xf>
    <xf numFmtId="0" fontId="18" fillId="0" borderId="22" xfId="0" applyFont="1" applyFill="1" applyBorder="1" applyAlignment="1">
      <alignment wrapText="1"/>
    </xf>
    <xf numFmtId="0" fontId="19" fillId="0" borderId="22" xfId="0" applyFont="1" applyFill="1" applyBorder="1" applyAlignment="1">
      <alignment wrapText="1"/>
    </xf>
    <xf numFmtId="0" fontId="20" fillId="0" borderId="22" xfId="0" applyFont="1" applyFill="1" applyBorder="1"/>
    <xf numFmtId="3" fontId="20" fillId="0" borderId="22" xfId="0" applyNumberFormat="1" applyFont="1" applyFill="1" applyBorder="1"/>
    <xf numFmtId="0" fontId="17" fillId="0" borderId="22" xfId="0" applyFont="1" applyFill="1" applyBorder="1"/>
    <xf numFmtId="3" fontId="17" fillId="0" borderId="22" xfId="0" applyNumberFormat="1" applyFont="1" applyFill="1" applyBorder="1"/>
    <xf numFmtId="0" fontId="21" fillId="0" borderId="22" xfId="0" applyFont="1" applyFill="1" applyBorder="1"/>
    <xf numFmtId="3" fontId="21" fillId="0" borderId="22" xfId="0" applyNumberFormat="1" applyFont="1" applyFill="1" applyBorder="1"/>
    <xf numFmtId="0" fontId="0" fillId="0" borderId="21" xfId="0" applyBorder="1"/>
    <xf numFmtId="0" fontId="25" fillId="0" borderId="22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center"/>
    </xf>
    <xf numFmtId="0" fontId="26" fillId="0" borderId="22" xfId="0" applyFont="1" applyFill="1" applyBorder="1" applyAlignment="1">
      <alignment horizontal="left" vertical="center" wrapText="1"/>
    </xf>
    <xf numFmtId="0" fontId="16" fillId="0" borderId="22" xfId="0" applyFont="1" applyBorder="1"/>
    <xf numFmtId="0" fontId="0" fillId="0" borderId="22" xfId="0" applyBorder="1"/>
    <xf numFmtId="0" fontId="20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47" xfId="0" applyBorder="1"/>
    <xf numFmtId="0" fontId="6" fillId="0" borderId="4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7" fillId="0" borderId="32" xfId="0" applyFont="1" applyBorder="1"/>
    <xf numFmtId="0" fontId="7" fillId="0" borderId="33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15" xfId="0" applyFont="1" applyBorder="1"/>
    <xf numFmtId="0" fontId="6" fillId="0" borderId="35" xfId="0" applyFont="1" applyBorder="1"/>
    <xf numFmtId="0" fontId="6" fillId="0" borderId="51" xfId="0" applyFont="1" applyFill="1" applyBorder="1"/>
    <xf numFmtId="0" fontId="6" fillId="0" borderId="52" xfId="0" applyFont="1" applyFill="1" applyBorder="1"/>
    <xf numFmtId="0" fontId="6" fillId="0" borderId="53" xfId="0" applyFont="1" applyBorder="1"/>
    <xf numFmtId="0" fontId="6" fillId="0" borderId="54" xfId="0" applyFont="1" applyBorder="1"/>
    <xf numFmtId="0" fontId="6" fillId="0" borderId="55" xfId="0" applyFont="1" applyBorder="1"/>
    <xf numFmtId="0" fontId="0" fillId="0" borderId="49" xfId="0" applyBorder="1"/>
    <xf numFmtId="0" fontId="0" fillId="0" borderId="50" xfId="0" applyBorder="1"/>
    <xf numFmtId="0" fontId="6" fillId="0" borderId="14" xfId="0" applyFont="1" applyBorder="1"/>
    <xf numFmtId="0" fontId="0" fillId="0" borderId="15" xfId="0" applyBorder="1"/>
    <xf numFmtId="0" fontId="0" fillId="0" borderId="35" xfId="0" applyBorder="1"/>
    <xf numFmtId="0" fontId="7" fillId="0" borderId="14" xfId="0" applyFont="1" applyBorder="1"/>
    <xf numFmtId="0" fontId="7" fillId="0" borderId="56" xfId="0" applyFont="1" applyBorder="1"/>
    <xf numFmtId="0" fontId="0" fillId="0" borderId="53" xfId="0" applyBorder="1"/>
    <xf numFmtId="0" fontId="0" fillId="0" borderId="54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6" fillId="0" borderId="21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6" fillId="0" borderId="57" xfId="0" applyFont="1" applyBorder="1"/>
    <xf numFmtId="0" fontId="6" fillId="0" borderId="13" xfId="0" applyFont="1" applyBorder="1"/>
    <xf numFmtId="0" fontId="6" fillId="0" borderId="58" xfId="0" applyFont="1" applyBorder="1"/>
    <xf numFmtId="0" fontId="6" fillId="0" borderId="60" xfId="0" applyFont="1" applyBorder="1"/>
    <xf numFmtId="0" fontId="6" fillId="0" borderId="61" xfId="0" applyFont="1" applyBorder="1"/>
    <xf numFmtId="0" fontId="6" fillId="0" borderId="62" xfId="0" applyFont="1" applyBorder="1"/>
    <xf numFmtId="0" fontId="6" fillId="0" borderId="57" xfId="0" applyFont="1" applyFill="1" applyBorder="1"/>
    <xf numFmtId="0" fontId="6" fillId="0" borderId="60" xfId="0" applyFont="1" applyFill="1" applyBorder="1"/>
    <xf numFmtId="0" fontId="7" fillId="0" borderId="46" xfId="0" applyFont="1" applyBorder="1"/>
    <xf numFmtId="0" fontId="24" fillId="0" borderId="0" xfId="0" applyFont="1"/>
    <xf numFmtId="0" fontId="26" fillId="0" borderId="22" xfId="0" applyFont="1" applyFill="1" applyBorder="1" applyAlignment="1">
      <alignment vertical="center"/>
    </xf>
    <xf numFmtId="0" fontId="26" fillId="0" borderId="22" xfId="0" applyNumberFormat="1" applyFont="1" applyFill="1" applyBorder="1" applyAlignment="1">
      <alignment vertical="center"/>
    </xf>
    <xf numFmtId="164" fontId="26" fillId="0" borderId="22" xfId="0" applyNumberFormat="1" applyFont="1" applyFill="1" applyBorder="1" applyAlignment="1">
      <alignment vertical="center"/>
    </xf>
    <xf numFmtId="0" fontId="26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vertical="center" wrapText="1"/>
    </xf>
    <xf numFmtId="164" fontId="25" fillId="0" borderId="22" xfId="0" applyNumberFormat="1" applyFont="1" applyFill="1" applyBorder="1" applyAlignment="1">
      <alignment vertical="center"/>
    </xf>
    <xf numFmtId="0" fontId="26" fillId="0" borderId="22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vertical="center" wrapText="1"/>
    </xf>
    <xf numFmtId="164" fontId="30" fillId="0" borderId="22" xfId="0" applyNumberFormat="1" applyFont="1" applyFill="1" applyBorder="1" applyAlignment="1">
      <alignment vertical="center"/>
    </xf>
    <xf numFmtId="0" fontId="26" fillId="2" borderId="22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32" fillId="3" borderId="22" xfId="0" applyFont="1" applyFill="1" applyBorder="1"/>
    <xf numFmtId="165" fontId="26" fillId="0" borderId="22" xfId="0" applyNumberFormat="1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0" fontId="31" fillId="4" borderId="22" xfId="0" applyFont="1" applyFill="1" applyBorder="1" applyAlignment="1">
      <alignment horizontal="left" vertical="center"/>
    </xf>
    <xf numFmtId="164" fontId="31" fillId="4" borderId="22" xfId="0" applyNumberFormat="1" applyFont="1" applyFill="1" applyBorder="1" applyAlignment="1">
      <alignment vertical="center"/>
    </xf>
    <xf numFmtId="0" fontId="28" fillId="0" borderId="22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33" fillId="4" borderId="22" xfId="0" applyFont="1" applyFill="1" applyBorder="1" applyAlignment="1">
      <alignment horizontal="left" vertical="center"/>
    </xf>
    <xf numFmtId="0" fontId="31" fillId="4" borderId="22" xfId="0" applyFont="1" applyFill="1" applyBorder="1" applyAlignment="1">
      <alignment horizontal="left" vertical="center" wrapText="1"/>
    </xf>
    <xf numFmtId="0" fontId="31" fillId="5" borderId="22" xfId="0" applyFont="1" applyFill="1" applyBorder="1"/>
    <xf numFmtId="0" fontId="34" fillId="5" borderId="22" xfId="0" applyFont="1" applyFill="1" applyBorder="1"/>
    <xf numFmtId="0" fontId="27" fillId="0" borderId="22" xfId="0" applyFont="1" applyBorder="1" applyAlignment="1">
      <alignment horizontal="center" wrapText="1"/>
    </xf>
    <xf numFmtId="0" fontId="27" fillId="0" borderId="22" xfId="0" applyFont="1" applyFill="1" applyBorder="1" applyAlignment="1">
      <alignment horizontal="center" wrapText="1"/>
    </xf>
    <xf numFmtId="0" fontId="26" fillId="0" borderId="22" xfId="0" applyFont="1" applyFill="1" applyBorder="1" applyAlignment="1">
      <alignment horizontal="center" wrapText="1"/>
    </xf>
    <xf numFmtId="0" fontId="33" fillId="4" borderId="22" xfId="0" applyFont="1" applyFill="1" applyBorder="1" applyAlignment="1">
      <alignment horizontal="left" vertical="center" wrapText="1"/>
    </xf>
    <xf numFmtId="0" fontId="7" fillId="0" borderId="0" xfId="0" applyFont="1" applyBorder="1"/>
    <xf numFmtId="0" fontId="7" fillId="0" borderId="3" xfId="0" applyFont="1" applyBorder="1"/>
    <xf numFmtId="0" fontId="6" fillId="0" borderId="51" xfId="0" applyFont="1" applyBorder="1"/>
    <xf numFmtId="0" fontId="7" fillId="0" borderId="51" xfId="0" applyFont="1" applyBorder="1"/>
    <xf numFmtId="0" fontId="7" fillId="0" borderId="52" xfId="0" applyFont="1" applyBorder="1"/>
    <xf numFmtId="0" fontId="6" fillId="0" borderId="39" xfId="0" applyFont="1" applyFill="1" applyBorder="1" applyAlignment="1">
      <alignment horizontal="center"/>
    </xf>
    <xf numFmtId="0" fontId="25" fillId="0" borderId="4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/>
    </xf>
    <xf numFmtId="0" fontId="25" fillId="0" borderId="59" xfId="0" applyFont="1" applyFill="1" applyBorder="1" applyAlignment="1">
      <alignment horizontal="center" vertical="center"/>
    </xf>
    <xf numFmtId="0" fontId="0" fillId="0" borderId="59" xfId="0" applyBorder="1"/>
    <xf numFmtId="0" fontId="28" fillId="0" borderId="39" xfId="0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left" vertical="center" wrapText="1"/>
    </xf>
    <xf numFmtId="0" fontId="35" fillId="0" borderId="0" xfId="0" applyFont="1"/>
    <xf numFmtId="0" fontId="35" fillId="0" borderId="12" xfId="0" applyFont="1" applyBorder="1"/>
    <xf numFmtId="0" fontId="35" fillId="0" borderId="65" xfId="0" applyFont="1" applyBorder="1"/>
    <xf numFmtId="0" fontId="0" fillId="0" borderId="7" xfId="0" applyBorder="1"/>
    <xf numFmtId="0" fontId="0" fillId="0" borderId="66" xfId="0" applyBorder="1"/>
    <xf numFmtId="0" fontId="0" fillId="0" borderId="23" xfId="0" applyBorder="1"/>
    <xf numFmtId="0" fontId="0" fillId="0" borderId="67" xfId="0" applyBorder="1"/>
    <xf numFmtId="0" fontId="35" fillId="0" borderId="22" xfId="0" applyFont="1" applyBorder="1"/>
    <xf numFmtId="0" fontId="0" fillId="0" borderId="14" xfId="0" applyBorder="1"/>
    <xf numFmtId="0" fontId="23" fillId="0" borderId="0" xfId="0" applyFont="1" applyAlignment="1">
      <alignment wrapText="1"/>
    </xf>
    <xf numFmtId="0" fontId="0" fillId="0" borderId="64" xfId="0" applyBorder="1"/>
    <xf numFmtId="0" fontId="25" fillId="0" borderId="16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wrapText="1"/>
    </xf>
    <xf numFmtId="0" fontId="26" fillId="0" borderId="16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31" fillId="5" borderId="0" xfId="0" applyFont="1" applyFill="1" applyBorder="1"/>
    <xf numFmtId="0" fontId="34" fillId="5" borderId="0" xfId="0" applyFont="1" applyFill="1" applyBorder="1"/>
    <xf numFmtId="0" fontId="30" fillId="0" borderId="0" xfId="0" applyFont="1" applyBorder="1"/>
    <xf numFmtId="0" fontId="36" fillId="0" borderId="0" xfId="0" applyFont="1" applyBorder="1"/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6" xfId="0" applyFont="1" applyBorder="1"/>
    <xf numFmtId="0" fontId="0" fillId="0" borderId="21" xfId="0" applyBorder="1"/>
    <xf numFmtId="0" fontId="5" fillId="0" borderId="0" xfId="1"/>
    <xf numFmtId="0" fontId="5" fillId="0" borderId="0" xfId="1" applyAlignment="1">
      <alignment horizontal="center" wrapText="1"/>
    </xf>
    <xf numFmtId="0" fontId="16" fillId="0" borderId="0" xfId="1" applyFont="1"/>
    <xf numFmtId="0" fontId="30" fillId="0" borderId="22" xfId="1" applyFont="1" applyBorder="1"/>
    <xf numFmtId="0" fontId="20" fillId="0" borderId="22" xfId="1" applyFont="1" applyBorder="1" applyAlignment="1">
      <alignment horizontal="left" vertical="top" wrapText="1"/>
    </xf>
    <xf numFmtId="3" fontId="20" fillId="0" borderId="22" xfId="1" applyNumberFormat="1" applyFont="1" applyBorder="1" applyAlignment="1">
      <alignment horizontal="right" vertical="top" wrapText="1"/>
    </xf>
    <xf numFmtId="0" fontId="28" fillId="0" borderId="22" xfId="1" applyFont="1" applyBorder="1" applyAlignment="1">
      <alignment horizontal="left" vertical="top" wrapText="1"/>
    </xf>
    <xf numFmtId="3" fontId="28" fillId="0" borderId="22" xfId="1" applyNumberFormat="1" applyFont="1" applyBorder="1" applyAlignment="1">
      <alignment horizontal="right" vertical="top" wrapText="1"/>
    </xf>
    <xf numFmtId="3" fontId="28" fillId="6" borderId="22" xfId="1" applyNumberFormat="1" applyFont="1" applyFill="1" applyBorder="1" applyAlignment="1">
      <alignment horizontal="right" vertical="top" wrapText="1"/>
    </xf>
    <xf numFmtId="0" fontId="28" fillId="6" borderId="22" xfId="1" applyFont="1" applyFill="1" applyBorder="1" applyAlignment="1">
      <alignment horizontal="left" vertical="top" wrapText="1"/>
    </xf>
    <xf numFmtId="0" fontId="16" fillId="0" borderId="22" xfId="1" applyFont="1" applyBorder="1"/>
    <xf numFmtId="0" fontId="28" fillId="0" borderId="22" xfId="1" applyFont="1" applyFill="1" applyBorder="1" applyAlignment="1">
      <alignment horizontal="center" vertical="top" wrapText="1"/>
    </xf>
    <xf numFmtId="0" fontId="5" fillId="0" borderId="0" xfId="1" applyAlignment="1">
      <alignment wrapText="1"/>
    </xf>
    <xf numFmtId="0" fontId="5" fillId="0" borderId="0" xfId="1" applyFont="1" applyFill="1" applyAlignment="1">
      <alignment horizontal="center" wrapText="1"/>
    </xf>
    <xf numFmtId="0" fontId="16" fillId="6" borderId="22" xfId="1" applyFont="1" applyFill="1" applyBorder="1"/>
    <xf numFmtId="0" fontId="29" fillId="6" borderId="22" xfId="1" applyFont="1" applyFill="1" applyBorder="1" applyAlignment="1">
      <alignment horizontal="left" vertical="top" wrapText="1"/>
    </xf>
    <xf numFmtId="3" fontId="28" fillId="7" borderId="22" xfId="1" applyNumberFormat="1" applyFont="1" applyFill="1" applyBorder="1" applyAlignment="1">
      <alignment horizontal="right" vertical="top" wrapText="1"/>
    </xf>
    <xf numFmtId="0" fontId="28" fillId="7" borderId="22" xfId="1" applyFont="1" applyFill="1" applyBorder="1" applyAlignment="1">
      <alignment horizontal="left" vertical="top" wrapText="1"/>
    </xf>
    <xf numFmtId="0" fontId="25" fillId="0" borderId="22" xfId="1" applyFont="1" applyBorder="1"/>
    <xf numFmtId="0" fontId="4" fillId="0" borderId="0" xfId="2"/>
    <xf numFmtId="3" fontId="20" fillId="0" borderId="22" xfId="2" applyNumberFormat="1" applyFont="1" applyBorder="1" applyAlignment="1">
      <alignment horizontal="right" vertical="top" wrapText="1"/>
    </xf>
    <xf numFmtId="0" fontId="4" fillId="0" borderId="22" xfId="2" applyBorder="1"/>
    <xf numFmtId="0" fontId="42" fillId="0" borderId="22" xfId="2" applyFont="1" applyBorder="1" applyAlignment="1">
      <alignment wrapText="1"/>
    </xf>
    <xf numFmtId="0" fontId="16" fillId="0" borderId="22" xfId="2" applyFont="1" applyBorder="1"/>
    <xf numFmtId="0" fontId="16" fillId="0" borderId="0" xfId="2" applyFont="1"/>
    <xf numFmtId="3" fontId="28" fillId="0" borderId="22" xfId="2" applyNumberFormat="1" applyFont="1" applyBorder="1" applyAlignment="1">
      <alignment horizontal="right" vertical="top" wrapText="1"/>
    </xf>
    <xf numFmtId="3" fontId="28" fillId="6" borderId="22" xfId="2" applyNumberFormat="1" applyFont="1" applyFill="1" applyBorder="1" applyAlignment="1">
      <alignment horizontal="right" vertical="top" wrapText="1"/>
    </xf>
    <xf numFmtId="0" fontId="33" fillId="6" borderId="22" xfId="2" applyFont="1" applyFill="1" applyBorder="1" applyAlignment="1">
      <alignment horizontal="left" vertical="top" wrapText="1"/>
    </xf>
    <xf numFmtId="0" fontId="28" fillId="0" borderId="22" xfId="2" applyFont="1" applyBorder="1" applyAlignment="1">
      <alignment horizontal="left" vertical="top" wrapText="1"/>
    </xf>
    <xf numFmtId="0" fontId="20" fillId="0" borderId="22" xfId="2" applyFont="1" applyBorder="1" applyAlignment="1">
      <alignment horizontal="left" vertical="top" wrapText="1"/>
    </xf>
    <xf numFmtId="0" fontId="43" fillId="0" borderId="22" xfId="2" applyFont="1" applyBorder="1"/>
    <xf numFmtId="0" fontId="25" fillId="0" borderId="22" xfId="2" applyFont="1" applyBorder="1" applyAlignment="1">
      <alignment wrapText="1"/>
    </xf>
    <xf numFmtId="0" fontId="30" fillId="6" borderId="22" xfId="2" applyFont="1" applyFill="1" applyBorder="1"/>
    <xf numFmtId="0" fontId="30" fillId="0" borderId="22" xfId="2" applyFont="1" applyBorder="1"/>
    <xf numFmtId="0" fontId="4" fillId="0" borderId="0" xfId="2" applyAlignment="1"/>
    <xf numFmtId="0" fontId="4" fillId="0" borderId="0" xfId="2" applyAlignment="1">
      <alignment horizontal="center" wrapText="1"/>
    </xf>
    <xf numFmtId="0" fontId="4" fillId="0" borderId="0" xfId="2" applyFont="1" applyAlignment="1">
      <alignment horizontal="center" wrapText="1"/>
    </xf>
    <xf numFmtId="0" fontId="44" fillId="0" borderId="0" xfId="2" applyFont="1"/>
    <xf numFmtId="0" fontId="6" fillId="0" borderId="0" xfId="3" applyFont="1"/>
    <xf numFmtId="0" fontId="16" fillId="0" borderId="0" xfId="2" applyFont="1" applyAlignment="1">
      <alignment horizontal="center" wrapText="1"/>
    </xf>
    <xf numFmtId="0" fontId="28" fillId="0" borderId="22" xfId="2" applyFont="1" applyFill="1" applyBorder="1" applyAlignment="1">
      <alignment horizontal="center" vertical="top" wrapText="1"/>
    </xf>
    <xf numFmtId="0" fontId="6" fillId="0" borderId="0" xfId="0" applyFont="1" applyProtection="1">
      <protection locked="0"/>
    </xf>
    <xf numFmtId="0" fontId="3" fillId="0" borderId="0" xfId="4"/>
    <xf numFmtId="0" fontId="3" fillId="0" borderId="0" xfId="4" applyFont="1" applyAlignment="1">
      <alignment horizontal="center" wrapText="1"/>
    </xf>
    <xf numFmtId="0" fontId="3" fillId="0" borderId="0" xfId="4" applyAlignment="1"/>
    <xf numFmtId="0" fontId="3" fillId="0" borderId="0" xfId="4" applyAlignment="1">
      <alignment horizontal="center" wrapText="1"/>
    </xf>
    <xf numFmtId="0" fontId="24" fillId="0" borderId="0" xfId="4" applyFont="1" applyAlignment="1">
      <alignment horizontal="center" wrapText="1"/>
    </xf>
    <xf numFmtId="0" fontId="45" fillId="0" borderId="22" xfId="4" applyFont="1" applyBorder="1"/>
    <xf numFmtId="0" fontId="45" fillId="0" borderId="22" xfId="4" applyFont="1" applyBorder="1" applyAlignment="1">
      <alignment horizontal="right"/>
    </xf>
    <xf numFmtId="0" fontId="31" fillId="0" borderId="22" xfId="4" applyFont="1" applyBorder="1" applyAlignment="1">
      <alignment vertical="center" wrapText="1"/>
    </xf>
    <xf numFmtId="0" fontId="16" fillId="0" borderId="22" xfId="4" applyFont="1" applyBorder="1"/>
    <xf numFmtId="0" fontId="16" fillId="0" borderId="0" xfId="4" applyFont="1"/>
    <xf numFmtId="0" fontId="16" fillId="0" borderId="22" xfId="4" applyFont="1" applyBorder="1" applyAlignment="1">
      <alignment vertical="center" wrapText="1"/>
    </xf>
    <xf numFmtId="0" fontId="31" fillId="0" borderId="22" xfId="4" applyFont="1" applyBorder="1"/>
    <xf numFmtId="0" fontId="16" fillId="0" borderId="22" xfId="4" applyFont="1" applyBorder="1" applyAlignment="1">
      <alignment wrapText="1"/>
    </xf>
    <xf numFmtId="0" fontId="25" fillId="0" borderId="22" xfId="4" applyFont="1" applyFill="1" applyBorder="1" applyAlignment="1">
      <alignment horizontal="center" vertical="center"/>
    </xf>
    <xf numFmtId="0" fontId="25" fillId="0" borderId="22" xfId="4" applyFont="1" applyFill="1" applyBorder="1" applyAlignment="1">
      <alignment horizontal="center" vertical="center" wrapText="1"/>
    </xf>
    <xf numFmtId="0" fontId="26" fillId="0" borderId="22" xfId="4" applyFont="1" applyBorder="1" applyAlignment="1">
      <alignment wrapText="1"/>
    </xf>
    <xf numFmtId="0" fontId="27" fillId="0" borderId="22" xfId="4" applyFont="1" applyBorder="1" applyAlignment="1">
      <alignment wrapText="1"/>
    </xf>
    <xf numFmtId="0" fontId="46" fillId="0" borderId="0" xfId="4" applyFont="1" applyAlignment="1">
      <alignment wrapText="1"/>
    </xf>
    <xf numFmtId="0" fontId="27" fillId="0" borderId="22" xfId="4" applyFont="1" applyBorder="1"/>
    <xf numFmtId="0" fontId="20" fillId="0" borderId="22" xfId="4" applyFont="1" applyFill="1" applyBorder="1" applyAlignment="1">
      <alignment horizontal="left" vertical="center" wrapText="1"/>
    </xf>
    <xf numFmtId="0" fontId="26" fillId="0" borderId="22" xfId="4" applyFont="1" applyFill="1" applyBorder="1" applyAlignment="1">
      <alignment horizontal="left" vertical="center"/>
    </xf>
    <xf numFmtId="0" fontId="26" fillId="0" borderId="22" xfId="4" applyFont="1" applyFill="1" applyBorder="1" applyAlignment="1">
      <alignment horizontal="left" vertical="center" wrapText="1"/>
    </xf>
    <xf numFmtId="0" fontId="33" fillId="6" borderId="22" xfId="4" applyFont="1" applyFill="1" applyBorder="1" applyAlignment="1">
      <alignment horizontal="left" vertical="center" wrapText="1"/>
    </xf>
    <xf numFmtId="0" fontId="25" fillId="6" borderId="22" xfId="4" applyFont="1" applyFill="1" applyBorder="1" applyAlignment="1">
      <alignment horizontal="left" vertical="center"/>
    </xf>
    <xf numFmtId="0" fontId="16" fillId="6" borderId="22" xfId="4" applyFont="1" applyFill="1" applyBorder="1"/>
    <xf numFmtId="0" fontId="33" fillId="0" borderId="22" xfId="4" applyFont="1" applyFill="1" applyBorder="1" applyAlignment="1">
      <alignment horizontal="left" vertical="center" wrapText="1"/>
    </xf>
    <xf numFmtId="0" fontId="25" fillId="0" borderId="22" xfId="4" applyFont="1" applyFill="1" applyBorder="1" applyAlignment="1">
      <alignment horizontal="left" vertical="center"/>
    </xf>
    <xf numFmtId="3" fontId="10" fillId="0" borderId="38" xfId="0" applyNumberFormat="1" applyFont="1" applyBorder="1" applyAlignment="1">
      <alignment horizontal="right"/>
    </xf>
    <xf numFmtId="3" fontId="0" fillId="0" borderId="38" xfId="0" applyNumberFormat="1" applyBorder="1"/>
    <xf numFmtId="3" fontId="6" fillId="0" borderId="39" xfId="0" applyNumberFormat="1" applyFont="1" applyBorder="1"/>
    <xf numFmtId="3" fontId="10" fillId="0" borderId="39" xfId="0" applyNumberFormat="1" applyFont="1" applyBorder="1"/>
    <xf numFmtId="3" fontId="0" fillId="0" borderId="39" xfId="0" applyNumberFormat="1" applyBorder="1"/>
    <xf numFmtId="3" fontId="10" fillId="0" borderId="39" xfId="0" applyNumberFormat="1" applyFont="1" applyBorder="1" applyAlignment="1">
      <alignment horizontal="right"/>
    </xf>
    <xf numFmtId="3" fontId="6" fillId="0" borderId="40" xfId="0" applyNumberFormat="1" applyFont="1" applyBorder="1"/>
    <xf numFmtId="3" fontId="0" fillId="0" borderId="40" xfId="0" applyNumberFormat="1" applyBorder="1"/>
    <xf numFmtId="3" fontId="13" fillId="0" borderId="6" xfId="0" applyNumberFormat="1" applyFont="1" applyBorder="1"/>
    <xf numFmtId="3" fontId="7" fillId="0" borderId="6" xfId="0" applyNumberFormat="1" applyFont="1" applyBorder="1"/>
    <xf numFmtId="3" fontId="13" fillId="0" borderId="8" xfId="0" applyNumberFormat="1" applyFont="1" applyBorder="1"/>
    <xf numFmtId="3" fontId="8" fillId="0" borderId="29" xfId="0" applyNumberFormat="1" applyFont="1" applyBorder="1"/>
    <xf numFmtId="3" fontId="0" fillId="0" borderId="29" xfId="0" applyNumberFormat="1" applyBorder="1"/>
    <xf numFmtId="3" fontId="0" fillId="0" borderId="6" xfId="0" applyNumberFormat="1" applyBorder="1"/>
    <xf numFmtId="3" fontId="6" fillId="0" borderId="38" xfId="0" applyNumberFormat="1" applyFont="1" applyBorder="1"/>
    <xf numFmtId="3" fontId="6" fillId="0" borderId="39" xfId="0" applyNumberFormat="1" applyFont="1" applyBorder="1" applyAlignment="1"/>
    <xf numFmtId="3" fontId="6" fillId="0" borderId="40" xfId="0" applyNumberFormat="1" applyFont="1" applyBorder="1" applyAlignment="1"/>
    <xf numFmtId="3" fontId="13" fillId="0" borderId="6" xfId="0" applyNumberFormat="1" applyFont="1" applyBorder="1" applyAlignment="1"/>
    <xf numFmtId="3" fontId="7" fillId="0" borderId="3" xfId="0" applyNumberFormat="1" applyFont="1" applyBorder="1" applyAlignment="1"/>
    <xf numFmtId="3" fontId="7" fillId="0" borderId="3" xfId="0" applyNumberFormat="1" applyFont="1" applyBorder="1"/>
    <xf numFmtId="3" fontId="6" fillId="0" borderId="38" xfId="0" applyNumberFormat="1" applyFont="1" applyBorder="1" applyAlignment="1">
      <alignment horizontal="center"/>
    </xf>
    <xf numFmtId="3" fontId="6" fillId="0" borderId="59" xfId="0" applyNumberFormat="1" applyFont="1" applyBorder="1" applyAlignment="1">
      <alignment horizontal="center"/>
    </xf>
    <xf numFmtId="3" fontId="6" fillId="0" borderId="58" xfId="0" applyNumberFormat="1" applyFont="1" applyBorder="1" applyAlignment="1">
      <alignment horizontal="center"/>
    </xf>
    <xf numFmtId="3" fontId="6" fillId="0" borderId="63" xfId="0" applyNumberFormat="1" applyFont="1" applyBorder="1" applyAlignment="1">
      <alignment horizontal="center"/>
    </xf>
    <xf numFmtId="3" fontId="6" fillId="0" borderId="62" xfId="0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3" fontId="6" fillId="0" borderId="35" xfId="0" applyNumberFormat="1" applyFont="1" applyBorder="1" applyAlignment="1">
      <alignment horizontal="center"/>
    </xf>
    <xf numFmtId="3" fontId="6" fillId="0" borderId="40" xfId="0" applyNumberFormat="1" applyFont="1" applyBorder="1" applyAlignment="1">
      <alignment horizontal="center"/>
    </xf>
    <xf numFmtId="3" fontId="6" fillId="0" borderId="5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47" xfId="0" applyNumberFormat="1" applyFont="1" applyBorder="1" applyAlignment="1">
      <alignment horizontal="center"/>
    </xf>
    <xf numFmtId="3" fontId="37" fillId="0" borderId="22" xfId="0" applyNumberFormat="1" applyFont="1" applyBorder="1"/>
    <xf numFmtId="3" fontId="6" fillId="0" borderId="22" xfId="0" applyNumberFormat="1" applyFont="1" applyBorder="1"/>
    <xf numFmtId="3" fontId="48" fillId="0" borderId="22" xfId="0" applyNumberFormat="1" applyFont="1" applyBorder="1"/>
    <xf numFmtId="3" fontId="7" fillId="0" borderId="22" xfId="0" applyNumberFormat="1" applyFont="1" applyBorder="1"/>
    <xf numFmtId="3" fontId="6" fillId="0" borderId="22" xfId="0" applyNumberFormat="1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right" vertical="center" wrapText="1"/>
    </xf>
    <xf numFmtId="3" fontId="7" fillId="0" borderId="22" xfId="0" applyNumberFormat="1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right" vertical="center" wrapText="1"/>
    </xf>
    <xf numFmtId="3" fontId="6" fillId="0" borderId="22" xfId="0" applyNumberFormat="1" applyFont="1" applyFill="1" applyBorder="1" applyAlignment="1">
      <alignment horizontal="lef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7" fillId="0" borderId="22" xfId="0" applyNumberFormat="1" applyFont="1" applyFill="1" applyBorder="1" applyAlignment="1">
      <alignment horizontal="left" vertical="center"/>
    </xf>
    <xf numFmtId="3" fontId="7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Border="1"/>
    <xf numFmtId="3" fontId="38" fillId="0" borderId="38" xfId="0" applyNumberFormat="1" applyFont="1" applyBorder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3" fontId="39" fillId="0" borderId="39" xfId="0" applyNumberFormat="1" applyFont="1" applyBorder="1" applyAlignment="1">
      <alignment horizontal="center"/>
    </xf>
    <xf numFmtId="3" fontId="39" fillId="0" borderId="40" xfId="0" applyNumberFormat="1" applyFont="1" applyBorder="1" applyAlignment="1">
      <alignment horizontal="center"/>
    </xf>
    <xf numFmtId="3" fontId="39" fillId="0" borderId="6" xfId="0" applyNumberFormat="1" applyFont="1" applyBorder="1" applyAlignment="1">
      <alignment horizontal="center"/>
    </xf>
    <xf numFmtId="3" fontId="38" fillId="0" borderId="0" xfId="0" applyNumberFormat="1" applyFont="1" applyBorder="1"/>
    <xf numFmtId="3" fontId="38" fillId="0" borderId="36" xfId="0" applyNumberFormat="1" applyFont="1" applyBorder="1"/>
    <xf numFmtId="3" fontId="50" fillId="0" borderId="39" xfId="0" applyNumberFormat="1" applyFont="1" applyBorder="1" applyAlignment="1">
      <alignment horizontal="center"/>
    </xf>
    <xf numFmtId="3" fontId="50" fillId="0" borderId="40" xfId="0" applyNumberFormat="1" applyFont="1" applyBorder="1" applyAlignment="1">
      <alignment horizontal="center"/>
    </xf>
    <xf numFmtId="3" fontId="50" fillId="0" borderId="6" xfId="0" applyNumberFormat="1" applyFont="1" applyBorder="1" applyAlignment="1">
      <alignment horizontal="center"/>
    </xf>
    <xf numFmtId="3" fontId="0" fillId="0" borderId="23" xfId="0" applyNumberFormat="1" applyBorder="1"/>
    <xf numFmtId="3" fontId="0" fillId="0" borderId="67" xfId="0" applyNumberFormat="1" applyBorder="1"/>
    <xf numFmtId="3" fontId="0" fillId="0" borderId="7" xfId="0" applyNumberFormat="1" applyBorder="1"/>
    <xf numFmtId="3" fontId="0" fillId="0" borderId="66" xfId="0" applyNumberFormat="1" applyBorder="1"/>
    <xf numFmtId="3" fontId="0" fillId="0" borderId="14" xfId="0" applyNumberFormat="1" applyBorder="1"/>
    <xf numFmtId="3" fontId="35" fillId="0" borderId="64" xfId="0" applyNumberFormat="1" applyFont="1" applyBorder="1"/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16" fillId="0" borderId="0" xfId="5" applyNumberFormat="1" applyFont="1"/>
    <xf numFmtId="166" fontId="16" fillId="0" borderId="22" xfId="5" applyNumberFormat="1" applyFont="1" applyBorder="1" applyAlignment="1">
      <alignment horizontal="right"/>
    </xf>
    <xf numFmtId="0" fontId="28" fillId="8" borderId="22" xfId="2" applyFont="1" applyFill="1" applyBorder="1" applyAlignment="1">
      <alignment horizontal="left" vertical="top" wrapText="1"/>
    </xf>
    <xf numFmtId="3" fontId="28" fillId="8" borderId="22" xfId="2" applyNumberFormat="1" applyFont="1" applyFill="1" applyBorder="1" applyAlignment="1">
      <alignment horizontal="right" vertical="top" wrapText="1"/>
    </xf>
    <xf numFmtId="3" fontId="20" fillId="8" borderId="22" xfId="2" applyNumberFormat="1" applyFont="1" applyFill="1" applyBorder="1" applyAlignment="1">
      <alignment horizontal="right" vertical="top" wrapText="1"/>
    </xf>
    <xf numFmtId="0" fontId="43" fillId="8" borderId="22" xfId="2" applyFont="1" applyFill="1" applyBorder="1"/>
    <xf numFmtId="3" fontId="20" fillId="9" borderId="22" xfId="2" applyNumberFormat="1" applyFont="1" applyFill="1" applyBorder="1" applyAlignment="1">
      <alignment horizontal="right" vertical="top" wrapText="1"/>
    </xf>
    <xf numFmtId="0" fontId="28" fillId="10" borderId="22" xfId="2" applyFont="1" applyFill="1" applyBorder="1" applyAlignment="1">
      <alignment horizontal="left" vertical="top" wrapText="1"/>
    </xf>
    <xf numFmtId="0" fontId="33" fillId="10" borderId="22" xfId="2" applyFont="1" applyFill="1" applyBorder="1" applyAlignment="1">
      <alignment horizontal="left" vertical="top" wrapText="1"/>
    </xf>
    <xf numFmtId="0" fontId="16" fillId="10" borderId="22" xfId="2" applyFont="1" applyFill="1" applyBorder="1"/>
    <xf numFmtId="3" fontId="28" fillId="10" borderId="22" xfId="2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0" fontId="28" fillId="0" borderId="22" xfId="6" applyFont="1" applyFill="1" applyBorder="1" applyAlignment="1">
      <alignment horizontal="left" vertical="center" wrapText="1"/>
    </xf>
    <xf numFmtId="0" fontId="20" fillId="0" borderId="22" xfId="6" applyFont="1" applyFill="1" applyBorder="1" applyAlignment="1">
      <alignment horizontal="left"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8" fillId="0" borderId="22" xfId="1" applyFont="1" applyFill="1" applyBorder="1" applyAlignment="1">
      <alignment horizontal="center" vertical="center" wrapText="1"/>
    </xf>
    <xf numFmtId="0" fontId="30" fillId="0" borderId="22" xfId="1" applyFont="1" applyBorder="1" applyAlignment="1">
      <alignment horizontal="center" vertical="center" wrapText="1"/>
    </xf>
    <xf numFmtId="0" fontId="0" fillId="9" borderId="29" xfId="0" applyFill="1" applyBorder="1"/>
    <xf numFmtId="0" fontId="0" fillId="9" borderId="45" xfId="0" applyFill="1" applyBorder="1"/>
    <xf numFmtId="0" fontId="7" fillId="0" borderId="0" xfId="0" applyFont="1" applyAlignment="1">
      <alignment horizontal="center"/>
    </xf>
    <xf numFmtId="0" fontId="35" fillId="0" borderId="0" xfId="1" applyFont="1"/>
    <xf numFmtId="0" fontId="2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13" xfId="0" applyBorder="1"/>
    <xf numFmtId="0" fontId="6" fillId="0" borderId="59" xfId="0" applyFont="1" applyBorder="1" applyAlignment="1">
      <alignment horizontal="center"/>
    </xf>
    <xf numFmtId="3" fontId="38" fillId="0" borderId="13" xfId="0" applyNumberFormat="1" applyFont="1" applyBorder="1" applyAlignment="1">
      <alignment horizontal="center"/>
    </xf>
    <xf numFmtId="3" fontId="38" fillId="0" borderId="58" xfId="0" applyNumberFormat="1" applyFont="1" applyBorder="1" applyAlignment="1">
      <alignment horizontal="center"/>
    </xf>
    <xf numFmtId="3" fontId="38" fillId="0" borderId="59" xfId="0" applyNumberFormat="1" applyFont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3" fontId="0" fillId="9" borderId="39" xfId="0" applyNumberFormat="1" applyFill="1" applyBorder="1"/>
    <xf numFmtId="3" fontId="0" fillId="9" borderId="40" xfId="0" applyNumberFormat="1" applyFill="1" applyBorder="1"/>
    <xf numFmtId="3" fontId="7" fillId="9" borderId="6" xfId="0" applyNumberFormat="1" applyFont="1" applyFill="1" applyBorder="1"/>
    <xf numFmtId="3" fontId="0" fillId="9" borderId="6" xfId="0" applyNumberFormat="1" applyFill="1" applyBorder="1"/>
    <xf numFmtId="166" fontId="16" fillId="0" borderId="22" xfId="5" applyNumberFormat="1" applyFont="1" applyBorder="1"/>
    <xf numFmtId="166" fontId="26" fillId="0" borderId="22" xfId="5" applyNumberFormat="1" applyFont="1" applyFill="1" applyBorder="1" applyAlignment="1">
      <alignment horizontal="right" vertical="center"/>
    </xf>
    <xf numFmtId="166" fontId="25" fillId="6" borderId="22" xfId="5" applyNumberFormat="1" applyFont="1" applyFill="1" applyBorder="1" applyAlignment="1">
      <alignment horizontal="right" vertical="center"/>
    </xf>
    <xf numFmtId="166" fontId="25" fillId="0" borderId="22" xfId="5" applyNumberFormat="1" applyFont="1" applyFill="1" applyBorder="1" applyAlignment="1">
      <alignment horizontal="right" vertical="center"/>
    </xf>
    <xf numFmtId="166" fontId="0" fillId="0" borderId="40" xfId="5" applyNumberFormat="1" applyFont="1" applyBorder="1"/>
    <xf numFmtId="166" fontId="7" fillId="0" borderId="6" xfId="5" applyNumberFormat="1" applyFont="1" applyBorder="1"/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1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15" fillId="9" borderId="0" xfId="4" applyFont="1" applyFill="1" applyAlignment="1">
      <alignment horizontal="center" wrapText="1"/>
    </xf>
    <xf numFmtId="0" fontId="3" fillId="9" borderId="0" xfId="4" applyFill="1" applyAlignment="1">
      <alignment horizontal="center" wrapText="1"/>
    </xf>
    <xf numFmtId="0" fontId="24" fillId="0" borderId="0" xfId="4" applyFont="1" applyAlignment="1">
      <alignment horizontal="center" wrapText="1"/>
    </xf>
    <xf numFmtId="0" fontId="3" fillId="0" borderId="0" xfId="4" applyAlignment="1">
      <alignment horizontal="center" wrapText="1"/>
    </xf>
    <xf numFmtId="0" fontId="3" fillId="9" borderId="0" xfId="4" applyFont="1" applyFill="1" applyAlignment="1">
      <alignment horizontal="center" wrapText="1"/>
    </xf>
    <xf numFmtId="0" fontId="31" fillId="0" borderId="0" xfId="2" applyFont="1" applyAlignment="1">
      <alignment horizontal="center" wrapText="1"/>
    </xf>
    <xf numFmtId="0" fontId="47" fillId="0" borderId="0" xfId="2" applyFont="1" applyAlignment="1">
      <alignment horizontal="center" wrapText="1"/>
    </xf>
    <xf numFmtId="0" fontId="22" fillId="0" borderId="0" xfId="2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2" fillId="0" borderId="0" xfId="0" applyFont="1" applyAlignment="1">
      <alignment horizontal="center" shrinkToFit="1"/>
    </xf>
    <xf numFmtId="0" fontId="23" fillId="0" borderId="0" xfId="0" applyFont="1" applyAlignment="1">
      <alignment horizontal="center" shrinkToFit="1"/>
    </xf>
    <xf numFmtId="0" fontId="31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4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0" xfId="0" applyAlignment="1">
      <alignment horizontal="center" wrapText="1"/>
    </xf>
    <xf numFmtId="3" fontId="38" fillId="0" borderId="15" xfId="0" applyNumberFormat="1" applyFont="1" applyBorder="1" applyAlignment="1">
      <alignment horizontal="center"/>
    </xf>
    <xf numFmtId="3" fontId="38" fillId="0" borderId="35" xfId="0" applyNumberFormat="1" applyFont="1" applyBorder="1" applyAlignment="1">
      <alignment horizontal="center"/>
    </xf>
    <xf numFmtId="3" fontId="39" fillId="0" borderId="15" xfId="0" applyNumberFormat="1" applyFont="1" applyBorder="1" applyAlignment="1">
      <alignment horizontal="center"/>
    </xf>
    <xf numFmtId="3" fontId="39" fillId="0" borderId="35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7" fillId="0" borderId="42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7" fillId="0" borderId="43" xfId="0" applyFont="1" applyBorder="1" applyAlignment="1">
      <alignment wrapText="1"/>
    </xf>
    <xf numFmtId="0" fontId="7" fillId="0" borderId="45" xfId="0" applyFont="1" applyBorder="1" applyAlignment="1">
      <alignment wrapText="1"/>
    </xf>
    <xf numFmtId="3" fontId="39" fillId="0" borderId="53" xfId="0" applyNumberFormat="1" applyFont="1" applyBorder="1" applyAlignment="1">
      <alignment horizontal="center"/>
    </xf>
    <xf numFmtId="3" fontId="39" fillId="0" borderId="54" xfId="0" applyNumberFormat="1" applyFont="1" applyBorder="1" applyAlignment="1">
      <alignment horizontal="center"/>
    </xf>
    <xf numFmtId="3" fontId="49" fillId="0" borderId="21" xfId="0" applyNumberFormat="1" applyFont="1" applyBorder="1" applyAlignment="1">
      <alignment horizontal="center"/>
    </xf>
    <xf numFmtId="3" fontId="49" fillId="0" borderId="47" xfId="0" applyNumberFormat="1" applyFont="1" applyBorder="1" applyAlignment="1">
      <alignment horizontal="center"/>
    </xf>
    <xf numFmtId="0" fontId="7" fillId="0" borderId="46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3" fontId="38" fillId="0" borderId="49" xfId="0" applyNumberFormat="1" applyFont="1" applyBorder="1" applyAlignment="1">
      <alignment horizontal="center"/>
    </xf>
    <xf numFmtId="3" fontId="38" fillId="0" borderId="50" xfId="0" applyNumberFormat="1" applyFont="1" applyBorder="1" applyAlignment="1">
      <alignment horizontal="center"/>
    </xf>
    <xf numFmtId="0" fontId="35" fillId="0" borderId="1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5" fillId="0" borderId="0" xfId="1" applyFont="1" applyFill="1" applyAlignment="1">
      <alignment horizontal="center" wrapText="1"/>
    </xf>
    <xf numFmtId="0" fontId="15" fillId="0" borderId="0" xfId="2" applyFont="1" applyFill="1" applyAlignment="1">
      <alignment horizontal="center" wrapText="1"/>
    </xf>
    <xf numFmtId="0" fontId="16" fillId="0" borderId="0" xfId="2" applyFont="1" applyAlignment="1">
      <alignment horizontal="center" wrapText="1"/>
    </xf>
    <xf numFmtId="0" fontId="24" fillId="0" borderId="0" xfId="2" applyFont="1" applyAlignment="1">
      <alignment horizontal="center" wrapText="1"/>
    </xf>
    <xf numFmtId="0" fontId="5" fillId="0" borderId="0" xfId="1" applyAlignment="1">
      <alignment horizontal="center" wrapText="1"/>
    </xf>
    <xf numFmtId="0" fontId="6" fillId="0" borderId="0" xfId="0" applyFont="1" applyAlignment="1">
      <alignment horizontal="right"/>
    </xf>
    <xf numFmtId="0" fontId="3" fillId="0" borderId="0" xfId="4" applyAlignment="1">
      <alignment horizontal="right"/>
    </xf>
    <xf numFmtId="0" fontId="1" fillId="0" borderId="0" xfId="4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1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2" fillId="0" borderId="0" xfId="1" applyFont="1" applyAlignment="1" applyProtection="1">
      <alignment horizontal="right"/>
      <protection locked="0"/>
    </xf>
    <xf numFmtId="0" fontId="1" fillId="0" borderId="0" xfId="1" applyFont="1" applyAlignment="1" applyProtection="1">
      <alignment horizontal="right"/>
      <protection locked="0"/>
    </xf>
    <xf numFmtId="0" fontId="6" fillId="0" borderId="0" xfId="0" applyFont="1" applyAlignment="1">
      <alignment horizontal="right" vertical="top"/>
    </xf>
    <xf numFmtId="0" fontId="1" fillId="0" borderId="0" xfId="2" applyFont="1" applyFill="1" applyAlignment="1">
      <alignment horizontal="right"/>
    </xf>
    <xf numFmtId="0" fontId="3" fillId="0" borderId="0" xfId="2" applyFont="1" applyFill="1" applyAlignment="1">
      <alignment horizontal="right"/>
    </xf>
  </cellXfs>
  <cellStyles count="7">
    <cellStyle name="Ezres" xfId="5" builtinId="3"/>
    <cellStyle name="Normál" xfId="0" builtinId="0"/>
    <cellStyle name="Normál 2" xfId="1"/>
    <cellStyle name="Normál 2 2" xfId="2"/>
    <cellStyle name="Normál 3" xfId="3"/>
    <cellStyle name="Normál 4" xfId="4"/>
    <cellStyle name="Normal_KTRSZJ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66"/>
  <sheetViews>
    <sheetView workbookViewId="0">
      <selection sqref="A1:I1"/>
    </sheetView>
  </sheetViews>
  <sheetFormatPr defaultRowHeight="12.75"/>
  <cols>
    <col min="1" max="1" width="6.85546875" customWidth="1"/>
    <col min="4" max="4" width="12.85546875" customWidth="1"/>
    <col min="5" max="5" width="15" customWidth="1"/>
    <col min="6" max="6" width="13.28515625" customWidth="1"/>
    <col min="7" max="7" width="14" customWidth="1"/>
    <col min="8" max="8" width="13.7109375" customWidth="1"/>
    <col min="9" max="9" width="13.140625" customWidth="1"/>
  </cols>
  <sheetData>
    <row r="1" spans="1:11">
      <c r="A1" s="453" t="s">
        <v>757</v>
      </c>
      <c r="B1" s="453"/>
      <c r="C1" s="453"/>
      <c r="D1" s="453"/>
      <c r="E1" s="453"/>
      <c r="F1" s="453"/>
      <c r="G1" s="453"/>
      <c r="H1" s="453"/>
      <c r="I1" s="453"/>
    </row>
    <row r="2" spans="1:11">
      <c r="A2" s="44"/>
      <c r="B2" s="339"/>
      <c r="C2" s="339"/>
      <c r="D2" s="339"/>
      <c r="E2" s="339"/>
      <c r="F2" s="339"/>
      <c r="G2" s="339"/>
      <c r="H2" s="339"/>
      <c r="I2" s="186"/>
    </row>
    <row r="3" spans="1:11">
      <c r="A3" s="227"/>
      <c r="B3" s="339"/>
      <c r="C3" s="339"/>
      <c r="D3" s="339"/>
      <c r="E3" s="339"/>
      <c r="F3" s="339"/>
      <c r="G3" s="339"/>
      <c r="H3" s="339"/>
      <c r="I3" s="186"/>
    </row>
    <row r="4" spans="1:11" ht="16.5" customHeight="1">
      <c r="A4" s="363" t="s">
        <v>744</v>
      </c>
      <c r="B4" s="363"/>
      <c r="C4" s="363"/>
      <c r="D4" s="363"/>
      <c r="E4" s="363"/>
      <c r="F4" s="363"/>
      <c r="G4" s="363"/>
      <c r="H4" s="363"/>
      <c r="I4" s="363"/>
    </row>
    <row r="5" spans="1:11">
      <c r="A5" s="2"/>
      <c r="B5" s="184" t="s">
        <v>571</v>
      </c>
      <c r="C5" s="2"/>
      <c r="D5" s="1"/>
      <c r="E5" s="2"/>
      <c r="F5" s="13"/>
      <c r="G5" s="2"/>
      <c r="H5" s="2"/>
      <c r="I5" s="2"/>
    </row>
    <row r="6" spans="1:11">
      <c r="A6" s="2"/>
      <c r="B6" s="2"/>
      <c r="C6" s="2"/>
      <c r="D6" s="1"/>
      <c r="E6" s="184"/>
      <c r="F6" s="2"/>
      <c r="G6" s="2"/>
      <c r="H6" s="2" t="s">
        <v>42</v>
      </c>
      <c r="I6" s="2"/>
    </row>
    <row r="7" spans="1:11" ht="13.5" thickBot="1">
      <c r="H7" s="9"/>
    </row>
    <row r="8" spans="1:11" ht="18" customHeight="1" thickTop="1" thickBot="1">
      <c r="A8" s="364" t="s">
        <v>4</v>
      </c>
      <c r="B8" s="366" t="s">
        <v>0</v>
      </c>
      <c r="C8" s="366"/>
      <c r="D8" s="366"/>
      <c r="E8" s="367"/>
      <c r="F8" s="185" t="s">
        <v>740</v>
      </c>
      <c r="G8" s="361" t="s">
        <v>741</v>
      </c>
      <c r="H8" s="361" t="s">
        <v>742</v>
      </c>
      <c r="I8" s="370" t="s">
        <v>743</v>
      </c>
    </row>
    <row r="9" spans="1:11" ht="18" customHeight="1" thickBot="1">
      <c r="A9" s="365"/>
      <c r="B9" s="368"/>
      <c r="C9" s="368"/>
      <c r="D9" s="368"/>
      <c r="E9" s="369"/>
      <c r="F9" s="11"/>
      <c r="G9" s="376"/>
      <c r="H9" s="362"/>
      <c r="I9" s="370"/>
    </row>
    <row r="10" spans="1:11" ht="16.5" customHeight="1" thickBot="1">
      <c r="A10" s="5"/>
      <c r="B10" s="375" t="s">
        <v>1</v>
      </c>
      <c r="C10" s="392"/>
      <c r="D10" s="392"/>
      <c r="E10" s="392"/>
      <c r="F10" s="8"/>
      <c r="G10" s="6"/>
      <c r="H10" s="6"/>
      <c r="I10" s="8"/>
    </row>
    <row r="11" spans="1:11" ht="15.95" customHeight="1">
      <c r="A11" s="18" t="s">
        <v>5</v>
      </c>
      <c r="B11" s="388" t="s">
        <v>6</v>
      </c>
      <c r="C11" s="388"/>
      <c r="D11" s="388"/>
      <c r="E11" s="389"/>
      <c r="F11" s="259">
        <v>23298615</v>
      </c>
      <c r="G11" s="258">
        <v>15359762</v>
      </c>
      <c r="H11" s="259">
        <v>22462038</v>
      </c>
      <c r="I11" s="259">
        <v>22462038</v>
      </c>
    </row>
    <row r="12" spans="1:11" ht="15.95" customHeight="1">
      <c r="A12" s="19" t="s">
        <v>7</v>
      </c>
      <c r="B12" s="390" t="s">
        <v>8</v>
      </c>
      <c r="C12" s="391"/>
      <c r="D12" s="391"/>
      <c r="E12" s="391"/>
      <c r="F12" s="262">
        <v>2357587</v>
      </c>
      <c r="G12" s="261"/>
      <c r="H12" s="262">
        <v>41226223</v>
      </c>
      <c r="I12" s="262">
        <v>41276423</v>
      </c>
    </row>
    <row r="13" spans="1:11" ht="15.95" customHeight="1">
      <c r="A13" s="20" t="s">
        <v>9</v>
      </c>
      <c r="B13" s="385" t="s">
        <v>10</v>
      </c>
      <c r="C13" s="386"/>
      <c r="D13" s="386"/>
      <c r="E13" s="386"/>
      <c r="F13" s="262">
        <v>6418153</v>
      </c>
      <c r="G13" s="263">
        <v>7000000</v>
      </c>
      <c r="H13" s="262">
        <v>8343540</v>
      </c>
      <c r="I13" s="262">
        <v>8343540</v>
      </c>
    </row>
    <row r="14" spans="1:11" ht="15.95" customHeight="1">
      <c r="A14" s="21" t="s">
        <v>11</v>
      </c>
      <c r="B14" s="377" t="s">
        <v>12</v>
      </c>
      <c r="C14" s="387"/>
      <c r="D14" s="387"/>
      <c r="E14" s="387"/>
      <c r="F14" s="262">
        <v>4456437</v>
      </c>
      <c r="G14" s="261">
        <v>3617334</v>
      </c>
      <c r="H14" s="262">
        <v>3169065</v>
      </c>
      <c r="I14" s="262">
        <v>3451191</v>
      </c>
      <c r="K14" s="12"/>
    </row>
    <row r="15" spans="1:11" ht="15.95" customHeight="1">
      <c r="A15" s="21" t="s">
        <v>13</v>
      </c>
      <c r="B15" s="16" t="s">
        <v>14</v>
      </c>
      <c r="C15" s="14"/>
      <c r="D15" s="14"/>
      <c r="E15" s="14"/>
      <c r="F15" s="262">
        <v>1878000</v>
      </c>
      <c r="G15" s="261">
        <v>7000000</v>
      </c>
      <c r="H15" s="262">
        <v>4500000</v>
      </c>
      <c r="I15" s="262">
        <v>4500000</v>
      </c>
      <c r="K15" s="12"/>
    </row>
    <row r="16" spans="1:11" ht="15.95" customHeight="1">
      <c r="A16" s="21" t="s">
        <v>15</v>
      </c>
      <c r="B16" s="377" t="s">
        <v>16</v>
      </c>
      <c r="C16" s="383"/>
      <c r="D16" s="383"/>
      <c r="E16" s="383"/>
      <c r="F16" s="351"/>
      <c r="G16" s="260"/>
      <c r="H16" s="262"/>
      <c r="I16" s="262"/>
    </row>
    <row r="17" spans="1:9" ht="15.95" customHeight="1" thickBot="1">
      <c r="A17" s="23" t="s">
        <v>17</v>
      </c>
      <c r="B17" s="22" t="s">
        <v>18</v>
      </c>
      <c r="C17" s="22"/>
      <c r="D17" s="22"/>
      <c r="E17" s="22"/>
      <c r="F17" s="352"/>
      <c r="G17" s="264">
        <v>5300000</v>
      </c>
      <c r="H17" s="265"/>
      <c r="I17" s="265"/>
    </row>
    <row r="18" spans="1:9" ht="15.95" customHeight="1" thickBot="1">
      <c r="A18" s="37"/>
      <c r="B18" s="384" t="s">
        <v>19</v>
      </c>
      <c r="C18" s="374"/>
      <c r="D18" s="374"/>
      <c r="E18" s="375"/>
      <c r="F18" s="353">
        <f>SUM(F11:F17)</f>
        <v>38408792</v>
      </c>
      <c r="G18" s="266">
        <f>SUM(G11:G17)</f>
        <v>38277096</v>
      </c>
      <c r="H18" s="266">
        <f>SUM(H11:H17)</f>
        <v>79700866</v>
      </c>
      <c r="I18" s="267">
        <f>SUM(I11:I17)</f>
        <v>80033192</v>
      </c>
    </row>
    <row r="19" spans="1:9" ht="15.95" customHeight="1" thickBot="1">
      <c r="A19" s="28" t="s">
        <v>20</v>
      </c>
      <c r="B19" s="29" t="s">
        <v>21</v>
      </c>
      <c r="C19" s="30"/>
      <c r="D19" s="30"/>
      <c r="E19" s="31"/>
      <c r="F19" s="353">
        <v>106620006</v>
      </c>
      <c r="G19" s="268">
        <v>16131000</v>
      </c>
      <c r="H19" s="268">
        <v>16414201</v>
      </c>
      <c r="I19" s="267">
        <v>16414201</v>
      </c>
    </row>
    <row r="20" spans="1:9" ht="15.95" customHeight="1" thickBot="1">
      <c r="A20" s="32"/>
      <c r="B20" s="25" t="s">
        <v>22</v>
      </c>
      <c r="C20" s="26"/>
      <c r="D20" s="26"/>
      <c r="E20" s="26"/>
      <c r="F20" s="353">
        <f>SUM(F18:F19)</f>
        <v>145028798</v>
      </c>
      <c r="G20" s="266">
        <f>SUM(G18:G19)</f>
        <v>54408096</v>
      </c>
      <c r="H20" s="266">
        <f>SUM(H18:H19)</f>
        <v>96115067</v>
      </c>
      <c r="I20" s="267">
        <f>SUM(I18:I19)</f>
        <v>96447393</v>
      </c>
    </row>
    <row r="21" spans="1:9" ht="15.95" customHeight="1" thickBot="1">
      <c r="A21" s="24"/>
      <c r="B21" s="381" t="s">
        <v>2</v>
      </c>
      <c r="C21" s="381"/>
      <c r="D21" s="381"/>
      <c r="E21" s="382"/>
      <c r="F21" s="354"/>
      <c r="G21" s="269"/>
      <c r="H21" s="270"/>
      <c r="I21" s="271"/>
    </row>
    <row r="22" spans="1:9" ht="15.95" customHeight="1">
      <c r="A22" s="33" t="s">
        <v>23</v>
      </c>
      <c r="B22" s="379" t="s">
        <v>24</v>
      </c>
      <c r="C22" s="379"/>
      <c r="D22" s="379"/>
      <c r="E22" s="380"/>
      <c r="F22" s="259">
        <v>9687506</v>
      </c>
      <c r="G22" s="272">
        <v>9519266</v>
      </c>
      <c r="H22" s="259">
        <v>12808617</v>
      </c>
      <c r="I22" s="259">
        <v>12783617</v>
      </c>
    </row>
    <row r="23" spans="1:9" ht="15.95" customHeight="1">
      <c r="A23" s="19" t="s">
        <v>25</v>
      </c>
      <c r="B23" s="371" t="s">
        <v>26</v>
      </c>
      <c r="C23" s="371"/>
      <c r="D23" s="371"/>
      <c r="E23" s="377"/>
      <c r="F23" s="262">
        <v>1813326</v>
      </c>
      <c r="G23" s="260">
        <v>1893181</v>
      </c>
      <c r="H23" s="262">
        <v>2230842</v>
      </c>
      <c r="I23" s="262">
        <v>2230842</v>
      </c>
    </row>
    <row r="24" spans="1:9" ht="15.95" customHeight="1">
      <c r="A24" s="35" t="s">
        <v>27</v>
      </c>
      <c r="B24" s="371" t="s">
        <v>28</v>
      </c>
      <c r="C24" s="371"/>
      <c r="D24" s="371"/>
      <c r="E24" s="372"/>
      <c r="F24" s="262">
        <v>17604133</v>
      </c>
      <c r="G24" s="273">
        <v>26747573</v>
      </c>
      <c r="H24" s="262">
        <v>29508442</v>
      </c>
      <c r="I24" s="262">
        <v>29471869</v>
      </c>
    </row>
    <row r="25" spans="1:9" ht="15.95" customHeight="1">
      <c r="A25" s="35" t="s">
        <v>29</v>
      </c>
      <c r="B25" s="16" t="s">
        <v>30</v>
      </c>
      <c r="C25" s="17"/>
      <c r="D25" s="17"/>
      <c r="E25" s="36"/>
      <c r="F25" s="262">
        <v>610000</v>
      </c>
      <c r="G25" s="273">
        <v>850000</v>
      </c>
      <c r="H25" s="262">
        <v>2250670</v>
      </c>
      <c r="I25" s="262">
        <v>2250670</v>
      </c>
    </row>
    <row r="26" spans="1:9" ht="15.95" customHeight="1">
      <c r="A26" s="35" t="s">
        <v>31</v>
      </c>
      <c r="B26" s="16" t="s">
        <v>32</v>
      </c>
      <c r="C26" s="17"/>
      <c r="D26" s="17"/>
      <c r="E26" s="36"/>
      <c r="F26" s="262">
        <v>2687686</v>
      </c>
      <c r="G26" s="273">
        <v>6341686</v>
      </c>
      <c r="H26" s="262">
        <v>40260306</v>
      </c>
      <c r="I26" s="262">
        <v>3081246</v>
      </c>
    </row>
    <row r="27" spans="1:9" ht="15.95" customHeight="1">
      <c r="A27" s="35" t="s">
        <v>33</v>
      </c>
      <c r="B27" s="16" t="s">
        <v>34</v>
      </c>
      <c r="C27" s="17"/>
      <c r="D27" s="17"/>
      <c r="E27" s="36"/>
      <c r="F27" s="262">
        <v>6326900</v>
      </c>
      <c r="G27" s="273">
        <v>3937000</v>
      </c>
      <c r="H27" s="262">
        <v>4089400</v>
      </c>
      <c r="I27" s="262">
        <v>1769561</v>
      </c>
    </row>
    <row r="28" spans="1:9" ht="15.95" customHeight="1">
      <c r="A28" s="35" t="s">
        <v>35</v>
      </c>
      <c r="B28" s="16" t="s">
        <v>36</v>
      </c>
      <c r="C28" s="17"/>
      <c r="D28" s="17"/>
      <c r="E28" s="36"/>
      <c r="F28" s="262">
        <v>88973055</v>
      </c>
      <c r="G28" s="273">
        <v>4505000</v>
      </c>
      <c r="H28" s="262">
        <v>4352600</v>
      </c>
      <c r="I28" s="262">
        <v>2600000</v>
      </c>
    </row>
    <row r="29" spans="1:9" ht="15.95" customHeight="1" thickBot="1">
      <c r="A29" s="34" t="s">
        <v>37</v>
      </c>
      <c r="B29" s="15" t="s">
        <v>38</v>
      </c>
      <c r="C29" s="22"/>
      <c r="D29" s="22"/>
      <c r="E29" s="38"/>
      <c r="F29" s="352">
        <v>272323</v>
      </c>
      <c r="G29" s="274"/>
      <c r="H29" s="265"/>
      <c r="I29" s="265"/>
    </row>
    <row r="30" spans="1:9" ht="15.95" customHeight="1" thickBot="1">
      <c r="A30" s="39"/>
      <c r="B30" s="373" t="s">
        <v>3</v>
      </c>
      <c r="C30" s="373"/>
      <c r="D30" s="373"/>
      <c r="E30" s="378"/>
      <c r="F30" s="353">
        <f>SUM(F22:F29)</f>
        <v>127974929</v>
      </c>
      <c r="G30" s="275">
        <f>SUM(G22:G29)</f>
        <v>53793706</v>
      </c>
      <c r="H30" s="266">
        <f>SUM(H22:H29)</f>
        <v>95500877</v>
      </c>
      <c r="I30" s="267">
        <f>SUM(I22:I29)</f>
        <v>54187805</v>
      </c>
    </row>
    <row r="31" spans="1:9" ht="15.95" customHeight="1" thickBot="1">
      <c r="A31" s="33" t="s">
        <v>39</v>
      </c>
      <c r="B31" s="379" t="s">
        <v>40</v>
      </c>
      <c r="C31" s="379"/>
      <c r="D31" s="379"/>
      <c r="E31" s="380"/>
      <c r="F31" s="353">
        <v>639759</v>
      </c>
      <c r="G31" s="276">
        <v>614390</v>
      </c>
      <c r="H31" s="277">
        <v>614390</v>
      </c>
      <c r="I31" s="267">
        <v>614390</v>
      </c>
    </row>
    <row r="32" spans="1:9" ht="15.95" customHeight="1" thickBot="1">
      <c r="A32" s="7"/>
      <c r="B32" s="373" t="s">
        <v>41</v>
      </c>
      <c r="C32" s="374"/>
      <c r="D32" s="374"/>
      <c r="E32" s="375"/>
      <c r="F32" s="353">
        <f>SUM(F30:F31)</f>
        <v>128614688</v>
      </c>
      <c r="G32" s="267">
        <f>SUM(G30:G31)</f>
        <v>54408096</v>
      </c>
      <c r="H32" s="267">
        <f>SUM(H30:H31)</f>
        <v>96115267</v>
      </c>
      <c r="I32" s="267">
        <f>SUM(I30:I31)</f>
        <v>54802195</v>
      </c>
    </row>
    <row r="33" spans="1:9">
      <c r="A33" s="3"/>
      <c r="B33" s="3"/>
      <c r="C33" s="3"/>
      <c r="D33" s="3"/>
      <c r="E33" s="3"/>
      <c r="F33" s="3"/>
      <c r="G33" s="3"/>
      <c r="H33" s="3"/>
      <c r="I33" s="4"/>
    </row>
    <row r="34" spans="1:9">
      <c r="I34" s="4"/>
    </row>
    <row r="35" spans="1:9">
      <c r="I35" s="4"/>
    </row>
    <row r="36" spans="1:9">
      <c r="I36" s="4"/>
    </row>
    <row r="47" spans="1:9" ht="18" customHeight="1"/>
    <row r="62" ht="18" customHeight="1"/>
    <row r="63" ht="12.75" customHeight="1"/>
    <row r="66" ht="15" customHeight="1"/>
  </sheetData>
  <mergeCells count="21">
    <mergeCell ref="A1:I1"/>
    <mergeCell ref="B24:E24"/>
    <mergeCell ref="B32:E32"/>
    <mergeCell ref="G8:G9"/>
    <mergeCell ref="B23:E23"/>
    <mergeCell ref="B30:E30"/>
    <mergeCell ref="B31:E31"/>
    <mergeCell ref="B21:E21"/>
    <mergeCell ref="B22:E22"/>
    <mergeCell ref="B16:E16"/>
    <mergeCell ref="B18:E18"/>
    <mergeCell ref="B13:E13"/>
    <mergeCell ref="B14:E14"/>
    <mergeCell ref="B11:E11"/>
    <mergeCell ref="B12:E12"/>
    <mergeCell ref="B10:E10"/>
    <mergeCell ref="H8:H9"/>
    <mergeCell ref="A4:I4"/>
    <mergeCell ref="A8:A9"/>
    <mergeCell ref="B8:E9"/>
    <mergeCell ref="I8:I9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workbookViewId="0">
      <selection sqref="A1:C1"/>
    </sheetView>
  </sheetViews>
  <sheetFormatPr defaultRowHeight="12.75"/>
  <cols>
    <col min="2" max="2" width="49.5703125" customWidth="1"/>
    <col min="3" max="3" width="14.85546875" customWidth="1"/>
  </cols>
  <sheetData>
    <row r="1" spans="1:8">
      <c r="A1" s="453" t="s">
        <v>766</v>
      </c>
      <c r="B1" s="453"/>
      <c r="C1" s="453"/>
    </row>
    <row r="2" spans="1:8">
      <c r="B2" s="331"/>
    </row>
    <row r="3" spans="1:8">
      <c r="B3" s="331" t="s">
        <v>726</v>
      </c>
      <c r="H3" s="56"/>
    </row>
    <row r="4" spans="1:8">
      <c r="B4" s="319" t="s">
        <v>735</v>
      </c>
    </row>
    <row r="5" spans="1:8">
      <c r="B5" s="1"/>
    </row>
    <row r="6" spans="1:8">
      <c r="B6" s="331" t="s">
        <v>420</v>
      </c>
      <c r="D6" s="43"/>
    </row>
    <row r="7" spans="1:8">
      <c r="D7" s="44"/>
    </row>
    <row r="8" spans="1:8" ht="60">
      <c r="B8" s="332" t="s">
        <v>693</v>
      </c>
      <c r="C8" s="333" t="s">
        <v>694</v>
      </c>
    </row>
    <row r="9" spans="1:8" ht="30">
      <c r="B9" s="333" t="s">
        <v>695</v>
      </c>
      <c r="C9" s="334"/>
      <c r="D9" s="43"/>
    </row>
    <row r="10" spans="1:8" ht="15">
      <c r="B10" s="333" t="s">
        <v>696</v>
      </c>
      <c r="C10" s="334"/>
    </row>
    <row r="11" spans="1:8" ht="15">
      <c r="B11" s="333" t="s">
        <v>697</v>
      </c>
      <c r="C11" s="334"/>
    </row>
    <row r="12" spans="1:8" ht="15">
      <c r="B12" s="333" t="s">
        <v>698</v>
      </c>
      <c r="C12" s="334"/>
    </row>
    <row r="13" spans="1:8" ht="25.5">
      <c r="B13" s="332" t="s">
        <v>699</v>
      </c>
      <c r="C13" s="334"/>
    </row>
    <row r="14" spans="1:8" ht="30">
      <c r="B14" s="333" t="s">
        <v>700</v>
      </c>
      <c r="C14" s="334"/>
    </row>
    <row r="15" spans="1:8" ht="45">
      <c r="B15" s="333" t="s">
        <v>701</v>
      </c>
      <c r="C15" s="334"/>
    </row>
    <row r="16" spans="1:8" ht="15">
      <c r="B16" s="333" t="s">
        <v>702</v>
      </c>
      <c r="C16" s="334"/>
    </row>
    <row r="17" spans="2:8" ht="15">
      <c r="B17" s="333" t="s">
        <v>703</v>
      </c>
      <c r="C17" s="334">
        <v>1</v>
      </c>
    </row>
    <row r="18" spans="2:8" ht="15">
      <c r="B18" s="333" t="s">
        <v>704</v>
      </c>
      <c r="C18" s="334"/>
      <c r="H18" s="56"/>
    </row>
    <row r="19" spans="2:8" ht="15">
      <c r="B19" s="333" t="s">
        <v>705</v>
      </c>
      <c r="C19" s="334"/>
    </row>
    <row r="20" spans="2:8" ht="15">
      <c r="B20" s="333" t="s">
        <v>706</v>
      </c>
      <c r="C20" s="334"/>
      <c r="F20" s="43"/>
      <c r="H20" s="43"/>
    </row>
    <row r="21" spans="2:8" ht="15">
      <c r="B21" s="333" t="s">
        <v>707</v>
      </c>
      <c r="C21" s="334"/>
    </row>
    <row r="22" spans="2:8">
      <c r="B22" s="332" t="s">
        <v>708</v>
      </c>
      <c r="C22" s="335">
        <f>SUM(C14:C21)</f>
        <v>1</v>
      </c>
    </row>
    <row r="23" spans="2:8" ht="45">
      <c r="B23" s="333" t="s">
        <v>709</v>
      </c>
      <c r="C23" s="334">
        <v>1</v>
      </c>
    </row>
    <row r="24" spans="2:8" ht="15">
      <c r="B24" s="333" t="s">
        <v>710</v>
      </c>
      <c r="C24" s="334"/>
    </row>
    <row r="25" spans="2:8" ht="15">
      <c r="B25" s="333" t="s">
        <v>711</v>
      </c>
      <c r="C25" s="334">
        <v>3</v>
      </c>
      <c r="H25" s="56"/>
    </row>
    <row r="26" spans="2:8">
      <c r="B26" s="332" t="s">
        <v>712</v>
      </c>
      <c r="C26" s="335">
        <f>SUM(C23:C25)</f>
        <v>4</v>
      </c>
      <c r="H26" s="56"/>
    </row>
    <row r="27" spans="2:8" ht="15">
      <c r="B27" s="333" t="s">
        <v>713</v>
      </c>
      <c r="C27" s="334">
        <v>1</v>
      </c>
    </row>
    <row r="28" spans="2:8" ht="30">
      <c r="B28" s="333" t="s">
        <v>714</v>
      </c>
      <c r="C28" s="334">
        <v>3</v>
      </c>
      <c r="F28" s="44"/>
      <c r="H28" s="44"/>
    </row>
    <row r="29" spans="2:8" ht="30">
      <c r="B29" s="333" t="s">
        <v>715</v>
      </c>
      <c r="C29" s="334">
        <v>1</v>
      </c>
    </row>
    <row r="30" spans="2:8">
      <c r="B30" s="332" t="s">
        <v>716</v>
      </c>
      <c r="C30" s="335">
        <f>SUM(C27:C29)</f>
        <v>5</v>
      </c>
      <c r="E30" s="43"/>
      <c r="F30" s="43"/>
      <c r="H30" s="43"/>
    </row>
    <row r="31" spans="2:8" ht="51">
      <c r="B31" s="332" t="s">
        <v>717</v>
      </c>
      <c r="C31" s="336">
        <f>SUM(C30,C26,C22)</f>
        <v>10</v>
      </c>
    </row>
    <row r="32" spans="2:8" ht="45">
      <c r="B32" s="333" t="s">
        <v>718</v>
      </c>
      <c r="C32" s="334"/>
    </row>
    <row r="33" spans="2:3" ht="60">
      <c r="B33" s="333" t="s">
        <v>719</v>
      </c>
      <c r="C33" s="334"/>
    </row>
    <row r="34" spans="2:3" ht="45">
      <c r="B34" s="333" t="s">
        <v>720</v>
      </c>
      <c r="C34" s="334"/>
    </row>
    <row r="35" spans="2:3" ht="15">
      <c r="B35" s="333" t="s">
        <v>721</v>
      </c>
      <c r="C35" s="334"/>
    </row>
    <row r="36" spans="2:3" ht="51">
      <c r="B36" s="332" t="s">
        <v>722</v>
      </c>
      <c r="C36" s="334"/>
    </row>
  </sheetData>
  <mergeCells count="1">
    <mergeCell ref="A1:C1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sqref="A1:J1"/>
    </sheetView>
  </sheetViews>
  <sheetFormatPr defaultRowHeight="12.75"/>
  <cols>
    <col min="5" max="6" width="7.42578125" customWidth="1"/>
    <col min="7" max="7" width="10.140625" customWidth="1"/>
    <col min="8" max="8" width="12.5703125" customWidth="1"/>
    <col min="9" max="9" width="14" customWidth="1"/>
    <col min="10" max="10" width="15.28515625" customWidth="1"/>
  </cols>
  <sheetData>
    <row r="1" spans="1:10">
      <c r="A1" s="457" t="s">
        <v>765</v>
      </c>
      <c r="B1" s="457"/>
      <c r="C1" s="457"/>
      <c r="D1" s="457"/>
      <c r="E1" s="457"/>
      <c r="F1" s="457"/>
      <c r="G1" s="457"/>
      <c r="H1" s="457"/>
      <c r="I1" s="457"/>
      <c r="J1" s="457"/>
    </row>
    <row r="2" spans="1:10">
      <c r="G2" s="56"/>
    </row>
    <row r="3" spans="1:10">
      <c r="C3" s="44"/>
    </row>
    <row r="4" spans="1:10">
      <c r="C4" s="44"/>
    </row>
    <row r="5" spans="1:10">
      <c r="B5" s="44" t="s">
        <v>736</v>
      </c>
    </row>
    <row r="6" spans="1:10">
      <c r="B6" s="44"/>
    </row>
    <row r="7" spans="1:10">
      <c r="B7" s="432" t="s">
        <v>421</v>
      </c>
      <c r="C7" s="433"/>
      <c r="D7" s="433"/>
      <c r="E7" s="433"/>
      <c r="F7" s="433"/>
      <c r="G7" s="433"/>
      <c r="H7" s="433"/>
    </row>
    <row r="8" spans="1:10">
      <c r="C8" s="44" t="s">
        <v>422</v>
      </c>
      <c r="J8" s="56" t="s">
        <v>42</v>
      </c>
    </row>
    <row r="9" spans="1:10">
      <c r="C9" s="56"/>
    </row>
    <row r="10" spans="1:10" ht="13.5" thickBot="1"/>
    <row r="11" spans="1:10" ht="12.75" customHeight="1">
      <c r="A11" s="45"/>
      <c r="B11" s="46"/>
      <c r="C11" s="46"/>
      <c r="D11" s="46"/>
      <c r="E11" s="47"/>
      <c r="F11" s="48"/>
      <c r="G11" s="420" t="s">
        <v>414</v>
      </c>
      <c r="H11" s="421"/>
      <c r="I11" s="434" t="s">
        <v>416</v>
      </c>
      <c r="J11" s="437" t="s">
        <v>417</v>
      </c>
    </row>
    <row r="12" spans="1:10" ht="12.75" customHeight="1">
      <c r="A12" s="49"/>
      <c r="B12" s="150" t="s">
        <v>63</v>
      </c>
      <c r="C12" s="4"/>
      <c r="D12" s="4"/>
      <c r="E12" s="51"/>
      <c r="F12" s="151" t="s">
        <v>391</v>
      </c>
      <c r="G12" s="422"/>
      <c r="H12" s="423"/>
      <c r="I12" s="435"/>
      <c r="J12" s="438"/>
    </row>
    <row r="13" spans="1:10" ht="13.5" customHeight="1" thickBot="1">
      <c r="A13" s="53"/>
      <c r="B13" s="54"/>
      <c r="C13" s="54"/>
      <c r="D13" s="54"/>
      <c r="E13" s="55"/>
      <c r="F13" s="27"/>
      <c r="G13" s="424"/>
      <c r="H13" s="425"/>
      <c r="I13" s="436"/>
      <c r="J13" s="439"/>
    </row>
    <row r="14" spans="1:10" ht="14.25">
      <c r="A14" s="84" t="s">
        <v>24</v>
      </c>
      <c r="B14" s="94"/>
      <c r="C14" s="94"/>
      <c r="D14" s="94"/>
      <c r="E14" s="94"/>
      <c r="F14" s="107" t="s">
        <v>23</v>
      </c>
      <c r="G14" s="440">
        <v>9519266</v>
      </c>
      <c r="H14" s="441"/>
      <c r="I14" s="302">
        <v>12808617</v>
      </c>
      <c r="J14" s="302">
        <v>12783617</v>
      </c>
    </row>
    <row r="15" spans="1:10" ht="14.25">
      <c r="A15" s="152" t="s">
        <v>390</v>
      </c>
      <c r="B15" s="97"/>
      <c r="C15" s="97"/>
      <c r="D15" s="97"/>
      <c r="E15" s="97"/>
      <c r="F15" s="108" t="s">
        <v>25</v>
      </c>
      <c r="G15" s="416">
        <v>1893181</v>
      </c>
      <c r="H15" s="417"/>
      <c r="I15" s="303">
        <v>2230842</v>
      </c>
      <c r="J15" s="303">
        <v>2230842</v>
      </c>
    </row>
    <row r="16" spans="1:10" ht="14.25">
      <c r="A16" s="152" t="s">
        <v>28</v>
      </c>
      <c r="B16" s="97"/>
      <c r="C16" s="97"/>
      <c r="D16" s="97"/>
      <c r="E16" s="97"/>
      <c r="F16" s="155" t="s">
        <v>27</v>
      </c>
      <c r="G16" s="416">
        <v>26747573</v>
      </c>
      <c r="H16" s="417"/>
      <c r="I16" s="303">
        <v>29508442</v>
      </c>
      <c r="J16" s="303">
        <v>29471869</v>
      </c>
    </row>
    <row r="17" spans="1:10" ht="14.25">
      <c r="A17" s="152" t="s">
        <v>30</v>
      </c>
      <c r="B17" s="97"/>
      <c r="C17" s="97"/>
      <c r="D17" s="97"/>
      <c r="E17" s="97"/>
      <c r="F17" s="155" t="s">
        <v>29</v>
      </c>
      <c r="G17" s="416">
        <v>850000</v>
      </c>
      <c r="H17" s="417"/>
      <c r="I17" s="303">
        <v>2250670</v>
      </c>
      <c r="J17" s="303">
        <v>2250670</v>
      </c>
    </row>
    <row r="18" spans="1:10" ht="14.25">
      <c r="A18" s="152" t="s">
        <v>32</v>
      </c>
      <c r="B18" s="97"/>
      <c r="C18" s="97"/>
      <c r="D18" s="97"/>
      <c r="E18" s="97"/>
      <c r="F18" s="155" t="s">
        <v>31</v>
      </c>
      <c r="G18" s="416">
        <v>6341686</v>
      </c>
      <c r="H18" s="417"/>
      <c r="I18" s="303">
        <v>40260306</v>
      </c>
      <c r="J18" s="303">
        <v>3081246</v>
      </c>
    </row>
    <row r="19" spans="1:10" ht="15">
      <c r="A19" s="153" t="s">
        <v>392</v>
      </c>
      <c r="B19" s="97"/>
      <c r="C19" s="97"/>
      <c r="D19" s="97"/>
      <c r="E19" s="97"/>
      <c r="F19" s="41"/>
      <c r="G19" s="418">
        <f>SUM(G14:H18)</f>
        <v>45351706</v>
      </c>
      <c r="H19" s="419"/>
      <c r="I19" s="304">
        <f>SUM(I14:I18)</f>
        <v>87058877</v>
      </c>
      <c r="J19" s="309">
        <f>SUM(J14:J18)</f>
        <v>49818244</v>
      </c>
    </row>
    <row r="20" spans="1:10" ht="14.25">
      <c r="A20" s="152" t="s">
        <v>393</v>
      </c>
      <c r="B20" s="97"/>
      <c r="C20" s="97"/>
      <c r="D20" s="97"/>
      <c r="E20" s="97"/>
      <c r="F20" s="155" t="s">
        <v>5</v>
      </c>
      <c r="G20" s="416">
        <v>15359762</v>
      </c>
      <c r="H20" s="417"/>
      <c r="I20" s="303">
        <v>22462038</v>
      </c>
      <c r="J20" s="303">
        <v>22462038</v>
      </c>
    </row>
    <row r="21" spans="1:10" ht="14.25">
      <c r="A21" s="152" t="s">
        <v>10</v>
      </c>
      <c r="B21" s="97"/>
      <c r="C21" s="97"/>
      <c r="D21" s="97"/>
      <c r="E21" s="97"/>
      <c r="F21" s="155" t="s">
        <v>9</v>
      </c>
      <c r="G21" s="416">
        <v>7000000</v>
      </c>
      <c r="H21" s="417"/>
      <c r="I21" s="303">
        <v>8343540</v>
      </c>
      <c r="J21" s="303">
        <v>8343540</v>
      </c>
    </row>
    <row r="22" spans="1:10" ht="14.25">
      <c r="A22" s="152" t="s">
        <v>12</v>
      </c>
      <c r="B22" s="97"/>
      <c r="C22" s="97"/>
      <c r="D22" s="97"/>
      <c r="E22" s="97"/>
      <c r="F22" s="155" t="s">
        <v>11</v>
      </c>
      <c r="G22" s="416">
        <v>3617334</v>
      </c>
      <c r="H22" s="417"/>
      <c r="I22" s="303">
        <v>3169065</v>
      </c>
      <c r="J22" s="303">
        <v>3451191</v>
      </c>
    </row>
    <row r="23" spans="1:10" ht="14.25">
      <c r="A23" s="152" t="s">
        <v>394</v>
      </c>
      <c r="B23" s="97"/>
      <c r="C23" s="97"/>
      <c r="D23" s="97"/>
      <c r="E23" s="97"/>
      <c r="F23" s="155" t="s">
        <v>15</v>
      </c>
      <c r="G23" s="416"/>
      <c r="H23" s="417"/>
      <c r="I23" s="303"/>
      <c r="J23" s="303"/>
    </row>
    <row r="24" spans="1:10" ht="14.25">
      <c r="A24" s="111" t="s">
        <v>21</v>
      </c>
      <c r="B24" s="345"/>
      <c r="C24" s="345"/>
      <c r="D24" s="345"/>
      <c r="E24" s="345"/>
      <c r="F24" s="350"/>
      <c r="G24" s="347"/>
      <c r="H24" s="348"/>
      <c r="I24" s="349"/>
      <c r="J24" s="349"/>
    </row>
    <row r="25" spans="1:10" ht="15.75" thickBot="1">
      <c r="A25" s="154" t="s">
        <v>395</v>
      </c>
      <c r="B25" s="101"/>
      <c r="C25" s="101"/>
      <c r="D25" s="101"/>
      <c r="E25" s="101"/>
      <c r="F25" s="42"/>
      <c r="G25" s="426">
        <f>SUM(G20:H23)</f>
        <v>25977096</v>
      </c>
      <c r="H25" s="427"/>
      <c r="I25" s="305">
        <f>SUM(I20:I23)</f>
        <v>33974643</v>
      </c>
      <c r="J25" s="310">
        <f>SUM(J20:J24)</f>
        <v>34256769</v>
      </c>
    </row>
    <row r="26" spans="1:10" ht="15.75" thickBot="1">
      <c r="A26" s="430" t="s">
        <v>396</v>
      </c>
      <c r="B26" s="431"/>
      <c r="C26" s="431"/>
      <c r="D26" s="431"/>
      <c r="E26" s="431"/>
      <c r="F26" s="8"/>
      <c r="G26" s="428">
        <f>G25-G19</f>
        <v>-19374610</v>
      </c>
      <c r="H26" s="429"/>
      <c r="I26" s="306">
        <f>I25-I19</f>
        <v>-53084234</v>
      </c>
      <c r="J26" s="311">
        <f>J25-J19</f>
        <v>-15561475</v>
      </c>
    </row>
    <row r="27" spans="1:10" ht="14.25">
      <c r="A27" s="49"/>
      <c r="B27" s="4"/>
      <c r="C27" s="4"/>
      <c r="D27" s="4"/>
      <c r="E27" s="4"/>
      <c r="F27" s="48"/>
      <c r="G27" s="307"/>
      <c r="H27" s="308"/>
      <c r="I27" s="302"/>
      <c r="J27" s="302"/>
    </row>
    <row r="28" spans="1:10" ht="14.25">
      <c r="A28" s="152" t="s">
        <v>34</v>
      </c>
      <c r="B28" s="97"/>
      <c r="C28" s="97"/>
      <c r="D28" s="97"/>
      <c r="E28" s="97"/>
      <c r="F28" s="108" t="s">
        <v>33</v>
      </c>
      <c r="G28" s="416">
        <v>3937000</v>
      </c>
      <c r="H28" s="417"/>
      <c r="I28" s="303">
        <v>4089400</v>
      </c>
      <c r="J28" s="303">
        <v>1769561</v>
      </c>
    </row>
    <row r="29" spans="1:10" ht="14.25">
      <c r="A29" s="152" t="s">
        <v>36</v>
      </c>
      <c r="B29" s="97"/>
      <c r="C29" s="97"/>
      <c r="D29" s="97"/>
      <c r="E29" s="97"/>
      <c r="F29" s="108" t="s">
        <v>35</v>
      </c>
      <c r="G29" s="416">
        <v>4505000</v>
      </c>
      <c r="H29" s="417"/>
      <c r="I29" s="303">
        <v>4352600</v>
      </c>
      <c r="J29" s="303">
        <v>2600000</v>
      </c>
    </row>
    <row r="30" spans="1:10" ht="14.25">
      <c r="A30" s="152" t="s">
        <v>397</v>
      </c>
      <c r="B30" s="97"/>
      <c r="C30" s="97"/>
      <c r="D30" s="97"/>
      <c r="E30" s="97"/>
      <c r="F30" s="108" t="s">
        <v>37</v>
      </c>
      <c r="G30" s="416"/>
      <c r="H30" s="417"/>
      <c r="I30" s="303"/>
      <c r="J30" s="303"/>
    </row>
    <row r="31" spans="1:10" ht="15">
      <c r="A31" s="153" t="s">
        <v>398</v>
      </c>
      <c r="B31" s="97"/>
      <c r="C31" s="97"/>
      <c r="D31" s="97"/>
      <c r="E31" s="97"/>
      <c r="F31" s="41"/>
      <c r="G31" s="418">
        <f>SUM(G28:H30)</f>
        <v>8442000</v>
      </c>
      <c r="H31" s="419"/>
      <c r="I31" s="304">
        <f>SUM(I28:I30)</f>
        <v>8442000</v>
      </c>
      <c r="J31" s="309">
        <f>SUM(J28:J30)</f>
        <v>4369561</v>
      </c>
    </row>
    <row r="32" spans="1:10" ht="14.25">
      <c r="A32" s="152" t="s">
        <v>399</v>
      </c>
      <c r="B32" s="97"/>
      <c r="C32" s="97"/>
      <c r="D32" s="97"/>
      <c r="E32" s="97"/>
      <c r="F32" s="108" t="s">
        <v>7</v>
      </c>
      <c r="G32" s="416"/>
      <c r="H32" s="417"/>
      <c r="I32" s="303">
        <v>41226423</v>
      </c>
      <c r="J32" s="303">
        <v>41276423</v>
      </c>
    </row>
    <row r="33" spans="1:10" ht="14.25">
      <c r="A33" s="152" t="s">
        <v>14</v>
      </c>
      <c r="B33" s="97"/>
      <c r="C33" s="97"/>
      <c r="D33" s="97"/>
      <c r="E33" s="97"/>
      <c r="F33" s="108" t="s">
        <v>13</v>
      </c>
      <c r="G33" s="416">
        <v>7000000</v>
      </c>
      <c r="H33" s="417"/>
      <c r="I33" s="303">
        <v>4500000</v>
      </c>
      <c r="J33" s="303">
        <v>4500000</v>
      </c>
    </row>
    <row r="34" spans="1:10" ht="14.25">
      <c r="A34" s="152" t="s">
        <v>400</v>
      </c>
      <c r="B34" s="97"/>
      <c r="C34" s="97"/>
      <c r="D34" s="97"/>
      <c r="E34" s="97"/>
      <c r="F34" s="108" t="s">
        <v>17</v>
      </c>
      <c r="G34" s="416">
        <v>5300000</v>
      </c>
      <c r="H34" s="417"/>
      <c r="I34" s="303"/>
      <c r="J34" s="303"/>
    </row>
    <row r="35" spans="1:10" ht="14.25">
      <c r="A35" s="111" t="s">
        <v>732</v>
      </c>
      <c r="B35" s="345"/>
      <c r="C35" s="345"/>
      <c r="D35" s="345"/>
      <c r="E35" s="345"/>
      <c r="F35" s="346"/>
      <c r="G35" s="347"/>
      <c r="H35" s="347"/>
      <c r="I35" s="349"/>
      <c r="J35" s="349"/>
    </row>
    <row r="36" spans="1:10" ht="15.75" thickBot="1">
      <c r="A36" s="154" t="s">
        <v>401</v>
      </c>
      <c r="B36" s="101"/>
      <c r="C36" s="101"/>
      <c r="D36" s="101"/>
      <c r="E36" s="101"/>
      <c r="F36" s="42"/>
      <c r="G36" s="426">
        <f>SUM(G32:H35)</f>
        <v>12300000</v>
      </c>
      <c r="H36" s="427"/>
      <c r="I36" s="305">
        <f>SUM(I33:I35)</f>
        <v>4500000</v>
      </c>
      <c r="J36" s="310">
        <f>SUM(J32:J35)</f>
        <v>45776423</v>
      </c>
    </row>
    <row r="37" spans="1:10" ht="15.75" thickBot="1">
      <c r="A37" s="119" t="s">
        <v>402</v>
      </c>
      <c r="B37" s="188"/>
      <c r="C37" s="188"/>
      <c r="D37" s="188"/>
      <c r="E37" s="188"/>
      <c r="F37" s="8"/>
      <c r="G37" s="428">
        <f>G36-G31</f>
        <v>3858000</v>
      </c>
      <c r="H37" s="429"/>
      <c r="I37" s="306">
        <f>I36-I31</f>
        <v>-3942000</v>
      </c>
      <c r="J37" s="311">
        <f>J36-J31</f>
        <v>41406862</v>
      </c>
    </row>
  </sheetData>
  <mergeCells count="27">
    <mergeCell ref="A1:J1"/>
    <mergeCell ref="B7:H7"/>
    <mergeCell ref="I11:I13"/>
    <mergeCell ref="J11:J13"/>
    <mergeCell ref="G14:H14"/>
    <mergeCell ref="G15:H15"/>
    <mergeCell ref="A26:E26"/>
    <mergeCell ref="G31:H31"/>
    <mergeCell ref="G32:H32"/>
    <mergeCell ref="G33:H33"/>
    <mergeCell ref="G34:H34"/>
    <mergeCell ref="G36:H36"/>
    <mergeCell ref="G37:H37"/>
    <mergeCell ref="G30:H30"/>
    <mergeCell ref="G29:H29"/>
    <mergeCell ref="G20:H20"/>
    <mergeCell ref="G28:H28"/>
    <mergeCell ref="G21:H21"/>
    <mergeCell ref="G22:H22"/>
    <mergeCell ref="G23:H23"/>
    <mergeCell ref="G25:H25"/>
    <mergeCell ref="G26:H26"/>
    <mergeCell ref="G16:H16"/>
    <mergeCell ref="G17:H17"/>
    <mergeCell ref="G18:H18"/>
    <mergeCell ref="G19:H19"/>
    <mergeCell ref="G11:H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2:I22"/>
  <sheetViews>
    <sheetView workbookViewId="0">
      <selection activeCell="J15" sqref="J15"/>
    </sheetView>
  </sheetViews>
  <sheetFormatPr defaultRowHeight="12.75"/>
  <cols>
    <col min="5" max="5" width="9.5703125" customWidth="1"/>
    <col min="6" max="6" width="5.7109375" customWidth="1"/>
    <col min="7" max="7" width="12.28515625" customWidth="1"/>
    <col min="9" max="9" width="11.5703125" customWidth="1"/>
  </cols>
  <sheetData>
    <row r="2" spans="1:9" ht="15" customHeight="1">
      <c r="A2" s="457" t="s">
        <v>764</v>
      </c>
      <c r="B2" s="457"/>
      <c r="C2" s="457"/>
      <c r="D2" s="457"/>
      <c r="E2" s="457"/>
      <c r="F2" s="457"/>
      <c r="G2" s="457"/>
      <c r="H2" s="457"/>
      <c r="I2" s="457"/>
    </row>
    <row r="3" spans="1:9" ht="15">
      <c r="H3" s="163"/>
    </row>
    <row r="4" spans="1:9" ht="15">
      <c r="D4" s="163"/>
    </row>
    <row r="5" spans="1:9">
      <c r="C5" s="44"/>
    </row>
    <row r="6" spans="1:9" ht="15">
      <c r="D6" s="163"/>
    </row>
    <row r="7" spans="1:9" ht="15">
      <c r="C7" s="163" t="s">
        <v>727</v>
      </c>
    </row>
    <row r="8" spans="1:9" ht="15">
      <c r="C8" s="163"/>
      <c r="D8" s="44" t="s">
        <v>737</v>
      </c>
    </row>
    <row r="9" spans="1:9" ht="15">
      <c r="C9" s="163"/>
    </row>
    <row r="10" spans="1:9" ht="15">
      <c r="C10" s="163" t="s">
        <v>403</v>
      </c>
    </row>
    <row r="11" spans="1:9">
      <c r="D11" s="56" t="s">
        <v>745</v>
      </c>
    </row>
    <row r="13" spans="1:9">
      <c r="G13" s="56" t="s">
        <v>730</v>
      </c>
    </row>
    <row r="15" spans="1:9">
      <c r="I15" t="s">
        <v>42</v>
      </c>
    </row>
    <row r="17" spans="2:9" ht="15">
      <c r="B17" s="164" t="s">
        <v>0</v>
      </c>
      <c r="C17" s="165"/>
      <c r="D17" s="442" t="s">
        <v>404</v>
      </c>
      <c r="E17" s="443"/>
      <c r="F17" s="442"/>
      <c r="G17" s="443"/>
      <c r="H17" s="442" t="s">
        <v>419</v>
      </c>
      <c r="I17" s="443"/>
    </row>
    <row r="18" spans="2:9">
      <c r="B18" s="166"/>
      <c r="C18" s="167"/>
      <c r="D18" s="444"/>
      <c r="E18" s="445"/>
      <c r="F18" s="444"/>
      <c r="G18" s="445"/>
      <c r="H18" s="444"/>
      <c r="I18" s="445"/>
    </row>
    <row r="19" spans="2:9">
      <c r="B19" s="168" t="s">
        <v>405</v>
      </c>
      <c r="C19" s="169"/>
      <c r="D19" s="312"/>
      <c r="E19" s="313">
        <v>6000000</v>
      </c>
      <c r="F19" s="312"/>
      <c r="G19" s="313">
        <v>7482857</v>
      </c>
      <c r="H19" s="312"/>
      <c r="I19" s="313">
        <v>7482857</v>
      </c>
    </row>
    <row r="20" spans="2:9">
      <c r="B20" s="168" t="s">
        <v>406</v>
      </c>
      <c r="C20" s="169"/>
      <c r="D20" s="312"/>
      <c r="E20" s="313"/>
      <c r="F20" s="312"/>
      <c r="G20" s="313"/>
      <c r="H20" s="312"/>
      <c r="I20" s="313"/>
    </row>
    <row r="21" spans="2:9">
      <c r="B21" s="166" t="s">
        <v>407</v>
      </c>
      <c r="C21" s="167"/>
      <c r="D21" s="314"/>
      <c r="E21" s="315"/>
      <c r="F21" s="314"/>
      <c r="G21" s="315"/>
      <c r="H21" s="314"/>
      <c r="I21" s="315">
        <v>160</v>
      </c>
    </row>
    <row r="22" spans="2:9" ht="15">
      <c r="B22" s="170" t="s">
        <v>408</v>
      </c>
      <c r="C22" s="73"/>
      <c r="D22" s="316"/>
      <c r="E22" s="317">
        <f>SUM(E19:E21)</f>
        <v>6000000</v>
      </c>
      <c r="F22" s="316"/>
      <c r="G22" s="317">
        <f>SUM(G19:G21)</f>
        <v>7482857</v>
      </c>
      <c r="H22" s="316"/>
      <c r="I22" s="317">
        <f>SUM(I19:I21)</f>
        <v>7483017</v>
      </c>
    </row>
  </sheetData>
  <mergeCells count="4">
    <mergeCell ref="F17:G18"/>
    <mergeCell ref="D17:E18"/>
    <mergeCell ref="H17:I18"/>
    <mergeCell ref="A2:I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C83"/>
  <sheetViews>
    <sheetView workbookViewId="0">
      <selection activeCell="H10" sqref="H10"/>
    </sheetView>
  </sheetViews>
  <sheetFormatPr defaultColWidth="9.140625" defaultRowHeight="15"/>
  <cols>
    <col min="1" max="1" width="67.140625" style="189" customWidth="1"/>
    <col min="2" max="2" width="18.7109375" style="189" customWidth="1"/>
    <col min="3" max="16384" width="9.140625" style="189"/>
  </cols>
  <sheetData>
    <row r="1" spans="1:3">
      <c r="A1" s="463" t="s">
        <v>763</v>
      </c>
      <c r="B1" s="462"/>
    </row>
    <row r="2" spans="1:3">
      <c r="A2" s="340"/>
    </row>
    <row r="3" spans="1:3">
      <c r="A3" s="230"/>
    </row>
    <row r="4" spans="1:3">
      <c r="A4" s="448" t="s">
        <v>736</v>
      </c>
      <c r="B4" s="447"/>
    </row>
    <row r="5" spans="1:3" ht="23.25" customHeight="1">
      <c r="A5" s="446" t="s">
        <v>682</v>
      </c>
      <c r="B5" s="447"/>
    </row>
    <row r="8" spans="1:3">
      <c r="A8" s="207" t="s">
        <v>0</v>
      </c>
      <c r="B8" s="207" t="s">
        <v>567</v>
      </c>
      <c r="C8" s="191"/>
    </row>
    <row r="9" spans="1:3">
      <c r="A9" s="193" t="s">
        <v>566</v>
      </c>
      <c r="B9" s="194">
        <v>80033192</v>
      </c>
      <c r="C9" s="191"/>
    </row>
    <row r="10" spans="1:3">
      <c r="A10" s="193" t="s">
        <v>565</v>
      </c>
      <c r="B10" s="194">
        <v>54187805</v>
      </c>
      <c r="C10" s="191"/>
    </row>
    <row r="11" spans="1:3">
      <c r="A11" s="195" t="s">
        <v>564</v>
      </c>
      <c r="B11" s="196">
        <f>SUM(B9-B10)</f>
        <v>25845387</v>
      </c>
      <c r="C11" s="191"/>
    </row>
    <row r="12" spans="1:3">
      <c r="A12" s="193" t="s">
        <v>563</v>
      </c>
      <c r="B12" s="194">
        <v>17119027</v>
      </c>
      <c r="C12" s="191"/>
    </row>
    <row r="13" spans="1:3">
      <c r="A13" s="193" t="s">
        <v>562</v>
      </c>
      <c r="B13" s="194">
        <v>614390</v>
      </c>
      <c r="C13" s="191"/>
    </row>
    <row r="14" spans="1:3">
      <c r="A14" s="195" t="s">
        <v>561</v>
      </c>
      <c r="B14" s="196">
        <f>SUM(B12-B13)</f>
        <v>16504637</v>
      </c>
      <c r="C14" s="191"/>
    </row>
    <row r="15" spans="1:3">
      <c r="A15" s="198" t="s">
        <v>560</v>
      </c>
      <c r="B15" s="197">
        <f>SUM(B14,B11)</f>
        <v>42350024</v>
      </c>
      <c r="C15" s="191"/>
    </row>
    <row r="16" spans="1:3">
      <c r="A16" s="193" t="s">
        <v>559</v>
      </c>
      <c r="B16" s="194"/>
      <c r="C16" s="191"/>
    </row>
    <row r="17" spans="1:3">
      <c r="A17" s="193" t="s">
        <v>558</v>
      </c>
      <c r="B17" s="194"/>
      <c r="C17" s="191"/>
    </row>
    <row r="18" spans="1:3" ht="25.5">
      <c r="A18" s="195" t="s">
        <v>557</v>
      </c>
      <c r="B18" s="196"/>
      <c r="C18" s="191"/>
    </row>
    <row r="19" spans="1:3">
      <c r="A19" s="193" t="s">
        <v>556</v>
      </c>
      <c r="B19" s="194"/>
      <c r="C19" s="191"/>
    </row>
    <row r="20" spans="1:3">
      <c r="A20" s="193" t="s">
        <v>555</v>
      </c>
      <c r="B20" s="194"/>
      <c r="C20" s="191"/>
    </row>
    <row r="21" spans="1:3" ht="25.5">
      <c r="A21" s="195" t="s">
        <v>554</v>
      </c>
      <c r="B21" s="196"/>
      <c r="C21" s="191"/>
    </row>
    <row r="22" spans="1:3">
      <c r="A22" s="206" t="s">
        <v>553</v>
      </c>
      <c r="B22" s="205"/>
      <c r="C22" s="191"/>
    </row>
    <row r="23" spans="1:3">
      <c r="A23" s="195" t="s">
        <v>552</v>
      </c>
      <c r="B23" s="196">
        <f>SUM(B15,B22)</f>
        <v>42350024</v>
      </c>
      <c r="C23" s="191"/>
    </row>
    <row r="24" spans="1:3" ht="25.5">
      <c r="A24" s="198" t="s">
        <v>551</v>
      </c>
      <c r="B24" s="197"/>
      <c r="C24" s="191"/>
    </row>
    <row r="25" spans="1:3">
      <c r="A25" s="198" t="s">
        <v>550</v>
      </c>
      <c r="B25" s="197">
        <f>SUM(B15-B24)</f>
        <v>42350024</v>
      </c>
      <c r="C25" s="191"/>
    </row>
    <row r="26" spans="1:3" ht="25.5">
      <c r="A26" s="206" t="s">
        <v>549</v>
      </c>
      <c r="B26" s="205"/>
      <c r="C26" s="191"/>
    </row>
    <row r="27" spans="1:3" ht="25.5">
      <c r="A27" s="206" t="s">
        <v>548</v>
      </c>
      <c r="B27" s="205"/>
      <c r="C27" s="191"/>
    </row>
    <row r="28" spans="1:3" ht="27" customHeight="1">
      <c r="A28" s="204" t="s">
        <v>547</v>
      </c>
      <c r="B28" s="203"/>
      <c r="C28" s="191"/>
    </row>
    <row r="29" spans="1:3">
      <c r="A29" s="191"/>
      <c r="B29" s="191"/>
      <c r="C29" s="191"/>
    </row>
    <row r="30" spans="1:3">
      <c r="A30" s="191"/>
      <c r="B30" s="191"/>
      <c r="C30" s="191"/>
    </row>
    <row r="31" spans="1:3">
      <c r="A31" s="191"/>
      <c r="B31" s="191"/>
      <c r="C31" s="191"/>
    </row>
    <row r="32" spans="1:3">
      <c r="A32" s="191"/>
      <c r="B32" s="191"/>
      <c r="C32" s="191"/>
    </row>
    <row r="33" spans="1:3">
      <c r="A33" s="191"/>
      <c r="B33" s="191"/>
      <c r="C33" s="191"/>
    </row>
    <row r="34" spans="1:3">
      <c r="A34" s="191"/>
      <c r="B34" s="191"/>
      <c r="C34" s="191"/>
    </row>
    <row r="35" spans="1:3">
      <c r="A35" s="191"/>
      <c r="B35" s="191"/>
      <c r="C35" s="191"/>
    </row>
    <row r="36" spans="1:3">
      <c r="A36" s="191"/>
      <c r="B36" s="191"/>
      <c r="C36" s="191"/>
    </row>
    <row r="37" spans="1:3">
      <c r="A37" s="191"/>
      <c r="B37" s="191"/>
      <c r="C37" s="191"/>
    </row>
    <row r="38" spans="1:3">
      <c r="A38" s="191"/>
      <c r="B38" s="191"/>
      <c r="C38" s="191"/>
    </row>
    <row r="39" spans="1:3">
      <c r="A39" s="191"/>
      <c r="B39" s="191"/>
      <c r="C39" s="191"/>
    </row>
    <row r="40" spans="1:3">
      <c r="A40" s="191"/>
      <c r="B40" s="191"/>
      <c r="C40" s="191"/>
    </row>
    <row r="41" spans="1:3">
      <c r="A41" s="191"/>
      <c r="B41" s="191"/>
      <c r="C41" s="191"/>
    </row>
    <row r="42" spans="1:3">
      <c r="A42" s="191"/>
      <c r="B42" s="191"/>
      <c r="C42" s="191"/>
    </row>
    <row r="43" spans="1:3">
      <c r="A43" s="191"/>
      <c r="B43" s="191"/>
      <c r="C43" s="191"/>
    </row>
    <row r="44" spans="1:3">
      <c r="A44" s="191"/>
      <c r="B44" s="191"/>
      <c r="C44" s="191"/>
    </row>
    <row r="45" spans="1:3">
      <c r="A45" s="191"/>
      <c r="B45" s="191"/>
      <c r="C45" s="191"/>
    </row>
    <row r="46" spans="1:3">
      <c r="A46" s="191"/>
      <c r="B46" s="191"/>
      <c r="C46" s="191"/>
    </row>
    <row r="47" spans="1:3">
      <c r="A47" s="191"/>
      <c r="B47" s="191"/>
      <c r="C47" s="191"/>
    </row>
    <row r="48" spans="1:3">
      <c r="A48" s="191"/>
      <c r="B48" s="191"/>
      <c r="C48" s="191"/>
    </row>
    <row r="49" spans="1:3">
      <c r="A49" s="191"/>
      <c r="B49" s="191"/>
      <c r="C49" s="191"/>
    </row>
    <row r="50" spans="1:3">
      <c r="A50" s="191"/>
      <c r="B50" s="191"/>
      <c r="C50" s="191"/>
    </row>
    <row r="51" spans="1:3">
      <c r="A51" s="191"/>
      <c r="B51" s="191"/>
      <c r="C51" s="191"/>
    </row>
    <row r="52" spans="1:3">
      <c r="A52" s="191"/>
      <c r="B52" s="191"/>
      <c r="C52" s="191"/>
    </row>
    <row r="53" spans="1:3">
      <c r="A53" s="191"/>
      <c r="B53" s="191"/>
      <c r="C53" s="191"/>
    </row>
    <row r="54" spans="1:3">
      <c r="A54" s="191"/>
      <c r="B54" s="191"/>
      <c r="C54" s="191"/>
    </row>
    <row r="55" spans="1:3">
      <c r="A55" s="191"/>
      <c r="B55" s="191"/>
      <c r="C55" s="191"/>
    </row>
    <row r="56" spans="1:3">
      <c r="A56" s="191"/>
      <c r="B56" s="191"/>
      <c r="C56" s="191"/>
    </row>
    <row r="57" spans="1:3">
      <c r="A57" s="191"/>
      <c r="B57" s="191"/>
      <c r="C57" s="191"/>
    </row>
    <row r="58" spans="1:3">
      <c r="A58" s="191"/>
      <c r="B58" s="191"/>
      <c r="C58" s="191"/>
    </row>
    <row r="59" spans="1:3">
      <c r="A59" s="191"/>
      <c r="B59" s="191"/>
      <c r="C59" s="191"/>
    </row>
    <row r="60" spans="1:3">
      <c r="A60" s="191"/>
      <c r="B60" s="191"/>
      <c r="C60" s="191"/>
    </row>
    <row r="61" spans="1:3">
      <c r="A61" s="191"/>
      <c r="B61" s="191"/>
      <c r="C61" s="191"/>
    </row>
    <row r="62" spans="1:3">
      <c r="A62" s="191"/>
      <c r="B62" s="191"/>
      <c r="C62" s="191"/>
    </row>
    <row r="63" spans="1:3">
      <c r="A63" s="191"/>
      <c r="B63" s="191"/>
      <c r="C63" s="191"/>
    </row>
    <row r="64" spans="1:3">
      <c r="A64" s="191"/>
      <c r="B64" s="191"/>
      <c r="C64" s="191"/>
    </row>
    <row r="65" spans="1:3">
      <c r="A65" s="191"/>
      <c r="B65" s="191"/>
      <c r="C65" s="191"/>
    </row>
    <row r="66" spans="1:3">
      <c r="A66" s="191"/>
      <c r="B66" s="191"/>
      <c r="C66" s="191"/>
    </row>
    <row r="67" spans="1:3">
      <c r="A67" s="191"/>
      <c r="B67" s="191"/>
      <c r="C67" s="191"/>
    </row>
    <row r="68" spans="1:3">
      <c r="A68" s="191"/>
      <c r="B68" s="191"/>
      <c r="C68" s="191"/>
    </row>
    <row r="69" spans="1:3">
      <c r="A69" s="191"/>
      <c r="B69" s="191"/>
      <c r="C69" s="191"/>
    </row>
    <row r="70" spans="1:3">
      <c r="A70" s="191"/>
      <c r="B70" s="191"/>
      <c r="C70" s="191"/>
    </row>
    <row r="71" spans="1:3">
      <c r="A71" s="191"/>
      <c r="B71" s="191"/>
      <c r="C71" s="191"/>
    </row>
    <row r="72" spans="1:3">
      <c r="A72" s="191"/>
      <c r="B72" s="191"/>
      <c r="C72" s="191"/>
    </row>
    <row r="73" spans="1:3">
      <c r="A73" s="191"/>
      <c r="B73" s="191"/>
      <c r="C73" s="191"/>
    </row>
    <row r="74" spans="1:3">
      <c r="A74" s="191"/>
      <c r="B74" s="191"/>
      <c r="C74" s="191"/>
    </row>
    <row r="75" spans="1:3">
      <c r="A75" s="191"/>
      <c r="B75" s="191"/>
      <c r="C75" s="191"/>
    </row>
    <row r="76" spans="1:3">
      <c r="A76" s="191"/>
      <c r="B76" s="191"/>
      <c r="C76" s="191"/>
    </row>
    <row r="77" spans="1:3">
      <c r="A77" s="191"/>
      <c r="B77" s="191"/>
      <c r="C77" s="191"/>
    </row>
    <row r="78" spans="1:3">
      <c r="A78" s="191"/>
      <c r="B78" s="191"/>
      <c r="C78" s="191"/>
    </row>
    <row r="79" spans="1:3">
      <c r="A79" s="191"/>
      <c r="B79" s="191"/>
      <c r="C79" s="191"/>
    </row>
    <row r="80" spans="1:3">
      <c r="A80" s="191"/>
      <c r="B80" s="191"/>
      <c r="C80" s="191"/>
    </row>
    <row r="81" spans="1:3">
      <c r="A81" s="191"/>
      <c r="B81" s="191"/>
      <c r="C81" s="191"/>
    </row>
    <row r="82" spans="1:3">
      <c r="A82" s="191"/>
      <c r="B82" s="191"/>
      <c r="C82" s="191"/>
    </row>
    <row r="83" spans="1:3">
      <c r="A83" s="191"/>
      <c r="B83" s="191"/>
      <c r="C83" s="191"/>
    </row>
  </sheetData>
  <mergeCells count="3">
    <mergeCell ref="A5:B5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2:D44"/>
  <sheetViews>
    <sheetView workbookViewId="0">
      <selection activeCell="H4" sqref="H4"/>
    </sheetView>
  </sheetViews>
  <sheetFormatPr defaultColWidth="9.140625" defaultRowHeight="15"/>
  <cols>
    <col min="1" max="1" width="65" style="208" customWidth="1"/>
    <col min="2" max="2" width="14.140625" style="208" customWidth="1"/>
    <col min="3" max="3" width="14.42578125" style="208" customWidth="1"/>
    <col min="4" max="4" width="14.28515625" style="208" customWidth="1"/>
    <col min="5" max="16384" width="9.140625" style="208"/>
  </cols>
  <sheetData>
    <row r="2" spans="1:4">
      <c r="A2" s="461" t="s">
        <v>762</v>
      </c>
      <c r="B2" s="460"/>
      <c r="C2" s="460"/>
      <c r="D2" s="460"/>
    </row>
    <row r="3" spans="1:4">
      <c r="A3" s="227"/>
      <c r="B3" s="228"/>
      <c r="C3" s="228"/>
      <c r="D3" s="228"/>
    </row>
    <row r="4" spans="1:4" ht="21" customHeight="1">
      <c r="A4" s="449" t="s">
        <v>736</v>
      </c>
      <c r="B4" s="450"/>
      <c r="C4" s="450"/>
      <c r="D4" s="450"/>
    </row>
    <row r="5" spans="1:4" ht="21" customHeight="1">
      <c r="A5" s="451" t="s">
        <v>683</v>
      </c>
      <c r="B5" s="450"/>
      <c r="C5" s="450"/>
      <c r="D5" s="450"/>
    </row>
    <row r="6" spans="1:4">
      <c r="A6" s="227"/>
      <c r="B6" s="228"/>
      <c r="C6" s="228"/>
      <c r="D6" s="228"/>
    </row>
    <row r="7" spans="1:4" ht="25.5">
      <c r="A7" s="222" t="s">
        <v>0</v>
      </c>
      <c r="B7" s="229" t="s">
        <v>746</v>
      </c>
      <c r="C7" s="229" t="s">
        <v>545</v>
      </c>
      <c r="D7" s="229" t="s">
        <v>747</v>
      </c>
    </row>
    <row r="8" spans="1:4">
      <c r="A8" s="218" t="s">
        <v>606</v>
      </c>
      <c r="B8" s="209">
        <v>5287059</v>
      </c>
      <c r="C8" s="209"/>
      <c r="D8" s="209">
        <v>8518021</v>
      </c>
    </row>
    <row r="9" spans="1:4" ht="30">
      <c r="A9" s="218" t="s">
        <v>607</v>
      </c>
      <c r="B9" s="209">
        <v>2135125</v>
      </c>
      <c r="C9" s="209"/>
      <c r="D9" s="209">
        <v>2036680</v>
      </c>
    </row>
    <row r="10" spans="1:4">
      <c r="A10" s="218" t="s">
        <v>608</v>
      </c>
      <c r="B10" s="209">
        <v>474135</v>
      </c>
      <c r="C10" s="209"/>
      <c r="D10" s="209">
        <v>579970</v>
      </c>
    </row>
    <row r="11" spans="1:4" ht="25.5">
      <c r="A11" s="217" t="s">
        <v>609</v>
      </c>
      <c r="B11" s="214">
        <f>SUM(B8:B10)</f>
        <v>7896319</v>
      </c>
      <c r="C11" s="214"/>
      <c r="D11" s="214">
        <f>SUM(D8:D10)</f>
        <v>11134671</v>
      </c>
    </row>
    <row r="12" spans="1:4">
      <c r="A12" s="218" t="s">
        <v>610</v>
      </c>
      <c r="B12" s="209"/>
      <c r="C12" s="209"/>
      <c r="D12" s="209"/>
    </row>
    <row r="13" spans="1:4">
      <c r="A13" s="218" t="s">
        <v>611</v>
      </c>
      <c r="B13" s="209"/>
      <c r="C13" s="209"/>
      <c r="D13" s="209"/>
    </row>
    <row r="14" spans="1:4" ht="25.5">
      <c r="A14" s="217" t="s">
        <v>612</v>
      </c>
      <c r="B14" s="214"/>
      <c r="C14" s="214"/>
      <c r="D14" s="214"/>
    </row>
    <row r="15" spans="1:4" ht="30">
      <c r="A15" s="218" t="s">
        <v>613</v>
      </c>
      <c r="B15" s="209">
        <v>116875400</v>
      </c>
      <c r="C15" s="209"/>
      <c r="D15" s="209">
        <v>18238154</v>
      </c>
    </row>
    <row r="16" spans="1:4" ht="30">
      <c r="A16" s="218" t="s">
        <v>614</v>
      </c>
      <c r="B16" s="209">
        <v>3026782</v>
      </c>
      <c r="C16" s="209"/>
      <c r="D16" s="209">
        <v>4182791</v>
      </c>
    </row>
    <row r="17" spans="1:4" ht="30">
      <c r="A17" s="218" t="s">
        <v>728</v>
      </c>
      <c r="B17" s="209">
        <v>-95716849</v>
      </c>
      <c r="C17" s="209"/>
      <c r="D17" s="209">
        <v>7367568</v>
      </c>
    </row>
    <row r="18" spans="1:4">
      <c r="A18" s="218" t="s">
        <v>729</v>
      </c>
      <c r="B18" s="209">
        <v>2301605</v>
      </c>
      <c r="C18" s="209"/>
      <c r="D18" s="209">
        <v>7441138</v>
      </c>
    </row>
    <row r="19" spans="1:4" ht="25.5">
      <c r="A19" s="217" t="s">
        <v>615</v>
      </c>
      <c r="B19" s="214">
        <f>SUM(B15:B18)</f>
        <v>26486938</v>
      </c>
      <c r="C19" s="214"/>
      <c r="D19" s="214">
        <f>SUM(D15:D18)</f>
        <v>37229651</v>
      </c>
    </row>
    <row r="20" spans="1:4">
      <c r="A20" s="218" t="s">
        <v>616</v>
      </c>
      <c r="B20" s="209">
        <v>5253577</v>
      </c>
      <c r="C20" s="209"/>
      <c r="D20" s="209">
        <v>3118108</v>
      </c>
    </row>
    <row r="21" spans="1:4">
      <c r="A21" s="218" t="s">
        <v>617</v>
      </c>
      <c r="B21" s="209">
        <v>8826397</v>
      </c>
      <c r="C21" s="209"/>
      <c r="D21" s="209">
        <v>11874530</v>
      </c>
    </row>
    <row r="22" spans="1:4">
      <c r="A22" s="218" t="s">
        <v>618</v>
      </c>
      <c r="B22" s="209"/>
      <c r="C22" s="209"/>
      <c r="D22" s="209"/>
    </row>
    <row r="23" spans="1:4">
      <c r="A23" s="218" t="s">
        <v>619</v>
      </c>
      <c r="B23" s="209"/>
      <c r="C23" s="209"/>
      <c r="D23" s="209">
        <v>0</v>
      </c>
    </row>
    <row r="24" spans="1:4" ht="25.5">
      <c r="A24" s="217" t="s">
        <v>620</v>
      </c>
      <c r="B24" s="214">
        <f>SUM(B20:B23)</f>
        <v>14079974</v>
      </c>
      <c r="C24" s="214"/>
      <c r="D24" s="214">
        <f>SUM(D20:D23)</f>
        <v>14992638</v>
      </c>
    </row>
    <row r="25" spans="1:4">
      <c r="A25" s="218" t="s">
        <v>621</v>
      </c>
      <c r="B25" s="209">
        <v>5906678</v>
      </c>
      <c r="C25" s="209"/>
      <c r="D25" s="209">
        <v>8310278</v>
      </c>
    </row>
    <row r="26" spans="1:4">
      <c r="A26" s="218" t="s">
        <v>622</v>
      </c>
      <c r="B26" s="209">
        <v>4632513</v>
      </c>
      <c r="C26" s="209"/>
      <c r="D26" s="209">
        <v>4712112</v>
      </c>
    </row>
    <row r="27" spans="1:4">
      <c r="A27" s="218" t="s">
        <v>623</v>
      </c>
      <c r="B27" s="209">
        <v>1978303</v>
      </c>
      <c r="C27" s="209"/>
      <c r="D27" s="209">
        <v>2227741</v>
      </c>
    </row>
    <row r="28" spans="1:4" ht="25.5">
      <c r="A28" s="217" t="s">
        <v>624</v>
      </c>
      <c r="B28" s="214">
        <f>SUM(B25:B27)</f>
        <v>12517494</v>
      </c>
      <c r="C28" s="214"/>
      <c r="D28" s="214">
        <f>SUM(D25:D27)</f>
        <v>15250131</v>
      </c>
    </row>
    <row r="29" spans="1:4">
      <c r="A29" s="217" t="s">
        <v>625</v>
      </c>
      <c r="B29" s="214">
        <v>16903708</v>
      </c>
      <c r="C29" s="214"/>
      <c r="D29" s="214">
        <v>20065072</v>
      </c>
    </row>
    <row r="30" spans="1:4">
      <c r="A30" s="217" t="s">
        <v>626</v>
      </c>
      <c r="B30" s="214">
        <v>27983895</v>
      </c>
      <c r="C30" s="214"/>
      <c r="D30" s="214">
        <v>8784823</v>
      </c>
    </row>
    <row r="31" spans="1:4" ht="25.5">
      <c r="A31" s="217" t="s">
        <v>627</v>
      </c>
      <c r="B31" s="214">
        <v>-37101784</v>
      </c>
      <c r="C31" s="214"/>
      <c r="D31" s="214">
        <v>-10738342</v>
      </c>
    </row>
    <row r="32" spans="1:4">
      <c r="A32" s="218" t="s">
        <v>628</v>
      </c>
      <c r="B32" s="209"/>
      <c r="C32" s="209"/>
      <c r="D32" s="209"/>
    </row>
    <row r="33" spans="1:4" ht="30">
      <c r="A33" s="218" t="s">
        <v>629</v>
      </c>
      <c r="B33" s="209">
        <v>98</v>
      </c>
      <c r="C33" s="209"/>
      <c r="D33" s="209">
        <v>13</v>
      </c>
    </row>
    <row r="34" spans="1:4" ht="30">
      <c r="A34" s="218" t="s">
        <v>630</v>
      </c>
      <c r="B34" s="209"/>
      <c r="C34" s="209"/>
      <c r="D34" s="209"/>
    </row>
    <row r="35" spans="1:4">
      <c r="A35" s="218" t="s">
        <v>631</v>
      </c>
      <c r="B35" s="209"/>
      <c r="C35" s="209"/>
      <c r="D35" s="209"/>
    </row>
    <row r="36" spans="1:4" ht="25.5">
      <c r="A36" s="217" t="s">
        <v>632</v>
      </c>
      <c r="B36" s="214">
        <f>SUM(B32:B35)</f>
        <v>98</v>
      </c>
      <c r="C36" s="214"/>
      <c r="D36" s="214">
        <f>SUM(D32:D35)</f>
        <v>13</v>
      </c>
    </row>
    <row r="37" spans="1:4">
      <c r="A37" s="218" t="s">
        <v>633</v>
      </c>
      <c r="B37" s="209"/>
      <c r="C37" s="209"/>
      <c r="D37" s="209"/>
    </row>
    <row r="38" spans="1:4">
      <c r="A38" s="218" t="s">
        <v>634</v>
      </c>
      <c r="B38" s="209"/>
      <c r="C38" s="209"/>
      <c r="D38" s="209"/>
    </row>
    <row r="39" spans="1:4">
      <c r="A39" s="218" t="s">
        <v>635</v>
      </c>
      <c r="B39" s="209"/>
      <c r="C39" s="209"/>
      <c r="D39" s="209"/>
    </row>
    <row r="40" spans="1:4">
      <c r="A40" s="218" t="s">
        <v>636</v>
      </c>
      <c r="B40" s="209"/>
      <c r="C40" s="209"/>
      <c r="D40" s="209"/>
    </row>
    <row r="41" spans="1:4" ht="25.5">
      <c r="A41" s="217" t="s">
        <v>637</v>
      </c>
      <c r="B41" s="214"/>
      <c r="C41" s="214"/>
      <c r="D41" s="214">
        <f>SUM(D37:D40)</f>
        <v>0</v>
      </c>
    </row>
    <row r="42" spans="1:4" ht="25.5">
      <c r="A42" s="217" t="s">
        <v>638</v>
      </c>
      <c r="B42" s="214">
        <f>B36-B41</f>
        <v>98</v>
      </c>
      <c r="C42" s="214"/>
      <c r="D42" s="214">
        <f>D36-D41</f>
        <v>13</v>
      </c>
    </row>
    <row r="43" spans="1:4">
      <c r="A43" s="217" t="s">
        <v>684</v>
      </c>
      <c r="B43" s="214">
        <f>SUM(B31+B42)</f>
        <v>-37101686</v>
      </c>
      <c r="C43" s="214">
        <f t="shared" ref="C43:D43" si="0">SUM(C31+C42)</f>
        <v>0</v>
      </c>
      <c r="D43" s="214">
        <f t="shared" si="0"/>
        <v>-10738329</v>
      </c>
    </row>
    <row r="44" spans="1:4">
      <c r="A44" s="213"/>
      <c r="B44" s="213"/>
      <c r="C44" s="213"/>
      <c r="D44" s="213"/>
    </row>
  </sheetData>
  <mergeCells count="3">
    <mergeCell ref="A4:D4"/>
    <mergeCell ref="A5:D5"/>
    <mergeCell ref="A2:D2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138"/>
  <sheetViews>
    <sheetView workbookViewId="0">
      <selection sqref="A1:D1"/>
    </sheetView>
  </sheetViews>
  <sheetFormatPr defaultColWidth="9.140625" defaultRowHeight="15"/>
  <cols>
    <col min="1" max="1" width="73.140625" style="189" customWidth="1"/>
    <col min="2" max="2" width="14.42578125" style="189" customWidth="1"/>
    <col min="3" max="3" width="17.28515625" style="189" customWidth="1"/>
    <col min="4" max="4" width="14.28515625" style="189" customWidth="1"/>
    <col min="5" max="16384" width="9.140625" style="189"/>
  </cols>
  <sheetData>
    <row r="1" spans="1:6">
      <c r="A1" s="459" t="s">
        <v>761</v>
      </c>
      <c r="B1" s="458"/>
      <c r="C1" s="458"/>
      <c r="D1" s="458"/>
    </row>
    <row r="2" spans="1:6">
      <c r="A2" s="340"/>
    </row>
    <row r="3" spans="1:6">
      <c r="A3" s="56"/>
      <c r="B3"/>
      <c r="C3"/>
      <c r="D3"/>
    </row>
    <row r="4" spans="1:6" ht="27" customHeight="1">
      <c r="A4" s="448" t="s">
        <v>736</v>
      </c>
      <c r="B4" s="452"/>
      <c r="C4" s="452"/>
      <c r="D4" s="452"/>
      <c r="E4" s="202"/>
      <c r="F4" s="201"/>
    </row>
    <row r="5" spans="1:6" ht="25.5" customHeight="1">
      <c r="A5" s="446" t="s">
        <v>685</v>
      </c>
      <c r="B5" s="452"/>
      <c r="C5" s="452"/>
      <c r="D5" s="452"/>
      <c r="E5" s="190"/>
      <c r="F5" s="201"/>
    </row>
    <row r="7" spans="1:6">
      <c r="A7" s="191" t="s">
        <v>546</v>
      </c>
      <c r="B7" s="191"/>
      <c r="C7" s="191"/>
      <c r="D7" s="191"/>
      <c r="E7" s="191"/>
      <c r="F7" s="191"/>
    </row>
    <row r="8" spans="1:6" ht="38.25">
      <c r="A8" s="192" t="s">
        <v>0</v>
      </c>
      <c r="B8" s="200" t="s">
        <v>748</v>
      </c>
      <c r="C8" s="200" t="s">
        <v>545</v>
      </c>
      <c r="D8" s="200" t="s">
        <v>749</v>
      </c>
      <c r="E8" s="191"/>
      <c r="F8" s="191"/>
    </row>
    <row r="9" spans="1:6">
      <c r="A9" s="195" t="s">
        <v>544</v>
      </c>
      <c r="B9" s="199"/>
      <c r="C9" s="199"/>
      <c r="D9" s="199"/>
      <c r="E9" s="191"/>
      <c r="F9" s="191"/>
    </row>
    <row r="10" spans="1:6">
      <c r="A10" s="193" t="s">
        <v>423</v>
      </c>
      <c r="B10" s="194"/>
      <c r="C10" s="194"/>
      <c r="D10" s="194"/>
      <c r="E10" s="191"/>
      <c r="F10" s="191"/>
    </row>
    <row r="11" spans="1:6">
      <c r="A11" s="193" t="s">
        <v>424</v>
      </c>
      <c r="B11" s="194"/>
      <c r="C11" s="194"/>
      <c r="D11" s="194"/>
      <c r="E11" s="191"/>
      <c r="F11" s="191"/>
    </row>
    <row r="12" spans="1:6">
      <c r="A12" s="193" t="s">
        <v>425</v>
      </c>
      <c r="B12" s="194"/>
      <c r="C12" s="194"/>
      <c r="D12" s="194"/>
      <c r="E12" s="191"/>
      <c r="F12" s="191"/>
    </row>
    <row r="13" spans="1:6">
      <c r="A13" s="195" t="s">
        <v>426</v>
      </c>
      <c r="B13" s="196"/>
      <c r="C13" s="196"/>
      <c r="D13" s="196">
        <f>SUM(D10:D12)</f>
        <v>0</v>
      </c>
      <c r="E13" s="191"/>
      <c r="F13" s="191"/>
    </row>
    <row r="14" spans="1:6">
      <c r="A14" s="193" t="s">
        <v>427</v>
      </c>
      <c r="B14" s="194">
        <v>459570395</v>
      </c>
      <c r="C14" s="194"/>
      <c r="D14" s="194">
        <v>434952464</v>
      </c>
      <c r="E14" s="191"/>
      <c r="F14" s="191"/>
    </row>
    <row r="15" spans="1:6">
      <c r="A15" s="193" t="s">
        <v>428</v>
      </c>
      <c r="B15" s="194">
        <v>8878248</v>
      </c>
      <c r="C15" s="194"/>
      <c r="D15" s="194">
        <v>5432113</v>
      </c>
      <c r="E15" s="191"/>
      <c r="F15" s="191"/>
    </row>
    <row r="16" spans="1:6">
      <c r="A16" s="193" t="s">
        <v>429</v>
      </c>
      <c r="B16" s="194"/>
      <c r="C16" s="194"/>
      <c r="D16" s="194"/>
      <c r="E16" s="191"/>
      <c r="F16" s="191"/>
    </row>
    <row r="17" spans="1:6">
      <c r="A17" s="193" t="s">
        <v>430</v>
      </c>
      <c r="B17" s="194"/>
      <c r="C17" s="194"/>
      <c r="D17" s="194"/>
      <c r="E17" s="191"/>
      <c r="F17" s="191"/>
    </row>
    <row r="18" spans="1:6">
      <c r="A18" s="193" t="s">
        <v>431</v>
      </c>
      <c r="B18" s="194"/>
      <c r="C18" s="194"/>
      <c r="D18" s="194"/>
      <c r="E18" s="191"/>
      <c r="F18" s="191"/>
    </row>
    <row r="19" spans="1:6">
      <c r="A19" s="195" t="s">
        <v>432</v>
      </c>
      <c r="B19" s="196">
        <f>SUM(B14:B18)</f>
        <v>468448643</v>
      </c>
      <c r="C19" s="196"/>
      <c r="D19" s="196">
        <f>SUM(D14:D18)</f>
        <v>440384577</v>
      </c>
      <c r="E19" s="191"/>
      <c r="F19" s="191"/>
    </row>
    <row r="20" spans="1:6">
      <c r="A20" s="193" t="s">
        <v>433</v>
      </c>
      <c r="B20" s="194"/>
      <c r="C20" s="194"/>
      <c r="D20" s="194"/>
      <c r="E20" s="191"/>
      <c r="F20" s="191"/>
    </row>
    <row r="21" spans="1:6">
      <c r="A21" s="193" t="s">
        <v>434</v>
      </c>
      <c r="B21" s="194"/>
      <c r="C21" s="194"/>
      <c r="D21" s="194"/>
      <c r="E21" s="191"/>
      <c r="F21" s="191"/>
    </row>
    <row r="22" spans="1:6">
      <c r="A22" s="193" t="s">
        <v>435</v>
      </c>
      <c r="B22" s="194"/>
      <c r="C22" s="194"/>
      <c r="D22" s="194"/>
      <c r="E22" s="191"/>
      <c r="F22" s="191"/>
    </row>
    <row r="23" spans="1:6">
      <c r="A23" s="195" t="s">
        <v>436</v>
      </c>
      <c r="B23" s="196">
        <f>SUM(B20:B22)</f>
        <v>0</v>
      </c>
      <c r="C23" s="196"/>
      <c r="D23" s="196">
        <f>SUM(D20:D22)</f>
        <v>0</v>
      </c>
      <c r="E23" s="191"/>
      <c r="F23" s="191"/>
    </row>
    <row r="24" spans="1:6">
      <c r="A24" s="193" t="s">
        <v>437</v>
      </c>
      <c r="B24" s="194"/>
      <c r="C24" s="194"/>
      <c r="D24" s="194"/>
      <c r="E24" s="191"/>
      <c r="F24" s="191"/>
    </row>
    <row r="25" spans="1:6" ht="30">
      <c r="A25" s="193" t="s">
        <v>438</v>
      </c>
      <c r="B25" s="194"/>
      <c r="C25" s="194"/>
      <c r="D25" s="194"/>
      <c r="E25" s="191"/>
      <c r="F25" s="191"/>
    </row>
    <row r="26" spans="1:6">
      <c r="A26" s="195" t="s">
        <v>543</v>
      </c>
      <c r="B26" s="196"/>
      <c r="C26" s="196"/>
      <c r="D26" s="196"/>
      <c r="E26" s="191"/>
      <c r="F26" s="191"/>
    </row>
    <row r="27" spans="1:6">
      <c r="A27" s="195" t="s">
        <v>439</v>
      </c>
      <c r="B27" s="196">
        <f>SUM(B23,B19)</f>
        <v>468448643</v>
      </c>
      <c r="C27" s="196"/>
      <c r="D27" s="196">
        <f>SUM(D23,D19,D13)</f>
        <v>440384577</v>
      </c>
      <c r="E27" s="191"/>
      <c r="F27" s="191"/>
    </row>
    <row r="28" spans="1:6">
      <c r="A28" s="193" t="s">
        <v>542</v>
      </c>
      <c r="B28" s="194"/>
      <c r="C28" s="194"/>
      <c r="D28" s="194"/>
      <c r="E28" s="191"/>
      <c r="F28" s="191"/>
    </row>
    <row r="29" spans="1:6">
      <c r="A29" s="193" t="s">
        <v>541</v>
      </c>
      <c r="B29" s="194"/>
      <c r="C29" s="194"/>
      <c r="D29" s="194"/>
      <c r="E29" s="191"/>
      <c r="F29" s="191"/>
    </row>
    <row r="30" spans="1:6">
      <c r="A30" s="193" t="s">
        <v>540</v>
      </c>
      <c r="B30" s="194"/>
      <c r="C30" s="194"/>
      <c r="D30" s="194"/>
      <c r="E30" s="191"/>
      <c r="F30" s="191"/>
    </row>
    <row r="31" spans="1:6">
      <c r="A31" s="193" t="s">
        <v>539</v>
      </c>
      <c r="B31" s="194"/>
      <c r="C31" s="194"/>
      <c r="D31" s="194"/>
      <c r="E31" s="191"/>
      <c r="F31" s="191"/>
    </row>
    <row r="32" spans="1:6">
      <c r="A32" s="193" t="s">
        <v>538</v>
      </c>
      <c r="B32" s="194"/>
      <c r="C32" s="194"/>
      <c r="D32" s="194"/>
      <c r="E32" s="191"/>
      <c r="F32" s="191"/>
    </row>
    <row r="33" spans="1:6">
      <c r="A33" s="195" t="s">
        <v>537</v>
      </c>
      <c r="B33" s="196"/>
      <c r="C33" s="196"/>
      <c r="D33" s="196"/>
      <c r="E33" s="191"/>
      <c r="F33" s="191"/>
    </row>
    <row r="34" spans="1:6">
      <c r="A34" s="193" t="s">
        <v>536</v>
      </c>
      <c r="B34" s="194"/>
      <c r="C34" s="194"/>
      <c r="D34" s="194"/>
      <c r="E34" s="191"/>
      <c r="F34" s="191"/>
    </row>
    <row r="35" spans="1:6">
      <c r="A35" s="193" t="s">
        <v>535</v>
      </c>
      <c r="B35" s="194"/>
      <c r="C35" s="194"/>
      <c r="D35" s="194"/>
      <c r="E35" s="191"/>
      <c r="F35" s="191"/>
    </row>
    <row r="36" spans="1:6">
      <c r="A36" s="193" t="s">
        <v>534</v>
      </c>
      <c r="B36" s="194"/>
      <c r="C36" s="194"/>
      <c r="D36" s="194"/>
      <c r="E36" s="191"/>
      <c r="F36" s="191"/>
    </row>
    <row r="37" spans="1:6">
      <c r="A37" s="193" t="s">
        <v>533</v>
      </c>
      <c r="B37" s="194"/>
      <c r="C37" s="194"/>
      <c r="D37" s="194"/>
      <c r="E37" s="191"/>
      <c r="F37" s="191"/>
    </row>
    <row r="38" spans="1:6">
      <c r="A38" s="193" t="s">
        <v>532</v>
      </c>
      <c r="B38" s="194"/>
      <c r="C38" s="194"/>
      <c r="D38" s="194"/>
      <c r="E38" s="191"/>
      <c r="F38" s="191"/>
    </row>
    <row r="39" spans="1:6">
      <c r="A39" s="193" t="s">
        <v>531</v>
      </c>
      <c r="B39" s="194"/>
      <c r="C39" s="194"/>
      <c r="D39" s="194"/>
      <c r="E39" s="191"/>
      <c r="F39" s="191"/>
    </row>
    <row r="40" spans="1:6">
      <c r="A40" s="193" t="s">
        <v>530</v>
      </c>
      <c r="B40" s="194"/>
      <c r="C40" s="194"/>
      <c r="D40" s="194"/>
      <c r="E40" s="191"/>
      <c r="F40" s="191"/>
    </row>
    <row r="41" spans="1:6">
      <c r="A41" s="195" t="s">
        <v>440</v>
      </c>
      <c r="B41" s="196"/>
      <c r="C41" s="196"/>
      <c r="D41" s="196"/>
      <c r="E41" s="191"/>
      <c r="F41" s="191"/>
    </row>
    <row r="42" spans="1:6">
      <c r="A42" s="195" t="s">
        <v>529</v>
      </c>
      <c r="B42" s="196"/>
      <c r="C42" s="196"/>
      <c r="D42" s="196"/>
      <c r="E42" s="191"/>
      <c r="F42" s="191"/>
    </row>
    <row r="43" spans="1:6">
      <c r="A43" s="193" t="s">
        <v>441</v>
      </c>
      <c r="B43" s="194"/>
      <c r="C43" s="194"/>
      <c r="D43" s="194"/>
      <c r="E43" s="191"/>
      <c r="F43" s="191"/>
    </row>
    <row r="44" spans="1:6">
      <c r="A44" s="193" t="s">
        <v>442</v>
      </c>
      <c r="B44" s="194">
        <v>132915</v>
      </c>
      <c r="C44" s="194"/>
      <c r="D44" s="194">
        <v>210082</v>
      </c>
      <c r="E44" s="191"/>
      <c r="F44" s="191"/>
    </row>
    <row r="45" spans="1:6">
      <c r="A45" s="193" t="s">
        <v>443</v>
      </c>
      <c r="B45" s="194">
        <v>15998139</v>
      </c>
      <c r="C45" s="194"/>
      <c r="D45" s="194">
        <v>42629597</v>
      </c>
      <c r="E45" s="191"/>
      <c r="F45" s="191"/>
    </row>
    <row r="46" spans="1:6">
      <c r="A46" s="193" t="s">
        <v>444</v>
      </c>
      <c r="B46" s="194"/>
      <c r="C46" s="194"/>
      <c r="D46" s="194"/>
      <c r="E46" s="191"/>
      <c r="F46" s="191"/>
    </row>
    <row r="47" spans="1:6">
      <c r="A47" s="193" t="s">
        <v>445</v>
      </c>
      <c r="B47" s="194"/>
      <c r="C47" s="194"/>
      <c r="D47" s="194"/>
      <c r="E47" s="191"/>
      <c r="F47" s="191"/>
    </row>
    <row r="48" spans="1:6">
      <c r="A48" s="195" t="s">
        <v>446</v>
      </c>
      <c r="B48" s="196">
        <f t="shared" ref="B48:D48" si="0">SUM(B43:B47)</f>
        <v>16131054</v>
      </c>
      <c r="C48" s="196"/>
      <c r="D48" s="196">
        <f t="shared" si="0"/>
        <v>42839679</v>
      </c>
      <c r="E48" s="191"/>
      <c r="F48" s="191"/>
    </row>
    <row r="49" spans="1:6" ht="30">
      <c r="A49" s="193" t="s">
        <v>528</v>
      </c>
      <c r="B49" s="194"/>
      <c r="C49" s="194"/>
      <c r="D49" s="194">
        <v>111913</v>
      </c>
      <c r="E49" s="191"/>
      <c r="F49" s="191"/>
    </row>
    <row r="50" spans="1:6" ht="30">
      <c r="A50" s="193" t="s">
        <v>527</v>
      </c>
      <c r="B50" s="194"/>
      <c r="C50" s="194"/>
      <c r="D50" s="194"/>
      <c r="E50" s="191"/>
      <c r="F50" s="191"/>
    </row>
    <row r="51" spans="1:6" ht="30">
      <c r="A51" s="193" t="s">
        <v>526</v>
      </c>
      <c r="B51" s="194">
        <v>285521</v>
      </c>
      <c r="C51" s="194"/>
      <c r="D51" s="194">
        <v>2570833</v>
      </c>
      <c r="E51" s="191"/>
      <c r="F51" s="191"/>
    </row>
    <row r="52" spans="1:6">
      <c r="A52" s="193" t="s">
        <v>525</v>
      </c>
      <c r="B52" s="194"/>
      <c r="C52" s="194"/>
      <c r="D52" s="194">
        <v>4000</v>
      </c>
      <c r="E52" s="191"/>
      <c r="F52" s="191"/>
    </row>
    <row r="53" spans="1:6" ht="30">
      <c r="A53" s="193" t="s">
        <v>524</v>
      </c>
      <c r="B53" s="194"/>
      <c r="C53" s="194"/>
      <c r="D53" s="194"/>
      <c r="E53" s="191"/>
      <c r="F53" s="191"/>
    </row>
    <row r="54" spans="1:6" ht="30">
      <c r="A54" s="193" t="s">
        <v>523</v>
      </c>
      <c r="B54" s="194"/>
      <c r="C54" s="194"/>
      <c r="D54" s="194"/>
      <c r="E54" s="191"/>
      <c r="F54" s="191"/>
    </row>
    <row r="55" spans="1:6" ht="30">
      <c r="A55" s="193" t="s">
        <v>522</v>
      </c>
      <c r="B55" s="194"/>
      <c r="C55" s="194"/>
      <c r="D55" s="194"/>
      <c r="E55" s="191"/>
      <c r="F55" s="191"/>
    </row>
    <row r="56" spans="1:6" ht="30">
      <c r="A56" s="193" t="s">
        <v>521</v>
      </c>
      <c r="B56" s="194"/>
      <c r="C56" s="194"/>
      <c r="D56" s="194"/>
      <c r="E56" s="191"/>
      <c r="F56" s="191"/>
    </row>
    <row r="57" spans="1:6">
      <c r="A57" s="195" t="s">
        <v>520</v>
      </c>
      <c r="B57" s="196">
        <f>SUM(B49:B56)</f>
        <v>285521</v>
      </c>
      <c r="C57" s="196"/>
      <c r="D57" s="196">
        <f>SUM(D49:D56)</f>
        <v>2686746</v>
      </c>
      <c r="E57" s="191"/>
      <c r="F57" s="191"/>
    </row>
    <row r="58" spans="1:6" ht="30">
      <c r="A58" s="193" t="s">
        <v>519</v>
      </c>
      <c r="B58" s="194"/>
      <c r="C58" s="194"/>
      <c r="D58" s="194"/>
      <c r="E58" s="191"/>
      <c r="F58" s="191"/>
    </row>
    <row r="59" spans="1:6" ht="30">
      <c r="A59" s="193" t="s">
        <v>518</v>
      </c>
      <c r="B59" s="194"/>
      <c r="C59" s="194"/>
      <c r="D59" s="194"/>
      <c r="E59" s="191"/>
      <c r="F59" s="191"/>
    </row>
    <row r="60" spans="1:6" ht="30">
      <c r="A60" s="193" t="s">
        <v>517</v>
      </c>
      <c r="B60" s="194"/>
      <c r="C60" s="194"/>
      <c r="D60" s="194"/>
      <c r="E60" s="191"/>
      <c r="F60" s="191"/>
    </row>
    <row r="61" spans="1:6" ht="30">
      <c r="A61" s="193" t="s">
        <v>516</v>
      </c>
      <c r="B61" s="194"/>
      <c r="C61" s="194"/>
      <c r="D61" s="194"/>
      <c r="E61" s="191"/>
      <c r="F61" s="191"/>
    </row>
    <row r="62" spans="1:6" ht="30">
      <c r="A62" s="193" t="s">
        <v>515</v>
      </c>
      <c r="B62" s="194"/>
      <c r="C62" s="194"/>
      <c r="D62" s="194"/>
      <c r="E62" s="191"/>
      <c r="F62" s="191"/>
    </row>
    <row r="63" spans="1:6" ht="30">
      <c r="A63" s="193" t="s">
        <v>514</v>
      </c>
      <c r="B63" s="194"/>
      <c r="C63" s="194"/>
      <c r="D63" s="194"/>
      <c r="E63" s="191"/>
      <c r="F63" s="191"/>
    </row>
    <row r="64" spans="1:6" ht="30">
      <c r="A64" s="193" t="s">
        <v>513</v>
      </c>
      <c r="B64" s="194"/>
      <c r="C64" s="194"/>
      <c r="D64" s="194"/>
      <c r="E64" s="191"/>
      <c r="F64" s="191"/>
    </row>
    <row r="65" spans="1:6" ht="30">
      <c r="A65" s="193" t="s">
        <v>512</v>
      </c>
      <c r="B65" s="194"/>
      <c r="C65" s="194"/>
      <c r="D65" s="194"/>
      <c r="E65" s="191"/>
      <c r="F65" s="191"/>
    </row>
    <row r="66" spans="1:6">
      <c r="A66" s="195" t="s">
        <v>447</v>
      </c>
      <c r="B66" s="196">
        <f t="shared" ref="B66:D66" si="1">SUM(B58:B65)</f>
        <v>0</v>
      </c>
      <c r="C66" s="196"/>
      <c r="D66" s="196">
        <f t="shared" si="1"/>
        <v>0</v>
      </c>
      <c r="E66" s="191"/>
      <c r="F66" s="191"/>
    </row>
    <row r="67" spans="1:6">
      <c r="A67" s="193" t="s">
        <v>448</v>
      </c>
      <c r="B67" s="194"/>
      <c r="C67" s="194"/>
      <c r="D67" s="194">
        <v>0</v>
      </c>
      <c r="E67" s="191"/>
      <c r="F67" s="191"/>
    </row>
    <row r="68" spans="1:6">
      <c r="A68" s="193" t="s">
        <v>511</v>
      </c>
      <c r="B68" s="194"/>
      <c r="C68" s="194"/>
      <c r="D68" s="194"/>
      <c r="E68" s="191"/>
      <c r="F68" s="191"/>
    </row>
    <row r="69" spans="1:6">
      <c r="A69" s="193" t="s">
        <v>510</v>
      </c>
      <c r="B69" s="194"/>
      <c r="C69" s="194"/>
      <c r="D69" s="194"/>
      <c r="E69" s="191"/>
      <c r="F69" s="191"/>
    </row>
    <row r="70" spans="1:6">
      <c r="A70" s="193" t="s">
        <v>509</v>
      </c>
      <c r="B70" s="194"/>
      <c r="C70" s="194"/>
      <c r="D70" s="194"/>
      <c r="E70" s="191"/>
      <c r="F70" s="191"/>
    </row>
    <row r="71" spans="1:6">
      <c r="A71" s="193" t="s">
        <v>508</v>
      </c>
      <c r="B71" s="194"/>
      <c r="C71" s="194"/>
      <c r="D71" s="194">
        <v>0</v>
      </c>
      <c r="E71" s="191"/>
      <c r="F71" s="191"/>
    </row>
    <row r="72" spans="1:6">
      <c r="A72" s="193" t="s">
        <v>507</v>
      </c>
      <c r="B72" s="194"/>
      <c r="C72" s="194"/>
      <c r="D72" s="194"/>
      <c r="E72" s="191"/>
      <c r="F72" s="191"/>
    </row>
    <row r="73" spans="1:6" ht="30">
      <c r="A73" s="193" t="s">
        <v>449</v>
      </c>
      <c r="B73" s="194"/>
      <c r="C73" s="194"/>
      <c r="D73" s="194"/>
      <c r="E73" s="191"/>
      <c r="F73" s="191"/>
    </row>
    <row r="74" spans="1:6">
      <c r="A74" s="193" t="s">
        <v>450</v>
      </c>
      <c r="B74" s="194"/>
      <c r="C74" s="194"/>
      <c r="D74" s="194"/>
      <c r="E74" s="191"/>
      <c r="F74" s="191"/>
    </row>
    <row r="75" spans="1:6">
      <c r="A75" s="193" t="s">
        <v>451</v>
      </c>
      <c r="B75" s="194">
        <v>5000</v>
      </c>
      <c r="C75" s="194"/>
      <c r="D75" s="194">
        <v>5000</v>
      </c>
      <c r="E75" s="191"/>
      <c r="F75" s="191"/>
    </row>
    <row r="76" spans="1:6" ht="30">
      <c r="A76" s="193" t="s">
        <v>452</v>
      </c>
      <c r="B76" s="194"/>
      <c r="C76" s="194"/>
      <c r="D76" s="194"/>
      <c r="E76" s="191"/>
      <c r="F76" s="191"/>
    </row>
    <row r="77" spans="1:6" ht="30">
      <c r="A77" s="193" t="s">
        <v>453</v>
      </c>
      <c r="B77" s="194"/>
      <c r="C77" s="194"/>
      <c r="D77" s="194"/>
      <c r="E77" s="191"/>
      <c r="F77" s="191"/>
    </row>
    <row r="78" spans="1:6" ht="30">
      <c r="A78" s="193" t="s">
        <v>454</v>
      </c>
      <c r="B78" s="194"/>
      <c r="C78" s="194"/>
      <c r="D78" s="194"/>
      <c r="E78" s="191"/>
      <c r="F78" s="191"/>
    </row>
    <row r="79" spans="1:6">
      <c r="A79" s="195" t="s">
        <v>455</v>
      </c>
      <c r="B79" s="196">
        <f t="shared" ref="B79:D79" si="2">SUM(B73:B78,B67)</f>
        <v>5000</v>
      </c>
      <c r="C79" s="196"/>
      <c r="D79" s="196">
        <f t="shared" si="2"/>
        <v>5000</v>
      </c>
      <c r="E79" s="191"/>
      <c r="F79" s="191"/>
    </row>
    <row r="80" spans="1:6">
      <c r="A80" s="195" t="s">
        <v>506</v>
      </c>
      <c r="B80" s="196">
        <f t="shared" ref="B80:D80" si="3">SUM(B79,B66,B57)</f>
        <v>290521</v>
      </c>
      <c r="C80" s="196"/>
      <c r="D80" s="196">
        <f t="shared" si="3"/>
        <v>2691746</v>
      </c>
      <c r="E80" s="191"/>
      <c r="F80" s="191"/>
    </row>
    <row r="81" spans="1:6">
      <c r="A81" s="195" t="s">
        <v>456</v>
      </c>
      <c r="B81" s="196">
        <v>-10097000</v>
      </c>
      <c r="C81" s="196"/>
      <c r="D81" s="196">
        <v>3661</v>
      </c>
      <c r="E81" s="191"/>
      <c r="F81" s="191"/>
    </row>
    <row r="82" spans="1:6">
      <c r="A82" s="193" t="s">
        <v>457</v>
      </c>
      <c r="B82" s="194"/>
      <c r="C82" s="194"/>
      <c r="D82" s="194"/>
      <c r="E82" s="191"/>
      <c r="F82" s="191"/>
    </row>
    <row r="83" spans="1:6">
      <c r="A83" s="193" t="s">
        <v>458</v>
      </c>
      <c r="B83" s="194">
        <v>8287</v>
      </c>
      <c r="C83" s="194"/>
      <c r="D83" s="194"/>
      <c r="E83" s="191"/>
      <c r="F83" s="191"/>
    </row>
    <row r="84" spans="1:6">
      <c r="A84" s="193" t="s">
        <v>459</v>
      </c>
      <c r="B84" s="194"/>
      <c r="C84" s="194"/>
      <c r="D84" s="194"/>
      <c r="E84" s="191"/>
      <c r="F84" s="191"/>
    </row>
    <row r="85" spans="1:6">
      <c r="A85" s="195" t="s">
        <v>505</v>
      </c>
      <c r="B85" s="194">
        <v>8287</v>
      </c>
      <c r="C85" s="196"/>
      <c r="D85" s="196"/>
      <c r="E85" s="191"/>
      <c r="F85" s="191"/>
    </row>
    <row r="86" spans="1:6">
      <c r="A86" s="198" t="s">
        <v>460</v>
      </c>
      <c r="B86" s="197">
        <f t="shared" ref="B86:D86" si="4">SUM(B85,B81,B80,B48,B42,B27)</f>
        <v>474781505</v>
      </c>
      <c r="C86" s="197"/>
      <c r="D86" s="197">
        <f t="shared" si="4"/>
        <v>485919663</v>
      </c>
      <c r="E86" s="191"/>
      <c r="F86" s="191"/>
    </row>
    <row r="87" spans="1:6">
      <c r="A87" s="195" t="s">
        <v>461</v>
      </c>
      <c r="B87" s="199"/>
      <c r="C87" s="199"/>
      <c r="D87" s="199"/>
      <c r="E87" s="191"/>
      <c r="F87" s="191"/>
    </row>
    <row r="88" spans="1:6">
      <c r="A88" s="193" t="s">
        <v>462</v>
      </c>
      <c r="B88" s="194">
        <v>582367000</v>
      </c>
      <c r="C88" s="194"/>
      <c r="D88" s="194">
        <v>582367000</v>
      </c>
      <c r="E88" s="191"/>
      <c r="F88" s="191"/>
    </row>
    <row r="89" spans="1:6">
      <c r="A89" s="193" t="s">
        <v>463</v>
      </c>
      <c r="B89" s="194"/>
      <c r="C89" s="194"/>
      <c r="D89" s="194">
        <v>-14014441</v>
      </c>
      <c r="E89" s="191"/>
      <c r="F89" s="191"/>
    </row>
    <row r="90" spans="1:6">
      <c r="A90" s="193" t="s">
        <v>464</v>
      </c>
      <c r="B90" s="194">
        <v>2360278</v>
      </c>
      <c r="C90" s="194"/>
      <c r="D90" s="194">
        <v>2360278</v>
      </c>
      <c r="E90" s="191"/>
      <c r="F90" s="191"/>
    </row>
    <row r="91" spans="1:6">
      <c r="A91" s="193" t="s">
        <v>465</v>
      </c>
      <c r="B91" s="194">
        <v>-174179010</v>
      </c>
      <c r="C91" s="194"/>
      <c r="D91" s="194">
        <v>-211280696</v>
      </c>
      <c r="E91" s="191"/>
      <c r="F91" s="191"/>
    </row>
    <row r="92" spans="1:6">
      <c r="A92" s="193" t="s">
        <v>466</v>
      </c>
      <c r="B92" s="194"/>
      <c r="C92" s="194"/>
      <c r="D92" s="194"/>
      <c r="E92" s="191"/>
      <c r="F92" s="191"/>
    </row>
    <row r="93" spans="1:6">
      <c r="A93" s="193" t="s">
        <v>467</v>
      </c>
      <c r="B93" s="194">
        <v>-37101686</v>
      </c>
      <c r="C93" s="194"/>
      <c r="D93" s="194">
        <v>-10738329</v>
      </c>
      <c r="E93" s="191"/>
      <c r="F93" s="191"/>
    </row>
    <row r="94" spans="1:6">
      <c r="A94" s="195" t="s">
        <v>504</v>
      </c>
      <c r="B94" s="196">
        <f t="shared" ref="B94:D94" si="5">SUM(B88:B93)</f>
        <v>373446582</v>
      </c>
      <c r="C94" s="196"/>
      <c r="D94" s="196">
        <f t="shared" si="5"/>
        <v>348693812</v>
      </c>
      <c r="E94" s="191"/>
      <c r="F94" s="191"/>
    </row>
    <row r="95" spans="1:6" ht="30">
      <c r="A95" s="193" t="s">
        <v>503</v>
      </c>
      <c r="B95" s="194"/>
      <c r="C95" s="194"/>
      <c r="D95" s="194">
        <v>25000</v>
      </c>
      <c r="E95" s="191"/>
      <c r="F95" s="191"/>
    </row>
    <row r="96" spans="1:6" ht="30">
      <c r="A96" s="193" t="s">
        <v>502</v>
      </c>
      <c r="B96" s="194"/>
      <c r="C96" s="194"/>
      <c r="D96" s="194"/>
      <c r="E96" s="191"/>
      <c r="F96" s="191"/>
    </row>
    <row r="97" spans="1:6" ht="30">
      <c r="A97" s="193" t="s">
        <v>501</v>
      </c>
      <c r="B97" s="194">
        <v>1079865</v>
      </c>
      <c r="C97" s="194"/>
      <c r="D97" s="194">
        <v>16684</v>
      </c>
      <c r="E97" s="191"/>
      <c r="F97" s="191"/>
    </row>
    <row r="98" spans="1:6" ht="30">
      <c r="A98" s="193" t="s">
        <v>500</v>
      </c>
      <c r="B98" s="194"/>
      <c r="C98" s="194"/>
      <c r="D98" s="194"/>
      <c r="E98" s="191"/>
      <c r="F98" s="191"/>
    </row>
    <row r="99" spans="1:6" ht="30">
      <c r="A99" s="193" t="s">
        <v>499</v>
      </c>
      <c r="B99" s="194"/>
      <c r="C99" s="194"/>
      <c r="D99" s="194"/>
      <c r="E99" s="191"/>
      <c r="F99" s="191"/>
    </row>
    <row r="100" spans="1:6">
      <c r="A100" s="193" t="s">
        <v>498</v>
      </c>
      <c r="B100" s="194"/>
      <c r="C100" s="194"/>
      <c r="D100" s="194"/>
      <c r="E100" s="191"/>
      <c r="F100" s="191"/>
    </row>
    <row r="101" spans="1:6">
      <c r="A101" s="193" t="s">
        <v>497</v>
      </c>
      <c r="B101" s="194"/>
      <c r="C101" s="194"/>
      <c r="D101" s="194"/>
      <c r="E101" s="191"/>
      <c r="F101" s="191"/>
    </row>
    <row r="102" spans="1:6" ht="30">
      <c r="A102" s="193" t="s">
        <v>496</v>
      </c>
      <c r="B102" s="194"/>
      <c r="C102" s="194"/>
      <c r="D102" s="194"/>
      <c r="E102" s="191"/>
      <c r="F102" s="191"/>
    </row>
    <row r="103" spans="1:6" ht="30">
      <c r="A103" s="193" t="s">
        <v>495</v>
      </c>
      <c r="B103" s="194"/>
      <c r="C103" s="194"/>
      <c r="D103" s="194"/>
      <c r="E103" s="191"/>
      <c r="F103" s="191"/>
    </row>
    <row r="104" spans="1:6">
      <c r="A104" s="195" t="s">
        <v>468</v>
      </c>
      <c r="B104" s="196">
        <f>SUM(B95:B103)</f>
        <v>1079865</v>
      </c>
      <c r="C104" s="196"/>
      <c r="D104" s="196">
        <f>SUM(D95:D103)</f>
        <v>41684</v>
      </c>
      <c r="E104" s="191"/>
      <c r="F104" s="191"/>
    </row>
    <row r="105" spans="1:6" ht="30">
      <c r="A105" s="193" t="s">
        <v>494</v>
      </c>
      <c r="B105" s="194"/>
      <c r="C105" s="194"/>
      <c r="D105" s="194"/>
      <c r="E105" s="191"/>
      <c r="F105" s="191"/>
    </row>
    <row r="106" spans="1:6" ht="30">
      <c r="A106" s="193" t="s">
        <v>493</v>
      </c>
      <c r="B106" s="194"/>
      <c r="C106" s="194"/>
      <c r="D106" s="194"/>
      <c r="E106" s="191"/>
      <c r="F106" s="191"/>
    </row>
    <row r="107" spans="1:6" ht="30">
      <c r="A107" s="193" t="s">
        <v>492</v>
      </c>
      <c r="B107" s="194"/>
      <c r="C107" s="194"/>
      <c r="D107" s="194"/>
      <c r="E107" s="191"/>
      <c r="F107" s="191"/>
    </row>
    <row r="108" spans="1:6" ht="30">
      <c r="A108" s="193" t="s">
        <v>491</v>
      </c>
      <c r="B108" s="194"/>
      <c r="C108" s="194"/>
      <c r="D108" s="194"/>
      <c r="E108" s="191"/>
      <c r="F108" s="191"/>
    </row>
    <row r="109" spans="1:6" ht="30">
      <c r="A109" s="193" t="s">
        <v>490</v>
      </c>
      <c r="B109" s="194"/>
      <c r="C109" s="194"/>
      <c r="D109" s="194"/>
      <c r="E109" s="191"/>
      <c r="F109" s="191"/>
    </row>
    <row r="110" spans="1:6" ht="30">
      <c r="A110" s="193" t="s">
        <v>489</v>
      </c>
      <c r="B110" s="194"/>
      <c r="C110" s="194"/>
      <c r="D110" s="194"/>
      <c r="E110" s="191"/>
      <c r="F110" s="191"/>
    </row>
    <row r="111" spans="1:6" ht="30">
      <c r="A111" s="193" t="s">
        <v>488</v>
      </c>
      <c r="B111" s="194"/>
      <c r="C111" s="194"/>
      <c r="D111" s="194"/>
      <c r="E111" s="191"/>
      <c r="F111" s="191"/>
    </row>
    <row r="112" spans="1:6" ht="30">
      <c r="A112" s="193" t="s">
        <v>487</v>
      </c>
      <c r="B112" s="194"/>
      <c r="C112" s="194"/>
      <c r="D112" s="194"/>
      <c r="E112" s="191"/>
      <c r="F112" s="191"/>
    </row>
    <row r="113" spans="1:6" ht="30">
      <c r="A113" s="193" t="s">
        <v>486</v>
      </c>
      <c r="B113" s="194">
        <v>614390</v>
      </c>
      <c r="C113" s="194"/>
      <c r="D113" s="194">
        <v>704826</v>
      </c>
      <c r="E113" s="191"/>
      <c r="F113" s="191"/>
    </row>
    <row r="114" spans="1:6">
      <c r="A114" s="195" t="s">
        <v>469</v>
      </c>
      <c r="B114" s="196">
        <f t="shared" ref="B114:D114" si="6">SUM(B105:B113)</f>
        <v>614390</v>
      </c>
      <c r="C114" s="196"/>
      <c r="D114" s="196">
        <f t="shared" si="6"/>
        <v>704826</v>
      </c>
      <c r="E114" s="191"/>
      <c r="F114" s="191"/>
    </row>
    <row r="115" spans="1:6">
      <c r="A115" s="193" t="s">
        <v>470</v>
      </c>
      <c r="B115" s="194">
        <v>107127</v>
      </c>
      <c r="C115" s="194"/>
      <c r="D115" s="194">
        <v>901891</v>
      </c>
      <c r="E115" s="191"/>
      <c r="F115" s="191"/>
    </row>
    <row r="116" spans="1:6" ht="30">
      <c r="A116" s="193" t="s">
        <v>471</v>
      </c>
      <c r="B116" s="194"/>
      <c r="C116" s="194"/>
      <c r="D116" s="194"/>
      <c r="E116" s="191"/>
      <c r="F116" s="191"/>
    </row>
    <row r="117" spans="1:6">
      <c r="A117" s="193" t="s">
        <v>472</v>
      </c>
      <c r="B117" s="194">
        <v>75485</v>
      </c>
      <c r="C117" s="194"/>
      <c r="D117" s="194">
        <v>53523</v>
      </c>
      <c r="E117" s="191"/>
      <c r="F117" s="191"/>
    </row>
    <row r="118" spans="1:6">
      <c r="A118" s="193" t="s">
        <v>473</v>
      </c>
      <c r="B118" s="194"/>
      <c r="C118" s="194"/>
      <c r="D118" s="194"/>
      <c r="E118" s="191"/>
      <c r="F118" s="191"/>
    </row>
    <row r="119" spans="1:6" ht="30">
      <c r="A119" s="193" t="s">
        <v>474</v>
      </c>
      <c r="B119" s="194"/>
      <c r="C119" s="194"/>
      <c r="D119" s="194"/>
      <c r="E119" s="191"/>
      <c r="F119" s="191"/>
    </row>
    <row r="120" spans="1:6" ht="30">
      <c r="A120" s="193" t="s">
        <v>475</v>
      </c>
      <c r="B120" s="194"/>
      <c r="C120" s="194"/>
      <c r="D120" s="194"/>
      <c r="E120" s="191"/>
      <c r="F120" s="191"/>
    </row>
    <row r="121" spans="1:6" ht="30">
      <c r="A121" s="193" t="s">
        <v>476</v>
      </c>
      <c r="B121" s="194"/>
      <c r="C121" s="194"/>
      <c r="D121" s="194"/>
      <c r="E121" s="191"/>
      <c r="F121" s="191"/>
    </row>
    <row r="122" spans="1:6">
      <c r="A122" s="195" t="s">
        <v>485</v>
      </c>
      <c r="B122" s="196">
        <f t="shared" ref="B122:D122" si="7">SUM(B115:B121)</f>
        <v>182612</v>
      </c>
      <c r="C122" s="196"/>
      <c r="D122" s="196">
        <f t="shared" si="7"/>
        <v>955414</v>
      </c>
      <c r="E122" s="191"/>
      <c r="F122" s="191"/>
    </row>
    <row r="123" spans="1:6">
      <c r="A123" s="195" t="s">
        <v>477</v>
      </c>
      <c r="B123" s="196">
        <f t="shared" ref="B123:D123" si="8">SUM(B122,B114,B104)</f>
        <v>1876867</v>
      </c>
      <c r="C123" s="196"/>
      <c r="D123" s="196">
        <f t="shared" si="8"/>
        <v>1701924</v>
      </c>
      <c r="E123" s="191"/>
      <c r="F123" s="191"/>
    </row>
    <row r="124" spans="1:6">
      <c r="A124" s="195" t="s">
        <v>478</v>
      </c>
      <c r="B124" s="196"/>
      <c r="C124" s="196"/>
      <c r="D124" s="196"/>
      <c r="E124" s="191"/>
      <c r="F124" s="191"/>
    </row>
    <row r="125" spans="1:6" ht="25.5">
      <c r="A125" s="195" t="s">
        <v>479</v>
      </c>
      <c r="B125" s="196"/>
      <c r="C125" s="196"/>
      <c r="D125" s="196"/>
      <c r="E125" s="191"/>
      <c r="F125" s="191"/>
    </row>
    <row r="126" spans="1:6">
      <c r="A126" s="193" t="s">
        <v>480</v>
      </c>
      <c r="B126" s="194">
        <v>271615</v>
      </c>
      <c r="C126" s="194"/>
      <c r="D126" s="194">
        <v>2303302</v>
      </c>
      <c r="E126" s="191"/>
      <c r="F126" s="191"/>
    </row>
    <row r="127" spans="1:6">
      <c r="A127" s="193" t="s">
        <v>481</v>
      </c>
      <c r="B127" s="194">
        <v>1016662</v>
      </c>
      <c r="C127" s="194"/>
      <c r="D127" s="194">
        <v>1227334</v>
      </c>
      <c r="E127" s="191"/>
      <c r="F127" s="191"/>
    </row>
    <row r="128" spans="1:6">
      <c r="A128" s="193" t="s">
        <v>482</v>
      </c>
      <c r="B128" s="194">
        <v>98169779</v>
      </c>
      <c r="C128" s="194"/>
      <c r="D128" s="194">
        <v>131993291</v>
      </c>
      <c r="E128" s="191"/>
      <c r="F128" s="191"/>
    </row>
    <row r="129" spans="1:6">
      <c r="A129" s="195" t="s">
        <v>484</v>
      </c>
      <c r="B129" s="196">
        <f>SUM(B126:B128)</f>
        <v>99458056</v>
      </c>
      <c r="C129" s="196"/>
      <c r="D129" s="196">
        <f>SUM(D126:D128)</f>
        <v>135523927</v>
      </c>
      <c r="E129" s="191"/>
      <c r="F129" s="191"/>
    </row>
    <row r="130" spans="1:6">
      <c r="A130" s="198" t="s">
        <v>483</v>
      </c>
      <c r="B130" s="197">
        <f t="shared" ref="B130:D130" si="9">SUM(B129,B125,B124,B123,B94)</f>
        <v>474781505</v>
      </c>
      <c r="C130" s="197"/>
      <c r="D130" s="197">
        <f t="shared" si="9"/>
        <v>485919663</v>
      </c>
      <c r="E130" s="191"/>
      <c r="F130" s="191"/>
    </row>
    <row r="131" spans="1:6">
      <c r="A131" s="191"/>
      <c r="B131" s="191"/>
      <c r="C131" s="191"/>
      <c r="D131" s="191"/>
      <c r="E131" s="191"/>
      <c r="F131" s="191"/>
    </row>
    <row r="132" spans="1:6">
      <c r="A132" s="191"/>
      <c r="B132" s="191"/>
      <c r="C132" s="191"/>
      <c r="D132" s="191"/>
      <c r="E132" s="191"/>
      <c r="F132" s="191"/>
    </row>
    <row r="133" spans="1:6">
      <c r="A133" s="191"/>
      <c r="B133" s="191"/>
      <c r="C133" s="191"/>
      <c r="D133" s="191"/>
      <c r="E133" s="191"/>
      <c r="F133" s="191"/>
    </row>
    <row r="134" spans="1:6">
      <c r="A134" s="191"/>
      <c r="B134" s="191"/>
      <c r="C134" s="191"/>
      <c r="D134" s="191"/>
      <c r="E134" s="191"/>
      <c r="F134" s="191"/>
    </row>
    <row r="135" spans="1:6">
      <c r="A135" s="191"/>
      <c r="B135" s="191"/>
      <c r="C135" s="191"/>
      <c r="D135" s="191"/>
      <c r="E135" s="191"/>
      <c r="F135" s="191"/>
    </row>
    <row r="136" spans="1:6">
      <c r="A136" s="191"/>
      <c r="B136" s="191"/>
      <c r="C136" s="191"/>
      <c r="D136" s="191"/>
      <c r="E136" s="191"/>
      <c r="F136" s="191"/>
    </row>
    <row r="137" spans="1:6">
      <c r="A137" s="191"/>
      <c r="B137" s="191"/>
      <c r="C137" s="191"/>
      <c r="D137" s="191"/>
      <c r="E137" s="191"/>
      <c r="F137" s="191"/>
    </row>
    <row r="138" spans="1:6">
      <c r="A138" s="191"/>
      <c r="B138" s="191"/>
      <c r="C138" s="191"/>
      <c r="D138" s="191"/>
      <c r="E138" s="191"/>
      <c r="F138" s="191"/>
    </row>
  </sheetData>
  <mergeCells count="3">
    <mergeCell ref="A4:D4"/>
    <mergeCell ref="A5:D5"/>
    <mergeCell ref="A1:D1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A2" sqref="A2:I2"/>
    </sheetView>
  </sheetViews>
  <sheetFormatPr defaultRowHeight="12.75"/>
  <cols>
    <col min="1" max="1" width="21.140625" customWidth="1"/>
    <col min="3" max="4" width="15.5703125" customWidth="1"/>
    <col min="5" max="5" width="12.42578125" customWidth="1"/>
  </cols>
  <sheetData>
    <row r="1" spans="1:9">
      <c r="A1" s="44"/>
    </row>
    <row r="2" spans="1:9">
      <c r="A2" s="457" t="s">
        <v>760</v>
      </c>
      <c r="B2" s="457"/>
      <c r="C2" s="457"/>
      <c r="D2" s="457"/>
      <c r="E2" s="457"/>
      <c r="F2" s="457"/>
      <c r="G2" s="457"/>
      <c r="H2" s="457"/>
      <c r="I2" s="457"/>
    </row>
    <row r="3" spans="1:9" ht="43.5" customHeight="1">
      <c r="A3" s="405" t="s">
        <v>726</v>
      </c>
      <c r="B3" s="408"/>
      <c r="C3" s="408"/>
    </row>
    <row r="4" spans="1:9" ht="20.100000000000001" customHeight="1">
      <c r="A4" s="405" t="s">
        <v>737</v>
      </c>
      <c r="B4" s="415"/>
      <c r="C4" s="415"/>
    </row>
    <row r="5" spans="1:9" ht="39.75" customHeight="1">
      <c r="A5" s="410" t="s">
        <v>686</v>
      </c>
      <c r="B5" s="408"/>
      <c r="C5" s="408"/>
    </row>
    <row r="6" spans="1:9" ht="20.100000000000001" customHeight="1">
      <c r="A6" s="120"/>
    </row>
    <row r="7" spans="1:9" ht="20.100000000000001" customHeight="1">
      <c r="A7" s="120"/>
    </row>
    <row r="8" spans="1:9" ht="20.100000000000001" customHeight="1" thickBot="1"/>
    <row r="9" spans="1:9" ht="26.25" thickBot="1">
      <c r="A9" s="156" t="s">
        <v>63</v>
      </c>
      <c r="B9" s="157" t="s">
        <v>64</v>
      </c>
      <c r="C9" s="178" t="s">
        <v>414</v>
      </c>
      <c r="D9" s="177" t="s">
        <v>416</v>
      </c>
      <c r="E9" s="318" t="s">
        <v>417</v>
      </c>
    </row>
    <row r="10" spans="1:9" ht="20.100000000000001" customHeight="1">
      <c r="A10" s="40"/>
      <c r="B10" s="41"/>
      <c r="C10" s="41"/>
      <c r="D10" s="40"/>
      <c r="E10" s="40"/>
    </row>
    <row r="11" spans="1:9" ht="20.100000000000001" customHeight="1">
      <c r="A11" s="161"/>
      <c r="B11" s="158"/>
      <c r="C11" s="41"/>
      <c r="D11" s="41"/>
      <c r="E11" s="41"/>
    </row>
    <row r="12" spans="1:9" ht="20.100000000000001" customHeight="1" thickBot="1">
      <c r="A12" s="162" t="s">
        <v>723</v>
      </c>
      <c r="B12" s="159" t="s">
        <v>724</v>
      </c>
      <c r="C12" s="160"/>
      <c r="D12" s="359">
        <v>37179060</v>
      </c>
      <c r="E12" s="42">
        <v>0</v>
      </c>
    </row>
    <row r="13" spans="1:9" ht="20.100000000000001" customHeight="1" thickBot="1">
      <c r="A13" s="119" t="s">
        <v>69</v>
      </c>
      <c r="B13" s="8"/>
      <c r="C13" s="109">
        <f>SUM(C10:C12)</f>
        <v>0</v>
      </c>
      <c r="D13" s="360">
        <f>SUM(D11:D12)</f>
        <v>37179060</v>
      </c>
      <c r="E13" s="187">
        <v>0</v>
      </c>
    </row>
    <row r="14" spans="1:9" ht="20.100000000000001" customHeight="1"/>
    <row r="15" spans="1:9" ht="20.100000000000001" customHeight="1"/>
  </sheetData>
  <mergeCells count="4">
    <mergeCell ref="A3:C3"/>
    <mergeCell ref="A5:C5"/>
    <mergeCell ref="A4:C4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52"/>
  <sheetViews>
    <sheetView workbookViewId="0">
      <selection activeCell="C3" sqref="C3"/>
    </sheetView>
  </sheetViews>
  <sheetFormatPr defaultRowHeight="15"/>
  <cols>
    <col min="1" max="1" width="100.85546875" style="231" customWidth="1"/>
    <col min="2" max="2" width="19.28515625" style="231" bestFit="1" customWidth="1"/>
    <col min="3" max="256" width="9.140625" style="231"/>
    <col min="257" max="257" width="110" style="231" customWidth="1"/>
    <col min="258" max="258" width="18" style="231" customWidth="1"/>
    <col min="259" max="512" width="9.140625" style="231"/>
    <col min="513" max="513" width="110" style="231" customWidth="1"/>
    <col min="514" max="514" width="18" style="231" customWidth="1"/>
    <col min="515" max="768" width="9.140625" style="231"/>
    <col min="769" max="769" width="110" style="231" customWidth="1"/>
    <col min="770" max="770" width="18" style="231" customWidth="1"/>
    <col min="771" max="1024" width="9.140625" style="231"/>
    <col min="1025" max="1025" width="110" style="231" customWidth="1"/>
    <col min="1026" max="1026" width="18" style="231" customWidth="1"/>
    <col min="1027" max="1280" width="9.140625" style="231"/>
    <col min="1281" max="1281" width="110" style="231" customWidth="1"/>
    <col min="1282" max="1282" width="18" style="231" customWidth="1"/>
    <col min="1283" max="1536" width="9.140625" style="231"/>
    <col min="1537" max="1537" width="110" style="231" customWidth="1"/>
    <col min="1538" max="1538" width="18" style="231" customWidth="1"/>
    <col min="1539" max="1792" width="9.140625" style="231"/>
    <col min="1793" max="1793" width="110" style="231" customWidth="1"/>
    <col min="1794" max="1794" width="18" style="231" customWidth="1"/>
    <col min="1795" max="2048" width="9.140625" style="231"/>
    <col min="2049" max="2049" width="110" style="231" customWidth="1"/>
    <col min="2050" max="2050" width="18" style="231" customWidth="1"/>
    <col min="2051" max="2304" width="9.140625" style="231"/>
    <col min="2305" max="2305" width="110" style="231" customWidth="1"/>
    <col min="2306" max="2306" width="18" style="231" customWidth="1"/>
    <col min="2307" max="2560" width="9.140625" style="231"/>
    <col min="2561" max="2561" width="110" style="231" customWidth="1"/>
    <col min="2562" max="2562" width="18" style="231" customWidth="1"/>
    <col min="2563" max="2816" width="9.140625" style="231"/>
    <col min="2817" max="2817" width="110" style="231" customWidth="1"/>
    <col min="2818" max="2818" width="18" style="231" customWidth="1"/>
    <col min="2819" max="3072" width="9.140625" style="231"/>
    <col min="3073" max="3073" width="110" style="231" customWidth="1"/>
    <col min="3074" max="3074" width="18" style="231" customWidth="1"/>
    <col min="3075" max="3328" width="9.140625" style="231"/>
    <col min="3329" max="3329" width="110" style="231" customWidth="1"/>
    <col min="3330" max="3330" width="18" style="231" customWidth="1"/>
    <col min="3331" max="3584" width="9.140625" style="231"/>
    <col min="3585" max="3585" width="110" style="231" customWidth="1"/>
    <col min="3586" max="3586" width="18" style="231" customWidth="1"/>
    <col min="3587" max="3840" width="9.140625" style="231"/>
    <col min="3841" max="3841" width="110" style="231" customWidth="1"/>
    <col min="3842" max="3842" width="18" style="231" customWidth="1"/>
    <col min="3843" max="4096" width="9.140625" style="231"/>
    <col min="4097" max="4097" width="110" style="231" customWidth="1"/>
    <col min="4098" max="4098" width="18" style="231" customWidth="1"/>
    <col min="4099" max="4352" width="9.140625" style="231"/>
    <col min="4353" max="4353" width="110" style="231" customWidth="1"/>
    <col min="4354" max="4354" width="18" style="231" customWidth="1"/>
    <col min="4355" max="4608" width="9.140625" style="231"/>
    <col min="4609" max="4609" width="110" style="231" customWidth="1"/>
    <col min="4610" max="4610" width="18" style="231" customWidth="1"/>
    <col min="4611" max="4864" width="9.140625" style="231"/>
    <col min="4865" max="4865" width="110" style="231" customWidth="1"/>
    <col min="4866" max="4866" width="18" style="231" customWidth="1"/>
    <col min="4867" max="5120" width="9.140625" style="231"/>
    <col min="5121" max="5121" width="110" style="231" customWidth="1"/>
    <col min="5122" max="5122" width="18" style="231" customWidth="1"/>
    <col min="5123" max="5376" width="9.140625" style="231"/>
    <col min="5377" max="5377" width="110" style="231" customWidth="1"/>
    <col min="5378" max="5378" width="18" style="231" customWidth="1"/>
    <col min="5379" max="5632" width="9.140625" style="231"/>
    <col min="5633" max="5633" width="110" style="231" customWidth="1"/>
    <col min="5634" max="5634" width="18" style="231" customWidth="1"/>
    <col min="5635" max="5888" width="9.140625" style="231"/>
    <col min="5889" max="5889" width="110" style="231" customWidth="1"/>
    <col min="5890" max="5890" width="18" style="231" customWidth="1"/>
    <col min="5891" max="6144" width="9.140625" style="231"/>
    <col min="6145" max="6145" width="110" style="231" customWidth="1"/>
    <col min="6146" max="6146" width="18" style="231" customWidth="1"/>
    <col min="6147" max="6400" width="9.140625" style="231"/>
    <col min="6401" max="6401" width="110" style="231" customWidth="1"/>
    <col min="6402" max="6402" width="18" style="231" customWidth="1"/>
    <col min="6403" max="6656" width="9.140625" style="231"/>
    <col min="6657" max="6657" width="110" style="231" customWidth="1"/>
    <col min="6658" max="6658" width="18" style="231" customWidth="1"/>
    <col min="6659" max="6912" width="9.140625" style="231"/>
    <col min="6913" max="6913" width="110" style="231" customWidth="1"/>
    <col min="6914" max="6914" width="18" style="231" customWidth="1"/>
    <col min="6915" max="7168" width="9.140625" style="231"/>
    <col min="7169" max="7169" width="110" style="231" customWidth="1"/>
    <col min="7170" max="7170" width="18" style="231" customWidth="1"/>
    <col min="7171" max="7424" width="9.140625" style="231"/>
    <col min="7425" max="7425" width="110" style="231" customWidth="1"/>
    <col min="7426" max="7426" width="18" style="231" customWidth="1"/>
    <col min="7427" max="7680" width="9.140625" style="231"/>
    <col min="7681" max="7681" width="110" style="231" customWidth="1"/>
    <col min="7682" max="7682" width="18" style="231" customWidth="1"/>
    <col min="7683" max="7936" width="9.140625" style="231"/>
    <col min="7937" max="7937" width="110" style="231" customWidth="1"/>
    <col min="7938" max="7938" width="18" style="231" customWidth="1"/>
    <col min="7939" max="8192" width="9.140625" style="231"/>
    <col min="8193" max="8193" width="110" style="231" customWidth="1"/>
    <col min="8194" max="8194" width="18" style="231" customWidth="1"/>
    <col min="8195" max="8448" width="9.140625" style="231"/>
    <col min="8449" max="8449" width="110" style="231" customWidth="1"/>
    <col min="8450" max="8450" width="18" style="231" customWidth="1"/>
    <col min="8451" max="8704" width="9.140625" style="231"/>
    <col min="8705" max="8705" width="110" style="231" customWidth="1"/>
    <col min="8706" max="8706" width="18" style="231" customWidth="1"/>
    <col min="8707" max="8960" width="9.140625" style="231"/>
    <col min="8961" max="8961" width="110" style="231" customWidth="1"/>
    <col min="8962" max="8962" width="18" style="231" customWidth="1"/>
    <col min="8963" max="9216" width="9.140625" style="231"/>
    <col min="9217" max="9217" width="110" style="231" customWidth="1"/>
    <col min="9218" max="9218" width="18" style="231" customWidth="1"/>
    <col min="9219" max="9472" width="9.140625" style="231"/>
    <col min="9473" max="9473" width="110" style="231" customWidth="1"/>
    <col min="9474" max="9474" width="18" style="231" customWidth="1"/>
    <col min="9475" max="9728" width="9.140625" style="231"/>
    <col min="9729" max="9729" width="110" style="231" customWidth="1"/>
    <col min="9730" max="9730" width="18" style="231" customWidth="1"/>
    <col min="9731" max="9984" width="9.140625" style="231"/>
    <col min="9985" max="9985" width="110" style="231" customWidth="1"/>
    <col min="9986" max="9986" width="18" style="231" customWidth="1"/>
    <col min="9987" max="10240" width="9.140625" style="231"/>
    <col min="10241" max="10241" width="110" style="231" customWidth="1"/>
    <col min="10242" max="10242" width="18" style="231" customWidth="1"/>
    <col min="10243" max="10496" width="9.140625" style="231"/>
    <col min="10497" max="10497" width="110" style="231" customWidth="1"/>
    <col min="10498" max="10498" width="18" style="231" customWidth="1"/>
    <col min="10499" max="10752" width="9.140625" style="231"/>
    <col min="10753" max="10753" width="110" style="231" customWidth="1"/>
    <col min="10754" max="10754" width="18" style="231" customWidth="1"/>
    <col min="10755" max="11008" width="9.140625" style="231"/>
    <col min="11009" max="11009" width="110" style="231" customWidth="1"/>
    <col min="11010" max="11010" width="18" style="231" customWidth="1"/>
    <col min="11011" max="11264" width="9.140625" style="231"/>
    <col min="11265" max="11265" width="110" style="231" customWidth="1"/>
    <col min="11266" max="11266" width="18" style="231" customWidth="1"/>
    <col min="11267" max="11520" width="9.140625" style="231"/>
    <col min="11521" max="11521" width="110" style="231" customWidth="1"/>
    <col min="11522" max="11522" width="18" style="231" customWidth="1"/>
    <col min="11523" max="11776" width="9.140625" style="231"/>
    <col min="11777" max="11777" width="110" style="231" customWidth="1"/>
    <col min="11778" max="11778" width="18" style="231" customWidth="1"/>
    <col min="11779" max="12032" width="9.140625" style="231"/>
    <col min="12033" max="12033" width="110" style="231" customWidth="1"/>
    <col min="12034" max="12034" width="18" style="231" customWidth="1"/>
    <col min="12035" max="12288" width="9.140625" style="231"/>
    <col min="12289" max="12289" width="110" style="231" customWidth="1"/>
    <col min="12290" max="12290" width="18" style="231" customWidth="1"/>
    <col min="12291" max="12544" width="9.140625" style="231"/>
    <col min="12545" max="12545" width="110" style="231" customWidth="1"/>
    <col min="12546" max="12546" width="18" style="231" customWidth="1"/>
    <col min="12547" max="12800" width="9.140625" style="231"/>
    <col min="12801" max="12801" width="110" style="231" customWidth="1"/>
    <col min="12802" max="12802" width="18" style="231" customWidth="1"/>
    <col min="12803" max="13056" width="9.140625" style="231"/>
    <col min="13057" max="13057" width="110" style="231" customWidth="1"/>
    <col min="13058" max="13058" width="18" style="231" customWidth="1"/>
    <col min="13059" max="13312" width="9.140625" style="231"/>
    <col min="13313" max="13313" width="110" style="231" customWidth="1"/>
    <col min="13314" max="13314" width="18" style="231" customWidth="1"/>
    <col min="13315" max="13568" width="9.140625" style="231"/>
    <col min="13569" max="13569" width="110" style="231" customWidth="1"/>
    <col min="13570" max="13570" width="18" style="231" customWidth="1"/>
    <col min="13571" max="13824" width="9.140625" style="231"/>
    <col min="13825" max="13825" width="110" style="231" customWidth="1"/>
    <col min="13826" max="13826" width="18" style="231" customWidth="1"/>
    <col min="13827" max="14080" width="9.140625" style="231"/>
    <col min="14081" max="14081" width="110" style="231" customWidth="1"/>
    <col min="14082" max="14082" width="18" style="231" customWidth="1"/>
    <col min="14083" max="14336" width="9.140625" style="231"/>
    <col min="14337" max="14337" width="110" style="231" customWidth="1"/>
    <col min="14338" max="14338" width="18" style="231" customWidth="1"/>
    <col min="14339" max="14592" width="9.140625" style="231"/>
    <col min="14593" max="14593" width="110" style="231" customWidth="1"/>
    <col min="14594" max="14594" width="18" style="231" customWidth="1"/>
    <col min="14595" max="14848" width="9.140625" style="231"/>
    <col min="14849" max="14849" width="110" style="231" customWidth="1"/>
    <col min="14850" max="14850" width="18" style="231" customWidth="1"/>
    <col min="14851" max="15104" width="9.140625" style="231"/>
    <col min="15105" max="15105" width="110" style="231" customWidth="1"/>
    <col min="15106" max="15106" width="18" style="231" customWidth="1"/>
    <col min="15107" max="15360" width="9.140625" style="231"/>
    <col min="15361" max="15361" width="110" style="231" customWidth="1"/>
    <col min="15362" max="15362" width="18" style="231" customWidth="1"/>
    <col min="15363" max="15616" width="9.140625" style="231"/>
    <col min="15617" max="15617" width="110" style="231" customWidth="1"/>
    <col min="15618" max="15618" width="18" style="231" customWidth="1"/>
    <col min="15619" max="15872" width="9.140625" style="231"/>
    <col min="15873" max="15873" width="110" style="231" customWidth="1"/>
    <col min="15874" max="15874" width="18" style="231" customWidth="1"/>
    <col min="15875" max="16128" width="9.140625" style="231"/>
    <col min="16129" max="16129" width="110" style="231" customWidth="1"/>
    <col min="16130" max="16130" width="18" style="231" customWidth="1"/>
    <col min="16131" max="16384" width="9.140625" style="231"/>
  </cols>
  <sheetData>
    <row r="1" spans="1:8">
      <c r="A1" s="455" t="s">
        <v>758</v>
      </c>
      <c r="B1" s="454"/>
    </row>
    <row r="2" spans="1:8" ht="19.5" customHeight="1">
      <c r="A2" s="339"/>
    </row>
    <row r="3" spans="1:8" ht="39" customHeight="1">
      <c r="A3" s="393" t="s">
        <v>739</v>
      </c>
      <c r="B3" s="394"/>
      <c r="C3" s="232"/>
      <c r="E3" s="232"/>
      <c r="F3" s="233"/>
      <c r="G3" s="233"/>
      <c r="H3" s="233"/>
    </row>
    <row r="4" spans="1:8" ht="23.25" customHeight="1">
      <c r="A4" s="395" t="s">
        <v>672</v>
      </c>
      <c r="B4" s="396"/>
      <c r="C4" s="234"/>
      <c r="D4" s="234"/>
      <c r="E4" s="234"/>
      <c r="F4" s="233"/>
      <c r="G4" s="233"/>
      <c r="H4" s="233"/>
    </row>
    <row r="5" spans="1:8" ht="18">
      <c r="A5" s="235"/>
      <c r="B5" s="234"/>
      <c r="C5" s="234"/>
      <c r="D5" s="234"/>
      <c r="E5" s="234"/>
      <c r="F5" s="233"/>
      <c r="G5" s="233"/>
      <c r="H5" s="233"/>
    </row>
    <row r="6" spans="1:8">
      <c r="A6" s="236" t="s">
        <v>0</v>
      </c>
      <c r="B6" s="237" t="s">
        <v>673</v>
      </c>
    </row>
    <row r="7" spans="1:8" ht="15.75" customHeight="1">
      <c r="A7" s="238" t="s">
        <v>640</v>
      </c>
      <c r="B7" s="321">
        <v>16131054</v>
      </c>
      <c r="C7" s="240"/>
      <c r="D7" s="240"/>
      <c r="E7" s="240"/>
      <c r="F7" s="240"/>
    </row>
    <row r="8" spans="1:8">
      <c r="A8" s="241" t="s">
        <v>641</v>
      </c>
      <c r="B8" s="321">
        <v>-54802195</v>
      </c>
      <c r="C8" s="240"/>
      <c r="D8" s="240"/>
      <c r="E8" s="240"/>
      <c r="F8" s="240"/>
    </row>
    <row r="9" spans="1:8" ht="30">
      <c r="A9" s="241" t="s">
        <v>642</v>
      </c>
      <c r="B9" s="321">
        <v>80738018</v>
      </c>
      <c r="C9" s="240"/>
      <c r="D9" s="240"/>
      <c r="E9" s="240"/>
      <c r="F9" s="240"/>
    </row>
    <row r="10" spans="1:8" ht="30">
      <c r="A10" s="241" t="s">
        <v>643</v>
      </c>
      <c r="B10" s="321">
        <v>-21962</v>
      </c>
      <c r="C10" s="240"/>
      <c r="D10" s="240"/>
      <c r="E10" s="240"/>
      <c r="F10" s="240"/>
    </row>
    <row r="11" spans="1:8" ht="30">
      <c r="A11" s="241" t="s">
        <v>644</v>
      </c>
      <c r="B11" s="321">
        <v>794764</v>
      </c>
      <c r="C11" s="240"/>
      <c r="D11" s="240"/>
      <c r="E11" s="240"/>
      <c r="F11" s="240"/>
    </row>
    <row r="12" spans="1:8" ht="30">
      <c r="A12" s="241" t="s">
        <v>645</v>
      </c>
      <c r="B12" s="321"/>
      <c r="C12" s="240"/>
      <c r="D12" s="240"/>
      <c r="E12" s="240"/>
      <c r="F12" s="240"/>
    </row>
    <row r="13" spans="1:8" ht="30">
      <c r="A13" s="241" t="s">
        <v>646</v>
      </c>
      <c r="B13" s="321"/>
      <c r="C13" s="240"/>
      <c r="D13" s="240"/>
      <c r="E13" s="240"/>
      <c r="F13" s="240"/>
    </row>
    <row r="14" spans="1:8" ht="30">
      <c r="A14" s="241" t="s">
        <v>647</v>
      </c>
      <c r="B14" s="321"/>
      <c r="C14" s="240"/>
      <c r="D14" s="240"/>
      <c r="E14" s="240"/>
      <c r="F14" s="240"/>
    </row>
    <row r="15" spans="1:8" ht="30">
      <c r="A15" s="241" t="s">
        <v>648</v>
      </c>
      <c r="B15" s="321"/>
      <c r="C15" s="240"/>
      <c r="D15" s="240"/>
      <c r="E15" s="240"/>
      <c r="F15" s="240"/>
    </row>
    <row r="16" spans="1:8">
      <c r="A16" s="241" t="s">
        <v>649</v>
      </c>
      <c r="B16" s="321"/>
      <c r="C16" s="240"/>
      <c r="D16" s="240"/>
      <c r="E16" s="240"/>
      <c r="F16" s="240"/>
    </row>
    <row r="17" spans="1:7" ht="15.75">
      <c r="A17" s="242" t="s">
        <v>650</v>
      </c>
      <c r="B17" s="321">
        <f>SUM(B7:B16)</f>
        <v>42839679</v>
      </c>
      <c r="C17" s="240"/>
      <c r="D17" s="240"/>
      <c r="E17" s="240"/>
      <c r="F17" s="240"/>
    </row>
    <row r="18" spans="1:7">
      <c r="A18" s="240"/>
      <c r="B18" s="320"/>
      <c r="C18" s="240"/>
      <c r="D18" s="240"/>
      <c r="E18" s="240"/>
      <c r="F18" s="240"/>
    </row>
    <row r="19" spans="1:7">
      <c r="A19" s="240"/>
      <c r="B19" s="240"/>
      <c r="C19" s="240"/>
      <c r="D19" s="240"/>
      <c r="E19" s="240"/>
      <c r="F19" s="240"/>
    </row>
    <row r="20" spans="1:7">
      <c r="A20" s="236" t="s">
        <v>0</v>
      </c>
      <c r="B20" s="237" t="s">
        <v>639</v>
      </c>
      <c r="C20" s="240"/>
      <c r="D20" s="240"/>
      <c r="E20" s="240"/>
      <c r="F20" s="240"/>
    </row>
    <row r="21" spans="1:7" ht="15.75">
      <c r="A21" s="242" t="s">
        <v>651</v>
      </c>
      <c r="B21" s="239"/>
      <c r="C21" s="240"/>
      <c r="D21" s="240"/>
      <c r="E21" s="240"/>
      <c r="F21" s="240"/>
      <c r="G21" s="240"/>
    </row>
    <row r="22" spans="1:7" ht="30">
      <c r="A22" s="243" t="s">
        <v>652</v>
      </c>
      <c r="B22" s="239"/>
      <c r="C22" s="240"/>
      <c r="D22" s="240"/>
      <c r="E22" s="240"/>
      <c r="F22" s="240"/>
      <c r="G22" s="240"/>
    </row>
    <row r="23" spans="1:7" ht="15.75">
      <c r="A23" s="242" t="s">
        <v>653</v>
      </c>
      <c r="B23" s="239"/>
      <c r="C23" s="240"/>
      <c r="D23" s="240"/>
      <c r="E23" s="240"/>
      <c r="F23" s="240"/>
      <c r="G23" s="240"/>
    </row>
    <row r="24" spans="1:7">
      <c r="A24" s="240"/>
      <c r="B24" s="240"/>
      <c r="C24" s="240"/>
      <c r="D24" s="240"/>
      <c r="E24" s="240"/>
      <c r="F24" s="240"/>
      <c r="G24" s="240"/>
    </row>
    <row r="25" spans="1:7">
      <c r="A25" s="240"/>
      <c r="B25" s="240"/>
      <c r="C25" s="240"/>
      <c r="D25" s="240"/>
      <c r="E25" s="240"/>
      <c r="F25" s="240"/>
      <c r="G25" s="240"/>
    </row>
    <row r="26" spans="1:7">
      <c r="A26" s="240"/>
      <c r="B26" s="240"/>
      <c r="C26" s="240"/>
      <c r="D26" s="240"/>
      <c r="E26" s="240"/>
      <c r="F26" s="240"/>
      <c r="G26" s="240"/>
    </row>
    <row r="27" spans="1:7">
      <c r="A27" s="240"/>
      <c r="B27" s="240"/>
      <c r="C27" s="240"/>
      <c r="D27" s="240"/>
      <c r="E27" s="240"/>
      <c r="F27" s="240"/>
      <c r="G27" s="240"/>
    </row>
    <row r="28" spans="1:7">
      <c r="A28" s="240"/>
      <c r="B28" s="240"/>
      <c r="C28" s="240"/>
      <c r="D28" s="240"/>
      <c r="E28" s="240"/>
      <c r="F28" s="240"/>
      <c r="G28" s="240"/>
    </row>
    <row r="29" spans="1:7">
      <c r="A29" s="240"/>
      <c r="B29" s="240"/>
      <c r="C29" s="240"/>
      <c r="D29" s="240"/>
      <c r="E29" s="240"/>
      <c r="F29" s="240"/>
      <c r="G29" s="240"/>
    </row>
    <row r="30" spans="1:7">
      <c r="A30" s="240"/>
      <c r="B30" s="240"/>
      <c r="C30" s="240"/>
      <c r="D30" s="240"/>
      <c r="E30" s="240"/>
      <c r="F30" s="240"/>
      <c r="G30" s="240"/>
    </row>
    <row r="31" spans="1:7">
      <c r="A31" s="240"/>
      <c r="B31" s="240"/>
      <c r="C31" s="240"/>
      <c r="D31" s="240"/>
      <c r="E31" s="240"/>
      <c r="F31" s="240"/>
      <c r="G31" s="240"/>
    </row>
    <row r="32" spans="1:7">
      <c r="A32" s="240"/>
      <c r="B32" s="240"/>
      <c r="C32" s="240"/>
      <c r="D32" s="240"/>
      <c r="E32" s="240"/>
      <c r="F32" s="240"/>
    </row>
    <row r="33" spans="1:6">
      <c r="A33" s="240"/>
      <c r="B33" s="240"/>
      <c r="C33" s="240"/>
      <c r="D33" s="240"/>
      <c r="E33" s="240"/>
      <c r="F33" s="240"/>
    </row>
    <row r="34" spans="1:6">
      <c r="A34" s="240"/>
      <c r="B34" s="240"/>
      <c r="C34" s="240"/>
      <c r="D34" s="240"/>
      <c r="E34" s="240"/>
      <c r="F34" s="240"/>
    </row>
    <row r="35" spans="1:6">
      <c r="A35" s="240"/>
      <c r="B35" s="240"/>
      <c r="C35" s="240"/>
      <c r="D35" s="240"/>
      <c r="E35" s="240"/>
      <c r="F35" s="240"/>
    </row>
    <row r="36" spans="1:6">
      <c r="A36" s="240"/>
      <c r="B36" s="240"/>
      <c r="C36" s="240"/>
      <c r="D36" s="240"/>
      <c r="E36" s="240"/>
      <c r="F36" s="240"/>
    </row>
    <row r="37" spans="1:6">
      <c r="A37" s="240"/>
      <c r="B37" s="240"/>
      <c r="C37" s="240"/>
      <c r="D37" s="240"/>
      <c r="E37" s="240"/>
      <c r="F37" s="240"/>
    </row>
    <row r="38" spans="1:6">
      <c r="A38" s="240"/>
      <c r="B38" s="240"/>
      <c r="C38" s="240"/>
      <c r="D38" s="240"/>
      <c r="E38" s="240"/>
      <c r="F38" s="240"/>
    </row>
    <row r="39" spans="1:6">
      <c r="A39" s="240"/>
      <c r="B39" s="240"/>
      <c r="C39" s="240"/>
      <c r="D39" s="240"/>
      <c r="E39" s="240"/>
      <c r="F39" s="240"/>
    </row>
    <row r="40" spans="1:6">
      <c r="A40" s="240"/>
      <c r="B40" s="240"/>
      <c r="C40" s="240"/>
      <c r="D40" s="240"/>
      <c r="E40" s="240"/>
      <c r="F40" s="240"/>
    </row>
    <row r="41" spans="1:6">
      <c r="A41" s="240"/>
      <c r="B41" s="240"/>
      <c r="C41" s="240"/>
      <c r="D41" s="240"/>
      <c r="E41" s="240"/>
      <c r="F41" s="240"/>
    </row>
    <row r="42" spans="1:6">
      <c r="A42" s="240"/>
      <c r="B42" s="240"/>
      <c r="C42" s="240"/>
      <c r="D42" s="240"/>
      <c r="E42" s="240"/>
      <c r="F42" s="240"/>
    </row>
    <row r="43" spans="1:6">
      <c r="A43" s="240"/>
      <c r="B43" s="240"/>
      <c r="C43" s="240"/>
      <c r="D43" s="240"/>
      <c r="E43" s="240"/>
      <c r="F43" s="240"/>
    </row>
    <row r="44" spans="1:6">
      <c r="A44" s="240"/>
      <c r="B44" s="240"/>
      <c r="C44" s="240"/>
      <c r="D44" s="240"/>
      <c r="E44" s="240"/>
      <c r="F44" s="240"/>
    </row>
    <row r="45" spans="1:6">
      <c r="A45" s="240"/>
      <c r="B45" s="240"/>
      <c r="C45" s="240"/>
      <c r="D45" s="240"/>
      <c r="E45" s="240"/>
      <c r="F45" s="240"/>
    </row>
    <row r="46" spans="1:6">
      <c r="A46" s="240"/>
      <c r="B46" s="240"/>
      <c r="C46" s="240"/>
      <c r="D46" s="240"/>
      <c r="E46" s="240"/>
      <c r="F46" s="240"/>
    </row>
    <row r="47" spans="1:6">
      <c r="A47" s="240"/>
      <c r="B47" s="240"/>
      <c r="C47" s="240"/>
      <c r="D47" s="240"/>
      <c r="E47" s="240"/>
      <c r="F47" s="240"/>
    </row>
    <row r="48" spans="1:6">
      <c r="A48" s="240"/>
      <c r="B48" s="240"/>
      <c r="C48" s="240"/>
      <c r="D48" s="240"/>
      <c r="E48" s="240"/>
      <c r="F48" s="240"/>
    </row>
    <row r="49" spans="1:6">
      <c r="A49" s="240"/>
      <c r="B49" s="240"/>
      <c r="C49" s="240"/>
      <c r="D49" s="240"/>
      <c r="E49" s="240"/>
      <c r="F49" s="240"/>
    </row>
    <row r="50" spans="1:6">
      <c r="A50" s="240"/>
      <c r="B50" s="240"/>
      <c r="C50" s="240"/>
      <c r="D50" s="240"/>
      <c r="E50" s="240"/>
      <c r="F50" s="240"/>
    </row>
    <row r="51" spans="1:6">
      <c r="A51" s="240"/>
      <c r="B51" s="240"/>
      <c r="C51" s="240"/>
      <c r="D51" s="240"/>
      <c r="E51" s="240"/>
      <c r="F51" s="240"/>
    </row>
    <row r="52" spans="1:6">
      <c r="A52" s="240"/>
      <c r="B52" s="240"/>
      <c r="C52" s="240"/>
      <c r="D52" s="240"/>
      <c r="E52" s="240"/>
      <c r="F52" s="240"/>
    </row>
  </sheetData>
  <mergeCells count="3">
    <mergeCell ref="A3:B3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M49"/>
  <sheetViews>
    <sheetView tabSelected="1" topLeftCell="D1" workbookViewId="0">
      <selection sqref="A1:M1"/>
    </sheetView>
  </sheetViews>
  <sheetFormatPr defaultRowHeight="15"/>
  <cols>
    <col min="1" max="1" width="64.28515625" style="231" customWidth="1"/>
    <col min="2" max="2" width="9.140625" style="231"/>
    <col min="3" max="3" width="15.85546875" style="231" customWidth="1"/>
    <col min="4" max="4" width="16.85546875" style="231" customWidth="1"/>
    <col min="5" max="5" width="16.140625" style="231" customWidth="1"/>
    <col min="6" max="6" width="21.5703125" style="231" customWidth="1"/>
    <col min="7" max="7" width="21.85546875" style="231" customWidth="1"/>
    <col min="8" max="10" width="19.5703125" style="231" customWidth="1"/>
    <col min="11" max="11" width="16.42578125" style="231" customWidth="1"/>
    <col min="12" max="12" width="16.28515625" style="231" customWidth="1"/>
    <col min="13" max="13" width="30.140625" style="231" customWidth="1"/>
    <col min="14" max="256" width="9.140625" style="231"/>
    <col min="257" max="257" width="64.28515625" style="231" customWidth="1"/>
    <col min="258" max="258" width="9.140625" style="231"/>
    <col min="259" max="259" width="11.7109375" style="231" customWidth="1"/>
    <col min="260" max="260" width="12.42578125" style="231" customWidth="1"/>
    <col min="261" max="261" width="12" style="231" customWidth="1"/>
    <col min="262" max="262" width="21.5703125" style="231" customWidth="1"/>
    <col min="263" max="263" width="21.85546875" style="231" customWidth="1"/>
    <col min="264" max="266" width="19.5703125" style="231" customWidth="1"/>
    <col min="267" max="267" width="16.42578125" style="231" customWidth="1"/>
    <col min="268" max="268" width="16.28515625" style="231" customWidth="1"/>
    <col min="269" max="269" width="30.140625" style="231" customWidth="1"/>
    <col min="270" max="512" width="9.140625" style="231"/>
    <col min="513" max="513" width="64.28515625" style="231" customWidth="1"/>
    <col min="514" max="514" width="9.140625" style="231"/>
    <col min="515" max="515" width="11.7109375" style="231" customWidth="1"/>
    <col min="516" max="516" width="12.42578125" style="231" customWidth="1"/>
    <col min="517" max="517" width="12" style="231" customWidth="1"/>
    <col min="518" max="518" width="21.5703125" style="231" customWidth="1"/>
    <col min="519" max="519" width="21.85546875" style="231" customWidth="1"/>
    <col min="520" max="522" width="19.5703125" style="231" customWidth="1"/>
    <col min="523" max="523" width="16.42578125" style="231" customWidth="1"/>
    <col min="524" max="524" width="16.28515625" style="231" customWidth="1"/>
    <col min="525" max="525" width="30.140625" style="231" customWidth="1"/>
    <col min="526" max="768" width="9.140625" style="231"/>
    <col min="769" max="769" width="64.28515625" style="231" customWidth="1"/>
    <col min="770" max="770" width="9.140625" style="231"/>
    <col min="771" max="771" width="11.7109375" style="231" customWidth="1"/>
    <col min="772" max="772" width="12.42578125" style="231" customWidth="1"/>
    <col min="773" max="773" width="12" style="231" customWidth="1"/>
    <col min="774" max="774" width="21.5703125" style="231" customWidth="1"/>
    <col min="775" max="775" width="21.85546875" style="231" customWidth="1"/>
    <col min="776" max="778" width="19.5703125" style="231" customWidth="1"/>
    <col min="779" max="779" width="16.42578125" style="231" customWidth="1"/>
    <col min="780" max="780" width="16.28515625" style="231" customWidth="1"/>
    <col min="781" max="781" width="30.140625" style="231" customWidth="1"/>
    <col min="782" max="1024" width="9.140625" style="231"/>
    <col min="1025" max="1025" width="64.28515625" style="231" customWidth="1"/>
    <col min="1026" max="1026" width="9.140625" style="231"/>
    <col min="1027" max="1027" width="11.7109375" style="231" customWidth="1"/>
    <col min="1028" max="1028" width="12.42578125" style="231" customWidth="1"/>
    <col min="1029" max="1029" width="12" style="231" customWidth="1"/>
    <col min="1030" max="1030" width="21.5703125" style="231" customWidth="1"/>
    <col min="1031" max="1031" width="21.85546875" style="231" customWidth="1"/>
    <col min="1032" max="1034" width="19.5703125" style="231" customWidth="1"/>
    <col min="1035" max="1035" width="16.42578125" style="231" customWidth="1"/>
    <col min="1036" max="1036" width="16.28515625" style="231" customWidth="1"/>
    <col min="1037" max="1037" width="30.140625" style="231" customWidth="1"/>
    <col min="1038" max="1280" width="9.140625" style="231"/>
    <col min="1281" max="1281" width="64.28515625" style="231" customWidth="1"/>
    <col min="1282" max="1282" width="9.140625" style="231"/>
    <col min="1283" max="1283" width="11.7109375" style="231" customWidth="1"/>
    <col min="1284" max="1284" width="12.42578125" style="231" customWidth="1"/>
    <col min="1285" max="1285" width="12" style="231" customWidth="1"/>
    <col min="1286" max="1286" width="21.5703125" style="231" customWidth="1"/>
    <col min="1287" max="1287" width="21.85546875" style="231" customWidth="1"/>
    <col min="1288" max="1290" width="19.5703125" style="231" customWidth="1"/>
    <col min="1291" max="1291" width="16.42578125" style="231" customWidth="1"/>
    <col min="1292" max="1292" width="16.28515625" style="231" customWidth="1"/>
    <col min="1293" max="1293" width="30.140625" style="231" customWidth="1"/>
    <col min="1294" max="1536" width="9.140625" style="231"/>
    <col min="1537" max="1537" width="64.28515625" style="231" customWidth="1"/>
    <col min="1538" max="1538" width="9.140625" style="231"/>
    <col min="1539" max="1539" width="11.7109375" style="231" customWidth="1"/>
    <col min="1540" max="1540" width="12.42578125" style="231" customWidth="1"/>
    <col min="1541" max="1541" width="12" style="231" customWidth="1"/>
    <col min="1542" max="1542" width="21.5703125" style="231" customWidth="1"/>
    <col min="1543" max="1543" width="21.85546875" style="231" customWidth="1"/>
    <col min="1544" max="1546" width="19.5703125" style="231" customWidth="1"/>
    <col min="1547" max="1547" width="16.42578125" style="231" customWidth="1"/>
    <col min="1548" max="1548" width="16.28515625" style="231" customWidth="1"/>
    <col min="1549" max="1549" width="30.140625" style="231" customWidth="1"/>
    <col min="1550" max="1792" width="9.140625" style="231"/>
    <col min="1793" max="1793" width="64.28515625" style="231" customWidth="1"/>
    <col min="1794" max="1794" width="9.140625" style="231"/>
    <col min="1795" max="1795" width="11.7109375" style="231" customWidth="1"/>
    <col min="1796" max="1796" width="12.42578125" style="231" customWidth="1"/>
    <col min="1797" max="1797" width="12" style="231" customWidth="1"/>
    <col min="1798" max="1798" width="21.5703125" style="231" customWidth="1"/>
    <col min="1799" max="1799" width="21.85546875" style="231" customWidth="1"/>
    <col min="1800" max="1802" width="19.5703125" style="231" customWidth="1"/>
    <col min="1803" max="1803" width="16.42578125" style="231" customWidth="1"/>
    <col min="1804" max="1804" width="16.28515625" style="231" customWidth="1"/>
    <col min="1805" max="1805" width="30.140625" style="231" customWidth="1"/>
    <col min="1806" max="2048" width="9.140625" style="231"/>
    <col min="2049" max="2049" width="64.28515625" style="231" customWidth="1"/>
    <col min="2050" max="2050" width="9.140625" style="231"/>
    <col min="2051" max="2051" width="11.7109375" style="231" customWidth="1"/>
    <col min="2052" max="2052" width="12.42578125" style="231" customWidth="1"/>
    <col min="2053" max="2053" width="12" style="231" customWidth="1"/>
    <col min="2054" max="2054" width="21.5703125" style="231" customWidth="1"/>
    <col min="2055" max="2055" width="21.85546875" style="231" customWidth="1"/>
    <col min="2056" max="2058" width="19.5703125" style="231" customWidth="1"/>
    <col min="2059" max="2059" width="16.42578125" style="231" customWidth="1"/>
    <col min="2060" max="2060" width="16.28515625" style="231" customWidth="1"/>
    <col min="2061" max="2061" width="30.140625" style="231" customWidth="1"/>
    <col min="2062" max="2304" width="9.140625" style="231"/>
    <col min="2305" max="2305" width="64.28515625" style="231" customWidth="1"/>
    <col min="2306" max="2306" width="9.140625" style="231"/>
    <col min="2307" max="2307" width="11.7109375" style="231" customWidth="1"/>
    <col min="2308" max="2308" width="12.42578125" style="231" customWidth="1"/>
    <col min="2309" max="2309" width="12" style="231" customWidth="1"/>
    <col min="2310" max="2310" width="21.5703125" style="231" customWidth="1"/>
    <col min="2311" max="2311" width="21.85546875" style="231" customWidth="1"/>
    <col min="2312" max="2314" width="19.5703125" style="231" customWidth="1"/>
    <col min="2315" max="2315" width="16.42578125" style="231" customWidth="1"/>
    <col min="2316" max="2316" width="16.28515625" style="231" customWidth="1"/>
    <col min="2317" max="2317" width="30.140625" style="231" customWidth="1"/>
    <col min="2318" max="2560" width="9.140625" style="231"/>
    <col min="2561" max="2561" width="64.28515625" style="231" customWidth="1"/>
    <col min="2562" max="2562" width="9.140625" style="231"/>
    <col min="2563" max="2563" width="11.7109375" style="231" customWidth="1"/>
    <col min="2564" max="2564" width="12.42578125" style="231" customWidth="1"/>
    <col min="2565" max="2565" width="12" style="231" customWidth="1"/>
    <col min="2566" max="2566" width="21.5703125" style="231" customWidth="1"/>
    <col min="2567" max="2567" width="21.85546875" style="231" customWidth="1"/>
    <col min="2568" max="2570" width="19.5703125" style="231" customWidth="1"/>
    <col min="2571" max="2571" width="16.42578125" style="231" customWidth="1"/>
    <col min="2572" max="2572" width="16.28515625" style="231" customWidth="1"/>
    <col min="2573" max="2573" width="30.140625" style="231" customWidth="1"/>
    <col min="2574" max="2816" width="9.140625" style="231"/>
    <col min="2817" max="2817" width="64.28515625" style="231" customWidth="1"/>
    <col min="2818" max="2818" width="9.140625" style="231"/>
    <col min="2819" max="2819" width="11.7109375" style="231" customWidth="1"/>
    <col min="2820" max="2820" width="12.42578125" style="231" customWidth="1"/>
    <col min="2821" max="2821" width="12" style="231" customWidth="1"/>
    <col min="2822" max="2822" width="21.5703125" style="231" customWidth="1"/>
    <col min="2823" max="2823" width="21.85546875" style="231" customWidth="1"/>
    <col min="2824" max="2826" width="19.5703125" style="231" customWidth="1"/>
    <col min="2827" max="2827" width="16.42578125" style="231" customWidth="1"/>
    <col min="2828" max="2828" width="16.28515625" style="231" customWidth="1"/>
    <col min="2829" max="2829" width="30.140625" style="231" customWidth="1"/>
    <col min="2830" max="3072" width="9.140625" style="231"/>
    <col min="3073" max="3073" width="64.28515625" style="231" customWidth="1"/>
    <col min="3074" max="3074" width="9.140625" style="231"/>
    <col min="3075" max="3075" width="11.7109375" style="231" customWidth="1"/>
    <col min="3076" max="3076" width="12.42578125" style="231" customWidth="1"/>
    <col min="3077" max="3077" width="12" style="231" customWidth="1"/>
    <col min="3078" max="3078" width="21.5703125" style="231" customWidth="1"/>
    <col min="3079" max="3079" width="21.85546875" style="231" customWidth="1"/>
    <col min="3080" max="3082" width="19.5703125" style="231" customWidth="1"/>
    <col min="3083" max="3083" width="16.42578125" style="231" customWidth="1"/>
    <col min="3084" max="3084" width="16.28515625" style="231" customWidth="1"/>
    <col min="3085" max="3085" width="30.140625" style="231" customWidth="1"/>
    <col min="3086" max="3328" width="9.140625" style="231"/>
    <col min="3329" max="3329" width="64.28515625" style="231" customWidth="1"/>
    <col min="3330" max="3330" width="9.140625" style="231"/>
    <col min="3331" max="3331" width="11.7109375" style="231" customWidth="1"/>
    <col min="3332" max="3332" width="12.42578125" style="231" customWidth="1"/>
    <col min="3333" max="3333" width="12" style="231" customWidth="1"/>
    <col min="3334" max="3334" width="21.5703125" style="231" customWidth="1"/>
    <col min="3335" max="3335" width="21.85546875" style="231" customWidth="1"/>
    <col min="3336" max="3338" width="19.5703125" style="231" customWidth="1"/>
    <col min="3339" max="3339" width="16.42578125" style="231" customWidth="1"/>
    <col min="3340" max="3340" width="16.28515625" style="231" customWidth="1"/>
    <col min="3341" max="3341" width="30.140625" style="231" customWidth="1"/>
    <col min="3342" max="3584" width="9.140625" style="231"/>
    <col min="3585" max="3585" width="64.28515625" style="231" customWidth="1"/>
    <col min="3586" max="3586" width="9.140625" style="231"/>
    <col min="3587" max="3587" width="11.7109375" style="231" customWidth="1"/>
    <col min="3588" max="3588" width="12.42578125" style="231" customWidth="1"/>
    <col min="3589" max="3589" width="12" style="231" customWidth="1"/>
    <col min="3590" max="3590" width="21.5703125" style="231" customWidth="1"/>
    <col min="3591" max="3591" width="21.85546875" style="231" customWidth="1"/>
    <col min="3592" max="3594" width="19.5703125" style="231" customWidth="1"/>
    <col min="3595" max="3595" width="16.42578125" style="231" customWidth="1"/>
    <col min="3596" max="3596" width="16.28515625" style="231" customWidth="1"/>
    <col min="3597" max="3597" width="30.140625" style="231" customWidth="1"/>
    <col min="3598" max="3840" width="9.140625" style="231"/>
    <col min="3841" max="3841" width="64.28515625" style="231" customWidth="1"/>
    <col min="3842" max="3842" width="9.140625" style="231"/>
    <col min="3843" max="3843" width="11.7109375" style="231" customWidth="1"/>
    <col min="3844" max="3844" width="12.42578125" style="231" customWidth="1"/>
    <col min="3845" max="3845" width="12" style="231" customWidth="1"/>
    <col min="3846" max="3846" width="21.5703125" style="231" customWidth="1"/>
    <col min="3847" max="3847" width="21.85546875" style="231" customWidth="1"/>
    <col min="3848" max="3850" width="19.5703125" style="231" customWidth="1"/>
    <col min="3851" max="3851" width="16.42578125" style="231" customWidth="1"/>
    <col min="3852" max="3852" width="16.28515625" style="231" customWidth="1"/>
    <col min="3853" max="3853" width="30.140625" style="231" customWidth="1"/>
    <col min="3854" max="4096" width="9.140625" style="231"/>
    <col min="4097" max="4097" width="64.28515625" style="231" customWidth="1"/>
    <col min="4098" max="4098" width="9.140625" style="231"/>
    <col min="4099" max="4099" width="11.7109375" style="231" customWidth="1"/>
    <col min="4100" max="4100" width="12.42578125" style="231" customWidth="1"/>
    <col min="4101" max="4101" width="12" style="231" customWidth="1"/>
    <col min="4102" max="4102" width="21.5703125" style="231" customWidth="1"/>
    <col min="4103" max="4103" width="21.85546875" style="231" customWidth="1"/>
    <col min="4104" max="4106" width="19.5703125" style="231" customWidth="1"/>
    <col min="4107" max="4107" width="16.42578125" style="231" customWidth="1"/>
    <col min="4108" max="4108" width="16.28515625" style="231" customWidth="1"/>
    <col min="4109" max="4109" width="30.140625" style="231" customWidth="1"/>
    <col min="4110" max="4352" width="9.140625" style="231"/>
    <col min="4353" max="4353" width="64.28515625" style="231" customWidth="1"/>
    <col min="4354" max="4354" width="9.140625" style="231"/>
    <col min="4355" max="4355" width="11.7109375" style="231" customWidth="1"/>
    <col min="4356" max="4356" width="12.42578125" style="231" customWidth="1"/>
    <col min="4357" max="4357" width="12" style="231" customWidth="1"/>
    <col min="4358" max="4358" width="21.5703125" style="231" customWidth="1"/>
    <col min="4359" max="4359" width="21.85546875" style="231" customWidth="1"/>
    <col min="4360" max="4362" width="19.5703125" style="231" customWidth="1"/>
    <col min="4363" max="4363" width="16.42578125" style="231" customWidth="1"/>
    <col min="4364" max="4364" width="16.28515625" style="231" customWidth="1"/>
    <col min="4365" max="4365" width="30.140625" style="231" customWidth="1"/>
    <col min="4366" max="4608" width="9.140625" style="231"/>
    <col min="4609" max="4609" width="64.28515625" style="231" customWidth="1"/>
    <col min="4610" max="4610" width="9.140625" style="231"/>
    <col min="4611" max="4611" width="11.7109375" style="231" customWidth="1"/>
    <col min="4612" max="4612" width="12.42578125" style="231" customWidth="1"/>
    <col min="4613" max="4613" width="12" style="231" customWidth="1"/>
    <col min="4614" max="4614" width="21.5703125" style="231" customWidth="1"/>
    <col min="4615" max="4615" width="21.85546875" style="231" customWidth="1"/>
    <col min="4616" max="4618" width="19.5703125" style="231" customWidth="1"/>
    <col min="4619" max="4619" width="16.42578125" style="231" customWidth="1"/>
    <col min="4620" max="4620" width="16.28515625" style="231" customWidth="1"/>
    <col min="4621" max="4621" width="30.140625" style="231" customWidth="1"/>
    <col min="4622" max="4864" width="9.140625" style="231"/>
    <col min="4865" max="4865" width="64.28515625" style="231" customWidth="1"/>
    <col min="4866" max="4866" width="9.140625" style="231"/>
    <col min="4867" max="4867" width="11.7109375" style="231" customWidth="1"/>
    <col min="4868" max="4868" width="12.42578125" style="231" customWidth="1"/>
    <col min="4869" max="4869" width="12" style="231" customWidth="1"/>
    <col min="4870" max="4870" width="21.5703125" style="231" customWidth="1"/>
    <col min="4871" max="4871" width="21.85546875" style="231" customWidth="1"/>
    <col min="4872" max="4874" width="19.5703125" style="231" customWidth="1"/>
    <col min="4875" max="4875" width="16.42578125" style="231" customWidth="1"/>
    <col min="4876" max="4876" width="16.28515625" style="231" customWidth="1"/>
    <col min="4877" max="4877" width="30.140625" style="231" customWidth="1"/>
    <col min="4878" max="5120" width="9.140625" style="231"/>
    <col min="5121" max="5121" width="64.28515625" style="231" customWidth="1"/>
    <col min="5122" max="5122" width="9.140625" style="231"/>
    <col min="5123" max="5123" width="11.7109375" style="231" customWidth="1"/>
    <col min="5124" max="5124" width="12.42578125" style="231" customWidth="1"/>
    <col min="5125" max="5125" width="12" style="231" customWidth="1"/>
    <col min="5126" max="5126" width="21.5703125" style="231" customWidth="1"/>
    <col min="5127" max="5127" width="21.85546875" style="231" customWidth="1"/>
    <col min="5128" max="5130" width="19.5703125" style="231" customWidth="1"/>
    <col min="5131" max="5131" width="16.42578125" style="231" customWidth="1"/>
    <col min="5132" max="5132" width="16.28515625" style="231" customWidth="1"/>
    <col min="5133" max="5133" width="30.140625" style="231" customWidth="1"/>
    <col min="5134" max="5376" width="9.140625" style="231"/>
    <col min="5377" max="5377" width="64.28515625" style="231" customWidth="1"/>
    <col min="5378" max="5378" width="9.140625" style="231"/>
    <col min="5379" max="5379" width="11.7109375" style="231" customWidth="1"/>
    <col min="5380" max="5380" width="12.42578125" style="231" customWidth="1"/>
    <col min="5381" max="5381" width="12" style="231" customWidth="1"/>
    <col min="5382" max="5382" width="21.5703125" style="231" customWidth="1"/>
    <col min="5383" max="5383" width="21.85546875" style="231" customWidth="1"/>
    <col min="5384" max="5386" width="19.5703125" style="231" customWidth="1"/>
    <col min="5387" max="5387" width="16.42578125" style="231" customWidth="1"/>
    <col min="5388" max="5388" width="16.28515625" style="231" customWidth="1"/>
    <col min="5389" max="5389" width="30.140625" style="231" customWidth="1"/>
    <col min="5390" max="5632" width="9.140625" style="231"/>
    <col min="5633" max="5633" width="64.28515625" style="231" customWidth="1"/>
    <col min="5634" max="5634" width="9.140625" style="231"/>
    <col min="5635" max="5635" width="11.7109375" style="231" customWidth="1"/>
    <col min="5636" max="5636" width="12.42578125" style="231" customWidth="1"/>
    <col min="5637" max="5637" width="12" style="231" customWidth="1"/>
    <col min="5638" max="5638" width="21.5703125" style="231" customWidth="1"/>
    <col min="5639" max="5639" width="21.85546875" style="231" customWidth="1"/>
    <col min="5640" max="5642" width="19.5703125" style="231" customWidth="1"/>
    <col min="5643" max="5643" width="16.42578125" style="231" customWidth="1"/>
    <col min="5644" max="5644" width="16.28515625" style="231" customWidth="1"/>
    <col min="5645" max="5645" width="30.140625" style="231" customWidth="1"/>
    <col min="5646" max="5888" width="9.140625" style="231"/>
    <col min="5889" max="5889" width="64.28515625" style="231" customWidth="1"/>
    <col min="5890" max="5890" width="9.140625" style="231"/>
    <col min="5891" max="5891" width="11.7109375" style="231" customWidth="1"/>
    <col min="5892" max="5892" width="12.42578125" style="231" customWidth="1"/>
    <col min="5893" max="5893" width="12" style="231" customWidth="1"/>
    <col min="5894" max="5894" width="21.5703125" style="231" customWidth="1"/>
    <col min="5895" max="5895" width="21.85546875" style="231" customWidth="1"/>
    <col min="5896" max="5898" width="19.5703125" style="231" customWidth="1"/>
    <col min="5899" max="5899" width="16.42578125" style="231" customWidth="1"/>
    <col min="5900" max="5900" width="16.28515625" style="231" customWidth="1"/>
    <col min="5901" max="5901" width="30.140625" style="231" customWidth="1"/>
    <col min="5902" max="6144" width="9.140625" style="231"/>
    <col min="6145" max="6145" width="64.28515625" style="231" customWidth="1"/>
    <col min="6146" max="6146" width="9.140625" style="231"/>
    <col min="6147" max="6147" width="11.7109375" style="231" customWidth="1"/>
    <col min="6148" max="6148" width="12.42578125" style="231" customWidth="1"/>
    <col min="6149" max="6149" width="12" style="231" customWidth="1"/>
    <col min="6150" max="6150" width="21.5703125" style="231" customWidth="1"/>
    <col min="6151" max="6151" width="21.85546875" style="231" customWidth="1"/>
    <col min="6152" max="6154" width="19.5703125" style="231" customWidth="1"/>
    <col min="6155" max="6155" width="16.42578125" style="231" customWidth="1"/>
    <col min="6156" max="6156" width="16.28515625" style="231" customWidth="1"/>
    <col min="6157" max="6157" width="30.140625" style="231" customWidth="1"/>
    <col min="6158" max="6400" width="9.140625" style="231"/>
    <col min="6401" max="6401" width="64.28515625" style="231" customWidth="1"/>
    <col min="6402" max="6402" width="9.140625" style="231"/>
    <col min="6403" max="6403" width="11.7109375" style="231" customWidth="1"/>
    <col min="6404" max="6404" width="12.42578125" style="231" customWidth="1"/>
    <col min="6405" max="6405" width="12" style="231" customWidth="1"/>
    <col min="6406" max="6406" width="21.5703125" style="231" customWidth="1"/>
    <col min="6407" max="6407" width="21.85546875" style="231" customWidth="1"/>
    <col min="6408" max="6410" width="19.5703125" style="231" customWidth="1"/>
    <col min="6411" max="6411" width="16.42578125" style="231" customWidth="1"/>
    <col min="6412" max="6412" width="16.28515625" style="231" customWidth="1"/>
    <col min="6413" max="6413" width="30.140625" style="231" customWidth="1"/>
    <col min="6414" max="6656" width="9.140625" style="231"/>
    <col min="6657" max="6657" width="64.28515625" style="231" customWidth="1"/>
    <col min="6658" max="6658" width="9.140625" style="231"/>
    <col min="6659" max="6659" width="11.7109375" style="231" customWidth="1"/>
    <col min="6660" max="6660" width="12.42578125" style="231" customWidth="1"/>
    <col min="6661" max="6661" width="12" style="231" customWidth="1"/>
    <col min="6662" max="6662" width="21.5703125" style="231" customWidth="1"/>
    <col min="6663" max="6663" width="21.85546875" style="231" customWidth="1"/>
    <col min="6664" max="6666" width="19.5703125" style="231" customWidth="1"/>
    <col min="6667" max="6667" width="16.42578125" style="231" customWidth="1"/>
    <col min="6668" max="6668" width="16.28515625" style="231" customWidth="1"/>
    <col min="6669" max="6669" width="30.140625" style="231" customWidth="1"/>
    <col min="6670" max="6912" width="9.140625" style="231"/>
    <col min="6913" max="6913" width="64.28515625" style="231" customWidth="1"/>
    <col min="6914" max="6914" width="9.140625" style="231"/>
    <col min="6915" max="6915" width="11.7109375" style="231" customWidth="1"/>
    <col min="6916" max="6916" width="12.42578125" style="231" customWidth="1"/>
    <col min="6917" max="6917" width="12" style="231" customWidth="1"/>
    <col min="6918" max="6918" width="21.5703125" style="231" customWidth="1"/>
    <col min="6919" max="6919" width="21.85546875" style="231" customWidth="1"/>
    <col min="6920" max="6922" width="19.5703125" style="231" customWidth="1"/>
    <col min="6923" max="6923" width="16.42578125" style="231" customWidth="1"/>
    <col min="6924" max="6924" width="16.28515625" style="231" customWidth="1"/>
    <col min="6925" max="6925" width="30.140625" style="231" customWidth="1"/>
    <col min="6926" max="7168" width="9.140625" style="231"/>
    <col min="7169" max="7169" width="64.28515625" style="231" customWidth="1"/>
    <col min="7170" max="7170" width="9.140625" style="231"/>
    <col min="7171" max="7171" width="11.7109375" style="231" customWidth="1"/>
    <col min="7172" max="7172" width="12.42578125" style="231" customWidth="1"/>
    <col min="7173" max="7173" width="12" style="231" customWidth="1"/>
    <col min="7174" max="7174" width="21.5703125" style="231" customWidth="1"/>
    <col min="7175" max="7175" width="21.85546875" style="231" customWidth="1"/>
    <col min="7176" max="7178" width="19.5703125" style="231" customWidth="1"/>
    <col min="7179" max="7179" width="16.42578125" style="231" customWidth="1"/>
    <col min="7180" max="7180" width="16.28515625" style="231" customWidth="1"/>
    <col min="7181" max="7181" width="30.140625" style="231" customWidth="1"/>
    <col min="7182" max="7424" width="9.140625" style="231"/>
    <col min="7425" max="7425" width="64.28515625" style="231" customWidth="1"/>
    <col min="7426" max="7426" width="9.140625" style="231"/>
    <col min="7427" max="7427" width="11.7109375" style="231" customWidth="1"/>
    <col min="7428" max="7428" width="12.42578125" style="231" customWidth="1"/>
    <col min="7429" max="7429" width="12" style="231" customWidth="1"/>
    <col min="7430" max="7430" width="21.5703125" style="231" customWidth="1"/>
    <col min="7431" max="7431" width="21.85546875" style="231" customWidth="1"/>
    <col min="7432" max="7434" width="19.5703125" style="231" customWidth="1"/>
    <col min="7435" max="7435" width="16.42578125" style="231" customWidth="1"/>
    <col min="7436" max="7436" width="16.28515625" style="231" customWidth="1"/>
    <col min="7437" max="7437" width="30.140625" style="231" customWidth="1"/>
    <col min="7438" max="7680" width="9.140625" style="231"/>
    <col min="7681" max="7681" width="64.28515625" style="231" customWidth="1"/>
    <col min="7682" max="7682" width="9.140625" style="231"/>
    <col min="7683" max="7683" width="11.7109375" style="231" customWidth="1"/>
    <col min="7684" max="7684" width="12.42578125" style="231" customWidth="1"/>
    <col min="7685" max="7685" width="12" style="231" customWidth="1"/>
    <col min="7686" max="7686" width="21.5703125" style="231" customWidth="1"/>
    <col min="7687" max="7687" width="21.85546875" style="231" customWidth="1"/>
    <col min="7688" max="7690" width="19.5703125" style="231" customWidth="1"/>
    <col min="7691" max="7691" width="16.42578125" style="231" customWidth="1"/>
    <col min="7692" max="7692" width="16.28515625" style="231" customWidth="1"/>
    <col min="7693" max="7693" width="30.140625" style="231" customWidth="1"/>
    <col min="7694" max="7936" width="9.140625" style="231"/>
    <col min="7937" max="7937" width="64.28515625" style="231" customWidth="1"/>
    <col min="7938" max="7938" width="9.140625" style="231"/>
    <col min="7939" max="7939" width="11.7109375" style="231" customWidth="1"/>
    <col min="7940" max="7940" width="12.42578125" style="231" customWidth="1"/>
    <col min="7941" max="7941" width="12" style="231" customWidth="1"/>
    <col min="7942" max="7942" width="21.5703125" style="231" customWidth="1"/>
    <col min="7943" max="7943" width="21.85546875" style="231" customWidth="1"/>
    <col min="7944" max="7946" width="19.5703125" style="231" customWidth="1"/>
    <col min="7947" max="7947" width="16.42578125" style="231" customWidth="1"/>
    <col min="7948" max="7948" width="16.28515625" style="231" customWidth="1"/>
    <col min="7949" max="7949" width="30.140625" style="231" customWidth="1"/>
    <col min="7950" max="8192" width="9.140625" style="231"/>
    <col min="8193" max="8193" width="64.28515625" style="231" customWidth="1"/>
    <col min="8194" max="8194" width="9.140625" style="231"/>
    <col min="8195" max="8195" width="11.7109375" style="231" customWidth="1"/>
    <col min="8196" max="8196" width="12.42578125" style="231" customWidth="1"/>
    <col min="8197" max="8197" width="12" style="231" customWidth="1"/>
    <col min="8198" max="8198" width="21.5703125" style="231" customWidth="1"/>
    <col min="8199" max="8199" width="21.85546875" style="231" customWidth="1"/>
    <col min="8200" max="8202" width="19.5703125" style="231" customWidth="1"/>
    <col min="8203" max="8203" width="16.42578125" style="231" customWidth="1"/>
    <col min="8204" max="8204" width="16.28515625" style="231" customWidth="1"/>
    <col min="8205" max="8205" width="30.140625" style="231" customWidth="1"/>
    <col min="8206" max="8448" width="9.140625" style="231"/>
    <col min="8449" max="8449" width="64.28515625" style="231" customWidth="1"/>
    <col min="8450" max="8450" width="9.140625" style="231"/>
    <col min="8451" max="8451" width="11.7109375" style="231" customWidth="1"/>
    <col min="8452" max="8452" width="12.42578125" style="231" customWidth="1"/>
    <col min="8453" max="8453" width="12" style="231" customWidth="1"/>
    <col min="8454" max="8454" width="21.5703125" style="231" customWidth="1"/>
    <col min="8455" max="8455" width="21.85546875" style="231" customWidth="1"/>
    <col min="8456" max="8458" width="19.5703125" style="231" customWidth="1"/>
    <col min="8459" max="8459" width="16.42578125" style="231" customWidth="1"/>
    <col min="8460" max="8460" width="16.28515625" style="231" customWidth="1"/>
    <col min="8461" max="8461" width="30.140625" style="231" customWidth="1"/>
    <col min="8462" max="8704" width="9.140625" style="231"/>
    <col min="8705" max="8705" width="64.28515625" style="231" customWidth="1"/>
    <col min="8706" max="8706" width="9.140625" style="231"/>
    <col min="8707" max="8707" width="11.7109375" style="231" customWidth="1"/>
    <col min="8708" max="8708" width="12.42578125" style="231" customWidth="1"/>
    <col min="8709" max="8709" width="12" style="231" customWidth="1"/>
    <col min="8710" max="8710" width="21.5703125" style="231" customWidth="1"/>
    <col min="8711" max="8711" width="21.85546875" style="231" customWidth="1"/>
    <col min="8712" max="8714" width="19.5703125" style="231" customWidth="1"/>
    <col min="8715" max="8715" width="16.42578125" style="231" customWidth="1"/>
    <col min="8716" max="8716" width="16.28515625" style="231" customWidth="1"/>
    <col min="8717" max="8717" width="30.140625" style="231" customWidth="1"/>
    <col min="8718" max="8960" width="9.140625" style="231"/>
    <col min="8961" max="8961" width="64.28515625" style="231" customWidth="1"/>
    <col min="8962" max="8962" width="9.140625" style="231"/>
    <col min="8963" max="8963" width="11.7109375" style="231" customWidth="1"/>
    <col min="8964" max="8964" width="12.42578125" style="231" customWidth="1"/>
    <col min="8965" max="8965" width="12" style="231" customWidth="1"/>
    <col min="8966" max="8966" width="21.5703125" style="231" customWidth="1"/>
    <col min="8967" max="8967" width="21.85546875" style="231" customWidth="1"/>
    <col min="8968" max="8970" width="19.5703125" style="231" customWidth="1"/>
    <col min="8971" max="8971" width="16.42578125" style="231" customWidth="1"/>
    <col min="8972" max="8972" width="16.28515625" style="231" customWidth="1"/>
    <col min="8973" max="8973" width="30.140625" style="231" customWidth="1"/>
    <col min="8974" max="9216" width="9.140625" style="231"/>
    <col min="9217" max="9217" width="64.28515625" style="231" customWidth="1"/>
    <col min="9218" max="9218" width="9.140625" style="231"/>
    <col min="9219" max="9219" width="11.7109375" style="231" customWidth="1"/>
    <col min="9220" max="9220" width="12.42578125" style="231" customWidth="1"/>
    <col min="9221" max="9221" width="12" style="231" customWidth="1"/>
    <col min="9222" max="9222" width="21.5703125" style="231" customWidth="1"/>
    <col min="9223" max="9223" width="21.85546875" style="231" customWidth="1"/>
    <col min="9224" max="9226" width="19.5703125" style="231" customWidth="1"/>
    <col min="9227" max="9227" width="16.42578125" style="231" customWidth="1"/>
    <col min="9228" max="9228" width="16.28515625" style="231" customWidth="1"/>
    <col min="9229" max="9229" width="30.140625" style="231" customWidth="1"/>
    <col min="9230" max="9472" width="9.140625" style="231"/>
    <col min="9473" max="9473" width="64.28515625" style="231" customWidth="1"/>
    <col min="9474" max="9474" width="9.140625" style="231"/>
    <col min="9475" max="9475" width="11.7109375" style="231" customWidth="1"/>
    <col min="9476" max="9476" width="12.42578125" style="231" customWidth="1"/>
    <col min="9477" max="9477" width="12" style="231" customWidth="1"/>
    <col min="9478" max="9478" width="21.5703125" style="231" customWidth="1"/>
    <col min="9479" max="9479" width="21.85546875" style="231" customWidth="1"/>
    <col min="9480" max="9482" width="19.5703125" style="231" customWidth="1"/>
    <col min="9483" max="9483" width="16.42578125" style="231" customWidth="1"/>
    <col min="9484" max="9484" width="16.28515625" style="231" customWidth="1"/>
    <col min="9485" max="9485" width="30.140625" style="231" customWidth="1"/>
    <col min="9486" max="9728" width="9.140625" style="231"/>
    <col min="9729" max="9729" width="64.28515625" style="231" customWidth="1"/>
    <col min="9730" max="9730" width="9.140625" style="231"/>
    <col min="9731" max="9731" width="11.7109375" style="231" customWidth="1"/>
    <col min="9732" max="9732" width="12.42578125" style="231" customWidth="1"/>
    <col min="9733" max="9733" width="12" style="231" customWidth="1"/>
    <col min="9734" max="9734" width="21.5703125" style="231" customWidth="1"/>
    <col min="9735" max="9735" width="21.85546875" style="231" customWidth="1"/>
    <col min="9736" max="9738" width="19.5703125" style="231" customWidth="1"/>
    <col min="9739" max="9739" width="16.42578125" style="231" customWidth="1"/>
    <col min="9740" max="9740" width="16.28515625" style="231" customWidth="1"/>
    <col min="9741" max="9741" width="30.140625" style="231" customWidth="1"/>
    <col min="9742" max="9984" width="9.140625" style="231"/>
    <col min="9985" max="9985" width="64.28515625" style="231" customWidth="1"/>
    <col min="9986" max="9986" width="9.140625" style="231"/>
    <col min="9987" max="9987" width="11.7109375" style="231" customWidth="1"/>
    <col min="9988" max="9988" width="12.42578125" style="231" customWidth="1"/>
    <col min="9989" max="9989" width="12" style="231" customWidth="1"/>
    <col min="9990" max="9990" width="21.5703125" style="231" customWidth="1"/>
    <col min="9991" max="9991" width="21.85546875" style="231" customWidth="1"/>
    <col min="9992" max="9994" width="19.5703125" style="231" customWidth="1"/>
    <col min="9995" max="9995" width="16.42578125" style="231" customWidth="1"/>
    <col min="9996" max="9996" width="16.28515625" style="231" customWidth="1"/>
    <col min="9997" max="9997" width="30.140625" style="231" customWidth="1"/>
    <col min="9998" max="10240" width="9.140625" style="231"/>
    <col min="10241" max="10241" width="64.28515625" style="231" customWidth="1"/>
    <col min="10242" max="10242" width="9.140625" style="231"/>
    <col min="10243" max="10243" width="11.7109375" style="231" customWidth="1"/>
    <col min="10244" max="10244" width="12.42578125" style="231" customWidth="1"/>
    <col min="10245" max="10245" width="12" style="231" customWidth="1"/>
    <col min="10246" max="10246" width="21.5703125" style="231" customWidth="1"/>
    <col min="10247" max="10247" width="21.85546875" style="231" customWidth="1"/>
    <col min="10248" max="10250" width="19.5703125" style="231" customWidth="1"/>
    <col min="10251" max="10251" width="16.42578125" style="231" customWidth="1"/>
    <col min="10252" max="10252" width="16.28515625" style="231" customWidth="1"/>
    <col min="10253" max="10253" width="30.140625" style="231" customWidth="1"/>
    <col min="10254" max="10496" width="9.140625" style="231"/>
    <col min="10497" max="10497" width="64.28515625" style="231" customWidth="1"/>
    <col min="10498" max="10498" width="9.140625" style="231"/>
    <col min="10499" max="10499" width="11.7109375" style="231" customWidth="1"/>
    <col min="10500" max="10500" width="12.42578125" style="231" customWidth="1"/>
    <col min="10501" max="10501" width="12" style="231" customWidth="1"/>
    <col min="10502" max="10502" width="21.5703125" style="231" customWidth="1"/>
    <col min="10503" max="10503" width="21.85546875" style="231" customWidth="1"/>
    <col min="10504" max="10506" width="19.5703125" style="231" customWidth="1"/>
    <col min="10507" max="10507" width="16.42578125" style="231" customWidth="1"/>
    <col min="10508" max="10508" width="16.28515625" style="231" customWidth="1"/>
    <col min="10509" max="10509" width="30.140625" style="231" customWidth="1"/>
    <col min="10510" max="10752" width="9.140625" style="231"/>
    <col min="10753" max="10753" width="64.28515625" style="231" customWidth="1"/>
    <col min="10754" max="10754" width="9.140625" style="231"/>
    <col min="10755" max="10755" width="11.7109375" style="231" customWidth="1"/>
    <col min="10756" max="10756" width="12.42578125" style="231" customWidth="1"/>
    <col min="10757" max="10757" width="12" style="231" customWidth="1"/>
    <col min="10758" max="10758" width="21.5703125" style="231" customWidth="1"/>
    <col min="10759" max="10759" width="21.85546875" style="231" customWidth="1"/>
    <col min="10760" max="10762" width="19.5703125" style="231" customWidth="1"/>
    <col min="10763" max="10763" width="16.42578125" style="231" customWidth="1"/>
    <col min="10764" max="10764" width="16.28515625" style="231" customWidth="1"/>
    <col min="10765" max="10765" width="30.140625" style="231" customWidth="1"/>
    <col min="10766" max="11008" width="9.140625" style="231"/>
    <col min="11009" max="11009" width="64.28515625" style="231" customWidth="1"/>
    <col min="11010" max="11010" width="9.140625" style="231"/>
    <col min="11011" max="11011" width="11.7109375" style="231" customWidth="1"/>
    <col min="11012" max="11012" width="12.42578125" style="231" customWidth="1"/>
    <col min="11013" max="11013" width="12" style="231" customWidth="1"/>
    <col min="11014" max="11014" width="21.5703125" style="231" customWidth="1"/>
    <col min="11015" max="11015" width="21.85546875" style="231" customWidth="1"/>
    <col min="11016" max="11018" width="19.5703125" style="231" customWidth="1"/>
    <col min="11019" max="11019" width="16.42578125" style="231" customWidth="1"/>
    <col min="11020" max="11020" width="16.28515625" style="231" customWidth="1"/>
    <col min="11021" max="11021" width="30.140625" style="231" customWidth="1"/>
    <col min="11022" max="11264" width="9.140625" style="231"/>
    <col min="11265" max="11265" width="64.28515625" style="231" customWidth="1"/>
    <col min="11266" max="11266" width="9.140625" style="231"/>
    <col min="11267" max="11267" width="11.7109375" style="231" customWidth="1"/>
    <col min="11268" max="11268" width="12.42578125" style="231" customWidth="1"/>
    <col min="11269" max="11269" width="12" style="231" customWidth="1"/>
    <col min="11270" max="11270" width="21.5703125" style="231" customWidth="1"/>
    <col min="11271" max="11271" width="21.85546875" style="231" customWidth="1"/>
    <col min="11272" max="11274" width="19.5703125" style="231" customWidth="1"/>
    <col min="11275" max="11275" width="16.42578125" style="231" customWidth="1"/>
    <col min="11276" max="11276" width="16.28515625" style="231" customWidth="1"/>
    <col min="11277" max="11277" width="30.140625" style="231" customWidth="1"/>
    <col min="11278" max="11520" width="9.140625" style="231"/>
    <col min="11521" max="11521" width="64.28515625" style="231" customWidth="1"/>
    <col min="11522" max="11522" width="9.140625" style="231"/>
    <col min="11523" max="11523" width="11.7109375" style="231" customWidth="1"/>
    <col min="11524" max="11524" width="12.42578125" style="231" customWidth="1"/>
    <col min="11525" max="11525" width="12" style="231" customWidth="1"/>
    <col min="11526" max="11526" width="21.5703125" style="231" customWidth="1"/>
    <col min="11527" max="11527" width="21.85546875" style="231" customWidth="1"/>
    <col min="11528" max="11530" width="19.5703125" style="231" customWidth="1"/>
    <col min="11531" max="11531" width="16.42578125" style="231" customWidth="1"/>
    <col min="11532" max="11532" width="16.28515625" style="231" customWidth="1"/>
    <col min="11533" max="11533" width="30.140625" style="231" customWidth="1"/>
    <col min="11534" max="11776" width="9.140625" style="231"/>
    <col min="11777" max="11777" width="64.28515625" style="231" customWidth="1"/>
    <col min="11778" max="11778" width="9.140625" style="231"/>
    <col min="11779" max="11779" width="11.7109375" style="231" customWidth="1"/>
    <col min="11780" max="11780" width="12.42578125" style="231" customWidth="1"/>
    <col min="11781" max="11781" width="12" style="231" customWidth="1"/>
    <col min="11782" max="11782" width="21.5703125" style="231" customWidth="1"/>
    <col min="11783" max="11783" width="21.85546875" style="231" customWidth="1"/>
    <col min="11784" max="11786" width="19.5703125" style="231" customWidth="1"/>
    <col min="11787" max="11787" width="16.42578125" style="231" customWidth="1"/>
    <col min="11788" max="11788" width="16.28515625" style="231" customWidth="1"/>
    <col min="11789" max="11789" width="30.140625" style="231" customWidth="1"/>
    <col min="11790" max="12032" width="9.140625" style="231"/>
    <col min="12033" max="12033" width="64.28515625" style="231" customWidth="1"/>
    <col min="12034" max="12034" width="9.140625" style="231"/>
    <col min="12035" max="12035" width="11.7109375" style="231" customWidth="1"/>
    <col min="12036" max="12036" width="12.42578125" style="231" customWidth="1"/>
    <col min="12037" max="12037" width="12" style="231" customWidth="1"/>
    <col min="12038" max="12038" width="21.5703125" style="231" customWidth="1"/>
    <col min="12039" max="12039" width="21.85546875" style="231" customWidth="1"/>
    <col min="12040" max="12042" width="19.5703125" style="231" customWidth="1"/>
    <col min="12043" max="12043" width="16.42578125" style="231" customWidth="1"/>
    <col min="12044" max="12044" width="16.28515625" style="231" customWidth="1"/>
    <col min="12045" max="12045" width="30.140625" style="231" customWidth="1"/>
    <col min="12046" max="12288" width="9.140625" style="231"/>
    <col min="12289" max="12289" width="64.28515625" style="231" customWidth="1"/>
    <col min="12290" max="12290" width="9.140625" style="231"/>
    <col min="12291" max="12291" width="11.7109375" style="231" customWidth="1"/>
    <col min="12292" max="12292" width="12.42578125" style="231" customWidth="1"/>
    <col min="12293" max="12293" width="12" style="231" customWidth="1"/>
    <col min="12294" max="12294" width="21.5703125" style="231" customWidth="1"/>
    <col min="12295" max="12295" width="21.85546875" style="231" customWidth="1"/>
    <col min="12296" max="12298" width="19.5703125" style="231" customWidth="1"/>
    <col min="12299" max="12299" width="16.42578125" style="231" customWidth="1"/>
    <col min="12300" max="12300" width="16.28515625" style="231" customWidth="1"/>
    <col min="12301" max="12301" width="30.140625" style="231" customWidth="1"/>
    <col min="12302" max="12544" width="9.140625" style="231"/>
    <col min="12545" max="12545" width="64.28515625" style="231" customWidth="1"/>
    <col min="12546" max="12546" width="9.140625" style="231"/>
    <col min="12547" max="12547" width="11.7109375" style="231" customWidth="1"/>
    <col min="12548" max="12548" width="12.42578125" style="231" customWidth="1"/>
    <col min="12549" max="12549" width="12" style="231" customWidth="1"/>
    <col min="12550" max="12550" width="21.5703125" style="231" customWidth="1"/>
    <col min="12551" max="12551" width="21.85546875" style="231" customWidth="1"/>
    <col min="12552" max="12554" width="19.5703125" style="231" customWidth="1"/>
    <col min="12555" max="12555" width="16.42578125" style="231" customWidth="1"/>
    <col min="12556" max="12556" width="16.28515625" style="231" customWidth="1"/>
    <col min="12557" max="12557" width="30.140625" style="231" customWidth="1"/>
    <col min="12558" max="12800" width="9.140625" style="231"/>
    <col min="12801" max="12801" width="64.28515625" style="231" customWidth="1"/>
    <col min="12802" max="12802" width="9.140625" style="231"/>
    <col min="12803" max="12803" width="11.7109375" style="231" customWidth="1"/>
    <col min="12804" max="12804" width="12.42578125" style="231" customWidth="1"/>
    <col min="12805" max="12805" width="12" style="231" customWidth="1"/>
    <col min="12806" max="12806" width="21.5703125" style="231" customWidth="1"/>
    <col min="12807" max="12807" width="21.85546875" style="231" customWidth="1"/>
    <col min="12808" max="12810" width="19.5703125" style="231" customWidth="1"/>
    <col min="12811" max="12811" width="16.42578125" style="231" customWidth="1"/>
    <col min="12812" max="12812" width="16.28515625" style="231" customWidth="1"/>
    <col min="12813" max="12813" width="30.140625" style="231" customWidth="1"/>
    <col min="12814" max="13056" width="9.140625" style="231"/>
    <col min="13057" max="13057" width="64.28515625" style="231" customWidth="1"/>
    <col min="13058" max="13058" width="9.140625" style="231"/>
    <col min="13059" max="13059" width="11.7109375" style="231" customWidth="1"/>
    <col min="13060" max="13060" width="12.42578125" style="231" customWidth="1"/>
    <col min="13061" max="13061" width="12" style="231" customWidth="1"/>
    <col min="13062" max="13062" width="21.5703125" style="231" customWidth="1"/>
    <col min="13063" max="13063" width="21.85546875" style="231" customWidth="1"/>
    <col min="13064" max="13066" width="19.5703125" style="231" customWidth="1"/>
    <col min="13067" max="13067" width="16.42578125" style="231" customWidth="1"/>
    <col min="13068" max="13068" width="16.28515625" style="231" customWidth="1"/>
    <col min="13069" max="13069" width="30.140625" style="231" customWidth="1"/>
    <col min="13070" max="13312" width="9.140625" style="231"/>
    <col min="13313" max="13313" width="64.28515625" style="231" customWidth="1"/>
    <col min="13314" max="13314" width="9.140625" style="231"/>
    <col min="13315" max="13315" width="11.7109375" style="231" customWidth="1"/>
    <col min="13316" max="13316" width="12.42578125" style="231" customWidth="1"/>
    <col min="13317" max="13317" width="12" style="231" customWidth="1"/>
    <col min="13318" max="13318" width="21.5703125" style="231" customWidth="1"/>
    <col min="13319" max="13319" width="21.85546875" style="231" customWidth="1"/>
    <col min="13320" max="13322" width="19.5703125" style="231" customWidth="1"/>
    <col min="13323" max="13323" width="16.42578125" style="231" customWidth="1"/>
    <col min="13324" max="13324" width="16.28515625" style="231" customWidth="1"/>
    <col min="13325" max="13325" width="30.140625" style="231" customWidth="1"/>
    <col min="13326" max="13568" width="9.140625" style="231"/>
    <col min="13569" max="13569" width="64.28515625" style="231" customWidth="1"/>
    <col min="13570" max="13570" width="9.140625" style="231"/>
    <col min="13571" max="13571" width="11.7109375" style="231" customWidth="1"/>
    <col min="13572" max="13572" width="12.42578125" style="231" customWidth="1"/>
    <col min="13573" max="13573" width="12" style="231" customWidth="1"/>
    <col min="13574" max="13574" width="21.5703125" style="231" customWidth="1"/>
    <col min="13575" max="13575" width="21.85546875" style="231" customWidth="1"/>
    <col min="13576" max="13578" width="19.5703125" style="231" customWidth="1"/>
    <col min="13579" max="13579" width="16.42578125" style="231" customWidth="1"/>
    <col min="13580" max="13580" width="16.28515625" style="231" customWidth="1"/>
    <col min="13581" max="13581" width="30.140625" style="231" customWidth="1"/>
    <col min="13582" max="13824" width="9.140625" style="231"/>
    <col min="13825" max="13825" width="64.28515625" style="231" customWidth="1"/>
    <col min="13826" max="13826" width="9.140625" style="231"/>
    <col min="13827" max="13827" width="11.7109375" style="231" customWidth="1"/>
    <col min="13828" max="13828" width="12.42578125" style="231" customWidth="1"/>
    <col min="13829" max="13829" width="12" style="231" customWidth="1"/>
    <col min="13830" max="13830" width="21.5703125" style="231" customWidth="1"/>
    <col min="13831" max="13831" width="21.85546875" style="231" customWidth="1"/>
    <col min="13832" max="13834" width="19.5703125" style="231" customWidth="1"/>
    <col min="13835" max="13835" width="16.42578125" style="231" customWidth="1"/>
    <col min="13836" max="13836" width="16.28515625" style="231" customWidth="1"/>
    <col min="13837" max="13837" width="30.140625" style="231" customWidth="1"/>
    <col min="13838" max="14080" width="9.140625" style="231"/>
    <col min="14081" max="14081" width="64.28515625" style="231" customWidth="1"/>
    <col min="14082" max="14082" width="9.140625" style="231"/>
    <col min="14083" max="14083" width="11.7109375" style="231" customWidth="1"/>
    <col min="14084" max="14084" width="12.42578125" style="231" customWidth="1"/>
    <col min="14085" max="14085" width="12" style="231" customWidth="1"/>
    <col min="14086" max="14086" width="21.5703125" style="231" customWidth="1"/>
    <col min="14087" max="14087" width="21.85546875" style="231" customWidth="1"/>
    <col min="14088" max="14090" width="19.5703125" style="231" customWidth="1"/>
    <col min="14091" max="14091" width="16.42578125" style="231" customWidth="1"/>
    <col min="14092" max="14092" width="16.28515625" style="231" customWidth="1"/>
    <col min="14093" max="14093" width="30.140625" style="231" customWidth="1"/>
    <col min="14094" max="14336" width="9.140625" style="231"/>
    <col min="14337" max="14337" width="64.28515625" style="231" customWidth="1"/>
    <col min="14338" max="14338" width="9.140625" style="231"/>
    <col min="14339" max="14339" width="11.7109375" style="231" customWidth="1"/>
    <col min="14340" max="14340" width="12.42578125" style="231" customWidth="1"/>
    <col min="14341" max="14341" width="12" style="231" customWidth="1"/>
    <col min="14342" max="14342" width="21.5703125" style="231" customWidth="1"/>
    <col min="14343" max="14343" width="21.85546875" style="231" customWidth="1"/>
    <col min="14344" max="14346" width="19.5703125" style="231" customWidth="1"/>
    <col min="14347" max="14347" width="16.42578125" style="231" customWidth="1"/>
    <col min="14348" max="14348" width="16.28515625" style="231" customWidth="1"/>
    <col min="14349" max="14349" width="30.140625" style="231" customWidth="1"/>
    <col min="14350" max="14592" width="9.140625" style="231"/>
    <col min="14593" max="14593" width="64.28515625" style="231" customWidth="1"/>
    <col min="14594" max="14594" width="9.140625" style="231"/>
    <col min="14595" max="14595" width="11.7109375" style="231" customWidth="1"/>
    <col min="14596" max="14596" width="12.42578125" style="231" customWidth="1"/>
    <col min="14597" max="14597" width="12" style="231" customWidth="1"/>
    <col min="14598" max="14598" width="21.5703125" style="231" customWidth="1"/>
    <col min="14599" max="14599" width="21.85546875" style="231" customWidth="1"/>
    <col min="14600" max="14602" width="19.5703125" style="231" customWidth="1"/>
    <col min="14603" max="14603" width="16.42578125" style="231" customWidth="1"/>
    <col min="14604" max="14604" width="16.28515625" style="231" customWidth="1"/>
    <col min="14605" max="14605" width="30.140625" style="231" customWidth="1"/>
    <col min="14606" max="14848" width="9.140625" style="231"/>
    <col min="14849" max="14849" width="64.28515625" style="231" customWidth="1"/>
    <col min="14850" max="14850" width="9.140625" style="231"/>
    <col min="14851" max="14851" width="11.7109375" style="231" customWidth="1"/>
    <col min="14852" max="14852" width="12.42578125" style="231" customWidth="1"/>
    <col min="14853" max="14853" width="12" style="231" customWidth="1"/>
    <col min="14854" max="14854" width="21.5703125" style="231" customWidth="1"/>
    <col min="14855" max="14855" width="21.85546875" style="231" customWidth="1"/>
    <col min="14856" max="14858" width="19.5703125" style="231" customWidth="1"/>
    <col min="14859" max="14859" width="16.42578125" style="231" customWidth="1"/>
    <col min="14860" max="14860" width="16.28515625" style="231" customWidth="1"/>
    <col min="14861" max="14861" width="30.140625" style="231" customWidth="1"/>
    <col min="14862" max="15104" width="9.140625" style="231"/>
    <col min="15105" max="15105" width="64.28515625" style="231" customWidth="1"/>
    <col min="15106" max="15106" width="9.140625" style="231"/>
    <col min="15107" max="15107" width="11.7109375" style="231" customWidth="1"/>
    <col min="15108" max="15108" width="12.42578125" style="231" customWidth="1"/>
    <col min="15109" max="15109" width="12" style="231" customWidth="1"/>
    <col min="15110" max="15110" width="21.5703125" style="231" customWidth="1"/>
    <col min="15111" max="15111" width="21.85546875" style="231" customWidth="1"/>
    <col min="15112" max="15114" width="19.5703125" style="231" customWidth="1"/>
    <col min="15115" max="15115" width="16.42578125" style="231" customWidth="1"/>
    <col min="15116" max="15116" width="16.28515625" style="231" customWidth="1"/>
    <col min="15117" max="15117" width="30.140625" style="231" customWidth="1"/>
    <col min="15118" max="15360" width="9.140625" style="231"/>
    <col min="15361" max="15361" width="64.28515625" style="231" customWidth="1"/>
    <col min="15362" max="15362" width="9.140625" style="231"/>
    <col min="15363" max="15363" width="11.7109375" style="231" customWidth="1"/>
    <col min="15364" max="15364" width="12.42578125" style="231" customWidth="1"/>
    <col min="15365" max="15365" width="12" style="231" customWidth="1"/>
    <col min="15366" max="15366" width="21.5703125" style="231" customWidth="1"/>
    <col min="15367" max="15367" width="21.85546875" style="231" customWidth="1"/>
    <col min="15368" max="15370" width="19.5703125" style="231" customWidth="1"/>
    <col min="15371" max="15371" width="16.42578125" style="231" customWidth="1"/>
    <col min="15372" max="15372" width="16.28515625" style="231" customWidth="1"/>
    <col min="15373" max="15373" width="30.140625" style="231" customWidth="1"/>
    <col min="15374" max="15616" width="9.140625" style="231"/>
    <col min="15617" max="15617" width="64.28515625" style="231" customWidth="1"/>
    <col min="15618" max="15618" width="9.140625" style="231"/>
    <col min="15619" max="15619" width="11.7109375" style="231" customWidth="1"/>
    <col min="15620" max="15620" width="12.42578125" style="231" customWidth="1"/>
    <col min="15621" max="15621" width="12" style="231" customWidth="1"/>
    <col min="15622" max="15622" width="21.5703125" style="231" customWidth="1"/>
    <col min="15623" max="15623" width="21.85546875" style="231" customWidth="1"/>
    <col min="15624" max="15626" width="19.5703125" style="231" customWidth="1"/>
    <col min="15627" max="15627" width="16.42578125" style="231" customWidth="1"/>
    <col min="15628" max="15628" width="16.28515625" style="231" customWidth="1"/>
    <col min="15629" max="15629" width="30.140625" style="231" customWidth="1"/>
    <col min="15630" max="15872" width="9.140625" style="231"/>
    <col min="15873" max="15873" width="64.28515625" style="231" customWidth="1"/>
    <col min="15874" max="15874" width="9.140625" style="231"/>
    <col min="15875" max="15875" width="11.7109375" style="231" customWidth="1"/>
    <col min="15876" max="15876" width="12.42578125" style="231" customWidth="1"/>
    <col min="15877" max="15877" width="12" style="231" customWidth="1"/>
    <col min="15878" max="15878" width="21.5703125" style="231" customWidth="1"/>
    <col min="15879" max="15879" width="21.85546875" style="231" customWidth="1"/>
    <col min="15880" max="15882" width="19.5703125" style="231" customWidth="1"/>
    <col min="15883" max="15883" width="16.42578125" style="231" customWidth="1"/>
    <col min="15884" max="15884" width="16.28515625" style="231" customWidth="1"/>
    <col min="15885" max="15885" width="30.140625" style="231" customWidth="1"/>
    <col min="15886" max="16128" width="9.140625" style="231"/>
    <col min="16129" max="16129" width="64.28515625" style="231" customWidth="1"/>
    <col min="16130" max="16130" width="9.140625" style="231"/>
    <col min="16131" max="16131" width="11.7109375" style="231" customWidth="1"/>
    <col min="16132" max="16132" width="12.42578125" style="231" customWidth="1"/>
    <col min="16133" max="16133" width="12" style="231" customWidth="1"/>
    <col min="16134" max="16134" width="21.5703125" style="231" customWidth="1"/>
    <col min="16135" max="16135" width="21.85546875" style="231" customWidth="1"/>
    <col min="16136" max="16138" width="19.5703125" style="231" customWidth="1"/>
    <col min="16139" max="16139" width="16.42578125" style="231" customWidth="1"/>
    <col min="16140" max="16140" width="16.28515625" style="231" customWidth="1"/>
    <col min="16141" max="16141" width="30.140625" style="231" customWidth="1"/>
    <col min="16142" max="16384" width="9.140625" style="231"/>
  </cols>
  <sheetData>
    <row r="1" spans="1:13">
      <c r="A1" s="456" t="s">
        <v>759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3" ht="30" customHeight="1">
      <c r="A2" s="393" t="s">
        <v>739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</row>
    <row r="3" spans="1:13" ht="27" customHeight="1">
      <c r="A3" s="395" t="s">
        <v>674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3" ht="16.5" customHeight="1">
      <c r="A4" s="235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</row>
    <row r="5" spans="1:13">
      <c r="A5" s="240" t="s">
        <v>52</v>
      </c>
    </row>
    <row r="6" spans="1:13" ht="61.5" customHeight="1">
      <c r="A6" s="244" t="s">
        <v>63</v>
      </c>
      <c r="B6" s="245" t="s">
        <v>64</v>
      </c>
      <c r="C6" s="246" t="s">
        <v>654</v>
      </c>
      <c r="D6" s="246" t="s">
        <v>655</v>
      </c>
      <c r="E6" s="246" t="s">
        <v>656</v>
      </c>
      <c r="F6" s="246" t="s">
        <v>657</v>
      </c>
      <c r="G6" s="246" t="s">
        <v>658</v>
      </c>
      <c r="H6" s="246" t="s">
        <v>659</v>
      </c>
      <c r="I6" s="246" t="s">
        <v>659</v>
      </c>
      <c r="J6" s="246" t="s">
        <v>660</v>
      </c>
      <c r="K6" s="246" t="s">
        <v>661</v>
      </c>
      <c r="L6" s="246" t="s">
        <v>662</v>
      </c>
      <c r="M6" s="246" t="s">
        <v>663</v>
      </c>
    </row>
    <row r="7" spans="1:13" ht="25.5">
      <c r="A7" s="239"/>
      <c r="B7" s="239"/>
      <c r="C7" s="239"/>
      <c r="D7" s="239"/>
      <c r="E7" s="239"/>
      <c r="F7" s="239"/>
      <c r="G7" s="239"/>
      <c r="H7" s="247" t="s">
        <v>664</v>
      </c>
      <c r="I7" s="248" t="s">
        <v>665</v>
      </c>
      <c r="J7" s="249"/>
      <c r="K7" s="239"/>
      <c r="L7" s="239"/>
      <c r="M7" s="239"/>
    </row>
    <row r="8" spans="1:13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</row>
    <row r="9" spans="1:13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</row>
    <row r="10" spans="1:13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</row>
    <row r="11" spans="1:13">
      <c r="A11" s="250" t="s">
        <v>220</v>
      </c>
      <c r="B11" s="251" t="s">
        <v>221</v>
      </c>
      <c r="C11" s="251"/>
      <c r="D11" s="251"/>
      <c r="E11" s="239"/>
      <c r="F11" s="239"/>
      <c r="G11" s="239"/>
      <c r="H11" s="239"/>
      <c r="I11" s="239"/>
      <c r="J11" s="239"/>
      <c r="K11" s="239"/>
      <c r="L11" s="239"/>
      <c r="M11" s="239"/>
    </row>
    <row r="12" spans="1:13">
      <c r="A12" s="250"/>
      <c r="B12" s="251"/>
      <c r="C12" s="251"/>
      <c r="D12" s="251"/>
      <c r="E12" s="239"/>
      <c r="F12" s="239"/>
      <c r="G12" s="239"/>
      <c r="H12" s="239"/>
      <c r="I12" s="239"/>
      <c r="J12" s="239"/>
      <c r="K12" s="239"/>
      <c r="L12" s="239"/>
      <c r="M12" s="239"/>
    </row>
    <row r="13" spans="1:13">
      <c r="A13" s="250"/>
      <c r="B13" s="251"/>
      <c r="C13" s="251"/>
      <c r="D13" s="251"/>
      <c r="E13" s="239"/>
      <c r="F13" s="239"/>
      <c r="G13" s="239"/>
      <c r="H13" s="239"/>
      <c r="I13" s="239"/>
      <c r="J13" s="239"/>
      <c r="K13" s="239"/>
      <c r="L13" s="239"/>
      <c r="M13" s="239"/>
    </row>
    <row r="14" spans="1:13">
      <c r="A14" s="250"/>
      <c r="B14" s="251"/>
      <c r="C14" s="251"/>
      <c r="D14" s="251"/>
      <c r="E14" s="239"/>
      <c r="F14" s="239"/>
      <c r="G14" s="239"/>
      <c r="H14" s="239"/>
      <c r="I14" s="239"/>
      <c r="J14" s="239"/>
      <c r="K14" s="239"/>
      <c r="L14" s="239"/>
      <c r="M14" s="239"/>
    </row>
    <row r="15" spans="1:13">
      <c r="A15" s="250"/>
      <c r="B15" s="251"/>
      <c r="C15" s="251"/>
      <c r="D15" s="251"/>
      <c r="E15" s="239"/>
      <c r="F15" s="239"/>
      <c r="G15" s="239"/>
      <c r="H15" s="239"/>
      <c r="I15" s="239"/>
      <c r="J15" s="239"/>
      <c r="K15" s="239"/>
      <c r="L15" s="239"/>
      <c r="M15" s="239"/>
    </row>
    <row r="16" spans="1:13">
      <c r="A16" s="250" t="s">
        <v>666</v>
      </c>
      <c r="B16" s="251" t="s">
        <v>223</v>
      </c>
      <c r="C16" s="356">
        <v>2600000</v>
      </c>
      <c r="D16" s="356">
        <v>1600000</v>
      </c>
      <c r="E16" s="321"/>
      <c r="F16" s="239"/>
      <c r="G16" s="239"/>
      <c r="H16" s="239"/>
      <c r="I16" s="239"/>
      <c r="J16" s="239"/>
      <c r="K16" s="239"/>
      <c r="L16" s="239"/>
      <c r="M16" s="239"/>
    </row>
    <row r="17" spans="1:13">
      <c r="A17" s="250"/>
      <c r="B17" s="251"/>
      <c r="C17" s="356"/>
      <c r="D17" s="356"/>
      <c r="E17" s="321"/>
      <c r="F17" s="239"/>
      <c r="G17" s="239"/>
      <c r="H17" s="239"/>
      <c r="I17" s="239"/>
      <c r="J17" s="239"/>
      <c r="K17" s="239"/>
      <c r="L17" s="239"/>
      <c r="M17" s="239"/>
    </row>
    <row r="18" spans="1:13">
      <c r="A18" s="252" t="s">
        <v>224</v>
      </c>
      <c r="B18" s="251" t="s">
        <v>225</v>
      </c>
      <c r="C18" s="356"/>
      <c r="D18" s="356"/>
      <c r="E18" s="321"/>
      <c r="F18" s="239"/>
      <c r="G18" s="239"/>
      <c r="H18" s="239"/>
      <c r="I18" s="239"/>
      <c r="J18" s="239"/>
      <c r="K18" s="239"/>
      <c r="L18" s="239"/>
      <c r="M18" s="239"/>
    </row>
    <row r="19" spans="1:13">
      <c r="A19" s="252"/>
      <c r="B19" s="251"/>
      <c r="C19" s="356"/>
      <c r="D19" s="356"/>
      <c r="E19" s="321"/>
      <c r="F19" s="239"/>
      <c r="G19" s="239"/>
      <c r="H19" s="239"/>
      <c r="I19" s="239"/>
      <c r="J19" s="239"/>
      <c r="K19" s="239"/>
      <c r="L19" s="239"/>
      <c r="M19" s="239"/>
    </row>
    <row r="20" spans="1:13">
      <c r="A20" s="252"/>
      <c r="B20" s="251"/>
      <c r="C20" s="356"/>
      <c r="D20" s="356"/>
      <c r="E20" s="321"/>
      <c r="F20" s="239"/>
      <c r="G20" s="239"/>
      <c r="H20" s="239"/>
      <c r="I20" s="239"/>
      <c r="J20" s="239"/>
      <c r="K20" s="239"/>
      <c r="L20" s="239"/>
      <c r="M20" s="239"/>
    </row>
    <row r="21" spans="1:13">
      <c r="A21" s="250" t="s">
        <v>226</v>
      </c>
      <c r="B21" s="251" t="s">
        <v>227</v>
      </c>
      <c r="C21" s="356">
        <v>500000</v>
      </c>
      <c r="D21" s="356">
        <v>1620000</v>
      </c>
      <c r="E21" s="321">
        <v>1450757</v>
      </c>
      <c r="F21" s="355">
        <v>1450757</v>
      </c>
      <c r="G21" s="239"/>
      <c r="H21" s="239"/>
      <c r="I21" s="239"/>
      <c r="J21" s="239"/>
      <c r="K21" s="239"/>
      <c r="L21" s="239"/>
      <c r="M21" s="239"/>
    </row>
    <row r="22" spans="1:13">
      <c r="A22" s="250" t="s">
        <v>751</v>
      </c>
      <c r="B22" s="251"/>
      <c r="C22" s="356"/>
      <c r="D22" s="356"/>
      <c r="E22" s="321"/>
      <c r="F22" s="355"/>
      <c r="G22" s="239"/>
      <c r="H22" s="239"/>
      <c r="I22" s="239"/>
      <c r="J22" s="239"/>
      <c r="K22" s="239"/>
      <c r="L22" s="239"/>
      <c r="M22" s="239"/>
    </row>
    <row r="23" spans="1:13">
      <c r="A23" s="250" t="s">
        <v>752</v>
      </c>
      <c r="B23" s="251"/>
      <c r="C23" s="356"/>
      <c r="D23" s="356"/>
      <c r="E23" s="321"/>
      <c r="F23" s="355"/>
      <c r="G23" s="239"/>
      <c r="H23" s="239"/>
      <c r="I23" s="239"/>
      <c r="J23" s="239"/>
      <c r="K23" s="239"/>
      <c r="L23" s="239"/>
      <c r="M23" s="239"/>
    </row>
    <row r="24" spans="1:13">
      <c r="A24" s="250" t="s">
        <v>753</v>
      </c>
      <c r="B24" s="251"/>
      <c r="C24" s="356"/>
      <c r="D24" s="356"/>
      <c r="E24" s="321"/>
      <c r="F24" s="355"/>
      <c r="G24" s="239"/>
      <c r="H24" s="239"/>
      <c r="I24" s="239"/>
      <c r="J24" s="239"/>
      <c r="K24" s="239"/>
      <c r="L24" s="239"/>
      <c r="M24" s="239"/>
    </row>
    <row r="25" spans="1:13">
      <c r="A25" s="250" t="s">
        <v>754</v>
      </c>
      <c r="B25" s="251"/>
      <c r="C25" s="356"/>
      <c r="D25" s="356"/>
      <c r="E25" s="321"/>
      <c r="F25" s="355"/>
      <c r="G25" s="239"/>
      <c r="H25" s="239"/>
      <c r="I25" s="239"/>
      <c r="J25" s="239"/>
      <c r="K25" s="239"/>
      <c r="L25" s="239"/>
      <c r="M25" s="239"/>
    </row>
    <row r="26" spans="1:13">
      <c r="A26" s="250" t="s">
        <v>755</v>
      </c>
      <c r="B26" s="251"/>
      <c r="C26" s="356"/>
      <c r="D26" s="356"/>
      <c r="E26" s="321"/>
      <c r="F26" s="355"/>
      <c r="G26" s="239"/>
      <c r="H26" s="239"/>
      <c r="I26" s="239"/>
      <c r="J26" s="239"/>
      <c r="K26" s="239"/>
      <c r="L26" s="239"/>
      <c r="M26" s="239"/>
    </row>
    <row r="27" spans="1:13">
      <c r="A27" s="250" t="s">
        <v>228</v>
      </c>
      <c r="B27" s="251" t="s">
        <v>229</v>
      </c>
      <c r="C27" s="356"/>
      <c r="D27" s="356"/>
      <c r="E27" s="321"/>
      <c r="F27" s="355"/>
      <c r="G27" s="239"/>
      <c r="H27" s="239"/>
      <c r="I27" s="239"/>
      <c r="J27" s="239"/>
      <c r="K27" s="239"/>
      <c r="L27" s="239"/>
      <c r="M27" s="239"/>
    </row>
    <row r="28" spans="1:13">
      <c r="A28" s="250"/>
      <c r="B28" s="251"/>
      <c r="C28" s="356"/>
      <c r="D28" s="356"/>
      <c r="E28" s="321"/>
      <c r="F28" s="355"/>
      <c r="G28" s="239"/>
      <c r="H28" s="239"/>
      <c r="I28" s="239"/>
      <c r="J28" s="239"/>
      <c r="K28" s="239"/>
      <c r="L28" s="239"/>
      <c r="M28" s="239"/>
    </row>
    <row r="29" spans="1:13">
      <c r="A29" s="250"/>
      <c r="B29" s="251"/>
      <c r="C29" s="356"/>
      <c r="D29" s="356"/>
      <c r="E29" s="321"/>
      <c r="F29" s="355"/>
      <c r="G29" s="239"/>
      <c r="H29" s="239"/>
      <c r="I29" s="239"/>
      <c r="J29" s="239"/>
      <c r="K29" s="239"/>
      <c r="L29" s="239"/>
      <c r="M29" s="239"/>
    </row>
    <row r="30" spans="1:13">
      <c r="A30" s="252" t="s">
        <v>230</v>
      </c>
      <c r="B30" s="251" t="s">
        <v>231</v>
      </c>
      <c r="C30" s="356"/>
      <c r="D30" s="356"/>
      <c r="E30" s="321"/>
      <c r="F30" s="355"/>
      <c r="G30" s="239"/>
      <c r="H30" s="239"/>
      <c r="I30" s="239"/>
      <c r="J30" s="239"/>
      <c r="K30" s="239"/>
      <c r="L30" s="239"/>
      <c r="M30" s="239"/>
    </row>
    <row r="31" spans="1:13">
      <c r="A31" s="252" t="s">
        <v>232</v>
      </c>
      <c r="B31" s="251" t="s">
        <v>233</v>
      </c>
      <c r="C31" s="356">
        <v>837000</v>
      </c>
      <c r="D31" s="356">
        <v>869400</v>
      </c>
      <c r="E31" s="321">
        <v>318804</v>
      </c>
      <c r="F31" s="355">
        <v>318804</v>
      </c>
      <c r="G31" s="239"/>
      <c r="H31" s="239"/>
      <c r="I31" s="239"/>
      <c r="J31" s="239"/>
      <c r="K31" s="239"/>
      <c r="L31" s="239"/>
      <c r="M31" s="239"/>
    </row>
    <row r="32" spans="1:13" ht="15.75">
      <c r="A32" s="253" t="s">
        <v>234</v>
      </c>
      <c r="B32" s="254" t="s">
        <v>33</v>
      </c>
      <c r="C32" s="357">
        <f>SUM(C16+C21+C31)</f>
        <v>3937000</v>
      </c>
      <c r="D32" s="357">
        <f t="shared" ref="D32:F32" si="0">SUM(D16+D21+D31)</f>
        <v>4089400</v>
      </c>
      <c r="E32" s="357">
        <f t="shared" si="0"/>
        <v>1769561</v>
      </c>
      <c r="F32" s="357">
        <f t="shared" si="0"/>
        <v>1769561</v>
      </c>
      <c r="G32" s="255"/>
      <c r="H32" s="255"/>
      <c r="I32" s="255"/>
      <c r="J32" s="255"/>
      <c r="K32" s="255"/>
      <c r="L32" s="255"/>
      <c r="M32" s="255"/>
    </row>
    <row r="33" spans="1:13" ht="15.75">
      <c r="A33" s="256"/>
      <c r="B33" s="257"/>
      <c r="C33" s="358"/>
      <c r="D33" s="358"/>
      <c r="E33" s="321"/>
      <c r="F33" s="239"/>
      <c r="G33" s="239"/>
      <c r="H33" s="239"/>
      <c r="I33" s="239"/>
      <c r="J33" s="239"/>
      <c r="K33" s="239"/>
      <c r="L33" s="239"/>
      <c r="M33" s="239"/>
    </row>
    <row r="34" spans="1:13" ht="15.75">
      <c r="A34" s="256"/>
      <c r="B34" s="257"/>
      <c r="C34" s="358"/>
      <c r="D34" s="358"/>
      <c r="E34" s="321"/>
      <c r="F34" s="239"/>
      <c r="G34" s="239"/>
      <c r="H34" s="239"/>
      <c r="I34" s="239"/>
      <c r="J34" s="239"/>
      <c r="K34" s="239"/>
      <c r="L34" s="239"/>
      <c r="M34" s="239"/>
    </row>
    <row r="35" spans="1:13" ht="15.75">
      <c r="A35" s="256"/>
      <c r="B35" s="257"/>
      <c r="C35" s="358"/>
      <c r="D35" s="358"/>
      <c r="E35" s="321"/>
      <c r="F35" s="239"/>
      <c r="G35" s="239"/>
      <c r="H35" s="239"/>
      <c r="I35" s="239"/>
      <c r="J35" s="239"/>
      <c r="K35" s="239"/>
      <c r="L35" s="239"/>
      <c r="M35" s="239"/>
    </row>
    <row r="36" spans="1:13" ht="15.75">
      <c r="A36" s="256"/>
      <c r="B36" s="257"/>
      <c r="C36" s="358"/>
      <c r="D36" s="358"/>
      <c r="E36" s="321"/>
      <c r="F36" s="239"/>
      <c r="G36" s="239"/>
      <c r="H36" s="239"/>
      <c r="I36" s="239"/>
      <c r="J36" s="239"/>
      <c r="K36" s="239"/>
      <c r="L36" s="239"/>
      <c r="M36" s="239"/>
    </row>
    <row r="37" spans="1:13">
      <c r="A37" s="250" t="s">
        <v>235</v>
      </c>
      <c r="B37" s="251" t="s">
        <v>236</v>
      </c>
      <c r="C37" s="356">
        <v>3547244</v>
      </c>
      <c r="D37" s="356">
        <v>3427244</v>
      </c>
      <c r="E37" s="321">
        <v>2047244</v>
      </c>
      <c r="F37" s="355">
        <v>2047244</v>
      </c>
      <c r="G37" s="239"/>
      <c r="H37" s="239"/>
      <c r="I37" s="239"/>
      <c r="J37" s="239"/>
      <c r="K37" s="239"/>
      <c r="L37" s="239"/>
      <c r="M37" s="239"/>
    </row>
    <row r="38" spans="1:13">
      <c r="A38" s="250" t="s">
        <v>756</v>
      </c>
      <c r="B38" s="251"/>
      <c r="C38" s="356"/>
      <c r="D38" s="356"/>
      <c r="E38" s="321"/>
      <c r="F38" s="355"/>
      <c r="G38" s="239"/>
      <c r="H38" s="239"/>
      <c r="I38" s="239"/>
      <c r="J38" s="239"/>
      <c r="K38" s="239"/>
      <c r="L38" s="239"/>
      <c r="M38" s="239"/>
    </row>
    <row r="39" spans="1:13">
      <c r="A39" s="250"/>
      <c r="B39" s="251"/>
      <c r="C39" s="356"/>
      <c r="D39" s="356"/>
      <c r="E39" s="321"/>
      <c r="F39" s="355"/>
      <c r="G39" s="239"/>
      <c r="H39" s="239"/>
      <c r="I39" s="239"/>
      <c r="J39" s="239"/>
      <c r="K39" s="239"/>
      <c r="L39" s="239"/>
      <c r="M39" s="239"/>
    </row>
    <row r="40" spans="1:13">
      <c r="A40" s="250"/>
      <c r="B40" s="251"/>
      <c r="C40" s="356"/>
      <c r="D40" s="356"/>
      <c r="E40" s="321"/>
      <c r="F40" s="355"/>
      <c r="G40" s="239"/>
      <c r="H40" s="239"/>
      <c r="I40" s="239"/>
      <c r="J40" s="239"/>
      <c r="K40" s="239"/>
      <c r="L40" s="239"/>
      <c r="M40" s="239"/>
    </row>
    <row r="41" spans="1:13">
      <c r="A41" s="250"/>
      <c r="B41" s="251"/>
      <c r="C41" s="356"/>
      <c r="D41" s="356"/>
      <c r="E41" s="321"/>
      <c r="F41" s="355"/>
      <c r="G41" s="239"/>
      <c r="H41" s="239"/>
      <c r="I41" s="239"/>
      <c r="J41" s="239"/>
      <c r="K41" s="239"/>
      <c r="L41" s="239"/>
      <c r="M41" s="239"/>
    </row>
    <row r="42" spans="1:13">
      <c r="A42" s="250" t="s">
        <v>237</v>
      </c>
      <c r="B42" s="251" t="s">
        <v>238</v>
      </c>
      <c r="C42" s="356"/>
      <c r="D42" s="356"/>
      <c r="E42" s="321"/>
      <c r="F42" s="355"/>
      <c r="G42" s="239"/>
      <c r="H42" s="239"/>
      <c r="I42" s="239"/>
      <c r="J42" s="239"/>
      <c r="K42" s="239"/>
      <c r="L42" s="239"/>
      <c r="M42" s="239"/>
    </row>
    <row r="43" spans="1:13">
      <c r="A43" s="250"/>
      <c r="B43" s="251"/>
      <c r="C43" s="356"/>
      <c r="D43" s="356"/>
      <c r="E43" s="321"/>
      <c r="F43" s="355"/>
      <c r="G43" s="239"/>
      <c r="H43" s="239"/>
      <c r="I43" s="239"/>
      <c r="J43" s="239"/>
      <c r="K43" s="239"/>
      <c r="L43" s="239"/>
      <c r="M43" s="239"/>
    </row>
    <row r="44" spans="1:13">
      <c r="A44" s="250"/>
      <c r="B44" s="251"/>
      <c r="C44" s="356"/>
      <c r="D44" s="356"/>
      <c r="E44" s="321"/>
      <c r="F44" s="355"/>
      <c r="G44" s="239"/>
      <c r="H44" s="239"/>
      <c r="I44" s="239"/>
      <c r="J44" s="239"/>
      <c r="K44" s="239"/>
      <c r="L44" s="239"/>
      <c r="M44" s="239"/>
    </row>
    <row r="45" spans="1:13">
      <c r="A45" s="250"/>
      <c r="B45" s="251"/>
      <c r="C45" s="356"/>
      <c r="D45" s="356"/>
      <c r="E45" s="321"/>
      <c r="F45" s="355"/>
      <c r="G45" s="239"/>
      <c r="H45" s="239"/>
      <c r="I45" s="239"/>
      <c r="J45" s="239"/>
      <c r="K45" s="239"/>
      <c r="L45" s="239"/>
      <c r="M45" s="239"/>
    </row>
    <row r="46" spans="1:13">
      <c r="A46" s="250"/>
      <c r="B46" s="251"/>
      <c r="C46" s="356"/>
      <c r="D46" s="356"/>
      <c r="E46" s="321"/>
      <c r="F46" s="355"/>
      <c r="G46" s="239"/>
      <c r="H46" s="239"/>
      <c r="I46" s="239"/>
      <c r="J46" s="239"/>
      <c r="K46" s="239"/>
      <c r="L46" s="239"/>
      <c r="M46" s="239"/>
    </row>
    <row r="47" spans="1:13">
      <c r="A47" s="250" t="s">
        <v>239</v>
      </c>
      <c r="B47" s="251" t="s">
        <v>240</v>
      </c>
      <c r="C47" s="356"/>
      <c r="D47" s="356"/>
      <c r="E47" s="321"/>
      <c r="F47" s="355"/>
      <c r="G47" s="239"/>
      <c r="H47" s="239"/>
      <c r="I47" s="239"/>
      <c r="J47" s="239"/>
      <c r="K47" s="239"/>
      <c r="L47" s="239"/>
      <c r="M47" s="239"/>
    </row>
    <row r="48" spans="1:13">
      <c r="A48" s="250" t="s">
        <v>241</v>
      </c>
      <c r="B48" s="251" t="s">
        <v>242</v>
      </c>
      <c r="C48" s="356">
        <v>957756</v>
      </c>
      <c r="D48" s="356">
        <v>925356</v>
      </c>
      <c r="E48" s="321">
        <v>552756</v>
      </c>
      <c r="F48" s="355">
        <v>552756</v>
      </c>
      <c r="G48" s="239"/>
      <c r="H48" s="239"/>
      <c r="I48" s="239"/>
      <c r="J48" s="239"/>
      <c r="K48" s="239"/>
      <c r="L48" s="239"/>
      <c r="M48" s="239"/>
    </row>
    <row r="49" spans="1:13" ht="15.75">
      <c r="A49" s="253" t="s">
        <v>243</v>
      </c>
      <c r="B49" s="254" t="s">
        <v>35</v>
      </c>
      <c r="C49" s="357">
        <f>SUM(C37+C48)</f>
        <v>4505000</v>
      </c>
      <c r="D49" s="357">
        <f t="shared" ref="D49:F49" si="1">SUM(D37+D48)</f>
        <v>4352600</v>
      </c>
      <c r="E49" s="357">
        <f t="shared" si="1"/>
        <v>2600000</v>
      </c>
      <c r="F49" s="357">
        <f t="shared" si="1"/>
        <v>2600000</v>
      </c>
      <c r="G49" s="255"/>
      <c r="H49" s="255"/>
      <c r="I49" s="255"/>
      <c r="J49" s="255"/>
      <c r="K49" s="255"/>
      <c r="L49" s="255"/>
      <c r="M49" s="255"/>
    </row>
  </sheetData>
  <mergeCells count="3">
    <mergeCell ref="A2:M2"/>
    <mergeCell ref="A3:M3"/>
    <mergeCell ref="A1:M1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174"/>
  <sheetViews>
    <sheetView workbookViewId="0">
      <selection activeCell="I12" sqref="I12"/>
    </sheetView>
  </sheetViews>
  <sheetFormatPr defaultRowHeight="15"/>
  <cols>
    <col min="1" max="1" width="85.85546875" style="208" customWidth="1"/>
    <col min="2" max="2" width="15.5703125" style="208" customWidth="1"/>
    <col min="3" max="3" width="18.5703125" style="208" customWidth="1"/>
    <col min="4" max="4" width="16.85546875" style="208" customWidth="1"/>
    <col min="5" max="256" width="9.140625" style="208"/>
    <col min="257" max="257" width="85.85546875" style="208" customWidth="1"/>
    <col min="258" max="258" width="13.42578125" style="208" customWidth="1"/>
    <col min="259" max="259" width="18.5703125" style="208" customWidth="1"/>
    <col min="260" max="260" width="16.85546875" style="208" customWidth="1"/>
    <col min="261" max="512" width="9.140625" style="208"/>
    <col min="513" max="513" width="85.85546875" style="208" customWidth="1"/>
    <col min="514" max="514" width="13.42578125" style="208" customWidth="1"/>
    <col min="515" max="515" width="18.5703125" style="208" customWidth="1"/>
    <col min="516" max="516" width="16.85546875" style="208" customWidth="1"/>
    <col min="517" max="768" width="9.140625" style="208"/>
    <col min="769" max="769" width="85.85546875" style="208" customWidth="1"/>
    <col min="770" max="770" width="13.42578125" style="208" customWidth="1"/>
    <col min="771" max="771" width="18.5703125" style="208" customWidth="1"/>
    <col min="772" max="772" width="16.85546875" style="208" customWidth="1"/>
    <col min="773" max="1024" width="9.140625" style="208"/>
    <col min="1025" max="1025" width="85.85546875" style="208" customWidth="1"/>
    <col min="1026" max="1026" width="13.42578125" style="208" customWidth="1"/>
    <col min="1027" max="1027" width="18.5703125" style="208" customWidth="1"/>
    <col min="1028" max="1028" width="16.85546875" style="208" customWidth="1"/>
    <col min="1029" max="1280" width="9.140625" style="208"/>
    <col min="1281" max="1281" width="85.85546875" style="208" customWidth="1"/>
    <col min="1282" max="1282" width="13.42578125" style="208" customWidth="1"/>
    <col min="1283" max="1283" width="18.5703125" style="208" customWidth="1"/>
    <col min="1284" max="1284" width="16.85546875" style="208" customWidth="1"/>
    <col min="1285" max="1536" width="9.140625" style="208"/>
    <col min="1537" max="1537" width="85.85546875" style="208" customWidth="1"/>
    <col min="1538" max="1538" width="13.42578125" style="208" customWidth="1"/>
    <col min="1539" max="1539" width="18.5703125" style="208" customWidth="1"/>
    <col min="1540" max="1540" width="16.85546875" style="208" customWidth="1"/>
    <col min="1541" max="1792" width="9.140625" style="208"/>
    <col min="1793" max="1793" width="85.85546875" style="208" customWidth="1"/>
    <col min="1794" max="1794" width="13.42578125" style="208" customWidth="1"/>
    <col min="1795" max="1795" width="18.5703125" style="208" customWidth="1"/>
    <col min="1796" max="1796" width="16.85546875" style="208" customWidth="1"/>
    <col min="1797" max="2048" width="9.140625" style="208"/>
    <col min="2049" max="2049" width="85.85546875" style="208" customWidth="1"/>
    <col min="2050" max="2050" width="13.42578125" style="208" customWidth="1"/>
    <col min="2051" max="2051" width="18.5703125" style="208" customWidth="1"/>
    <col min="2052" max="2052" width="16.85546875" style="208" customWidth="1"/>
    <col min="2053" max="2304" width="9.140625" style="208"/>
    <col min="2305" max="2305" width="85.85546875" style="208" customWidth="1"/>
    <col min="2306" max="2306" width="13.42578125" style="208" customWidth="1"/>
    <col min="2307" max="2307" width="18.5703125" style="208" customWidth="1"/>
    <col min="2308" max="2308" width="16.85546875" style="208" customWidth="1"/>
    <col min="2309" max="2560" width="9.140625" style="208"/>
    <col min="2561" max="2561" width="85.85546875" style="208" customWidth="1"/>
    <col min="2562" max="2562" width="13.42578125" style="208" customWidth="1"/>
    <col min="2563" max="2563" width="18.5703125" style="208" customWidth="1"/>
    <col min="2564" max="2564" width="16.85546875" style="208" customWidth="1"/>
    <col min="2565" max="2816" width="9.140625" style="208"/>
    <col min="2817" max="2817" width="85.85546875" style="208" customWidth="1"/>
    <col min="2818" max="2818" width="13.42578125" style="208" customWidth="1"/>
    <col min="2819" max="2819" width="18.5703125" style="208" customWidth="1"/>
    <col min="2820" max="2820" width="16.85546875" style="208" customWidth="1"/>
    <col min="2821" max="3072" width="9.140625" style="208"/>
    <col min="3073" max="3073" width="85.85546875" style="208" customWidth="1"/>
    <col min="3074" max="3074" width="13.42578125" style="208" customWidth="1"/>
    <col min="3075" max="3075" width="18.5703125" style="208" customWidth="1"/>
    <col min="3076" max="3076" width="16.85546875" style="208" customWidth="1"/>
    <col min="3077" max="3328" width="9.140625" style="208"/>
    <col min="3329" max="3329" width="85.85546875" style="208" customWidth="1"/>
    <col min="3330" max="3330" width="13.42578125" style="208" customWidth="1"/>
    <col min="3331" max="3331" width="18.5703125" style="208" customWidth="1"/>
    <col min="3332" max="3332" width="16.85546875" style="208" customWidth="1"/>
    <col min="3333" max="3584" width="9.140625" style="208"/>
    <col min="3585" max="3585" width="85.85546875" style="208" customWidth="1"/>
    <col min="3586" max="3586" width="13.42578125" style="208" customWidth="1"/>
    <col min="3587" max="3587" width="18.5703125" style="208" customWidth="1"/>
    <col min="3588" max="3588" width="16.85546875" style="208" customWidth="1"/>
    <col min="3589" max="3840" width="9.140625" style="208"/>
    <col min="3841" max="3841" width="85.85546875" style="208" customWidth="1"/>
    <col min="3842" max="3842" width="13.42578125" style="208" customWidth="1"/>
    <col min="3843" max="3843" width="18.5703125" style="208" customWidth="1"/>
    <col min="3844" max="3844" width="16.85546875" style="208" customWidth="1"/>
    <col min="3845" max="4096" width="9.140625" style="208"/>
    <col min="4097" max="4097" width="85.85546875" style="208" customWidth="1"/>
    <col min="4098" max="4098" width="13.42578125" style="208" customWidth="1"/>
    <col min="4099" max="4099" width="18.5703125" style="208" customWidth="1"/>
    <col min="4100" max="4100" width="16.85546875" style="208" customWidth="1"/>
    <col min="4101" max="4352" width="9.140625" style="208"/>
    <col min="4353" max="4353" width="85.85546875" style="208" customWidth="1"/>
    <col min="4354" max="4354" width="13.42578125" style="208" customWidth="1"/>
    <col min="4355" max="4355" width="18.5703125" style="208" customWidth="1"/>
    <col min="4356" max="4356" width="16.85546875" style="208" customWidth="1"/>
    <col min="4357" max="4608" width="9.140625" style="208"/>
    <col min="4609" max="4609" width="85.85546875" style="208" customWidth="1"/>
    <col min="4610" max="4610" width="13.42578125" style="208" customWidth="1"/>
    <col min="4611" max="4611" width="18.5703125" style="208" customWidth="1"/>
    <col min="4612" max="4612" width="16.85546875" style="208" customWidth="1"/>
    <col min="4613" max="4864" width="9.140625" style="208"/>
    <col min="4865" max="4865" width="85.85546875" style="208" customWidth="1"/>
    <col min="4866" max="4866" width="13.42578125" style="208" customWidth="1"/>
    <col min="4867" max="4867" width="18.5703125" style="208" customWidth="1"/>
    <col min="4868" max="4868" width="16.85546875" style="208" customWidth="1"/>
    <col min="4869" max="5120" width="9.140625" style="208"/>
    <col min="5121" max="5121" width="85.85546875" style="208" customWidth="1"/>
    <col min="5122" max="5122" width="13.42578125" style="208" customWidth="1"/>
    <col min="5123" max="5123" width="18.5703125" style="208" customWidth="1"/>
    <col min="5124" max="5124" width="16.85546875" style="208" customWidth="1"/>
    <col min="5125" max="5376" width="9.140625" style="208"/>
    <col min="5377" max="5377" width="85.85546875" style="208" customWidth="1"/>
    <col min="5378" max="5378" width="13.42578125" style="208" customWidth="1"/>
    <col min="5379" max="5379" width="18.5703125" style="208" customWidth="1"/>
    <col min="5380" max="5380" width="16.85546875" style="208" customWidth="1"/>
    <col min="5381" max="5632" width="9.140625" style="208"/>
    <col min="5633" max="5633" width="85.85546875" style="208" customWidth="1"/>
    <col min="5634" max="5634" width="13.42578125" style="208" customWidth="1"/>
    <col min="5635" max="5635" width="18.5703125" style="208" customWidth="1"/>
    <col min="5636" max="5636" width="16.85546875" style="208" customWidth="1"/>
    <col min="5637" max="5888" width="9.140625" style="208"/>
    <col min="5889" max="5889" width="85.85546875" style="208" customWidth="1"/>
    <col min="5890" max="5890" width="13.42578125" style="208" customWidth="1"/>
    <col min="5891" max="5891" width="18.5703125" style="208" customWidth="1"/>
    <col min="5892" max="5892" width="16.85546875" style="208" customWidth="1"/>
    <col min="5893" max="6144" width="9.140625" style="208"/>
    <col min="6145" max="6145" width="85.85546875" style="208" customWidth="1"/>
    <col min="6146" max="6146" width="13.42578125" style="208" customWidth="1"/>
    <col min="6147" max="6147" width="18.5703125" style="208" customWidth="1"/>
    <col min="6148" max="6148" width="16.85546875" style="208" customWidth="1"/>
    <col min="6149" max="6400" width="9.140625" style="208"/>
    <col min="6401" max="6401" width="85.85546875" style="208" customWidth="1"/>
    <col min="6402" max="6402" width="13.42578125" style="208" customWidth="1"/>
    <col min="6403" max="6403" width="18.5703125" style="208" customWidth="1"/>
    <col min="6404" max="6404" width="16.85546875" style="208" customWidth="1"/>
    <col min="6405" max="6656" width="9.140625" style="208"/>
    <col min="6657" max="6657" width="85.85546875" style="208" customWidth="1"/>
    <col min="6658" max="6658" width="13.42578125" style="208" customWidth="1"/>
    <col min="6659" max="6659" width="18.5703125" style="208" customWidth="1"/>
    <col min="6660" max="6660" width="16.85546875" style="208" customWidth="1"/>
    <col min="6661" max="6912" width="9.140625" style="208"/>
    <col min="6913" max="6913" width="85.85546875" style="208" customWidth="1"/>
    <col min="6914" max="6914" width="13.42578125" style="208" customWidth="1"/>
    <col min="6915" max="6915" width="18.5703125" style="208" customWidth="1"/>
    <col min="6916" max="6916" width="16.85546875" style="208" customWidth="1"/>
    <col min="6917" max="7168" width="9.140625" style="208"/>
    <col min="7169" max="7169" width="85.85546875" style="208" customWidth="1"/>
    <col min="7170" max="7170" width="13.42578125" style="208" customWidth="1"/>
    <col min="7171" max="7171" width="18.5703125" style="208" customWidth="1"/>
    <col min="7172" max="7172" width="16.85546875" style="208" customWidth="1"/>
    <col min="7173" max="7424" width="9.140625" style="208"/>
    <col min="7425" max="7425" width="85.85546875" style="208" customWidth="1"/>
    <col min="7426" max="7426" width="13.42578125" style="208" customWidth="1"/>
    <col min="7427" max="7427" width="18.5703125" style="208" customWidth="1"/>
    <col min="7428" max="7428" width="16.85546875" style="208" customWidth="1"/>
    <col min="7429" max="7680" width="9.140625" style="208"/>
    <col min="7681" max="7681" width="85.85546875" style="208" customWidth="1"/>
    <col min="7682" max="7682" width="13.42578125" style="208" customWidth="1"/>
    <col min="7683" max="7683" width="18.5703125" style="208" customWidth="1"/>
    <col min="7684" max="7684" width="16.85546875" style="208" customWidth="1"/>
    <col min="7685" max="7936" width="9.140625" style="208"/>
    <col min="7937" max="7937" width="85.85546875" style="208" customWidth="1"/>
    <col min="7938" max="7938" width="13.42578125" style="208" customWidth="1"/>
    <col min="7939" max="7939" width="18.5703125" style="208" customWidth="1"/>
    <col min="7940" max="7940" width="16.85546875" style="208" customWidth="1"/>
    <col min="7941" max="8192" width="9.140625" style="208"/>
    <col min="8193" max="8193" width="85.85546875" style="208" customWidth="1"/>
    <col min="8194" max="8194" width="13.42578125" style="208" customWidth="1"/>
    <col min="8195" max="8195" width="18.5703125" style="208" customWidth="1"/>
    <col min="8196" max="8196" width="16.85546875" style="208" customWidth="1"/>
    <col min="8197" max="8448" width="9.140625" style="208"/>
    <col min="8449" max="8449" width="85.85546875" style="208" customWidth="1"/>
    <col min="8450" max="8450" width="13.42578125" style="208" customWidth="1"/>
    <col min="8451" max="8451" width="18.5703125" style="208" customWidth="1"/>
    <col min="8452" max="8452" width="16.85546875" style="208" customWidth="1"/>
    <col min="8453" max="8704" width="9.140625" style="208"/>
    <col min="8705" max="8705" width="85.85546875" style="208" customWidth="1"/>
    <col min="8706" max="8706" width="13.42578125" style="208" customWidth="1"/>
    <col min="8707" max="8707" width="18.5703125" style="208" customWidth="1"/>
    <col min="8708" max="8708" width="16.85546875" style="208" customWidth="1"/>
    <col min="8709" max="8960" width="9.140625" style="208"/>
    <col min="8961" max="8961" width="85.85546875" style="208" customWidth="1"/>
    <col min="8962" max="8962" width="13.42578125" style="208" customWidth="1"/>
    <col min="8963" max="8963" width="18.5703125" style="208" customWidth="1"/>
    <col min="8964" max="8964" width="16.85546875" style="208" customWidth="1"/>
    <col min="8965" max="9216" width="9.140625" style="208"/>
    <col min="9217" max="9217" width="85.85546875" style="208" customWidth="1"/>
    <col min="9218" max="9218" width="13.42578125" style="208" customWidth="1"/>
    <col min="9219" max="9219" width="18.5703125" style="208" customWidth="1"/>
    <col min="9220" max="9220" width="16.85546875" style="208" customWidth="1"/>
    <col min="9221" max="9472" width="9.140625" style="208"/>
    <col min="9473" max="9473" width="85.85546875" style="208" customWidth="1"/>
    <col min="9474" max="9474" width="13.42578125" style="208" customWidth="1"/>
    <col min="9475" max="9475" width="18.5703125" style="208" customWidth="1"/>
    <col min="9476" max="9476" width="16.85546875" style="208" customWidth="1"/>
    <col min="9477" max="9728" width="9.140625" style="208"/>
    <col min="9729" max="9729" width="85.85546875" style="208" customWidth="1"/>
    <col min="9730" max="9730" width="13.42578125" style="208" customWidth="1"/>
    <col min="9731" max="9731" width="18.5703125" style="208" customWidth="1"/>
    <col min="9732" max="9732" width="16.85546875" style="208" customWidth="1"/>
    <col min="9733" max="9984" width="9.140625" style="208"/>
    <col min="9985" max="9985" width="85.85546875" style="208" customWidth="1"/>
    <col min="9986" max="9986" width="13.42578125" style="208" customWidth="1"/>
    <col min="9987" max="9987" width="18.5703125" style="208" customWidth="1"/>
    <col min="9988" max="9988" width="16.85546875" style="208" customWidth="1"/>
    <col min="9989" max="10240" width="9.140625" style="208"/>
    <col min="10241" max="10241" width="85.85546875" style="208" customWidth="1"/>
    <col min="10242" max="10242" width="13.42578125" style="208" customWidth="1"/>
    <col min="10243" max="10243" width="18.5703125" style="208" customWidth="1"/>
    <col min="10244" max="10244" width="16.85546875" style="208" customWidth="1"/>
    <col min="10245" max="10496" width="9.140625" style="208"/>
    <col min="10497" max="10497" width="85.85546875" style="208" customWidth="1"/>
    <col min="10498" max="10498" width="13.42578125" style="208" customWidth="1"/>
    <col min="10499" max="10499" width="18.5703125" style="208" customWidth="1"/>
    <col min="10500" max="10500" width="16.85546875" style="208" customWidth="1"/>
    <col min="10501" max="10752" width="9.140625" style="208"/>
    <col min="10753" max="10753" width="85.85546875" style="208" customWidth="1"/>
    <col min="10754" max="10754" width="13.42578125" style="208" customWidth="1"/>
    <col min="10755" max="10755" width="18.5703125" style="208" customWidth="1"/>
    <col min="10756" max="10756" width="16.85546875" style="208" customWidth="1"/>
    <col min="10757" max="11008" width="9.140625" style="208"/>
    <col min="11009" max="11009" width="85.85546875" style="208" customWidth="1"/>
    <col min="11010" max="11010" width="13.42578125" style="208" customWidth="1"/>
    <col min="11011" max="11011" width="18.5703125" style="208" customWidth="1"/>
    <col min="11012" max="11012" width="16.85546875" style="208" customWidth="1"/>
    <col min="11013" max="11264" width="9.140625" style="208"/>
    <col min="11265" max="11265" width="85.85546875" style="208" customWidth="1"/>
    <col min="11266" max="11266" width="13.42578125" style="208" customWidth="1"/>
    <col min="11267" max="11267" width="18.5703125" style="208" customWidth="1"/>
    <col min="11268" max="11268" width="16.85546875" style="208" customWidth="1"/>
    <col min="11269" max="11520" width="9.140625" style="208"/>
    <col min="11521" max="11521" width="85.85546875" style="208" customWidth="1"/>
    <col min="11522" max="11522" width="13.42578125" style="208" customWidth="1"/>
    <col min="11523" max="11523" width="18.5703125" style="208" customWidth="1"/>
    <col min="11524" max="11524" width="16.85546875" style="208" customWidth="1"/>
    <col min="11525" max="11776" width="9.140625" style="208"/>
    <col min="11777" max="11777" width="85.85546875" style="208" customWidth="1"/>
    <col min="11778" max="11778" width="13.42578125" style="208" customWidth="1"/>
    <col min="11779" max="11779" width="18.5703125" style="208" customWidth="1"/>
    <col min="11780" max="11780" width="16.85546875" style="208" customWidth="1"/>
    <col min="11781" max="12032" width="9.140625" style="208"/>
    <col min="12033" max="12033" width="85.85546875" style="208" customWidth="1"/>
    <col min="12034" max="12034" width="13.42578125" style="208" customWidth="1"/>
    <col min="12035" max="12035" width="18.5703125" style="208" customWidth="1"/>
    <col min="12036" max="12036" width="16.85546875" style="208" customWidth="1"/>
    <col min="12037" max="12288" width="9.140625" style="208"/>
    <col min="12289" max="12289" width="85.85546875" style="208" customWidth="1"/>
    <col min="12290" max="12290" width="13.42578125" style="208" customWidth="1"/>
    <col min="12291" max="12291" width="18.5703125" style="208" customWidth="1"/>
    <col min="12292" max="12292" width="16.85546875" style="208" customWidth="1"/>
    <col min="12293" max="12544" width="9.140625" style="208"/>
    <col min="12545" max="12545" width="85.85546875" style="208" customWidth="1"/>
    <col min="12546" max="12546" width="13.42578125" style="208" customWidth="1"/>
    <col min="12547" max="12547" width="18.5703125" style="208" customWidth="1"/>
    <col min="12548" max="12548" width="16.85546875" style="208" customWidth="1"/>
    <col min="12549" max="12800" width="9.140625" style="208"/>
    <col min="12801" max="12801" width="85.85546875" style="208" customWidth="1"/>
    <col min="12802" max="12802" width="13.42578125" style="208" customWidth="1"/>
    <col min="12803" max="12803" width="18.5703125" style="208" customWidth="1"/>
    <col min="12804" max="12804" width="16.85546875" style="208" customWidth="1"/>
    <col min="12805" max="13056" width="9.140625" style="208"/>
    <col min="13057" max="13057" width="85.85546875" style="208" customWidth="1"/>
    <col min="13058" max="13058" width="13.42578125" style="208" customWidth="1"/>
    <col min="13059" max="13059" width="18.5703125" style="208" customWidth="1"/>
    <col min="13060" max="13060" width="16.85546875" style="208" customWidth="1"/>
    <col min="13061" max="13312" width="9.140625" style="208"/>
    <col min="13313" max="13313" width="85.85546875" style="208" customWidth="1"/>
    <col min="13314" max="13314" width="13.42578125" style="208" customWidth="1"/>
    <col min="13315" max="13315" width="18.5703125" style="208" customWidth="1"/>
    <col min="13316" max="13316" width="16.85546875" style="208" customWidth="1"/>
    <col min="13317" max="13568" width="9.140625" style="208"/>
    <col min="13569" max="13569" width="85.85546875" style="208" customWidth="1"/>
    <col min="13570" max="13570" width="13.42578125" style="208" customWidth="1"/>
    <col min="13571" max="13571" width="18.5703125" style="208" customWidth="1"/>
    <col min="13572" max="13572" width="16.85546875" style="208" customWidth="1"/>
    <col min="13573" max="13824" width="9.140625" style="208"/>
    <col min="13825" max="13825" width="85.85546875" style="208" customWidth="1"/>
    <col min="13826" max="13826" width="13.42578125" style="208" customWidth="1"/>
    <col min="13827" max="13827" width="18.5703125" style="208" customWidth="1"/>
    <col min="13828" max="13828" width="16.85546875" style="208" customWidth="1"/>
    <col min="13829" max="14080" width="9.140625" style="208"/>
    <col min="14081" max="14081" width="85.85546875" style="208" customWidth="1"/>
    <col min="14082" max="14082" width="13.42578125" style="208" customWidth="1"/>
    <col min="14083" max="14083" width="18.5703125" style="208" customWidth="1"/>
    <col min="14084" max="14084" width="16.85546875" style="208" customWidth="1"/>
    <col min="14085" max="14336" width="9.140625" style="208"/>
    <col min="14337" max="14337" width="85.85546875" style="208" customWidth="1"/>
    <col min="14338" max="14338" width="13.42578125" style="208" customWidth="1"/>
    <col min="14339" max="14339" width="18.5703125" style="208" customWidth="1"/>
    <col min="14340" max="14340" width="16.85546875" style="208" customWidth="1"/>
    <col min="14341" max="14592" width="9.140625" style="208"/>
    <col min="14593" max="14593" width="85.85546875" style="208" customWidth="1"/>
    <col min="14594" max="14594" width="13.42578125" style="208" customWidth="1"/>
    <col min="14595" max="14595" width="18.5703125" style="208" customWidth="1"/>
    <col min="14596" max="14596" width="16.85546875" style="208" customWidth="1"/>
    <col min="14597" max="14848" width="9.140625" style="208"/>
    <col min="14849" max="14849" width="85.85546875" style="208" customWidth="1"/>
    <col min="14850" max="14850" width="13.42578125" style="208" customWidth="1"/>
    <col min="14851" max="14851" width="18.5703125" style="208" customWidth="1"/>
    <col min="14852" max="14852" width="16.85546875" style="208" customWidth="1"/>
    <col min="14853" max="15104" width="9.140625" style="208"/>
    <col min="15105" max="15105" width="85.85546875" style="208" customWidth="1"/>
    <col min="15106" max="15106" width="13.42578125" style="208" customWidth="1"/>
    <col min="15107" max="15107" width="18.5703125" style="208" customWidth="1"/>
    <col min="15108" max="15108" width="16.85546875" style="208" customWidth="1"/>
    <col min="15109" max="15360" width="9.140625" style="208"/>
    <col min="15361" max="15361" width="85.85546875" style="208" customWidth="1"/>
    <col min="15362" max="15362" width="13.42578125" style="208" customWidth="1"/>
    <col min="15363" max="15363" width="18.5703125" style="208" customWidth="1"/>
    <col min="15364" max="15364" width="16.85546875" style="208" customWidth="1"/>
    <col min="15365" max="15616" width="9.140625" style="208"/>
    <col min="15617" max="15617" width="85.85546875" style="208" customWidth="1"/>
    <col min="15618" max="15618" width="13.42578125" style="208" customWidth="1"/>
    <col min="15619" max="15619" width="18.5703125" style="208" customWidth="1"/>
    <col min="15620" max="15620" width="16.85546875" style="208" customWidth="1"/>
    <col min="15621" max="15872" width="9.140625" style="208"/>
    <col min="15873" max="15873" width="85.85546875" style="208" customWidth="1"/>
    <col min="15874" max="15874" width="13.42578125" style="208" customWidth="1"/>
    <col min="15875" max="15875" width="18.5703125" style="208" customWidth="1"/>
    <col min="15876" max="15876" width="16.85546875" style="208" customWidth="1"/>
    <col min="15877" max="16128" width="9.140625" style="208"/>
    <col min="16129" max="16129" width="85.85546875" style="208" customWidth="1"/>
    <col min="16130" max="16130" width="13.42578125" style="208" customWidth="1"/>
    <col min="16131" max="16131" width="18.5703125" style="208" customWidth="1"/>
    <col min="16132" max="16132" width="16.85546875" style="208" customWidth="1"/>
    <col min="16133" max="16384" width="9.140625" style="208"/>
  </cols>
  <sheetData>
    <row r="1" spans="1:8">
      <c r="A1" s="465" t="s">
        <v>771</v>
      </c>
      <c r="B1" s="466"/>
      <c r="C1" s="466"/>
      <c r="D1" s="466"/>
    </row>
    <row r="2" spans="1:8">
      <c r="A2" s="226"/>
    </row>
    <row r="3" spans="1:8" ht="22.5" customHeight="1">
      <c r="A3" s="398" t="s">
        <v>739</v>
      </c>
      <c r="B3" s="399"/>
      <c r="C3" s="399"/>
      <c r="D3" s="399"/>
      <c r="E3" s="225"/>
      <c r="F3" s="223"/>
      <c r="G3" s="223"/>
      <c r="H3" s="223"/>
    </row>
    <row r="4" spans="1:8" ht="24" customHeight="1">
      <c r="A4" s="400" t="s">
        <v>675</v>
      </c>
      <c r="B4" s="399"/>
      <c r="C4" s="399"/>
      <c r="D4" s="399"/>
      <c r="E4" s="224"/>
      <c r="F4" s="223"/>
      <c r="G4" s="223"/>
      <c r="H4" s="223"/>
    </row>
    <row r="5" spans="1:8" ht="26.25">
      <c r="A5" s="222" t="s">
        <v>0</v>
      </c>
      <c r="B5" s="220" t="s">
        <v>605</v>
      </c>
      <c r="C5" s="220" t="s">
        <v>604</v>
      </c>
      <c r="D5" s="220" t="s">
        <v>603</v>
      </c>
      <c r="E5" s="213"/>
    </row>
    <row r="6" spans="1:8">
      <c r="A6" s="221" t="s">
        <v>602</v>
      </c>
      <c r="B6" s="220"/>
      <c r="C6" s="220"/>
      <c r="D6" s="220"/>
      <c r="E6" s="213"/>
    </row>
    <row r="7" spans="1:8">
      <c r="A7" s="218" t="s">
        <v>423</v>
      </c>
      <c r="B7" s="209"/>
      <c r="C7" s="209"/>
      <c r="D7" s="209">
        <f t="shared" ref="D7:D38" si="0">B7-C7</f>
        <v>0</v>
      </c>
      <c r="E7" s="213"/>
    </row>
    <row r="8" spans="1:8">
      <c r="A8" s="219" t="s">
        <v>593</v>
      </c>
      <c r="B8" s="209"/>
      <c r="C8" s="209"/>
      <c r="D8" s="209">
        <f t="shared" si="0"/>
        <v>0</v>
      </c>
      <c r="E8" s="213"/>
    </row>
    <row r="9" spans="1:8">
      <c r="A9" s="219" t="s">
        <v>592</v>
      </c>
      <c r="B9" s="209"/>
      <c r="C9" s="209"/>
      <c r="D9" s="209">
        <f t="shared" si="0"/>
        <v>0</v>
      </c>
      <c r="E9" s="213"/>
    </row>
    <row r="10" spans="1:8">
      <c r="A10" s="219" t="s">
        <v>591</v>
      </c>
      <c r="B10" s="209"/>
      <c r="C10" s="209"/>
      <c r="D10" s="209">
        <f t="shared" si="0"/>
        <v>0</v>
      </c>
      <c r="E10" s="213"/>
    </row>
    <row r="11" spans="1:8">
      <c r="A11" s="219" t="s">
        <v>590</v>
      </c>
      <c r="B11" s="209"/>
      <c r="C11" s="209"/>
      <c r="D11" s="209">
        <f t="shared" si="0"/>
        <v>0</v>
      </c>
      <c r="E11" s="213"/>
    </row>
    <row r="12" spans="1:8">
      <c r="A12" s="219" t="s">
        <v>589</v>
      </c>
      <c r="B12" s="209"/>
      <c r="C12" s="209"/>
      <c r="D12" s="209">
        <f t="shared" si="0"/>
        <v>0</v>
      </c>
      <c r="E12" s="213"/>
    </row>
    <row r="13" spans="1:8">
      <c r="A13" s="219" t="s">
        <v>601</v>
      </c>
      <c r="B13" s="209"/>
      <c r="C13" s="209"/>
      <c r="D13" s="209">
        <f t="shared" si="0"/>
        <v>0</v>
      </c>
      <c r="E13" s="213"/>
    </row>
    <row r="14" spans="1:8">
      <c r="A14" s="218" t="s">
        <v>424</v>
      </c>
      <c r="B14" s="209">
        <v>2913891</v>
      </c>
      <c r="C14" s="209">
        <v>2913891</v>
      </c>
      <c r="D14" s="209">
        <f>SUM(B14-C14)</f>
        <v>0</v>
      </c>
      <c r="E14" s="213"/>
    </row>
    <row r="15" spans="1:8">
      <c r="A15" s="219" t="s">
        <v>593</v>
      </c>
      <c r="B15" s="209"/>
      <c r="C15" s="209"/>
      <c r="D15" s="209">
        <f t="shared" si="0"/>
        <v>0</v>
      </c>
      <c r="E15" s="213"/>
    </row>
    <row r="16" spans="1:8">
      <c r="A16" s="219" t="s">
        <v>592</v>
      </c>
      <c r="B16" s="209"/>
      <c r="C16" s="209"/>
      <c r="D16" s="209">
        <f t="shared" si="0"/>
        <v>0</v>
      </c>
      <c r="E16" s="213"/>
    </row>
    <row r="17" spans="1:5">
      <c r="A17" s="219" t="s">
        <v>591</v>
      </c>
      <c r="B17" s="209"/>
      <c r="C17" s="209"/>
      <c r="D17" s="209">
        <f t="shared" si="0"/>
        <v>0</v>
      </c>
      <c r="E17" s="213"/>
    </row>
    <row r="18" spans="1:5">
      <c r="A18" s="219" t="s">
        <v>590</v>
      </c>
      <c r="B18" s="209"/>
      <c r="C18" s="209"/>
      <c r="D18" s="209">
        <f t="shared" si="0"/>
        <v>0</v>
      </c>
      <c r="E18" s="213"/>
    </row>
    <row r="19" spans="1:5">
      <c r="A19" s="219" t="s">
        <v>589</v>
      </c>
      <c r="B19" s="209">
        <v>2913891</v>
      </c>
      <c r="C19" s="209">
        <v>2913891</v>
      </c>
      <c r="D19" s="209">
        <f t="shared" si="0"/>
        <v>0</v>
      </c>
      <c r="E19" s="213"/>
    </row>
    <row r="20" spans="1:5">
      <c r="A20" s="219" t="s">
        <v>601</v>
      </c>
      <c r="B20" s="209"/>
      <c r="C20" s="209"/>
      <c r="D20" s="209">
        <f t="shared" si="0"/>
        <v>0</v>
      </c>
      <c r="E20" s="213"/>
    </row>
    <row r="21" spans="1:5">
      <c r="A21" s="218" t="s">
        <v>425</v>
      </c>
      <c r="B21" s="209"/>
      <c r="C21" s="209"/>
      <c r="D21" s="209">
        <f t="shared" si="0"/>
        <v>0</v>
      </c>
      <c r="E21" s="213"/>
    </row>
    <row r="22" spans="1:5">
      <c r="A22" s="219" t="s">
        <v>593</v>
      </c>
      <c r="B22" s="209"/>
      <c r="C22" s="209"/>
      <c r="D22" s="209">
        <f t="shared" si="0"/>
        <v>0</v>
      </c>
      <c r="E22" s="213"/>
    </row>
    <row r="23" spans="1:5">
      <c r="A23" s="219" t="s">
        <v>592</v>
      </c>
      <c r="B23" s="209"/>
      <c r="C23" s="209"/>
      <c r="D23" s="209">
        <f t="shared" si="0"/>
        <v>0</v>
      </c>
      <c r="E23" s="213"/>
    </row>
    <row r="24" spans="1:5">
      <c r="A24" s="219" t="s">
        <v>591</v>
      </c>
      <c r="B24" s="209"/>
      <c r="C24" s="209"/>
      <c r="D24" s="209">
        <f t="shared" si="0"/>
        <v>0</v>
      </c>
      <c r="E24" s="213"/>
    </row>
    <row r="25" spans="1:5">
      <c r="A25" s="219" t="s">
        <v>590</v>
      </c>
      <c r="B25" s="209"/>
      <c r="C25" s="209"/>
      <c r="D25" s="209">
        <f t="shared" si="0"/>
        <v>0</v>
      </c>
      <c r="E25" s="213"/>
    </row>
    <row r="26" spans="1:5">
      <c r="A26" s="219" t="s">
        <v>589</v>
      </c>
      <c r="B26" s="209"/>
      <c r="C26" s="209"/>
      <c r="D26" s="209">
        <f t="shared" si="0"/>
        <v>0</v>
      </c>
      <c r="E26" s="213"/>
    </row>
    <row r="27" spans="1:5">
      <c r="A27" s="219" t="s">
        <v>601</v>
      </c>
      <c r="B27" s="209"/>
      <c r="C27" s="209"/>
      <c r="D27" s="209">
        <f t="shared" si="0"/>
        <v>0</v>
      </c>
      <c r="E27" s="213"/>
    </row>
    <row r="28" spans="1:5">
      <c r="A28" s="322" t="s">
        <v>426</v>
      </c>
      <c r="B28" s="323">
        <f>SUM(B21,B14,B7)</f>
        <v>2913891</v>
      </c>
      <c r="C28" s="323">
        <f>SUM(C21,C14,C7)</f>
        <v>2913891</v>
      </c>
      <c r="D28" s="324">
        <f t="shared" si="0"/>
        <v>0</v>
      </c>
      <c r="E28" s="213"/>
    </row>
    <row r="29" spans="1:5">
      <c r="A29" s="325" t="s">
        <v>593</v>
      </c>
      <c r="B29" s="323"/>
      <c r="C29" s="323"/>
      <c r="D29" s="324">
        <f t="shared" si="0"/>
        <v>0</v>
      </c>
      <c r="E29" s="213"/>
    </row>
    <row r="30" spans="1:5">
      <c r="A30" s="325" t="s">
        <v>592</v>
      </c>
      <c r="B30" s="323"/>
      <c r="C30" s="323"/>
      <c r="D30" s="324">
        <f t="shared" si="0"/>
        <v>0</v>
      </c>
      <c r="E30" s="213"/>
    </row>
    <row r="31" spans="1:5">
      <c r="A31" s="325" t="s">
        <v>591</v>
      </c>
      <c r="B31" s="323"/>
      <c r="C31" s="323"/>
      <c r="D31" s="324">
        <f t="shared" si="0"/>
        <v>0</v>
      </c>
      <c r="E31" s="213"/>
    </row>
    <row r="32" spans="1:5">
      <c r="A32" s="325" t="s">
        <v>590</v>
      </c>
      <c r="B32" s="323">
        <f>SUM(B18)</f>
        <v>0</v>
      </c>
      <c r="C32" s="323">
        <f>SUM(C18)</f>
        <v>0</v>
      </c>
      <c r="D32" s="324">
        <f t="shared" si="0"/>
        <v>0</v>
      </c>
      <c r="E32" s="213"/>
    </row>
    <row r="33" spans="1:5">
      <c r="A33" s="325" t="s">
        <v>589</v>
      </c>
      <c r="B33" s="324">
        <v>2882109</v>
      </c>
      <c r="C33" s="324">
        <v>2882109</v>
      </c>
      <c r="D33" s="324">
        <f t="shared" si="0"/>
        <v>0</v>
      </c>
      <c r="E33" s="213"/>
    </row>
    <row r="34" spans="1:5">
      <c r="A34" s="325" t="s">
        <v>588</v>
      </c>
      <c r="B34" s="323"/>
      <c r="C34" s="323"/>
      <c r="D34" s="324">
        <f t="shared" si="0"/>
        <v>0</v>
      </c>
      <c r="E34" s="213"/>
    </row>
    <row r="35" spans="1:5">
      <c r="A35" s="218" t="s">
        <v>427</v>
      </c>
      <c r="B35" s="209">
        <f>SUM(B36:B41)</f>
        <v>364550322</v>
      </c>
      <c r="C35" s="209">
        <f t="shared" ref="C35:D35" si="1">SUM(C36:C41)</f>
        <v>100764672</v>
      </c>
      <c r="D35" s="209">
        <f t="shared" si="1"/>
        <v>263785650</v>
      </c>
      <c r="E35" s="213"/>
    </row>
    <row r="36" spans="1:5">
      <c r="A36" s="219" t="s">
        <v>593</v>
      </c>
      <c r="B36" s="209">
        <v>215737276</v>
      </c>
      <c r="C36" s="209">
        <v>87217913</v>
      </c>
      <c r="D36" s="209">
        <f t="shared" si="0"/>
        <v>128519363</v>
      </c>
      <c r="E36" s="213"/>
    </row>
    <row r="37" spans="1:5">
      <c r="A37" s="219" t="s">
        <v>592</v>
      </c>
      <c r="B37" s="209"/>
      <c r="C37" s="209"/>
      <c r="D37" s="209">
        <f t="shared" si="0"/>
        <v>0</v>
      </c>
      <c r="E37" s="213"/>
    </row>
    <row r="38" spans="1:5">
      <c r="A38" s="219" t="s">
        <v>591</v>
      </c>
      <c r="B38" s="209">
        <v>131364835</v>
      </c>
      <c r="C38" s="209">
        <v>11651516</v>
      </c>
      <c r="D38" s="209">
        <f t="shared" si="0"/>
        <v>119713319</v>
      </c>
      <c r="E38" s="213"/>
    </row>
    <row r="39" spans="1:5">
      <c r="A39" s="219" t="s">
        <v>590</v>
      </c>
      <c r="B39" s="209">
        <v>15557900</v>
      </c>
      <c r="C39" s="209">
        <v>4932</v>
      </c>
      <c r="D39" s="209">
        <f t="shared" ref="D39:D57" si="2">B39-C39</f>
        <v>15552968</v>
      </c>
      <c r="E39" s="213"/>
    </row>
    <row r="40" spans="1:5">
      <c r="A40" s="219" t="s">
        <v>589</v>
      </c>
      <c r="B40" s="209">
        <v>1890311</v>
      </c>
      <c r="C40" s="209">
        <v>1890311</v>
      </c>
      <c r="D40" s="209">
        <f t="shared" si="2"/>
        <v>0</v>
      </c>
      <c r="E40" s="213"/>
    </row>
    <row r="41" spans="1:5">
      <c r="A41" s="219" t="s">
        <v>588</v>
      </c>
      <c r="B41" s="209"/>
      <c r="C41" s="209"/>
      <c r="D41" s="209">
        <f t="shared" si="2"/>
        <v>0</v>
      </c>
      <c r="E41" s="213"/>
    </row>
    <row r="42" spans="1:5">
      <c r="A42" s="218" t="s">
        <v>428</v>
      </c>
      <c r="B42" s="209">
        <f>SUM(B43:B46)</f>
        <v>14025602</v>
      </c>
      <c r="C42" s="209">
        <f t="shared" ref="C42" si="3">SUM(C45:C47)</f>
        <v>7729799</v>
      </c>
      <c r="D42" s="209">
        <f>SUM(D43:D46)</f>
        <v>3892390</v>
      </c>
      <c r="E42" s="213"/>
    </row>
    <row r="43" spans="1:5">
      <c r="A43" s="219" t="s">
        <v>593</v>
      </c>
      <c r="B43" s="326">
        <v>4950315</v>
      </c>
      <c r="C43" s="326">
        <v>2403413</v>
      </c>
      <c r="D43" s="209">
        <f t="shared" si="2"/>
        <v>2546902</v>
      </c>
      <c r="E43" s="213"/>
    </row>
    <row r="44" spans="1:5">
      <c r="A44" s="219" t="s">
        <v>592</v>
      </c>
      <c r="B44" s="326"/>
      <c r="C44" s="326"/>
      <c r="D44" s="209">
        <f t="shared" si="2"/>
        <v>0</v>
      </c>
      <c r="E44" s="213"/>
    </row>
    <row r="45" spans="1:5">
      <c r="A45" s="219" t="s">
        <v>591</v>
      </c>
      <c r="B45" s="326">
        <v>1451944</v>
      </c>
      <c r="C45" s="326">
        <v>832399</v>
      </c>
      <c r="D45" s="209">
        <f t="shared" si="2"/>
        <v>619545</v>
      </c>
      <c r="E45" s="213"/>
    </row>
    <row r="46" spans="1:5">
      <c r="A46" s="219" t="s">
        <v>590</v>
      </c>
      <c r="B46" s="326">
        <v>7623343</v>
      </c>
      <c r="C46" s="326">
        <v>6897400</v>
      </c>
      <c r="D46" s="209">
        <f t="shared" si="2"/>
        <v>725943</v>
      </c>
      <c r="E46" s="213"/>
    </row>
    <row r="47" spans="1:5">
      <c r="A47" s="219" t="s">
        <v>589</v>
      </c>
      <c r="B47" s="326"/>
      <c r="C47" s="326"/>
      <c r="D47" s="209">
        <f t="shared" si="2"/>
        <v>0</v>
      </c>
      <c r="E47" s="213"/>
    </row>
    <row r="48" spans="1:5">
      <c r="A48" s="219" t="s">
        <v>588</v>
      </c>
      <c r="B48" s="326"/>
      <c r="C48" s="326"/>
      <c r="D48" s="209">
        <f t="shared" si="2"/>
        <v>0</v>
      </c>
      <c r="E48" s="213"/>
    </row>
    <row r="49" spans="1:5">
      <c r="A49" s="218" t="s">
        <v>429</v>
      </c>
      <c r="B49" s="209"/>
      <c r="C49" s="209"/>
      <c r="D49" s="209">
        <f t="shared" si="2"/>
        <v>0</v>
      </c>
      <c r="E49" s="213"/>
    </row>
    <row r="50" spans="1:5">
      <c r="A50" s="219" t="s">
        <v>593</v>
      </c>
      <c r="B50" s="209"/>
      <c r="C50" s="209"/>
      <c r="D50" s="209">
        <f t="shared" si="2"/>
        <v>0</v>
      </c>
      <c r="E50" s="213"/>
    </row>
    <row r="51" spans="1:5">
      <c r="A51" s="219" t="s">
        <v>592</v>
      </c>
      <c r="B51" s="209"/>
      <c r="C51" s="209"/>
      <c r="D51" s="209">
        <f t="shared" si="2"/>
        <v>0</v>
      </c>
      <c r="E51" s="213"/>
    </row>
    <row r="52" spans="1:5">
      <c r="A52" s="219" t="s">
        <v>591</v>
      </c>
      <c r="B52" s="209"/>
      <c r="C52" s="209"/>
      <c r="D52" s="209">
        <f t="shared" si="2"/>
        <v>0</v>
      </c>
      <c r="E52" s="213"/>
    </row>
    <row r="53" spans="1:5">
      <c r="A53" s="219" t="s">
        <v>590</v>
      </c>
      <c r="B53" s="209"/>
      <c r="C53" s="209"/>
      <c r="D53" s="209">
        <f t="shared" si="2"/>
        <v>0</v>
      </c>
      <c r="E53" s="213"/>
    </row>
    <row r="54" spans="1:5">
      <c r="A54" s="219" t="s">
        <v>589</v>
      </c>
      <c r="B54" s="209"/>
      <c r="C54" s="209"/>
      <c r="D54" s="209">
        <f t="shared" si="2"/>
        <v>0</v>
      </c>
      <c r="E54" s="213"/>
    </row>
    <row r="55" spans="1:5">
      <c r="A55" s="219" t="s">
        <v>588</v>
      </c>
      <c r="B55" s="209"/>
      <c r="C55" s="209"/>
      <c r="D55" s="209">
        <f t="shared" si="2"/>
        <v>0</v>
      </c>
      <c r="E55" s="213"/>
    </row>
    <row r="56" spans="1:5">
      <c r="A56" s="218" t="s">
        <v>430</v>
      </c>
      <c r="B56" s="209"/>
      <c r="C56" s="209"/>
      <c r="D56" s="209">
        <f t="shared" si="2"/>
        <v>0</v>
      </c>
      <c r="E56" s="213"/>
    </row>
    <row r="57" spans="1:5">
      <c r="A57" s="218" t="s">
        <v>431</v>
      </c>
      <c r="B57" s="209"/>
      <c r="C57" s="209"/>
      <c r="D57" s="209">
        <f t="shared" si="2"/>
        <v>0</v>
      </c>
      <c r="E57" s="213"/>
    </row>
    <row r="58" spans="1:5">
      <c r="A58" s="322" t="s">
        <v>432</v>
      </c>
      <c r="B58" s="323">
        <f>SUM(B56:B57,B42,B35)</f>
        <v>378575924</v>
      </c>
      <c r="C58" s="323">
        <f>SUM(C56:C57,C42,C35)</f>
        <v>108494471</v>
      </c>
      <c r="D58" s="323">
        <f>SUM(D56:D57,D42,D35)</f>
        <v>267678040</v>
      </c>
      <c r="E58" s="213"/>
    </row>
    <row r="59" spans="1:5">
      <c r="A59" s="325" t="s">
        <v>593</v>
      </c>
      <c r="B59" s="324">
        <f t="shared" ref="B59:C63" si="4">SUM(B43,B36)</f>
        <v>220687591</v>
      </c>
      <c r="C59" s="324">
        <f t="shared" si="4"/>
        <v>89621326</v>
      </c>
      <c r="D59" s="324">
        <f t="shared" ref="D59:D90" si="5">B59-C59</f>
        <v>131066265</v>
      </c>
      <c r="E59" s="213"/>
    </row>
    <row r="60" spans="1:5">
      <c r="A60" s="325" t="s">
        <v>592</v>
      </c>
      <c r="B60" s="324">
        <f t="shared" si="4"/>
        <v>0</v>
      </c>
      <c r="C60" s="324">
        <f t="shared" si="4"/>
        <v>0</v>
      </c>
      <c r="D60" s="324">
        <f t="shared" si="5"/>
        <v>0</v>
      </c>
      <c r="E60" s="213"/>
    </row>
    <row r="61" spans="1:5">
      <c r="A61" s="325" t="s">
        <v>591</v>
      </c>
      <c r="B61" s="324">
        <f t="shared" si="4"/>
        <v>132816779</v>
      </c>
      <c r="C61" s="324">
        <f t="shared" si="4"/>
        <v>12483915</v>
      </c>
      <c r="D61" s="324">
        <f t="shared" si="5"/>
        <v>120332864</v>
      </c>
      <c r="E61" s="213"/>
    </row>
    <row r="62" spans="1:5">
      <c r="A62" s="325" t="s">
        <v>590</v>
      </c>
      <c r="B62" s="324">
        <f t="shared" si="4"/>
        <v>23181243</v>
      </c>
      <c r="C62" s="324">
        <f t="shared" si="4"/>
        <v>6902332</v>
      </c>
      <c r="D62" s="324">
        <f t="shared" si="5"/>
        <v>16278911</v>
      </c>
      <c r="E62" s="213"/>
    </row>
    <row r="63" spans="1:5">
      <c r="A63" s="325" t="s">
        <v>589</v>
      </c>
      <c r="B63" s="324">
        <f t="shared" si="4"/>
        <v>1890311</v>
      </c>
      <c r="C63" s="324">
        <f t="shared" si="4"/>
        <v>1890311</v>
      </c>
      <c r="D63" s="324">
        <f t="shared" si="5"/>
        <v>0</v>
      </c>
      <c r="E63" s="213"/>
    </row>
    <row r="64" spans="1:5">
      <c r="A64" s="325" t="s">
        <v>588</v>
      </c>
      <c r="B64" s="324">
        <f>SUM(B48,B41)</f>
        <v>0</v>
      </c>
      <c r="C64" s="324">
        <f>SUM(C48,C41)</f>
        <v>0</v>
      </c>
      <c r="D64" s="324">
        <f t="shared" si="5"/>
        <v>0</v>
      </c>
      <c r="E64" s="213"/>
    </row>
    <row r="65" spans="1:5">
      <c r="A65" s="218" t="s">
        <v>433</v>
      </c>
      <c r="B65" s="209"/>
      <c r="C65" s="209"/>
      <c r="D65" s="209">
        <f t="shared" si="5"/>
        <v>0</v>
      </c>
      <c r="E65" s="213"/>
    </row>
    <row r="66" spans="1:5">
      <c r="A66" s="218" t="s">
        <v>600</v>
      </c>
      <c r="B66" s="209"/>
      <c r="C66" s="209"/>
      <c r="D66" s="209">
        <f t="shared" si="5"/>
        <v>0</v>
      </c>
      <c r="E66" s="213"/>
    </row>
    <row r="67" spans="1:5">
      <c r="A67" s="218" t="s">
        <v>599</v>
      </c>
      <c r="B67" s="209"/>
      <c r="C67" s="209"/>
      <c r="D67" s="209">
        <f t="shared" si="5"/>
        <v>0</v>
      </c>
      <c r="E67" s="213"/>
    </row>
    <row r="68" spans="1:5">
      <c r="A68" s="218" t="s">
        <v>598</v>
      </c>
      <c r="B68" s="209"/>
      <c r="C68" s="209"/>
      <c r="D68" s="209">
        <f t="shared" si="5"/>
        <v>0</v>
      </c>
      <c r="E68" s="213"/>
    </row>
    <row r="69" spans="1:5">
      <c r="A69" s="218" t="s">
        <v>598</v>
      </c>
      <c r="B69" s="209"/>
      <c r="C69" s="209"/>
      <c r="D69" s="209">
        <f t="shared" si="5"/>
        <v>0</v>
      </c>
      <c r="E69" s="213"/>
    </row>
    <row r="70" spans="1:5">
      <c r="A70" s="218" t="s">
        <v>597</v>
      </c>
      <c r="B70" s="209"/>
      <c r="C70" s="209"/>
      <c r="D70" s="209">
        <f t="shared" si="5"/>
        <v>0</v>
      </c>
      <c r="E70" s="213"/>
    </row>
    <row r="71" spans="1:5">
      <c r="A71" s="218" t="s">
        <v>597</v>
      </c>
      <c r="B71" s="209"/>
      <c r="C71" s="209"/>
      <c r="D71" s="209">
        <f t="shared" si="5"/>
        <v>0</v>
      </c>
      <c r="E71" s="213"/>
    </row>
    <row r="72" spans="1:5">
      <c r="A72" s="218" t="s">
        <v>434</v>
      </c>
      <c r="B72" s="209"/>
      <c r="C72" s="209"/>
      <c r="D72" s="209">
        <f t="shared" si="5"/>
        <v>0</v>
      </c>
      <c r="E72" s="213"/>
    </row>
    <row r="73" spans="1:5">
      <c r="A73" s="218" t="s">
        <v>596</v>
      </c>
      <c r="B73" s="209"/>
      <c r="C73" s="209"/>
      <c r="D73" s="209">
        <f t="shared" si="5"/>
        <v>0</v>
      </c>
      <c r="E73" s="213"/>
    </row>
    <row r="74" spans="1:5">
      <c r="A74" s="218" t="s">
        <v>595</v>
      </c>
      <c r="B74" s="209"/>
      <c r="C74" s="209"/>
      <c r="D74" s="209">
        <f t="shared" si="5"/>
        <v>0</v>
      </c>
      <c r="E74" s="213"/>
    </row>
    <row r="75" spans="1:5">
      <c r="A75" s="218" t="s">
        <v>435</v>
      </c>
      <c r="B75" s="209"/>
      <c r="C75" s="209"/>
      <c r="D75" s="209">
        <f t="shared" si="5"/>
        <v>0</v>
      </c>
      <c r="E75" s="213"/>
    </row>
    <row r="76" spans="1:5">
      <c r="A76" s="217" t="s">
        <v>436</v>
      </c>
      <c r="B76" s="214">
        <f>SUM(B65,B72,B75)</f>
        <v>0</v>
      </c>
      <c r="C76" s="214"/>
      <c r="D76" s="214">
        <f t="shared" si="5"/>
        <v>0</v>
      </c>
      <c r="E76" s="213"/>
    </row>
    <row r="77" spans="1:5">
      <c r="A77" s="218" t="s">
        <v>437</v>
      </c>
      <c r="B77" s="209"/>
      <c r="C77" s="209"/>
      <c r="D77" s="209">
        <f t="shared" si="5"/>
        <v>0</v>
      </c>
      <c r="E77" s="213"/>
    </row>
    <row r="78" spans="1:5">
      <c r="A78" s="219" t="s">
        <v>593</v>
      </c>
      <c r="B78" s="209"/>
      <c r="C78" s="209"/>
      <c r="D78" s="209">
        <f t="shared" si="5"/>
        <v>0</v>
      </c>
      <c r="E78" s="213"/>
    </row>
    <row r="79" spans="1:5">
      <c r="A79" s="219" t="s">
        <v>592</v>
      </c>
      <c r="B79" s="209"/>
      <c r="C79" s="209"/>
      <c r="D79" s="209">
        <f t="shared" si="5"/>
        <v>0</v>
      </c>
      <c r="E79" s="213"/>
    </row>
    <row r="80" spans="1:5">
      <c r="A80" s="219" t="s">
        <v>591</v>
      </c>
      <c r="B80" s="209"/>
      <c r="C80" s="209"/>
      <c r="D80" s="209">
        <f t="shared" si="5"/>
        <v>0</v>
      </c>
      <c r="E80" s="213"/>
    </row>
    <row r="81" spans="1:5">
      <c r="A81" s="219" t="s">
        <v>590</v>
      </c>
      <c r="B81" s="209"/>
      <c r="C81" s="209"/>
      <c r="D81" s="209">
        <f t="shared" si="5"/>
        <v>0</v>
      </c>
      <c r="E81" s="213"/>
    </row>
    <row r="82" spans="1:5">
      <c r="A82" s="219" t="s">
        <v>589</v>
      </c>
      <c r="B82" s="209"/>
      <c r="C82" s="209"/>
      <c r="D82" s="209">
        <f t="shared" si="5"/>
        <v>0</v>
      </c>
      <c r="E82" s="213"/>
    </row>
    <row r="83" spans="1:5">
      <c r="A83" s="219" t="s">
        <v>588</v>
      </c>
      <c r="B83" s="209"/>
      <c r="C83" s="209"/>
      <c r="D83" s="209">
        <f t="shared" si="5"/>
        <v>0</v>
      </c>
      <c r="E83" s="213"/>
    </row>
    <row r="84" spans="1:5">
      <c r="A84" s="218" t="s">
        <v>438</v>
      </c>
      <c r="B84" s="209"/>
      <c r="C84" s="209"/>
      <c r="D84" s="209">
        <f t="shared" si="5"/>
        <v>0</v>
      </c>
      <c r="E84" s="213"/>
    </row>
    <row r="85" spans="1:5">
      <c r="A85" s="217" t="s">
        <v>594</v>
      </c>
      <c r="B85" s="214"/>
      <c r="C85" s="214"/>
      <c r="D85" s="209">
        <f t="shared" si="5"/>
        <v>0</v>
      </c>
      <c r="E85" s="213"/>
    </row>
    <row r="86" spans="1:5">
      <c r="A86" s="219" t="s">
        <v>593</v>
      </c>
      <c r="B86" s="214"/>
      <c r="C86" s="214"/>
      <c r="D86" s="209">
        <f t="shared" si="5"/>
        <v>0</v>
      </c>
      <c r="E86" s="213"/>
    </row>
    <row r="87" spans="1:5">
      <c r="A87" s="219" t="s">
        <v>592</v>
      </c>
      <c r="B87" s="214"/>
      <c r="C87" s="214"/>
      <c r="D87" s="209">
        <f t="shared" si="5"/>
        <v>0</v>
      </c>
      <c r="E87" s="213"/>
    </row>
    <row r="88" spans="1:5">
      <c r="A88" s="219" t="s">
        <v>591</v>
      </c>
      <c r="B88" s="214"/>
      <c r="C88" s="214"/>
      <c r="D88" s="209">
        <f t="shared" si="5"/>
        <v>0</v>
      </c>
      <c r="E88" s="213"/>
    </row>
    <row r="89" spans="1:5">
      <c r="A89" s="219" t="s">
        <v>590</v>
      </c>
      <c r="B89" s="214"/>
      <c r="C89" s="214"/>
      <c r="D89" s="209">
        <f t="shared" si="5"/>
        <v>0</v>
      </c>
      <c r="E89" s="213"/>
    </row>
    <row r="90" spans="1:5">
      <c r="A90" s="219" t="s">
        <v>589</v>
      </c>
      <c r="B90" s="214"/>
      <c r="C90" s="214"/>
      <c r="D90" s="209">
        <f t="shared" si="5"/>
        <v>0</v>
      </c>
      <c r="E90" s="213"/>
    </row>
    <row r="91" spans="1:5">
      <c r="A91" s="219" t="s">
        <v>588</v>
      </c>
      <c r="B91" s="214"/>
      <c r="C91" s="214"/>
      <c r="D91" s="209">
        <f t="shared" ref="D91:D101" si="6">B91-C91</f>
        <v>0</v>
      </c>
      <c r="E91" s="213"/>
    </row>
    <row r="92" spans="1:5">
      <c r="A92" s="217" t="s">
        <v>439</v>
      </c>
      <c r="B92" s="214">
        <f>SUM(B85,B76,B58,B28)</f>
        <v>381489815</v>
      </c>
      <c r="C92" s="214">
        <f>SUM(C85,C76,C58,C28)</f>
        <v>111408362</v>
      </c>
      <c r="D92" s="214">
        <f t="shared" si="6"/>
        <v>270081453</v>
      </c>
      <c r="E92" s="213"/>
    </row>
    <row r="93" spans="1:5">
      <c r="A93" s="217" t="s">
        <v>587</v>
      </c>
      <c r="B93" s="214"/>
      <c r="C93" s="214"/>
      <c r="D93" s="209">
        <f t="shared" si="6"/>
        <v>0</v>
      </c>
      <c r="E93" s="213"/>
    </row>
    <row r="94" spans="1:5">
      <c r="A94" s="219" t="s">
        <v>586</v>
      </c>
      <c r="B94" s="214"/>
      <c r="C94" s="214"/>
      <c r="D94" s="209">
        <f t="shared" si="6"/>
        <v>0</v>
      </c>
      <c r="E94" s="213"/>
    </row>
    <row r="95" spans="1:5">
      <c r="A95" s="217" t="s">
        <v>440</v>
      </c>
      <c r="B95" s="214"/>
      <c r="C95" s="214"/>
      <c r="D95" s="209">
        <f t="shared" si="6"/>
        <v>0</v>
      </c>
      <c r="E95" s="213"/>
    </row>
    <row r="96" spans="1:5">
      <c r="A96" s="217" t="s">
        <v>585</v>
      </c>
      <c r="B96" s="214"/>
      <c r="C96" s="214"/>
      <c r="D96" s="209">
        <f t="shared" si="6"/>
        <v>0</v>
      </c>
      <c r="E96" s="213"/>
    </row>
    <row r="97" spans="1:5">
      <c r="A97" s="218" t="s">
        <v>441</v>
      </c>
      <c r="B97" s="209"/>
      <c r="C97" s="209"/>
      <c r="D97" s="209">
        <f t="shared" si="6"/>
        <v>0</v>
      </c>
      <c r="E97" s="213"/>
    </row>
    <row r="98" spans="1:5">
      <c r="A98" s="218" t="s">
        <v>442</v>
      </c>
      <c r="B98" s="209">
        <v>210082</v>
      </c>
      <c r="C98" s="209"/>
      <c r="D98" s="209">
        <f>SUM(B98)</f>
        <v>210082</v>
      </c>
      <c r="E98" s="213"/>
    </row>
    <row r="99" spans="1:5">
      <c r="A99" s="218" t="s">
        <v>443</v>
      </c>
      <c r="B99" s="209">
        <v>42629597</v>
      </c>
      <c r="C99" s="209"/>
      <c r="D99" s="209">
        <f>SUM(B99)</f>
        <v>42629597</v>
      </c>
      <c r="E99" s="213"/>
    </row>
    <row r="100" spans="1:5">
      <c r="A100" s="218" t="s">
        <v>444</v>
      </c>
      <c r="B100" s="209"/>
      <c r="C100" s="209"/>
      <c r="D100" s="209">
        <f t="shared" si="6"/>
        <v>0</v>
      </c>
      <c r="E100" s="213"/>
    </row>
    <row r="101" spans="1:5">
      <c r="A101" s="218" t="s">
        <v>445</v>
      </c>
      <c r="B101" s="209"/>
      <c r="C101" s="209"/>
      <c r="D101" s="209">
        <f t="shared" si="6"/>
        <v>0</v>
      </c>
      <c r="E101" s="213"/>
    </row>
    <row r="102" spans="1:5">
      <c r="A102" s="217" t="s">
        <v>446</v>
      </c>
      <c r="B102" s="214">
        <f>SUM(B97:B101)</f>
        <v>42839679</v>
      </c>
      <c r="C102" s="214"/>
      <c r="D102" s="214">
        <f>SUM(B102:C102)</f>
        <v>42839679</v>
      </c>
      <c r="E102" s="213"/>
    </row>
    <row r="103" spans="1:5">
      <c r="A103" s="217" t="s">
        <v>584</v>
      </c>
      <c r="B103" s="214">
        <v>2686746</v>
      </c>
      <c r="C103" s="214"/>
      <c r="D103" s="214">
        <f t="shared" ref="D103:D165" si="7">SUM(B103:C103)</f>
        <v>2686746</v>
      </c>
      <c r="E103" s="213"/>
    </row>
    <row r="104" spans="1:5">
      <c r="A104" s="217" t="s">
        <v>447</v>
      </c>
      <c r="B104" s="214"/>
      <c r="C104" s="214"/>
      <c r="D104" s="214">
        <f t="shared" si="7"/>
        <v>0</v>
      </c>
      <c r="E104" s="213"/>
    </row>
    <row r="105" spans="1:5">
      <c r="A105" s="218" t="s">
        <v>448</v>
      </c>
      <c r="B105" s="209">
        <v>0</v>
      </c>
      <c r="C105" s="209"/>
      <c r="D105" s="214">
        <f t="shared" si="7"/>
        <v>0</v>
      </c>
      <c r="E105" s="213"/>
    </row>
    <row r="106" spans="1:5">
      <c r="A106" s="218" t="s">
        <v>449</v>
      </c>
      <c r="B106" s="209"/>
      <c r="C106" s="209"/>
      <c r="D106" s="214">
        <f t="shared" si="7"/>
        <v>0</v>
      </c>
      <c r="E106" s="213"/>
    </row>
    <row r="107" spans="1:5">
      <c r="A107" s="218" t="s">
        <v>450</v>
      </c>
      <c r="B107" s="209"/>
      <c r="C107" s="209"/>
      <c r="D107" s="214">
        <f t="shared" si="7"/>
        <v>0</v>
      </c>
      <c r="E107" s="213"/>
    </row>
    <row r="108" spans="1:5">
      <c r="A108" s="218" t="s">
        <v>451</v>
      </c>
      <c r="B108" s="209">
        <v>5000</v>
      </c>
      <c r="C108" s="209"/>
      <c r="D108" s="214">
        <f t="shared" si="7"/>
        <v>5000</v>
      </c>
      <c r="E108" s="213"/>
    </row>
    <row r="109" spans="1:5" ht="30">
      <c r="A109" s="218" t="s">
        <v>452</v>
      </c>
      <c r="B109" s="209"/>
      <c r="C109" s="209"/>
      <c r="D109" s="214">
        <f t="shared" si="7"/>
        <v>0</v>
      </c>
      <c r="E109" s="213"/>
    </row>
    <row r="110" spans="1:5" ht="30">
      <c r="A110" s="218" t="s">
        <v>453</v>
      </c>
      <c r="B110" s="209"/>
      <c r="C110" s="209"/>
      <c r="D110" s="214">
        <f t="shared" si="7"/>
        <v>0</v>
      </c>
      <c r="E110" s="213"/>
    </row>
    <row r="111" spans="1:5" ht="30">
      <c r="A111" s="218" t="s">
        <v>454</v>
      </c>
      <c r="B111" s="209"/>
      <c r="C111" s="209"/>
      <c r="D111" s="214">
        <f t="shared" si="7"/>
        <v>0</v>
      </c>
      <c r="E111" s="213"/>
    </row>
    <row r="112" spans="1:5">
      <c r="A112" s="217" t="s">
        <v>455</v>
      </c>
      <c r="B112" s="214">
        <f>SUM(B105:B111)</f>
        <v>5000</v>
      </c>
      <c r="C112" s="214"/>
      <c r="D112" s="214">
        <f t="shared" si="7"/>
        <v>5000</v>
      </c>
      <c r="E112" s="213"/>
    </row>
    <row r="113" spans="1:5">
      <c r="A113" s="217" t="s">
        <v>583</v>
      </c>
      <c r="B113" s="214">
        <v>2691746</v>
      </c>
      <c r="C113" s="214"/>
      <c r="D113" s="214">
        <f t="shared" si="7"/>
        <v>2691746</v>
      </c>
      <c r="E113" s="213"/>
    </row>
    <row r="114" spans="1:5">
      <c r="A114" s="217" t="s">
        <v>456</v>
      </c>
      <c r="B114" s="214">
        <v>14258344</v>
      </c>
      <c r="C114" s="214">
        <v>14254683</v>
      </c>
      <c r="D114" s="214">
        <f>SUM(B114-C114)</f>
        <v>3661</v>
      </c>
      <c r="E114" s="213"/>
    </row>
    <row r="115" spans="1:5">
      <c r="A115" s="218" t="s">
        <v>457</v>
      </c>
      <c r="B115" s="209"/>
      <c r="C115" s="209"/>
      <c r="D115" s="214">
        <f t="shared" si="7"/>
        <v>0</v>
      </c>
      <c r="E115" s="213"/>
    </row>
    <row r="116" spans="1:5">
      <c r="A116" s="218" t="s">
        <v>458</v>
      </c>
      <c r="B116" s="209"/>
      <c r="C116" s="209"/>
      <c r="D116" s="214">
        <f t="shared" si="7"/>
        <v>0</v>
      </c>
      <c r="E116" s="213"/>
    </row>
    <row r="117" spans="1:5">
      <c r="A117" s="218" t="s">
        <v>459</v>
      </c>
      <c r="B117" s="209"/>
      <c r="C117" s="209"/>
      <c r="D117" s="214">
        <f t="shared" si="7"/>
        <v>0</v>
      </c>
      <c r="E117" s="213"/>
    </row>
    <row r="118" spans="1:5">
      <c r="A118" s="217" t="s">
        <v>582</v>
      </c>
      <c r="B118" s="214"/>
      <c r="C118" s="214"/>
      <c r="D118" s="214">
        <f t="shared" si="7"/>
        <v>0</v>
      </c>
      <c r="E118" s="213"/>
    </row>
    <row r="119" spans="1:5" ht="15.75">
      <c r="A119" s="328" t="s">
        <v>460</v>
      </c>
      <c r="B119" s="215">
        <f>SUM(B118,B114,B113,B92,B96,B102)</f>
        <v>441279584</v>
      </c>
      <c r="C119" s="215">
        <f t="shared" ref="C119:D119" si="8">SUM(C118,C114,C113,C92,C96,C102)</f>
        <v>125663045</v>
      </c>
      <c r="D119" s="215">
        <f t="shared" si="8"/>
        <v>315616539</v>
      </c>
      <c r="E119" s="213"/>
    </row>
    <row r="120" spans="1:5">
      <c r="A120" s="327" t="s">
        <v>461</v>
      </c>
      <c r="B120" s="329"/>
      <c r="C120" s="329"/>
      <c r="D120" s="330">
        <f t="shared" si="7"/>
        <v>0</v>
      </c>
      <c r="E120" s="213"/>
    </row>
    <row r="121" spans="1:5">
      <c r="A121" s="218" t="s">
        <v>462</v>
      </c>
      <c r="B121" s="209">
        <v>582367000</v>
      </c>
      <c r="C121" s="209"/>
      <c r="D121" s="214">
        <f t="shared" si="7"/>
        <v>582367000</v>
      </c>
      <c r="E121" s="213"/>
    </row>
    <row r="122" spans="1:5">
      <c r="A122" s="218" t="s">
        <v>463</v>
      </c>
      <c r="B122" s="209"/>
      <c r="C122" s="209"/>
      <c r="D122" s="214">
        <f t="shared" si="7"/>
        <v>0</v>
      </c>
      <c r="E122" s="213"/>
    </row>
    <row r="123" spans="1:5">
      <c r="A123" s="218" t="s">
        <v>464</v>
      </c>
      <c r="B123" s="209">
        <v>2360278</v>
      </c>
      <c r="C123" s="209"/>
      <c r="D123" s="214">
        <f t="shared" si="7"/>
        <v>2360278</v>
      </c>
      <c r="E123" s="213"/>
    </row>
    <row r="124" spans="1:5">
      <c r="A124" s="218" t="s">
        <v>465</v>
      </c>
      <c r="B124" s="209">
        <v>-174179010</v>
      </c>
      <c r="C124" s="209"/>
      <c r="D124" s="214">
        <f t="shared" si="7"/>
        <v>-174179010</v>
      </c>
      <c r="E124" s="213"/>
    </row>
    <row r="125" spans="1:5">
      <c r="A125" s="218" t="s">
        <v>466</v>
      </c>
      <c r="B125" s="209"/>
      <c r="C125" s="209"/>
      <c r="D125" s="214">
        <f t="shared" si="7"/>
        <v>0</v>
      </c>
      <c r="E125" s="213"/>
    </row>
    <row r="126" spans="1:5">
      <c r="A126" s="218" t="s">
        <v>467</v>
      </c>
      <c r="B126" s="209">
        <v>-37101686</v>
      </c>
      <c r="C126" s="209"/>
      <c r="D126" s="214">
        <f t="shared" si="7"/>
        <v>-37101686</v>
      </c>
      <c r="E126" s="213"/>
    </row>
    <row r="127" spans="1:5">
      <c r="A127" s="217" t="s">
        <v>581</v>
      </c>
      <c r="B127" s="214">
        <f>SUM(B121:B126)</f>
        <v>373446582</v>
      </c>
      <c r="C127" s="214"/>
      <c r="D127" s="214">
        <f t="shared" si="7"/>
        <v>373446582</v>
      </c>
      <c r="E127" s="213"/>
    </row>
    <row r="128" spans="1:5">
      <c r="A128" s="217" t="s">
        <v>468</v>
      </c>
      <c r="B128" s="214">
        <v>1781580</v>
      </c>
      <c r="C128" s="214"/>
      <c r="D128" s="214">
        <f t="shared" si="7"/>
        <v>1781580</v>
      </c>
      <c r="E128" s="213"/>
    </row>
    <row r="129" spans="1:5">
      <c r="A129" s="217" t="s">
        <v>469</v>
      </c>
      <c r="B129" s="214">
        <v>614390</v>
      </c>
      <c r="C129" s="214"/>
      <c r="D129" s="214">
        <f t="shared" si="7"/>
        <v>614390</v>
      </c>
      <c r="E129" s="213"/>
    </row>
    <row r="130" spans="1:5">
      <c r="A130" s="218" t="s">
        <v>470</v>
      </c>
      <c r="B130" s="209">
        <v>614390</v>
      </c>
      <c r="C130" s="209"/>
      <c r="D130" s="214">
        <f t="shared" si="7"/>
        <v>614390</v>
      </c>
      <c r="E130" s="213"/>
    </row>
    <row r="131" spans="1:5">
      <c r="A131" s="218" t="s">
        <v>471</v>
      </c>
      <c r="B131" s="209"/>
      <c r="C131" s="209"/>
      <c r="D131" s="214">
        <f t="shared" si="7"/>
        <v>0</v>
      </c>
      <c r="E131" s="213"/>
    </row>
    <row r="132" spans="1:5">
      <c r="A132" s="218" t="s">
        <v>472</v>
      </c>
      <c r="B132" s="209"/>
      <c r="C132" s="209"/>
      <c r="D132" s="214">
        <f t="shared" si="7"/>
        <v>0</v>
      </c>
      <c r="E132" s="213"/>
    </row>
    <row r="133" spans="1:5">
      <c r="A133" s="218" t="s">
        <v>473</v>
      </c>
      <c r="B133" s="209"/>
      <c r="C133" s="209"/>
      <c r="D133" s="214">
        <f t="shared" si="7"/>
        <v>0</v>
      </c>
      <c r="E133" s="213"/>
    </row>
    <row r="134" spans="1:5" ht="30">
      <c r="A134" s="218" t="s">
        <v>474</v>
      </c>
      <c r="B134" s="209"/>
      <c r="C134" s="209"/>
      <c r="D134" s="214">
        <f t="shared" si="7"/>
        <v>0</v>
      </c>
      <c r="E134" s="213"/>
    </row>
    <row r="135" spans="1:5" ht="30">
      <c r="A135" s="218" t="s">
        <v>475</v>
      </c>
      <c r="B135" s="209"/>
      <c r="C135" s="209"/>
      <c r="D135" s="214">
        <f t="shared" si="7"/>
        <v>0</v>
      </c>
      <c r="E135" s="213"/>
    </row>
    <row r="136" spans="1:5" ht="30">
      <c r="A136" s="218" t="s">
        <v>476</v>
      </c>
      <c r="B136" s="209"/>
      <c r="C136" s="209"/>
      <c r="D136" s="214">
        <f t="shared" si="7"/>
        <v>0</v>
      </c>
      <c r="E136" s="213"/>
    </row>
    <row r="137" spans="1:5" ht="30">
      <c r="A137" s="218" t="s">
        <v>580</v>
      </c>
      <c r="B137" s="209">
        <v>182612</v>
      </c>
      <c r="C137" s="209"/>
      <c r="D137" s="214">
        <f t="shared" si="7"/>
        <v>182612</v>
      </c>
      <c r="E137" s="213"/>
    </row>
    <row r="138" spans="1:5">
      <c r="A138" s="217" t="s">
        <v>477</v>
      </c>
      <c r="B138" s="214">
        <f>SUM(B128,B129,B137)</f>
        <v>2578582</v>
      </c>
      <c r="C138" s="214"/>
      <c r="D138" s="214">
        <f t="shared" si="7"/>
        <v>2578582</v>
      </c>
      <c r="E138" s="213"/>
    </row>
    <row r="139" spans="1:5">
      <c r="A139" s="217" t="s">
        <v>478</v>
      </c>
      <c r="B139" s="214"/>
      <c r="C139" s="214"/>
      <c r="D139" s="214">
        <f t="shared" si="7"/>
        <v>0</v>
      </c>
      <c r="E139" s="213"/>
    </row>
    <row r="140" spans="1:5">
      <c r="A140" s="218" t="s">
        <v>687</v>
      </c>
      <c r="B140" s="209">
        <v>104463177</v>
      </c>
      <c r="C140" s="209"/>
      <c r="D140" s="214">
        <f t="shared" si="7"/>
        <v>104463177</v>
      </c>
      <c r="E140" s="213"/>
    </row>
    <row r="141" spans="1:5">
      <c r="A141" s="218" t="s">
        <v>688</v>
      </c>
      <c r="B141" s="209"/>
      <c r="C141" s="209"/>
      <c r="D141" s="214">
        <f t="shared" si="7"/>
        <v>0</v>
      </c>
      <c r="E141" s="213"/>
    </row>
    <row r="142" spans="1:5">
      <c r="A142" s="218" t="s">
        <v>689</v>
      </c>
      <c r="B142" s="209"/>
      <c r="C142" s="209"/>
      <c r="D142" s="214">
        <f t="shared" si="7"/>
        <v>0</v>
      </c>
      <c r="E142" s="213"/>
    </row>
    <row r="143" spans="1:5">
      <c r="A143" s="217" t="s">
        <v>690</v>
      </c>
      <c r="B143" s="214">
        <f>SUM(B140:B142)</f>
        <v>104463177</v>
      </c>
      <c r="C143" s="214"/>
      <c r="D143" s="214">
        <f t="shared" si="7"/>
        <v>104463177</v>
      </c>
      <c r="E143" s="213"/>
    </row>
    <row r="144" spans="1:5" ht="15.75">
      <c r="A144" s="216" t="s">
        <v>579</v>
      </c>
      <c r="B144" s="215">
        <f>SUM(B143,B139,B138,B127)</f>
        <v>480488341</v>
      </c>
      <c r="C144" s="215">
        <f t="shared" ref="C144:D144" si="9">SUM(C143,C139,C138,C127)</f>
        <v>0</v>
      </c>
      <c r="D144" s="215">
        <f t="shared" si="9"/>
        <v>480488341</v>
      </c>
      <c r="E144" s="213"/>
    </row>
    <row r="145" spans="1:5">
      <c r="A145" s="212" t="s">
        <v>578</v>
      </c>
      <c r="B145" s="212"/>
      <c r="C145" s="212"/>
      <c r="D145" s="214">
        <f t="shared" si="7"/>
        <v>0</v>
      </c>
      <c r="E145" s="213"/>
    </row>
    <row r="146" spans="1:5">
      <c r="A146" s="212"/>
      <c r="B146" s="212"/>
      <c r="C146" s="212"/>
      <c r="D146" s="214">
        <f t="shared" si="7"/>
        <v>0</v>
      </c>
      <c r="E146" s="213"/>
    </row>
    <row r="147" spans="1:5">
      <c r="A147" s="212"/>
      <c r="B147" s="212"/>
      <c r="C147" s="212"/>
      <c r="D147" s="214">
        <f t="shared" si="7"/>
        <v>0</v>
      </c>
      <c r="E147" s="213"/>
    </row>
    <row r="148" spans="1:5">
      <c r="A148" s="212"/>
      <c r="B148" s="212"/>
      <c r="C148" s="212"/>
      <c r="D148" s="214">
        <f t="shared" si="7"/>
        <v>0</v>
      </c>
      <c r="E148" s="213"/>
    </row>
    <row r="149" spans="1:5">
      <c r="A149" s="212" t="s">
        <v>577</v>
      </c>
      <c r="B149" s="212"/>
      <c r="C149" s="212"/>
      <c r="D149" s="214">
        <f t="shared" si="7"/>
        <v>0</v>
      </c>
      <c r="E149" s="213"/>
    </row>
    <row r="150" spans="1:5">
      <c r="A150" s="212"/>
      <c r="B150" s="212"/>
      <c r="C150" s="212"/>
      <c r="D150" s="214">
        <f t="shared" si="7"/>
        <v>0</v>
      </c>
      <c r="E150" s="213"/>
    </row>
    <row r="151" spans="1:5">
      <c r="A151" s="212"/>
      <c r="B151" s="212"/>
      <c r="C151" s="212"/>
      <c r="D151" s="214">
        <f t="shared" si="7"/>
        <v>0</v>
      </c>
      <c r="E151" s="213"/>
    </row>
    <row r="152" spans="1:5">
      <c r="A152" s="212"/>
      <c r="B152" s="212"/>
      <c r="C152" s="212"/>
      <c r="D152" s="214">
        <f t="shared" si="7"/>
        <v>0</v>
      </c>
      <c r="E152" s="213"/>
    </row>
    <row r="153" spans="1:5">
      <c r="A153" s="212" t="s">
        <v>576</v>
      </c>
      <c r="B153" s="212"/>
      <c r="C153" s="212"/>
      <c r="D153" s="214">
        <f t="shared" si="7"/>
        <v>0</v>
      </c>
      <c r="E153" s="213"/>
    </row>
    <row r="154" spans="1:5">
      <c r="A154" s="212"/>
      <c r="B154" s="212"/>
      <c r="C154" s="212"/>
      <c r="D154" s="214">
        <f t="shared" si="7"/>
        <v>0</v>
      </c>
      <c r="E154" s="213"/>
    </row>
    <row r="155" spans="1:5">
      <c r="A155" s="212"/>
      <c r="B155" s="212"/>
      <c r="C155" s="212"/>
      <c r="D155" s="214">
        <f t="shared" si="7"/>
        <v>0</v>
      </c>
      <c r="E155" s="213"/>
    </row>
    <row r="156" spans="1:5">
      <c r="A156" s="212"/>
      <c r="B156" s="212"/>
      <c r="C156" s="212"/>
      <c r="D156" s="214">
        <f t="shared" si="7"/>
        <v>0</v>
      </c>
      <c r="E156" s="213"/>
    </row>
    <row r="157" spans="1:5">
      <c r="A157" s="212" t="s">
        <v>575</v>
      </c>
      <c r="B157" s="212"/>
      <c r="C157" s="212"/>
      <c r="D157" s="214">
        <f t="shared" si="7"/>
        <v>0</v>
      </c>
      <c r="E157" s="213"/>
    </row>
    <row r="158" spans="1:5">
      <c r="A158" s="212"/>
      <c r="B158" s="212"/>
      <c r="C158" s="212"/>
      <c r="D158" s="214">
        <f t="shared" si="7"/>
        <v>0</v>
      </c>
      <c r="E158" s="213"/>
    </row>
    <row r="159" spans="1:5">
      <c r="A159" s="212"/>
      <c r="B159" s="212"/>
      <c r="C159" s="212"/>
      <c r="D159" s="214">
        <f t="shared" si="7"/>
        <v>0</v>
      </c>
      <c r="E159" s="213"/>
    </row>
    <row r="160" spans="1:5">
      <c r="A160" s="212"/>
      <c r="B160" s="212"/>
      <c r="C160" s="212"/>
      <c r="D160" s="214">
        <f t="shared" si="7"/>
        <v>0</v>
      </c>
      <c r="E160" s="213"/>
    </row>
    <row r="161" spans="1:5">
      <c r="A161" s="212" t="s">
        <v>574</v>
      </c>
      <c r="B161" s="212"/>
      <c r="C161" s="212"/>
      <c r="D161" s="214">
        <f t="shared" si="7"/>
        <v>0</v>
      </c>
      <c r="E161" s="213"/>
    </row>
    <row r="162" spans="1:5">
      <c r="A162" s="212"/>
      <c r="B162" s="212"/>
      <c r="C162" s="212"/>
      <c r="D162" s="214">
        <f t="shared" si="7"/>
        <v>0</v>
      </c>
      <c r="E162" s="213"/>
    </row>
    <row r="163" spans="1:5">
      <c r="A163" s="212"/>
      <c r="B163" s="212"/>
      <c r="C163" s="212"/>
      <c r="D163" s="214">
        <f t="shared" si="7"/>
        <v>0</v>
      </c>
      <c r="E163" s="213"/>
    </row>
    <row r="164" spans="1:5">
      <c r="A164" s="212"/>
      <c r="B164" s="212"/>
      <c r="C164" s="212"/>
      <c r="D164" s="214">
        <f t="shared" si="7"/>
        <v>0</v>
      </c>
      <c r="E164" s="213"/>
    </row>
    <row r="165" spans="1:5">
      <c r="A165" s="212" t="s">
        <v>573</v>
      </c>
      <c r="B165" s="212"/>
      <c r="C165" s="212"/>
      <c r="D165" s="214">
        <f t="shared" si="7"/>
        <v>0</v>
      </c>
      <c r="E165" s="213"/>
    </row>
    <row r="166" spans="1:5">
      <c r="A166" s="212"/>
      <c r="B166" s="210"/>
      <c r="C166" s="210"/>
      <c r="D166" s="214">
        <f t="shared" ref="D166:D174" si="10">SUM(B166:C166)</f>
        <v>0</v>
      </c>
    </row>
    <row r="167" spans="1:5">
      <c r="A167" s="212"/>
      <c r="B167" s="210"/>
      <c r="C167" s="210"/>
      <c r="D167" s="214">
        <f t="shared" si="10"/>
        <v>0</v>
      </c>
    </row>
    <row r="168" spans="1:5">
      <c r="A168" s="212"/>
      <c r="B168" s="210"/>
      <c r="C168" s="210"/>
      <c r="D168" s="214">
        <f t="shared" si="10"/>
        <v>0</v>
      </c>
    </row>
    <row r="169" spans="1:5" ht="30">
      <c r="A169" s="211" t="s">
        <v>572</v>
      </c>
      <c r="B169" s="210"/>
      <c r="C169" s="210"/>
      <c r="D169" s="214">
        <f t="shared" si="10"/>
        <v>0</v>
      </c>
    </row>
    <row r="170" spans="1:5">
      <c r="A170" s="210"/>
      <c r="B170" s="210"/>
      <c r="C170" s="210"/>
      <c r="D170" s="214">
        <f t="shared" si="10"/>
        <v>0</v>
      </c>
    </row>
    <row r="171" spans="1:5">
      <c r="A171" s="210"/>
      <c r="B171" s="210"/>
      <c r="C171" s="210"/>
      <c r="D171" s="214">
        <f t="shared" si="10"/>
        <v>0</v>
      </c>
    </row>
    <row r="172" spans="1:5">
      <c r="A172" s="210"/>
      <c r="B172" s="210"/>
      <c r="C172" s="210"/>
      <c r="D172" s="214">
        <f t="shared" si="10"/>
        <v>0</v>
      </c>
    </row>
    <row r="173" spans="1:5">
      <c r="A173" s="210"/>
      <c r="B173" s="210"/>
      <c r="C173" s="210"/>
      <c r="D173" s="214">
        <f t="shared" si="10"/>
        <v>0</v>
      </c>
    </row>
    <row r="174" spans="1:5">
      <c r="A174" s="210"/>
      <c r="B174" s="210"/>
      <c r="C174" s="210"/>
      <c r="D174" s="214">
        <f t="shared" si="10"/>
        <v>0</v>
      </c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65" fitToHeight="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K18"/>
  <sheetViews>
    <sheetView workbookViewId="0">
      <selection activeCell="P8" sqref="P8"/>
    </sheetView>
  </sheetViews>
  <sheetFormatPr defaultRowHeight="12.75"/>
  <cols>
    <col min="1" max="1" width="46" customWidth="1"/>
    <col min="2" max="2" width="9.42578125" customWidth="1"/>
    <col min="6" max="6" width="9.85546875" customWidth="1"/>
    <col min="10" max="10" width="11.5703125" customWidth="1"/>
    <col min="11" max="11" width="12.28515625" customWidth="1"/>
  </cols>
  <sheetData>
    <row r="1" spans="1:11">
      <c r="A1" s="464" t="s">
        <v>770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1">
      <c r="A2" s="464"/>
      <c r="B2" s="464"/>
      <c r="C2" s="464"/>
      <c r="D2" s="464"/>
      <c r="E2" s="464"/>
      <c r="F2" s="464"/>
      <c r="G2" s="464"/>
      <c r="H2" s="464"/>
      <c r="I2" s="464"/>
      <c r="J2" s="464"/>
      <c r="K2" s="464"/>
    </row>
    <row r="4" spans="1:11" ht="18" customHeight="1">
      <c r="A4" s="401" t="s">
        <v>739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</row>
    <row r="5" spans="1:11" ht="25.5" customHeight="1">
      <c r="A5" s="403" t="s">
        <v>51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</row>
    <row r="7" spans="1:11" ht="15">
      <c r="A7" s="57" t="s">
        <v>52</v>
      </c>
      <c r="K7" t="s">
        <v>750</v>
      </c>
    </row>
    <row r="8" spans="1:11" ht="72">
      <c r="A8" s="58" t="s">
        <v>53</v>
      </c>
      <c r="B8" s="59" t="s">
        <v>54</v>
      </c>
      <c r="C8" s="59" t="s">
        <v>55</v>
      </c>
      <c r="D8" s="59" t="s">
        <v>667</v>
      </c>
      <c r="E8" s="59" t="s">
        <v>668</v>
      </c>
      <c r="F8" s="59" t="s">
        <v>676</v>
      </c>
      <c r="G8" s="59" t="s">
        <v>56</v>
      </c>
      <c r="H8" s="59" t="s">
        <v>669</v>
      </c>
      <c r="I8" s="59" t="s">
        <v>677</v>
      </c>
      <c r="J8" s="59" t="s">
        <v>678</v>
      </c>
      <c r="K8" s="60" t="s">
        <v>57</v>
      </c>
    </row>
    <row r="9" spans="1:11" ht="15">
      <c r="A9" s="61"/>
      <c r="B9" s="61"/>
      <c r="C9" s="62"/>
      <c r="D9" s="62"/>
      <c r="E9" s="62"/>
      <c r="F9" s="62"/>
      <c r="G9" s="62"/>
      <c r="H9" s="62"/>
      <c r="I9" s="62"/>
      <c r="J9" s="62"/>
      <c r="K9" s="62"/>
    </row>
    <row r="10" spans="1:11">
      <c r="A10" s="63" t="s">
        <v>58</v>
      </c>
      <c r="B10" s="63"/>
      <c r="C10" s="64"/>
      <c r="D10" s="64"/>
      <c r="E10" s="64"/>
      <c r="F10" s="64"/>
      <c r="G10" s="64"/>
      <c r="H10" s="64"/>
      <c r="I10" s="64"/>
      <c r="J10" s="64"/>
      <c r="K10" s="64">
        <v>0</v>
      </c>
    </row>
    <row r="11" spans="1:11" ht="15">
      <c r="A11" s="61"/>
      <c r="B11" s="61"/>
      <c r="C11" s="62"/>
      <c r="D11" s="62"/>
      <c r="E11" s="62"/>
      <c r="F11" s="62"/>
      <c r="G11" s="62"/>
      <c r="H11" s="62"/>
      <c r="I11" s="62"/>
      <c r="J11" s="62"/>
      <c r="K11" s="62"/>
    </row>
    <row r="12" spans="1:11">
      <c r="A12" s="63" t="s">
        <v>62</v>
      </c>
      <c r="B12" s="63"/>
      <c r="C12" s="64"/>
      <c r="D12" s="64"/>
      <c r="E12" s="64"/>
      <c r="F12" s="64"/>
      <c r="G12" s="64"/>
      <c r="H12" s="64"/>
      <c r="I12" s="64"/>
      <c r="J12" s="64"/>
      <c r="K12" s="64">
        <v>0</v>
      </c>
    </row>
    <row r="13" spans="1:11" ht="15">
      <c r="A13" s="61"/>
      <c r="B13" s="61"/>
      <c r="C13" s="62"/>
      <c r="D13" s="62"/>
      <c r="E13" s="62"/>
      <c r="F13" s="62"/>
      <c r="G13" s="62"/>
      <c r="H13" s="62"/>
      <c r="I13" s="62"/>
      <c r="J13" s="62"/>
      <c r="K13" s="62"/>
    </row>
    <row r="14" spans="1:11">
      <c r="A14" s="63" t="s">
        <v>59</v>
      </c>
      <c r="B14" s="63"/>
      <c r="C14" s="64"/>
      <c r="D14" s="64"/>
      <c r="E14" s="64"/>
      <c r="F14" s="64"/>
      <c r="G14" s="64"/>
      <c r="H14" s="64"/>
      <c r="I14" s="64"/>
      <c r="J14" s="64"/>
      <c r="K14" s="64">
        <v>0</v>
      </c>
    </row>
    <row r="15" spans="1:11" ht="15">
      <c r="A15" s="61"/>
      <c r="B15" s="61"/>
      <c r="C15" s="62"/>
      <c r="D15" s="62"/>
      <c r="E15" s="62"/>
      <c r="F15" s="62"/>
      <c r="G15" s="62"/>
      <c r="H15" s="62"/>
      <c r="I15" s="62"/>
      <c r="J15" s="62"/>
      <c r="K15" s="62"/>
    </row>
    <row r="16" spans="1:11">
      <c r="A16" s="63" t="s">
        <v>60</v>
      </c>
      <c r="B16" s="63"/>
      <c r="C16" s="64"/>
      <c r="D16" s="64"/>
      <c r="E16" s="64"/>
      <c r="F16" s="64"/>
      <c r="G16" s="64"/>
      <c r="H16" s="64"/>
      <c r="I16" s="64"/>
      <c r="J16" s="64"/>
      <c r="K16" s="64">
        <v>0</v>
      </c>
    </row>
    <row r="17" spans="1:11">
      <c r="A17" s="63"/>
      <c r="B17" s="63"/>
      <c r="C17" s="64"/>
      <c r="D17" s="64"/>
      <c r="E17" s="64"/>
      <c r="F17" s="64"/>
      <c r="G17" s="64"/>
      <c r="H17" s="64"/>
      <c r="I17" s="64"/>
      <c r="J17" s="64"/>
      <c r="K17" s="64"/>
    </row>
    <row r="18" spans="1:11" ht="16.5">
      <c r="A18" s="65" t="s">
        <v>61</v>
      </c>
      <c r="B18" s="61"/>
      <c r="C18" s="66"/>
      <c r="D18" s="66"/>
      <c r="E18" s="66"/>
      <c r="F18" s="66"/>
      <c r="G18" s="66"/>
      <c r="H18" s="66"/>
      <c r="I18" s="66"/>
      <c r="J18" s="66"/>
      <c r="K18" s="66">
        <v>0</v>
      </c>
    </row>
  </sheetData>
  <mergeCells count="3">
    <mergeCell ref="A4:K4"/>
    <mergeCell ref="A5:K5"/>
    <mergeCell ref="A1:K2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19"/>
  <sheetViews>
    <sheetView workbookViewId="0">
      <selection sqref="A1:K1"/>
    </sheetView>
  </sheetViews>
  <sheetFormatPr defaultRowHeight="12.75"/>
  <cols>
    <col min="7" max="7" width="10.28515625" customWidth="1"/>
  </cols>
  <sheetData>
    <row r="1" spans="1:11">
      <c r="A1" s="453" t="s">
        <v>769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>
      <c r="A2" s="44"/>
    </row>
    <row r="3" spans="1:11">
      <c r="B3" s="44" t="s">
        <v>739</v>
      </c>
      <c r="C3" s="43"/>
      <c r="D3" s="43"/>
    </row>
    <row r="4" spans="1:11">
      <c r="C4" s="43"/>
      <c r="D4" s="43"/>
    </row>
    <row r="5" spans="1:11">
      <c r="C5" s="43" t="s">
        <v>418</v>
      </c>
    </row>
    <row r="7" spans="1:11">
      <c r="I7" t="s">
        <v>42</v>
      </c>
    </row>
    <row r="8" spans="1:11" ht="13.5" thickBot="1"/>
    <row r="9" spans="1:11">
      <c r="A9" s="45"/>
      <c r="B9" s="46"/>
      <c r="C9" s="46"/>
      <c r="D9" s="46"/>
      <c r="E9" s="47"/>
      <c r="F9" s="48"/>
      <c r="G9" s="48" t="s">
        <v>43</v>
      </c>
      <c r="H9" s="47" t="s">
        <v>568</v>
      </c>
    </row>
    <row r="10" spans="1:11">
      <c r="A10" s="49" t="s">
        <v>44</v>
      </c>
      <c r="B10" s="50"/>
      <c r="C10" s="4"/>
      <c r="D10" s="4"/>
      <c r="E10" s="51"/>
      <c r="F10" s="10" t="s">
        <v>45</v>
      </c>
      <c r="G10" s="10" t="s">
        <v>46</v>
      </c>
      <c r="H10" s="52" t="s">
        <v>47</v>
      </c>
    </row>
    <row r="11" spans="1:11" ht="13.5" thickBot="1">
      <c r="A11" s="53"/>
      <c r="B11" s="54"/>
      <c r="C11" s="54"/>
      <c r="D11" s="54"/>
      <c r="E11" s="55"/>
      <c r="F11" s="27"/>
      <c r="G11" s="27" t="s">
        <v>48</v>
      </c>
      <c r="H11" s="55"/>
    </row>
    <row r="12" spans="1:11">
      <c r="A12" s="45"/>
      <c r="B12" s="46"/>
      <c r="C12" s="46"/>
      <c r="D12" s="46"/>
      <c r="E12" s="47"/>
      <c r="F12" s="10"/>
      <c r="G12" s="10"/>
      <c r="H12" s="51"/>
    </row>
    <row r="13" spans="1:11" ht="13.5" thickBot="1">
      <c r="A13" s="53" t="s">
        <v>49</v>
      </c>
      <c r="B13" s="54"/>
      <c r="C13" s="54"/>
      <c r="D13" s="54"/>
      <c r="E13" s="55"/>
      <c r="F13" s="337"/>
      <c r="G13" s="337"/>
      <c r="H13" s="338"/>
    </row>
    <row r="14" spans="1:11">
      <c r="A14" s="49"/>
      <c r="B14" s="4"/>
      <c r="C14" s="4"/>
      <c r="D14" s="4"/>
      <c r="E14" s="51"/>
      <c r="F14" s="4"/>
      <c r="G14" s="10"/>
      <c r="H14" s="51"/>
    </row>
    <row r="15" spans="1:11" ht="13.5" thickBot="1">
      <c r="A15" s="49" t="s">
        <v>50</v>
      </c>
      <c r="B15" s="4"/>
      <c r="C15" s="4"/>
      <c r="D15" s="4"/>
      <c r="E15" s="51"/>
      <c r="F15" s="4"/>
      <c r="G15" s="10"/>
      <c r="H15" s="51">
        <v>7482857</v>
      </c>
    </row>
    <row r="16" spans="1:11">
      <c r="A16" s="45"/>
      <c r="B16" s="46"/>
      <c r="C16" s="46"/>
      <c r="D16" s="46"/>
      <c r="E16" s="47"/>
      <c r="F16" s="46"/>
      <c r="G16" s="48"/>
      <c r="H16" s="47"/>
    </row>
    <row r="17" spans="1:8" ht="13.5" thickBot="1">
      <c r="A17" s="53" t="s">
        <v>569</v>
      </c>
      <c r="B17" s="54"/>
      <c r="C17" s="54"/>
      <c r="D17" s="54"/>
      <c r="E17" s="55"/>
      <c r="F17" s="54">
        <v>786445</v>
      </c>
      <c r="G17" s="27"/>
      <c r="H17" s="55">
        <v>786445</v>
      </c>
    </row>
    <row r="18" spans="1:8">
      <c r="A18" s="45"/>
      <c r="B18" s="46"/>
      <c r="C18" s="46"/>
      <c r="D18" s="46"/>
      <c r="E18" s="47"/>
      <c r="F18" s="46"/>
      <c r="G18" s="48"/>
      <c r="H18" s="47"/>
    </row>
    <row r="19" spans="1:8" ht="13.5" thickBot="1">
      <c r="A19" s="53" t="s">
        <v>570</v>
      </c>
      <c r="B19" s="54"/>
      <c r="C19" s="54"/>
      <c r="D19" s="54"/>
      <c r="E19" s="55"/>
      <c r="F19" s="54">
        <v>0</v>
      </c>
      <c r="G19" s="27"/>
      <c r="H19" s="55">
        <v>0</v>
      </c>
    </row>
  </sheetData>
  <mergeCells count="1">
    <mergeCell ref="A1:K1"/>
  </mergeCells>
  <phoneticPr fontId="8" type="noConversion"/>
  <pageMargins left="0.75" right="0.75" top="1" bottom="1" header="0.5" footer="0.5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N33"/>
  <sheetViews>
    <sheetView topLeftCell="C1" workbookViewId="0">
      <selection activeCell="N4" sqref="N4"/>
    </sheetView>
  </sheetViews>
  <sheetFormatPr defaultRowHeight="12.75"/>
  <cols>
    <col min="10" max="10" width="10.5703125" customWidth="1"/>
    <col min="11" max="11" width="10.140625" customWidth="1"/>
    <col min="12" max="12" width="11.7109375" customWidth="1"/>
    <col min="13" max="13" width="11.85546875" customWidth="1"/>
    <col min="14" max="14" width="13.140625" customWidth="1"/>
  </cols>
  <sheetData>
    <row r="1" spans="1:14">
      <c r="A1" s="44">
        <f>'1.melléklet'!A2</f>
        <v>0</v>
      </c>
      <c r="C1" s="457" t="s">
        <v>768</v>
      </c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>
      <c r="B2" s="405" t="s">
        <v>739</v>
      </c>
      <c r="C2" s="406"/>
      <c r="D2" s="406"/>
      <c r="E2" s="406"/>
      <c r="F2" s="406"/>
      <c r="G2" s="406"/>
      <c r="H2" s="406"/>
      <c r="I2" s="406"/>
      <c r="J2" s="406"/>
    </row>
    <row r="3" spans="1:14" ht="22.5" customHeight="1">
      <c r="B3" s="407"/>
      <c r="C3" s="407"/>
      <c r="D3" s="407"/>
      <c r="E3" s="407"/>
      <c r="F3" s="407"/>
      <c r="G3" s="407"/>
      <c r="H3" s="407"/>
      <c r="I3" s="407"/>
      <c r="J3" s="407"/>
    </row>
    <row r="4" spans="1:14" ht="21.75" customHeight="1">
      <c r="A4" s="44" t="s">
        <v>70</v>
      </c>
    </row>
    <row r="5" spans="1:14" ht="19.5" customHeight="1">
      <c r="A5" s="44" t="s">
        <v>680</v>
      </c>
      <c r="B5" s="78"/>
      <c r="C5" s="44"/>
    </row>
    <row r="8" spans="1:14" ht="13.5" thickBot="1"/>
    <row r="9" spans="1:14" ht="13.5" thickBot="1">
      <c r="A9" s="45"/>
      <c r="B9" s="46"/>
      <c r="C9" s="46"/>
      <c r="D9" s="46"/>
      <c r="E9" s="46"/>
      <c r="F9" s="47"/>
      <c r="G9" s="82" t="s">
        <v>77</v>
      </c>
      <c r="H9" s="82"/>
      <c r="I9" s="82"/>
      <c r="J9" s="82"/>
      <c r="K9" s="82"/>
      <c r="L9" s="82"/>
      <c r="M9" s="82"/>
      <c r="N9" s="83"/>
    </row>
    <row r="10" spans="1:14" ht="13.5" thickBot="1">
      <c r="A10" s="53"/>
      <c r="B10" s="54"/>
      <c r="C10" s="54"/>
      <c r="D10" s="54"/>
      <c r="E10" s="54"/>
      <c r="F10" s="55"/>
      <c r="G10" s="80" t="s">
        <v>81</v>
      </c>
      <c r="H10" s="81"/>
      <c r="I10" s="80" t="s">
        <v>670</v>
      </c>
      <c r="J10" s="79"/>
      <c r="K10" s="106" t="s">
        <v>679</v>
      </c>
      <c r="L10" s="79"/>
      <c r="M10" s="106" t="s">
        <v>691</v>
      </c>
      <c r="N10" s="79"/>
    </row>
    <row r="11" spans="1:14">
      <c r="A11" s="93" t="s">
        <v>71</v>
      </c>
      <c r="B11" s="94"/>
      <c r="C11" s="94"/>
      <c r="D11" s="94"/>
      <c r="E11" s="94"/>
      <c r="F11" s="94"/>
      <c r="G11" s="103"/>
      <c r="H11" s="95"/>
      <c r="I11" s="103"/>
      <c r="J11" s="95"/>
      <c r="K11" s="103"/>
      <c r="L11" s="95"/>
      <c r="M11" s="94"/>
      <c r="N11" s="95"/>
    </row>
    <row r="12" spans="1:14">
      <c r="A12" s="96" t="s">
        <v>65</v>
      </c>
      <c r="B12" s="97"/>
      <c r="C12" s="97"/>
      <c r="D12" s="97"/>
      <c r="E12" s="97"/>
      <c r="F12" s="97"/>
      <c r="G12" s="104"/>
      <c r="H12" s="98"/>
      <c r="I12" s="104"/>
      <c r="J12" s="98"/>
      <c r="K12" s="104"/>
      <c r="L12" s="98"/>
      <c r="M12" s="97"/>
      <c r="N12" s="98"/>
    </row>
    <row r="13" spans="1:14">
      <c r="A13" s="96" t="s">
        <v>66</v>
      </c>
      <c r="B13" s="97"/>
      <c r="C13" s="97"/>
      <c r="D13" s="97"/>
      <c r="E13" s="97"/>
      <c r="F13" s="97"/>
      <c r="G13" s="104"/>
      <c r="H13" s="98"/>
      <c r="I13" s="104"/>
      <c r="J13" s="98"/>
      <c r="K13" s="104"/>
      <c r="L13" s="98"/>
      <c r="M13" s="97"/>
      <c r="N13" s="98"/>
    </row>
    <row r="14" spans="1:14">
      <c r="A14" s="99" t="s">
        <v>72</v>
      </c>
      <c r="B14" s="97"/>
      <c r="C14" s="97"/>
      <c r="D14" s="97"/>
      <c r="E14" s="97"/>
      <c r="F14" s="97"/>
      <c r="G14" s="104"/>
      <c r="H14" s="98"/>
      <c r="I14" s="104"/>
      <c r="J14" s="98"/>
      <c r="K14" s="104"/>
      <c r="L14" s="98"/>
      <c r="M14" s="97"/>
      <c r="N14" s="98"/>
    </row>
    <row r="15" spans="1:14">
      <c r="A15" s="96" t="s">
        <v>73</v>
      </c>
      <c r="B15" s="97"/>
      <c r="C15" s="97"/>
      <c r="D15" s="97"/>
      <c r="E15" s="97"/>
      <c r="F15" s="97"/>
      <c r="G15" s="104"/>
      <c r="H15" s="98"/>
      <c r="I15" s="104"/>
      <c r="J15" s="98"/>
      <c r="K15" s="104"/>
      <c r="L15" s="98"/>
      <c r="M15" s="97"/>
      <c r="N15" s="98"/>
    </row>
    <row r="16" spans="1:14">
      <c r="A16" s="96" t="s">
        <v>67</v>
      </c>
      <c r="B16" s="97"/>
      <c r="C16" s="97"/>
      <c r="D16" s="97"/>
      <c r="E16" s="97"/>
      <c r="F16" s="97"/>
      <c r="G16" s="104"/>
      <c r="H16" s="98"/>
      <c r="I16" s="104"/>
      <c r="J16" s="98"/>
      <c r="K16" s="104"/>
      <c r="L16" s="98"/>
      <c r="M16" s="97"/>
      <c r="N16" s="98"/>
    </row>
    <row r="17" spans="1:14">
      <c r="A17" s="96" t="s">
        <v>74</v>
      </c>
      <c r="B17" s="97"/>
      <c r="C17" s="97"/>
      <c r="D17" s="97"/>
      <c r="E17" s="97"/>
      <c r="F17" s="97"/>
      <c r="G17" s="104"/>
      <c r="H17" s="98"/>
      <c r="I17" s="104"/>
      <c r="J17" s="98"/>
      <c r="K17" s="104"/>
      <c r="L17" s="98"/>
      <c r="M17" s="97"/>
      <c r="N17" s="98"/>
    </row>
    <row r="18" spans="1:14">
      <c r="A18" s="96" t="s">
        <v>68</v>
      </c>
      <c r="B18" s="97"/>
      <c r="C18" s="97"/>
      <c r="D18" s="97"/>
      <c r="E18" s="97"/>
      <c r="F18" s="97"/>
      <c r="G18" s="104"/>
      <c r="H18" s="98"/>
      <c r="I18" s="104"/>
      <c r="J18" s="98"/>
      <c r="K18" s="104"/>
      <c r="L18" s="98"/>
      <c r="M18" s="97"/>
      <c r="N18" s="98"/>
    </row>
    <row r="19" spans="1:14">
      <c r="A19" s="99" t="s">
        <v>75</v>
      </c>
      <c r="B19" s="97"/>
      <c r="C19" s="97"/>
      <c r="D19" s="97"/>
      <c r="E19" s="97"/>
      <c r="F19" s="97"/>
      <c r="G19" s="104"/>
      <c r="H19" s="98"/>
      <c r="I19" s="104"/>
      <c r="J19" s="98"/>
      <c r="K19" s="104"/>
      <c r="L19" s="98"/>
      <c r="M19" s="97"/>
      <c r="N19" s="98"/>
    </row>
    <row r="20" spans="1:14" ht="13.5" thickBot="1">
      <c r="A20" s="100" t="s">
        <v>76</v>
      </c>
      <c r="B20" s="101"/>
      <c r="C20" s="101"/>
      <c r="D20" s="101"/>
      <c r="E20" s="101"/>
      <c r="F20" s="101"/>
      <c r="G20" s="105"/>
      <c r="H20" s="102"/>
      <c r="I20" s="105"/>
      <c r="J20" s="102"/>
      <c r="K20" s="105"/>
      <c r="L20" s="102"/>
      <c r="M20" s="101"/>
      <c r="N20" s="102"/>
    </row>
    <row r="22" spans="1:14" ht="13.5" thickBot="1"/>
    <row r="23" spans="1:14" ht="13.5" thickBot="1">
      <c r="A23" s="45"/>
      <c r="B23" s="46"/>
      <c r="C23" s="46"/>
      <c r="D23" s="46"/>
      <c r="E23" s="46"/>
      <c r="F23" s="46"/>
      <c r="G23" s="46"/>
      <c r="H23" s="46"/>
      <c r="I23" s="47"/>
      <c r="J23" s="82"/>
      <c r="K23" s="82" t="s">
        <v>80</v>
      </c>
      <c r="L23" s="82"/>
      <c r="M23" s="47"/>
    </row>
    <row r="24" spans="1:14" ht="13.5" thickBot="1">
      <c r="A24" s="53"/>
      <c r="B24" s="54"/>
      <c r="C24" s="54"/>
      <c r="D24" s="54"/>
      <c r="E24" s="54"/>
      <c r="F24" s="54"/>
      <c r="G24" s="54"/>
      <c r="H24" s="54"/>
      <c r="I24" s="55"/>
      <c r="J24" s="109" t="s">
        <v>670</v>
      </c>
      <c r="K24" s="109" t="s">
        <v>679</v>
      </c>
      <c r="L24" s="110" t="s">
        <v>692</v>
      </c>
      <c r="M24" s="110" t="s">
        <v>738</v>
      </c>
    </row>
    <row r="25" spans="1:14" ht="15" customHeight="1">
      <c r="A25" s="84" t="s">
        <v>78</v>
      </c>
      <c r="B25" s="85"/>
      <c r="C25" s="85"/>
      <c r="D25" s="85"/>
      <c r="E25" s="85"/>
      <c r="F25" s="85"/>
      <c r="G25" s="85"/>
      <c r="H25" s="85"/>
      <c r="I25" s="86"/>
      <c r="J25" s="278">
        <v>5285372</v>
      </c>
      <c r="K25" s="278">
        <v>5500000</v>
      </c>
      <c r="L25" s="278">
        <v>6000000</v>
      </c>
      <c r="M25" s="278">
        <v>6200000</v>
      </c>
    </row>
    <row r="26" spans="1:14" ht="15" customHeight="1">
      <c r="A26" s="111" t="s">
        <v>79</v>
      </c>
      <c r="B26" s="112"/>
      <c r="C26" s="112"/>
      <c r="D26" s="112"/>
      <c r="E26" s="112"/>
      <c r="F26" s="112"/>
      <c r="G26" s="112"/>
      <c r="H26" s="112"/>
      <c r="I26" s="113"/>
      <c r="J26" s="279"/>
      <c r="K26" s="279"/>
      <c r="L26" s="279"/>
      <c r="M26" s="280"/>
    </row>
    <row r="27" spans="1:14" ht="15" customHeight="1">
      <c r="A27" s="114" t="s">
        <v>82</v>
      </c>
      <c r="B27" s="115"/>
      <c r="C27" s="115"/>
      <c r="D27" s="115"/>
      <c r="E27" s="115"/>
      <c r="F27" s="115"/>
      <c r="G27" s="115"/>
      <c r="H27" s="115"/>
      <c r="I27" s="116"/>
      <c r="J27" s="281"/>
      <c r="K27" s="281"/>
      <c r="L27" s="281"/>
      <c r="M27" s="282"/>
    </row>
    <row r="28" spans="1:14" ht="15" customHeight="1">
      <c r="A28" s="89" t="s">
        <v>83</v>
      </c>
      <c r="B28" s="87"/>
      <c r="C28" s="87"/>
      <c r="D28" s="87"/>
      <c r="E28" s="87"/>
      <c r="F28" s="87"/>
      <c r="G28" s="87"/>
      <c r="H28" s="87"/>
      <c r="I28" s="88"/>
      <c r="J28" s="283">
        <v>1000</v>
      </c>
      <c r="K28" s="283">
        <v>1000</v>
      </c>
      <c r="L28" s="283">
        <v>1000</v>
      </c>
      <c r="M28" s="284">
        <v>1000</v>
      </c>
    </row>
    <row r="29" spans="1:14" ht="15" customHeight="1">
      <c r="A29" s="117" t="s">
        <v>84</v>
      </c>
      <c r="B29" s="112"/>
      <c r="C29" s="112"/>
      <c r="D29" s="112"/>
      <c r="E29" s="112"/>
      <c r="F29" s="112"/>
      <c r="G29" s="112"/>
      <c r="H29" s="112"/>
      <c r="I29" s="113"/>
      <c r="J29" s="279"/>
      <c r="K29" s="279"/>
      <c r="L29" s="279"/>
      <c r="M29" s="280"/>
    </row>
    <row r="30" spans="1:14" ht="15" customHeight="1">
      <c r="A30" s="118" t="s">
        <v>85</v>
      </c>
      <c r="B30" s="115"/>
      <c r="C30" s="115"/>
      <c r="D30" s="115"/>
      <c r="E30" s="115"/>
      <c r="F30" s="115"/>
      <c r="G30" s="115"/>
      <c r="H30" s="115"/>
      <c r="I30" s="116"/>
      <c r="J30" s="281">
        <v>1878000</v>
      </c>
      <c r="K30" s="281">
        <v>4500000</v>
      </c>
      <c r="L30" s="281">
        <v>5000000</v>
      </c>
      <c r="M30" s="282">
        <v>5500000</v>
      </c>
    </row>
    <row r="31" spans="1:14" ht="15" customHeight="1">
      <c r="A31" s="89" t="s">
        <v>86</v>
      </c>
      <c r="B31" s="87"/>
      <c r="C31" s="87"/>
      <c r="D31" s="87"/>
      <c r="E31" s="87"/>
      <c r="F31" s="87"/>
      <c r="G31" s="87"/>
      <c r="H31" s="87"/>
      <c r="I31" s="88"/>
      <c r="J31" s="283"/>
      <c r="K31" s="283"/>
      <c r="L31" s="283"/>
      <c r="M31" s="284"/>
    </row>
    <row r="32" spans="1:14" ht="15" customHeight="1" thickBot="1">
      <c r="A32" s="90" t="s">
        <v>87</v>
      </c>
      <c r="B32" s="91"/>
      <c r="C32" s="91"/>
      <c r="D32" s="91"/>
      <c r="E32" s="91"/>
      <c r="F32" s="91"/>
      <c r="G32" s="91"/>
      <c r="H32" s="91"/>
      <c r="I32" s="92"/>
      <c r="J32" s="285"/>
      <c r="K32" s="285"/>
      <c r="L32" s="285"/>
      <c r="M32" s="286"/>
    </row>
    <row r="33" spans="1:13" ht="18.75" customHeight="1" thickBot="1">
      <c r="A33" s="119" t="s">
        <v>69</v>
      </c>
      <c r="B33" s="67"/>
      <c r="C33" s="67"/>
      <c r="D33" s="67"/>
      <c r="E33" s="67"/>
      <c r="F33" s="67"/>
      <c r="G33" s="67"/>
      <c r="H33" s="67"/>
      <c r="I33" s="79"/>
      <c r="J33" s="287">
        <f>SUM(J25:J32)</f>
        <v>7164372</v>
      </c>
      <c r="K33" s="287">
        <f>SUM(K25:K32)</f>
        <v>10001000</v>
      </c>
      <c r="L33" s="287">
        <f>SUM(L25:L32)</f>
        <v>11001000</v>
      </c>
      <c r="M33" s="288">
        <f>SUM(M25:M32)</f>
        <v>11701000</v>
      </c>
    </row>
  </sheetData>
  <mergeCells count="2">
    <mergeCell ref="B2:J3"/>
    <mergeCell ref="C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26"/>
  <sheetViews>
    <sheetView workbookViewId="0">
      <selection activeCell="M4" sqref="M4"/>
    </sheetView>
  </sheetViews>
  <sheetFormatPr defaultRowHeight="12.75"/>
  <cols>
    <col min="1" max="1" width="59.140625" customWidth="1"/>
    <col min="2" max="2" width="8" customWidth="1"/>
    <col min="3" max="3" width="11.7109375" customWidth="1"/>
    <col min="4" max="4" width="11.140625" customWidth="1"/>
    <col min="5" max="5" width="11.85546875" customWidth="1"/>
    <col min="6" max="6" width="10.140625" bestFit="1" customWidth="1"/>
    <col min="7" max="8" width="11.140625" bestFit="1" customWidth="1"/>
    <col min="9" max="9" width="8.85546875" customWidth="1"/>
    <col min="10" max="10" width="9.7109375" customWidth="1"/>
    <col min="11" max="11" width="9.5703125" customWidth="1"/>
    <col min="12" max="12" width="11" customWidth="1"/>
    <col min="13" max="14" width="11.140625" bestFit="1" customWidth="1"/>
  </cols>
  <sheetData>
    <row r="1" spans="1:14">
      <c r="A1" s="457" t="s">
        <v>767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>
      <c r="A2" s="44">
        <f>'1.melléklet'!A2</f>
        <v>0</v>
      </c>
      <c r="I2" s="56"/>
      <c r="J2" s="56"/>
      <c r="K2" s="56"/>
    </row>
    <row r="3" spans="1:14" ht="20.100000000000001" customHeight="1">
      <c r="A3" s="405" t="s">
        <v>733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9"/>
      <c r="M3" s="179"/>
      <c r="N3" s="172"/>
    </row>
    <row r="4" spans="1:14" ht="20.100000000000001" customHeight="1">
      <c r="A4" s="410" t="s">
        <v>681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9"/>
      <c r="M4" s="179"/>
      <c r="N4" s="172"/>
    </row>
    <row r="5" spans="1:14" ht="15" customHeight="1">
      <c r="A5" s="120"/>
    </row>
    <row r="6" spans="1:14" ht="18.75" customHeight="1">
      <c r="A6" s="57" t="s">
        <v>52</v>
      </c>
    </row>
    <row r="7" spans="1:14" ht="18.75" customHeight="1">
      <c r="A7" s="72"/>
      <c r="B7" s="97"/>
      <c r="C7" s="411" t="s">
        <v>88</v>
      </c>
      <c r="D7" s="412"/>
      <c r="E7" s="413"/>
      <c r="F7" s="414" t="s">
        <v>89</v>
      </c>
      <c r="G7" s="412"/>
      <c r="H7" s="413"/>
      <c r="I7" s="414" t="s">
        <v>410</v>
      </c>
      <c r="J7" s="412"/>
      <c r="K7" s="413"/>
      <c r="L7" s="171" t="s">
        <v>412</v>
      </c>
      <c r="M7" s="97"/>
      <c r="N7" s="173"/>
    </row>
    <row r="8" spans="1:14" ht="39.75" customHeight="1">
      <c r="A8" s="68" t="s">
        <v>63</v>
      </c>
      <c r="B8" s="69" t="s">
        <v>64</v>
      </c>
      <c r="C8" s="146" t="s">
        <v>409</v>
      </c>
      <c r="D8" s="146" t="s">
        <v>415</v>
      </c>
      <c r="E8" s="146" t="s">
        <v>417</v>
      </c>
      <c r="F8" s="146" t="s">
        <v>409</v>
      </c>
      <c r="G8" s="146" t="s">
        <v>415</v>
      </c>
      <c r="H8" s="146" t="s">
        <v>417</v>
      </c>
      <c r="I8" s="146" t="s">
        <v>411</v>
      </c>
      <c r="J8" s="146" t="s">
        <v>415</v>
      </c>
      <c r="K8" s="146" t="s">
        <v>417</v>
      </c>
      <c r="L8" s="147" t="s">
        <v>409</v>
      </c>
      <c r="M8" s="146" t="s">
        <v>415</v>
      </c>
      <c r="N8" s="147" t="s">
        <v>417</v>
      </c>
    </row>
    <row r="9" spans="1:14" ht="20.100000000000001" customHeight="1">
      <c r="A9" s="121" t="s">
        <v>90</v>
      </c>
      <c r="B9" s="122" t="s">
        <v>91</v>
      </c>
      <c r="C9" s="289">
        <v>4376052</v>
      </c>
      <c r="D9" s="289">
        <v>8096505</v>
      </c>
      <c r="E9" s="289">
        <v>8096505</v>
      </c>
      <c r="F9" s="289"/>
      <c r="G9" s="289"/>
      <c r="H9" s="289"/>
      <c r="I9" s="289"/>
      <c r="J9" s="289"/>
      <c r="K9" s="289"/>
      <c r="L9" s="289">
        <v>4376052</v>
      </c>
      <c r="M9" s="289">
        <v>8096505</v>
      </c>
      <c r="N9" s="290">
        <f t="shared" ref="N9:N14" si="0">SUM(E9,H9,K9)</f>
        <v>8096505</v>
      </c>
    </row>
    <row r="10" spans="1:14" ht="20.100000000000001" customHeight="1">
      <c r="A10" s="121" t="s">
        <v>92</v>
      </c>
      <c r="B10" s="123" t="s">
        <v>93</v>
      </c>
      <c r="C10" s="289"/>
      <c r="D10" s="289"/>
      <c r="E10" s="289"/>
      <c r="F10" s="289"/>
      <c r="G10" s="289"/>
      <c r="H10" s="289"/>
      <c r="I10" s="289"/>
      <c r="J10" s="289"/>
      <c r="K10" s="289"/>
      <c r="L10" s="290"/>
      <c r="M10" s="290"/>
      <c r="N10" s="290">
        <f t="shared" si="0"/>
        <v>0</v>
      </c>
    </row>
    <row r="11" spans="1:14" ht="20.100000000000001" customHeight="1">
      <c r="A11" s="121" t="s">
        <v>731</v>
      </c>
      <c r="B11" s="123" t="s">
        <v>94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90"/>
      <c r="M11" s="289"/>
      <c r="N11" s="290">
        <f t="shared" si="0"/>
        <v>0</v>
      </c>
    </row>
    <row r="12" spans="1:14" ht="20.100000000000001" customHeight="1">
      <c r="A12" s="124" t="s">
        <v>95</v>
      </c>
      <c r="B12" s="123" t="s">
        <v>96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90"/>
      <c r="M12" s="290"/>
      <c r="N12" s="290">
        <f t="shared" si="0"/>
        <v>0</v>
      </c>
    </row>
    <row r="13" spans="1:14" ht="20.100000000000001" customHeight="1">
      <c r="A13" s="124" t="s">
        <v>97</v>
      </c>
      <c r="B13" s="123" t="s">
        <v>98</v>
      </c>
      <c r="C13" s="289"/>
      <c r="D13" s="289"/>
      <c r="E13" s="289"/>
      <c r="F13" s="289"/>
      <c r="G13" s="289"/>
      <c r="H13" s="289"/>
      <c r="I13" s="289"/>
      <c r="J13" s="289"/>
      <c r="K13" s="289"/>
      <c r="L13" s="290"/>
      <c r="M13" s="290"/>
      <c r="N13" s="290">
        <f t="shared" si="0"/>
        <v>0</v>
      </c>
    </row>
    <row r="14" spans="1:14" ht="20.100000000000001" customHeight="1">
      <c r="A14" s="124" t="s">
        <v>99</v>
      </c>
      <c r="B14" s="123" t="s">
        <v>100</v>
      </c>
      <c r="C14" s="289"/>
      <c r="D14" s="289"/>
      <c r="E14" s="289"/>
      <c r="F14" s="289"/>
      <c r="G14" s="289"/>
      <c r="H14" s="289"/>
      <c r="I14" s="289"/>
      <c r="J14" s="289"/>
      <c r="K14" s="289"/>
      <c r="L14" s="290"/>
      <c r="M14" s="290"/>
      <c r="N14" s="290">
        <f t="shared" si="0"/>
        <v>0</v>
      </c>
    </row>
    <row r="15" spans="1:14" ht="20.100000000000001" customHeight="1">
      <c r="A15" s="124" t="s">
        <v>101</v>
      </c>
      <c r="B15" s="123" t="s">
        <v>102</v>
      </c>
      <c r="C15" s="289">
        <v>249150</v>
      </c>
      <c r="D15" s="289">
        <v>330594</v>
      </c>
      <c r="E15" s="289">
        <v>330594</v>
      </c>
      <c r="F15" s="289"/>
      <c r="G15" s="289"/>
      <c r="H15" s="289"/>
      <c r="I15" s="289"/>
      <c r="J15" s="289"/>
      <c r="K15" s="289"/>
      <c r="L15" s="290">
        <f>SUM(C15,F15,I15)</f>
        <v>249150</v>
      </c>
      <c r="M15" s="290">
        <f>SUM(D15,G15,J15)</f>
        <v>330594</v>
      </c>
      <c r="N15" s="290">
        <f>SUM(E15,H15,K15)</f>
        <v>330594</v>
      </c>
    </row>
    <row r="16" spans="1:14" ht="20.100000000000001" customHeight="1">
      <c r="A16" s="124" t="s">
        <v>103</v>
      </c>
      <c r="B16" s="123" t="s">
        <v>104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90"/>
      <c r="M16" s="290"/>
      <c r="N16" s="290"/>
    </row>
    <row r="17" spans="1:14" ht="20.100000000000001" customHeight="1">
      <c r="A17" s="71" t="s">
        <v>105</v>
      </c>
      <c r="B17" s="123" t="s">
        <v>106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90"/>
      <c r="M17" s="290"/>
      <c r="N17" s="290"/>
    </row>
    <row r="18" spans="1:14" ht="20.100000000000001" customHeight="1">
      <c r="A18" s="71" t="s">
        <v>107</v>
      </c>
      <c r="B18" s="123" t="s">
        <v>108</v>
      </c>
      <c r="C18" s="289"/>
      <c r="D18" s="289"/>
      <c r="E18" s="289"/>
      <c r="F18" s="289"/>
      <c r="G18" s="289"/>
      <c r="H18" s="289"/>
      <c r="I18" s="289"/>
      <c r="J18" s="289"/>
      <c r="K18" s="289"/>
      <c r="L18" s="290"/>
      <c r="M18" s="290"/>
      <c r="N18" s="290"/>
    </row>
    <row r="19" spans="1:14" ht="20.100000000000001" customHeight="1">
      <c r="A19" s="71" t="s">
        <v>109</v>
      </c>
      <c r="B19" s="123" t="s">
        <v>110</v>
      </c>
      <c r="C19" s="289"/>
      <c r="D19" s="289"/>
      <c r="E19" s="289"/>
      <c r="F19" s="289"/>
      <c r="G19" s="289"/>
      <c r="H19" s="289"/>
      <c r="I19" s="289"/>
      <c r="J19" s="289"/>
      <c r="K19" s="289"/>
      <c r="L19" s="290"/>
      <c r="M19" s="290"/>
      <c r="N19" s="290"/>
    </row>
    <row r="20" spans="1:14" ht="20.100000000000001" customHeight="1">
      <c r="A20" s="71" t="s">
        <v>111</v>
      </c>
      <c r="B20" s="123" t="s">
        <v>112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90"/>
      <c r="M20" s="290"/>
      <c r="N20" s="290"/>
    </row>
    <row r="21" spans="1:14" ht="20.100000000000001" customHeight="1">
      <c r="A21" s="71" t="s">
        <v>113</v>
      </c>
      <c r="B21" s="123" t="s">
        <v>114</v>
      </c>
      <c r="C21" s="289"/>
      <c r="D21" s="289"/>
      <c r="E21" s="289"/>
      <c r="F21" s="289"/>
      <c r="G21" s="289"/>
      <c r="H21" s="289"/>
      <c r="I21" s="289"/>
      <c r="J21" s="289"/>
      <c r="K21" s="289"/>
      <c r="L21" s="290">
        <f>SUM(C21,F21,I21)</f>
        <v>0</v>
      </c>
      <c r="M21" s="290">
        <f>SUM(D21,G21,J21)</f>
        <v>0</v>
      </c>
      <c r="N21" s="290">
        <f>SUM(E21,H21,K21)</f>
        <v>0</v>
      </c>
    </row>
    <row r="22" spans="1:14" ht="20.100000000000001" customHeight="1">
      <c r="A22" s="125" t="s">
        <v>115</v>
      </c>
      <c r="B22" s="126" t="s">
        <v>116</v>
      </c>
      <c r="C22" s="289">
        <f>SUM(C9:C21)</f>
        <v>4625202</v>
      </c>
      <c r="D22" s="289">
        <f>SUM(D9:D21)</f>
        <v>8427099</v>
      </c>
      <c r="E22" s="289">
        <f>SUM(E9:E21)</f>
        <v>8427099</v>
      </c>
      <c r="F22" s="289"/>
      <c r="G22" s="289"/>
      <c r="H22" s="289"/>
      <c r="I22" s="289"/>
      <c r="J22" s="289"/>
      <c r="K22" s="289"/>
      <c r="L22" s="290">
        <f t="shared" ref="L22:M24" si="1">SUM(C22,F22,I22)</f>
        <v>4625202</v>
      </c>
      <c r="M22" s="290">
        <f t="shared" si="1"/>
        <v>8427099</v>
      </c>
      <c r="N22" s="290">
        <f>SUM(N9:N21)</f>
        <v>8427099</v>
      </c>
    </row>
    <row r="23" spans="1:14" ht="20.100000000000001" customHeight="1">
      <c r="A23" s="71" t="s">
        <v>117</v>
      </c>
      <c r="B23" s="123" t="s">
        <v>118</v>
      </c>
      <c r="C23" s="289">
        <v>4094064</v>
      </c>
      <c r="D23" s="289">
        <v>4044638</v>
      </c>
      <c r="E23" s="289">
        <v>4044638</v>
      </c>
      <c r="F23" s="289"/>
      <c r="G23" s="289"/>
      <c r="H23" s="289"/>
      <c r="I23" s="289"/>
      <c r="J23" s="289"/>
      <c r="K23" s="289"/>
      <c r="L23" s="290">
        <f t="shared" si="1"/>
        <v>4094064</v>
      </c>
      <c r="M23" s="290">
        <f t="shared" si="1"/>
        <v>4044638</v>
      </c>
      <c r="N23" s="290">
        <f>SUM(E23,H23,K23)</f>
        <v>4044638</v>
      </c>
    </row>
    <row r="24" spans="1:14" ht="24.75" customHeight="1">
      <c r="A24" s="71" t="s">
        <v>119</v>
      </c>
      <c r="B24" s="123" t="s">
        <v>120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90">
        <f t="shared" si="1"/>
        <v>0</v>
      </c>
      <c r="M24" s="290">
        <f t="shared" si="1"/>
        <v>0</v>
      </c>
      <c r="N24" s="290">
        <f>SUM(E24,H24,K24)</f>
        <v>0</v>
      </c>
    </row>
    <row r="25" spans="1:14" ht="20.100000000000001" customHeight="1">
      <c r="A25" s="127" t="s">
        <v>121</v>
      </c>
      <c r="B25" s="123" t="s">
        <v>122</v>
      </c>
      <c r="C25" s="289">
        <v>800000</v>
      </c>
      <c r="D25" s="289">
        <v>336880</v>
      </c>
      <c r="E25" s="289">
        <v>311880</v>
      </c>
      <c r="F25" s="289"/>
      <c r="G25" s="289"/>
      <c r="H25" s="289"/>
      <c r="I25" s="289"/>
      <c r="J25" s="289"/>
      <c r="K25" s="289"/>
      <c r="L25" s="290">
        <f t="shared" ref="L25:M28" si="2">SUM(C25,F25,I25)</f>
        <v>800000</v>
      </c>
      <c r="M25" s="290">
        <f t="shared" si="2"/>
        <v>336880</v>
      </c>
      <c r="N25" s="290">
        <f t="shared" ref="N25:N30" si="3">SUM(E25,H25,K25)</f>
        <v>311880</v>
      </c>
    </row>
    <row r="26" spans="1:14" ht="20.100000000000001" customHeight="1">
      <c r="A26" s="75" t="s">
        <v>123</v>
      </c>
      <c r="B26" s="126" t="s">
        <v>124</v>
      </c>
      <c r="C26" s="289">
        <f>SUM(C23:C25)</f>
        <v>4894064</v>
      </c>
      <c r="D26" s="289">
        <f t="shared" ref="D26:H26" si="4">SUM(D23:D25)</f>
        <v>4381518</v>
      </c>
      <c r="E26" s="289">
        <f t="shared" si="4"/>
        <v>4356518</v>
      </c>
      <c r="F26" s="289">
        <f t="shared" si="4"/>
        <v>0</v>
      </c>
      <c r="G26" s="289">
        <f t="shared" si="4"/>
        <v>0</v>
      </c>
      <c r="H26" s="289">
        <f t="shared" si="4"/>
        <v>0</v>
      </c>
      <c r="I26" s="289"/>
      <c r="J26" s="289"/>
      <c r="K26" s="289"/>
      <c r="L26" s="290">
        <f t="shared" si="2"/>
        <v>4894064</v>
      </c>
      <c r="M26" s="290">
        <f t="shared" si="2"/>
        <v>4381518</v>
      </c>
      <c r="N26" s="290">
        <f t="shared" si="3"/>
        <v>4356518</v>
      </c>
    </row>
    <row r="27" spans="1:14" ht="20.100000000000001" customHeight="1">
      <c r="A27" s="128" t="s">
        <v>125</v>
      </c>
      <c r="B27" s="129" t="s">
        <v>23</v>
      </c>
      <c r="C27" s="291">
        <f>SUM(C26,C22)</f>
        <v>9519266</v>
      </c>
      <c r="D27" s="291">
        <f>SUM(D26,D22)</f>
        <v>12808617</v>
      </c>
      <c r="E27" s="291">
        <f>SUM(E26,E22)</f>
        <v>12783617</v>
      </c>
      <c r="F27" s="291">
        <f t="shared" ref="F27:H27" si="5">SUM(F26,F22)</f>
        <v>0</v>
      </c>
      <c r="G27" s="291">
        <f t="shared" si="5"/>
        <v>0</v>
      </c>
      <c r="H27" s="291">
        <f t="shared" si="5"/>
        <v>0</v>
      </c>
      <c r="I27" s="291"/>
      <c r="J27" s="291"/>
      <c r="K27" s="291"/>
      <c r="L27" s="292">
        <f t="shared" si="2"/>
        <v>9519266</v>
      </c>
      <c r="M27" s="292">
        <f t="shared" si="2"/>
        <v>12808617</v>
      </c>
      <c r="N27" s="292">
        <f t="shared" si="3"/>
        <v>12783617</v>
      </c>
    </row>
    <row r="28" spans="1:14" ht="25.5" customHeight="1">
      <c r="A28" s="77" t="s">
        <v>126</v>
      </c>
      <c r="B28" s="129" t="s">
        <v>25</v>
      </c>
      <c r="C28" s="291">
        <v>1893181</v>
      </c>
      <c r="D28" s="291">
        <v>2230842</v>
      </c>
      <c r="E28" s="291">
        <v>2230842</v>
      </c>
      <c r="F28" s="291"/>
      <c r="G28" s="291"/>
      <c r="H28" s="291"/>
      <c r="I28" s="291"/>
      <c r="J28" s="291"/>
      <c r="K28" s="291"/>
      <c r="L28" s="292">
        <f t="shared" si="2"/>
        <v>1893181</v>
      </c>
      <c r="M28" s="292">
        <f t="shared" si="2"/>
        <v>2230842</v>
      </c>
      <c r="N28" s="292">
        <f t="shared" si="3"/>
        <v>2230842</v>
      </c>
    </row>
    <row r="29" spans="1:14" ht="20.100000000000001" customHeight="1">
      <c r="A29" s="71" t="s">
        <v>127</v>
      </c>
      <c r="B29" s="123" t="s">
        <v>128</v>
      </c>
      <c r="C29" s="289"/>
      <c r="D29" s="289"/>
      <c r="E29" s="289"/>
      <c r="F29" s="289"/>
      <c r="G29" s="289"/>
      <c r="H29" s="289"/>
      <c r="I29" s="289"/>
      <c r="J29" s="289"/>
      <c r="K29" s="289"/>
      <c r="L29" s="290">
        <f>SUM(C29,F29,I29)</f>
        <v>0</v>
      </c>
      <c r="M29" s="290">
        <f>SUM(D29,G29,J29)</f>
        <v>0</v>
      </c>
      <c r="N29" s="290">
        <f>SUM(E29,H29,K29)</f>
        <v>0</v>
      </c>
    </row>
    <row r="30" spans="1:14" ht="20.100000000000001" customHeight="1">
      <c r="A30" s="71" t="s">
        <v>129</v>
      </c>
      <c r="B30" s="123" t="s">
        <v>130</v>
      </c>
      <c r="C30" s="289">
        <v>3333640</v>
      </c>
      <c r="D30" s="289">
        <v>3126608</v>
      </c>
      <c r="E30" s="289">
        <v>3126608</v>
      </c>
      <c r="F30" s="289"/>
      <c r="G30" s="289"/>
      <c r="H30" s="289"/>
      <c r="I30" s="289"/>
      <c r="J30" s="289"/>
      <c r="K30" s="289"/>
      <c r="L30" s="290">
        <f>SUM(C30,F30,I30)</f>
        <v>3333640</v>
      </c>
      <c r="M30" s="290">
        <f>SUM(D30,G30,J30)</f>
        <v>3126608</v>
      </c>
      <c r="N30" s="290">
        <f t="shared" si="3"/>
        <v>3126608</v>
      </c>
    </row>
    <row r="31" spans="1:14" ht="20.100000000000001" customHeight="1">
      <c r="A31" s="71" t="s">
        <v>131</v>
      </c>
      <c r="B31" s="123" t="s">
        <v>132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90"/>
      <c r="M31" s="290"/>
      <c r="N31" s="290"/>
    </row>
    <row r="32" spans="1:14" ht="20.100000000000001" customHeight="1">
      <c r="A32" s="75" t="s">
        <v>133</v>
      </c>
      <c r="B32" s="126" t="s">
        <v>134</v>
      </c>
      <c r="C32" s="289">
        <f>SUM(C29:C31)</f>
        <v>3333640</v>
      </c>
      <c r="D32" s="289">
        <f>SUM(D29:D31)</f>
        <v>3126608</v>
      </c>
      <c r="E32" s="289">
        <f>SUM(E29:E31)</f>
        <v>3126608</v>
      </c>
      <c r="F32" s="289"/>
      <c r="G32" s="289"/>
      <c r="H32" s="289"/>
      <c r="I32" s="289"/>
      <c r="J32" s="289"/>
      <c r="K32" s="289"/>
      <c r="L32" s="290">
        <f t="shared" ref="L32:N33" si="6">SUM(C32,F32,I32)</f>
        <v>3333640</v>
      </c>
      <c r="M32" s="290">
        <f t="shared" si="6"/>
        <v>3126608</v>
      </c>
      <c r="N32" s="290">
        <f t="shared" si="6"/>
        <v>3126608</v>
      </c>
    </row>
    <row r="33" spans="1:14" ht="20.100000000000001" customHeight="1">
      <c r="A33" s="71" t="s">
        <v>135</v>
      </c>
      <c r="B33" s="123" t="s">
        <v>136</v>
      </c>
      <c r="C33" s="289"/>
      <c r="D33" s="289"/>
      <c r="E33" s="289"/>
      <c r="F33" s="289"/>
      <c r="G33" s="289"/>
      <c r="H33" s="289"/>
      <c r="I33" s="289"/>
      <c r="J33" s="289"/>
      <c r="K33" s="289"/>
      <c r="L33" s="290">
        <f t="shared" si="6"/>
        <v>0</v>
      </c>
      <c r="M33" s="290">
        <f t="shared" si="6"/>
        <v>0</v>
      </c>
      <c r="N33" s="290">
        <f t="shared" si="6"/>
        <v>0</v>
      </c>
    </row>
    <row r="34" spans="1:14" ht="20.100000000000001" customHeight="1">
      <c r="A34" s="71" t="s">
        <v>137</v>
      </c>
      <c r="B34" s="123" t="s">
        <v>138</v>
      </c>
      <c r="C34" s="289">
        <v>436000</v>
      </c>
      <c r="D34" s="289">
        <v>322824</v>
      </c>
      <c r="E34" s="289">
        <v>322824</v>
      </c>
      <c r="F34" s="289"/>
      <c r="G34" s="289"/>
      <c r="H34" s="289"/>
      <c r="I34" s="289"/>
      <c r="J34" s="289"/>
      <c r="K34" s="289"/>
      <c r="L34" s="290">
        <f t="shared" ref="L34:M38" si="7">SUM(C34,F34,I34)</f>
        <v>436000</v>
      </c>
      <c r="M34" s="290">
        <f t="shared" si="7"/>
        <v>322824</v>
      </c>
      <c r="N34" s="290">
        <f t="shared" ref="N34:N38" si="8">SUM(E34,H34,K34)</f>
        <v>322824</v>
      </c>
    </row>
    <row r="35" spans="1:14" ht="20.100000000000001" customHeight="1">
      <c r="A35" s="75" t="s">
        <v>139</v>
      </c>
      <c r="B35" s="126" t="s">
        <v>140</v>
      </c>
      <c r="C35" s="289">
        <f>SUM(C33:C34)</f>
        <v>436000</v>
      </c>
      <c r="D35" s="289">
        <f>SUM(D33:D34)</f>
        <v>322824</v>
      </c>
      <c r="E35" s="289">
        <f>SUM(E33:E34)</f>
        <v>322824</v>
      </c>
      <c r="F35" s="289"/>
      <c r="G35" s="289"/>
      <c r="H35" s="289"/>
      <c r="I35" s="289"/>
      <c r="J35" s="289"/>
      <c r="K35" s="289"/>
      <c r="L35" s="290">
        <f t="shared" si="7"/>
        <v>436000</v>
      </c>
      <c r="M35" s="290">
        <f t="shared" si="7"/>
        <v>322824</v>
      </c>
      <c r="N35" s="290">
        <f t="shared" si="8"/>
        <v>322824</v>
      </c>
    </row>
    <row r="36" spans="1:14" ht="20.100000000000001" customHeight="1">
      <c r="A36" s="71" t="s">
        <v>141</v>
      </c>
      <c r="B36" s="123" t="s">
        <v>142</v>
      </c>
      <c r="C36" s="289">
        <v>1395000</v>
      </c>
      <c r="D36" s="289">
        <v>2914450</v>
      </c>
      <c r="E36" s="289">
        <v>2908338</v>
      </c>
      <c r="F36" s="289"/>
      <c r="G36" s="289"/>
      <c r="H36" s="289"/>
      <c r="I36" s="289"/>
      <c r="J36" s="289"/>
      <c r="K36" s="289"/>
      <c r="L36" s="290">
        <f t="shared" si="7"/>
        <v>1395000</v>
      </c>
      <c r="M36" s="290">
        <f t="shared" si="7"/>
        <v>2914450</v>
      </c>
      <c r="N36" s="290">
        <f t="shared" si="8"/>
        <v>2908338</v>
      </c>
    </row>
    <row r="37" spans="1:14" ht="20.100000000000001" customHeight="1">
      <c r="A37" s="71" t="s">
        <v>143</v>
      </c>
      <c r="B37" s="123" t="s">
        <v>144</v>
      </c>
      <c r="C37" s="289">
        <v>1584000</v>
      </c>
      <c r="D37" s="289">
        <v>2000153</v>
      </c>
      <c r="E37" s="289">
        <v>2000153</v>
      </c>
      <c r="F37" s="289"/>
      <c r="G37" s="289"/>
      <c r="H37" s="289"/>
      <c r="I37" s="289"/>
      <c r="J37" s="289"/>
      <c r="K37" s="289"/>
      <c r="L37" s="290">
        <f t="shared" si="7"/>
        <v>1584000</v>
      </c>
      <c r="M37" s="290">
        <f t="shared" si="7"/>
        <v>2000153</v>
      </c>
      <c r="N37" s="290">
        <f t="shared" si="8"/>
        <v>2000153</v>
      </c>
    </row>
    <row r="38" spans="1:14" ht="20.100000000000001" customHeight="1">
      <c r="A38" s="71" t="s">
        <v>145</v>
      </c>
      <c r="B38" s="123" t="s">
        <v>146</v>
      </c>
      <c r="C38" s="289">
        <v>130000</v>
      </c>
      <c r="D38" s="289"/>
      <c r="E38" s="289"/>
      <c r="F38" s="289"/>
      <c r="G38" s="289"/>
      <c r="H38" s="289"/>
      <c r="I38" s="289"/>
      <c r="J38" s="289"/>
      <c r="K38" s="289"/>
      <c r="L38" s="290">
        <f t="shared" si="7"/>
        <v>130000</v>
      </c>
      <c r="M38" s="290">
        <f t="shared" si="7"/>
        <v>0</v>
      </c>
      <c r="N38" s="290">
        <f t="shared" si="8"/>
        <v>0</v>
      </c>
    </row>
    <row r="39" spans="1:14" ht="20.100000000000001" customHeight="1">
      <c r="A39" s="71" t="s">
        <v>147</v>
      </c>
      <c r="B39" s="123" t="s">
        <v>148</v>
      </c>
      <c r="C39" s="289">
        <v>2230000</v>
      </c>
      <c r="D39" s="289">
        <v>2170402</v>
      </c>
      <c r="E39" s="289">
        <v>2152402</v>
      </c>
      <c r="F39" s="289"/>
      <c r="G39" s="289"/>
      <c r="H39" s="289"/>
      <c r="I39" s="289"/>
      <c r="J39" s="289"/>
      <c r="K39" s="289"/>
      <c r="L39" s="290">
        <f t="shared" ref="L39:N40" si="9">SUM(C39,F39,I39)</f>
        <v>2230000</v>
      </c>
      <c r="M39" s="290">
        <f t="shared" si="9"/>
        <v>2170402</v>
      </c>
      <c r="N39" s="290">
        <f t="shared" si="9"/>
        <v>2152402</v>
      </c>
    </row>
    <row r="40" spans="1:14" ht="20.100000000000001" customHeight="1">
      <c r="A40" s="130" t="s">
        <v>149</v>
      </c>
      <c r="B40" s="123" t="s">
        <v>150</v>
      </c>
      <c r="C40" s="289"/>
      <c r="D40" s="289"/>
      <c r="E40" s="289"/>
      <c r="F40" s="289"/>
      <c r="G40" s="289"/>
      <c r="H40" s="289"/>
      <c r="I40" s="289"/>
      <c r="J40" s="289"/>
      <c r="K40" s="289"/>
      <c r="L40" s="290">
        <f t="shared" si="9"/>
        <v>0</v>
      </c>
      <c r="M40" s="290">
        <f t="shared" si="9"/>
        <v>0</v>
      </c>
      <c r="N40" s="290">
        <f t="shared" si="9"/>
        <v>0</v>
      </c>
    </row>
    <row r="41" spans="1:14" ht="20.100000000000001" customHeight="1">
      <c r="A41" s="127" t="s">
        <v>151</v>
      </c>
      <c r="B41" s="123" t="s">
        <v>152</v>
      </c>
      <c r="C41" s="289">
        <v>750000</v>
      </c>
      <c r="D41" s="289">
        <v>3598762</v>
      </c>
      <c r="E41" s="289">
        <v>3598762</v>
      </c>
      <c r="F41" s="289"/>
      <c r="G41" s="289"/>
      <c r="H41" s="289"/>
      <c r="I41" s="289"/>
      <c r="J41" s="289"/>
      <c r="K41" s="289"/>
      <c r="L41" s="290">
        <f t="shared" ref="L41:M46" si="10">SUM(C41,F41,I41)</f>
        <v>750000</v>
      </c>
      <c r="M41" s="290">
        <f t="shared" si="10"/>
        <v>3598762</v>
      </c>
      <c r="N41" s="290">
        <f t="shared" ref="N41:N46" si="11">SUM(E41,H41,K41)</f>
        <v>3598762</v>
      </c>
    </row>
    <row r="42" spans="1:14" ht="20.100000000000001" customHeight="1">
      <c r="A42" s="71" t="s">
        <v>153</v>
      </c>
      <c r="B42" s="123" t="s">
        <v>154</v>
      </c>
      <c r="C42" s="289">
        <v>3330000</v>
      </c>
      <c r="D42" s="289">
        <v>1959004</v>
      </c>
      <c r="E42" s="289">
        <v>1948194</v>
      </c>
      <c r="F42" s="289"/>
      <c r="G42" s="289"/>
      <c r="H42" s="289"/>
      <c r="I42" s="289"/>
      <c r="J42" s="289"/>
      <c r="K42" s="289"/>
      <c r="L42" s="290">
        <f t="shared" si="10"/>
        <v>3330000</v>
      </c>
      <c r="M42" s="290">
        <f t="shared" si="10"/>
        <v>1959004</v>
      </c>
      <c r="N42" s="290">
        <f t="shared" si="11"/>
        <v>1948194</v>
      </c>
    </row>
    <row r="43" spans="1:14" ht="20.100000000000001" customHeight="1">
      <c r="A43" s="75" t="s">
        <v>155</v>
      </c>
      <c r="B43" s="126" t="s">
        <v>156</v>
      </c>
      <c r="C43" s="289">
        <f>SUM(C36:C42)</f>
        <v>9419000</v>
      </c>
      <c r="D43" s="289">
        <f>SUM(D36:D42)</f>
        <v>12642771</v>
      </c>
      <c r="E43" s="289">
        <f>SUM(E36:E42)</f>
        <v>12607849</v>
      </c>
      <c r="F43" s="289"/>
      <c r="G43" s="289"/>
      <c r="H43" s="289"/>
      <c r="I43" s="289"/>
      <c r="J43" s="289"/>
      <c r="K43" s="289"/>
      <c r="L43" s="290">
        <f t="shared" si="10"/>
        <v>9419000</v>
      </c>
      <c r="M43" s="290">
        <f t="shared" si="10"/>
        <v>12642771</v>
      </c>
      <c r="N43" s="290">
        <f t="shared" si="11"/>
        <v>12607849</v>
      </c>
    </row>
    <row r="44" spans="1:14" ht="20.100000000000001" customHeight="1">
      <c r="A44" s="71" t="s">
        <v>157</v>
      </c>
      <c r="B44" s="123" t="s">
        <v>158</v>
      </c>
      <c r="C44" s="289"/>
      <c r="D44" s="289"/>
      <c r="E44" s="289"/>
      <c r="F44" s="289"/>
      <c r="G44" s="289"/>
      <c r="H44" s="289"/>
      <c r="I44" s="289"/>
      <c r="J44" s="289"/>
      <c r="K44" s="289"/>
      <c r="L44" s="290">
        <f t="shared" si="10"/>
        <v>0</v>
      </c>
      <c r="M44" s="290">
        <f t="shared" si="10"/>
        <v>0</v>
      </c>
      <c r="N44" s="290">
        <f t="shared" si="11"/>
        <v>0</v>
      </c>
    </row>
    <row r="45" spans="1:14" ht="20.100000000000001" customHeight="1">
      <c r="A45" s="71" t="s">
        <v>159</v>
      </c>
      <c r="B45" s="123" t="s">
        <v>160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90">
        <f t="shared" si="10"/>
        <v>0</v>
      </c>
      <c r="M45" s="290">
        <f t="shared" si="10"/>
        <v>0</v>
      </c>
      <c r="N45" s="290">
        <f t="shared" si="11"/>
        <v>0</v>
      </c>
    </row>
    <row r="46" spans="1:14" ht="20.100000000000001" customHeight="1">
      <c r="A46" s="75" t="s">
        <v>161</v>
      </c>
      <c r="B46" s="126" t="s">
        <v>162</v>
      </c>
      <c r="C46" s="289">
        <f>SUM(C44:C45)</f>
        <v>0</v>
      </c>
      <c r="D46" s="289">
        <f>SUM(D44:D45)</f>
        <v>0</v>
      </c>
      <c r="E46" s="289">
        <f>SUM(E44:E45)</f>
        <v>0</v>
      </c>
      <c r="F46" s="289"/>
      <c r="G46" s="289"/>
      <c r="H46" s="289"/>
      <c r="I46" s="289"/>
      <c r="J46" s="289"/>
      <c r="K46" s="289"/>
      <c r="L46" s="290">
        <f t="shared" si="10"/>
        <v>0</v>
      </c>
      <c r="M46" s="290">
        <f>SUM(D46,G46,J46)</f>
        <v>0</v>
      </c>
      <c r="N46" s="290">
        <f t="shared" si="11"/>
        <v>0</v>
      </c>
    </row>
    <row r="47" spans="1:14" ht="24" customHeight="1">
      <c r="A47" s="71" t="s">
        <v>163</v>
      </c>
      <c r="B47" s="123" t="s">
        <v>164</v>
      </c>
      <c r="C47" s="289">
        <v>3560933</v>
      </c>
      <c r="D47" s="289">
        <v>3250777</v>
      </c>
      <c r="E47" s="289">
        <v>3249126</v>
      </c>
      <c r="F47" s="289"/>
      <c r="G47" s="289"/>
      <c r="H47" s="289"/>
      <c r="I47" s="289"/>
      <c r="J47" s="289"/>
      <c r="K47" s="289"/>
      <c r="L47" s="290">
        <f>SUM(C47,F47,I47)</f>
        <v>3560933</v>
      </c>
      <c r="M47" s="290">
        <f>SUM(D47,G47,J47)</f>
        <v>3250777</v>
      </c>
      <c r="N47" s="290">
        <f>SUM(E47,H47,K47)</f>
        <v>3249126</v>
      </c>
    </row>
    <row r="48" spans="1:14" ht="20.100000000000001" customHeight="1">
      <c r="A48" s="71" t="s">
        <v>165</v>
      </c>
      <c r="B48" s="123" t="s">
        <v>166</v>
      </c>
      <c r="C48" s="289">
        <v>9998000</v>
      </c>
      <c r="D48" s="289">
        <v>10097000</v>
      </c>
      <c r="E48" s="289">
        <v>10097000</v>
      </c>
      <c r="F48" s="289"/>
      <c r="G48" s="289"/>
      <c r="H48" s="289"/>
      <c r="I48" s="289"/>
      <c r="J48" s="289"/>
      <c r="K48" s="289"/>
      <c r="L48" s="290"/>
      <c r="M48" s="290">
        <f>SUM(D48,G48,J48)</f>
        <v>10097000</v>
      </c>
      <c r="N48" s="290">
        <f>SUM(E48,H48,K48)</f>
        <v>10097000</v>
      </c>
    </row>
    <row r="49" spans="1:14" ht="20.100000000000001" customHeight="1">
      <c r="A49" s="71" t="s">
        <v>167</v>
      </c>
      <c r="B49" s="123" t="s">
        <v>168</v>
      </c>
      <c r="C49" s="289"/>
      <c r="D49" s="289"/>
      <c r="E49" s="289"/>
      <c r="F49" s="289"/>
      <c r="G49" s="289"/>
      <c r="H49" s="289"/>
      <c r="I49" s="289"/>
      <c r="J49" s="289"/>
      <c r="K49" s="289"/>
      <c r="L49" s="290"/>
      <c r="M49" s="290"/>
      <c r="N49" s="290"/>
    </row>
    <row r="50" spans="1:14" ht="20.100000000000001" customHeight="1">
      <c r="A50" s="71" t="s">
        <v>169</v>
      </c>
      <c r="B50" s="123" t="s">
        <v>170</v>
      </c>
      <c r="C50" s="289"/>
      <c r="D50" s="289"/>
      <c r="E50" s="289"/>
      <c r="F50" s="289"/>
      <c r="G50" s="289"/>
      <c r="H50" s="289"/>
      <c r="I50" s="289"/>
      <c r="J50" s="289"/>
      <c r="K50" s="289"/>
      <c r="L50" s="290"/>
      <c r="M50" s="290"/>
      <c r="N50" s="290"/>
    </row>
    <row r="51" spans="1:14" ht="20.100000000000001" customHeight="1">
      <c r="A51" s="71" t="s">
        <v>171</v>
      </c>
      <c r="B51" s="123" t="s">
        <v>172</v>
      </c>
      <c r="C51" s="289"/>
      <c r="D51" s="289">
        <v>68462</v>
      </c>
      <c r="E51" s="289">
        <v>68462</v>
      </c>
      <c r="F51" s="289"/>
      <c r="G51" s="289"/>
      <c r="H51" s="289"/>
      <c r="I51" s="289"/>
      <c r="J51" s="289"/>
      <c r="K51" s="289"/>
      <c r="L51" s="290">
        <f t="shared" ref="L51:M53" si="12">SUM(C51,F51,I51)</f>
        <v>0</v>
      </c>
      <c r="M51" s="290">
        <f t="shared" si="12"/>
        <v>68462</v>
      </c>
      <c r="N51" s="290">
        <f t="shared" ref="N51:N53" si="13">SUM(E51,H51,K51)</f>
        <v>68462</v>
      </c>
    </row>
    <row r="52" spans="1:14" ht="20.100000000000001" customHeight="1">
      <c r="A52" s="75" t="s">
        <v>173</v>
      </c>
      <c r="B52" s="126" t="s">
        <v>174</v>
      </c>
      <c r="C52" s="289">
        <f>SUM(C47:C51)</f>
        <v>13558933</v>
      </c>
      <c r="D52" s="289">
        <f>SUM(D47:D51)</f>
        <v>13416239</v>
      </c>
      <c r="E52" s="289">
        <f>SUM(E47:E51)</f>
        <v>13414588</v>
      </c>
      <c r="F52" s="289"/>
      <c r="G52" s="289"/>
      <c r="H52" s="289"/>
      <c r="I52" s="289"/>
      <c r="J52" s="289"/>
      <c r="K52" s="289"/>
      <c r="L52" s="290">
        <f t="shared" si="12"/>
        <v>13558933</v>
      </c>
      <c r="M52" s="290">
        <f t="shared" si="12"/>
        <v>13416239</v>
      </c>
      <c r="N52" s="290">
        <f t="shared" si="13"/>
        <v>13414588</v>
      </c>
    </row>
    <row r="53" spans="1:14" ht="20.100000000000001" customHeight="1">
      <c r="A53" s="77" t="s">
        <v>175</v>
      </c>
      <c r="B53" s="129" t="s">
        <v>27</v>
      </c>
      <c r="C53" s="291">
        <f>SUM(C52,C46,C43,C35,C32)</f>
        <v>26747573</v>
      </c>
      <c r="D53" s="291">
        <f t="shared" ref="D53:E53" si="14">SUM(D52,D46,D43,D35,D32)</f>
        <v>29508442</v>
      </c>
      <c r="E53" s="291">
        <f t="shared" si="14"/>
        <v>29471869</v>
      </c>
      <c r="F53" s="291"/>
      <c r="G53" s="291"/>
      <c r="H53" s="291"/>
      <c r="I53" s="291"/>
      <c r="J53" s="291"/>
      <c r="K53" s="291"/>
      <c r="L53" s="292">
        <f t="shared" si="12"/>
        <v>26747573</v>
      </c>
      <c r="M53" s="292">
        <f t="shared" si="12"/>
        <v>29508442</v>
      </c>
      <c r="N53" s="292">
        <f t="shared" si="13"/>
        <v>29471869</v>
      </c>
    </row>
    <row r="54" spans="1:14" ht="20.100000000000001" customHeight="1">
      <c r="A54" s="76" t="s">
        <v>176</v>
      </c>
      <c r="B54" s="123" t="s">
        <v>177</v>
      </c>
      <c r="C54" s="289"/>
      <c r="D54" s="289"/>
      <c r="E54" s="289"/>
      <c r="F54" s="289"/>
      <c r="G54" s="289"/>
      <c r="H54" s="289"/>
      <c r="I54" s="289"/>
      <c r="J54" s="289"/>
      <c r="K54" s="289"/>
      <c r="L54" s="290"/>
      <c r="M54" s="290"/>
      <c r="N54" s="290"/>
    </row>
    <row r="55" spans="1:14" ht="20.100000000000001" customHeight="1">
      <c r="A55" s="76" t="s">
        <v>178</v>
      </c>
      <c r="B55" s="123" t="s">
        <v>179</v>
      </c>
      <c r="C55" s="289"/>
      <c r="D55" s="289"/>
      <c r="E55" s="289"/>
      <c r="F55" s="289"/>
      <c r="G55" s="289"/>
      <c r="H55" s="289"/>
      <c r="I55" s="289"/>
      <c r="J55" s="289"/>
      <c r="K55" s="289"/>
      <c r="L55" s="290"/>
      <c r="M55" s="290"/>
      <c r="N55" s="290"/>
    </row>
    <row r="56" spans="1:14" ht="20.100000000000001" customHeight="1">
      <c r="A56" s="131" t="s">
        <v>180</v>
      </c>
      <c r="B56" s="123" t="s">
        <v>181</v>
      </c>
      <c r="C56" s="289"/>
      <c r="D56" s="289"/>
      <c r="E56" s="289"/>
      <c r="F56" s="289"/>
      <c r="G56" s="289"/>
      <c r="H56" s="289"/>
      <c r="I56" s="289"/>
      <c r="J56" s="289"/>
      <c r="K56" s="289"/>
      <c r="L56" s="290"/>
      <c r="M56" s="290"/>
      <c r="N56" s="290"/>
    </row>
    <row r="57" spans="1:14" ht="26.25" customHeight="1">
      <c r="A57" s="131" t="s">
        <v>182</v>
      </c>
      <c r="B57" s="123" t="s">
        <v>183</v>
      </c>
      <c r="C57" s="289"/>
      <c r="D57" s="289"/>
      <c r="E57" s="289"/>
      <c r="F57" s="289"/>
      <c r="G57" s="289"/>
      <c r="H57" s="289"/>
      <c r="I57" s="289"/>
      <c r="J57" s="289"/>
      <c r="K57" s="289"/>
      <c r="L57" s="290">
        <f t="shared" ref="L57:N59" si="15">SUM(C57,F57,I57)</f>
        <v>0</v>
      </c>
      <c r="M57" s="290">
        <f t="shared" si="15"/>
        <v>0</v>
      </c>
      <c r="N57" s="290">
        <f t="shared" si="15"/>
        <v>0</v>
      </c>
    </row>
    <row r="58" spans="1:14" ht="27.75" customHeight="1">
      <c r="A58" s="131" t="s">
        <v>184</v>
      </c>
      <c r="B58" s="123" t="s">
        <v>185</v>
      </c>
      <c r="C58" s="289"/>
      <c r="D58" s="289"/>
      <c r="E58" s="289"/>
      <c r="F58" s="289"/>
      <c r="G58" s="289"/>
      <c r="H58" s="289"/>
      <c r="I58" s="289"/>
      <c r="J58" s="289"/>
      <c r="K58" s="289"/>
      <c r="L58" s="290">
        <f t="shared" si="15"/>
        <v>0</v>
      </c>
      <c r="M58" s="290">
        <f t="shared" si="15"/>
        <v>0</v>
      </c>
      <c r="N58" s="290">
        <f t="shared" si="15"/>
        <v>0</v>
      </c>
    </row>
    <row r="59" spans="1:14" ht="20.100000000000001" customHeight="1">
      <c r="A59" s="76" t="s">
        <v>186</v>
      </c>
      <c r="B59" s="123" t="s">
        <v>187</v>
      </c>
      <c r="C59" s="289"/>
      <c r="D59" s="289"/>
      <c r="E59" s="289"/>
      <c r="F59" s="289"/>
      <c r="G59" s="289"/>
      <c r="H59" s="289"/>
      <c r="I59" s="289"/>
      <c r="J59" s="289"/>
      <c r="K59" s="289"/>
      <c r="L59" s="290">
        <f t="shared" si="15"/>
        <v>0</v>
      </c>
      <c r="M59" s="290">
        <f t="shared" si="15"/>
        <v>0</v>
      </c>
      <c r="N59" s="290">
        <f t="shared" si="15"/>
        <v>0</v>
      </c>
    </row>
    <row r="60" spans="1:14" ht="20.100000000000001" customHeight="1">
      <c r="A60" s="76" t="s">
        <v>188</v>
      </c>
      <c r="B60" s="123" t="s">
        <v>189</v>
      </c>
      <c r="C60" s="289"/>
      <c r="D60" s="289"/>
      <c r="E60" s="289"/>
      <c r="F60" s="289"/>
      <c r="G60" s="289"/>
      <c r="H60" s="289"/>
      <c r="I60" s="289"/>
      <c r="J60" s="289"/>
      <c r="K60" s="289"/>
      <c r="L60" s="290"/>
      <c r="M60" s="290"/>
      <c r="N60" s="290"/>
    </row>
    <row r="61" spans="1:14" ht="20.100000000000001" customHeight="1">
      <c r="A61" s="76" t="s">
        <v>190</v>
      </c>
      <c r="B61" s="123" t="s">
        <v>191</v>
      </c>
      <c r="C61" s="289">
        <v>850000</v>
      </c>
      <c r="D61" s="289">
        <v>2250670</v>
      </c>
      <c r="E61" s="289">
        <v>2250670</v>
      </c>
      <c r="F61" s="289"/>
      <c r="G61" s="289"/>
      <c r="H61" s="289"/>
      <c r="I61" s="289"/>
      <c r="J61" s="289"/>
      <c r="K61" s="289"/>
      <c r="L61" s="290">
        <f t="shared" ref="L61:N62" si="16">SUM(C61,F61,I61)</f>
        <v>850000</v>
      </c>
      <c r="M61" s="290">
        <f t="shared" si="16"/>
        <v>2250670</v>
      </c>
      <c r="N61" s="290">
        <f t="shared" si="16"/>
        <v>2250670</v>
      </c>
    </row>
    <row r="62" spans="1:14" ht="20.100000000000001" customHeight="1">
      <c r="A62" s="132" t="s">
        <v>192</v>
      </c>
      <c r="B62" s="129" t="s">
        <v>29</v>
      </c>
      <c r="C62" s="291">
        <f>SUM(C54:C61)</f>
        <v>850000</v>
      </c>
      <c r="D62" s="291">
        <f>SUM(D54:D61)</f>
        <v>2250670</v>
      </c>
      <c r="E62" s="291">
        <f t="shared" ref="E62" si="17">SUM(E54:E61)</f>
        <v>2250670</v>
      </c>
      <c r="F62" s="291">
        <f>SUM(F54:F61)</f>
        <v>0</v>
      </c>
      <c r="G62" s="291">
        <f>SUM(G54:G61)</f>
        <v>0</v>
      </c>
      <c r="H62" s="291">
        <f>SUM(H57:H61)</f>
        <v>0</v>
      </c>
      <c r="I62" s="291"/>
      <c r="J62" s="291"/>
      <c r="K62" s="291"/>
      <c r="L62" s="292">
        <f t="shared" si="16"/>
        <v>850000</v>
      </c>
      <c r="M62" s="292">
        <f t="shared" si="16"/>
        <v>2250670</v>
      </c>
      <c r="N62" s="292">
        <f t="shared" si="16"/>
        <v>2250670</v>
      </c>
    </row>
    <row r="63" spans="1:14" ht="20.100000000000001" customHeight="1">
      <c r="A63" s="74" t="s">
        <v>193</v>
      </c>
      <c r="B63" s="123" t="s">
        <v>194</v>
      </c>
      <c r="C63" s="289"/>
      <c r="D63" s="289"/>
      <c r="E63" s="289"/>
      <c r="F63" s="289"/>
      <c r="G63" s="289"/>
      <c r="H63" s="289"/>
      <c r="I63" s="289"/>
      <c r="J63" s="289"/>
      <c r="K63" s="289"/>
      <c r="L63" s="290"/>
      <c r="M63" s="290"/>
      <c r="N63" s="290"/>
    </row>
    <row r="64" spans="1:14" ht="20.100000000000001" customHeight="1">
      <c r="A64" s="74" t="s">
        <v>195</v>
      </c>
      <c r="B64" s="123" t="s">
        <v>196</v>
      </c>
      <c r="C64" s="289"/>
      <c r="D64" s="289"/>
      <c r="E64" s="289"/>
      <c r="F64" s="289"/>
      <c r="G64" s="289"/>
      <c r="H64" s="289"/>
      <c r="I64" s="289"/>
      <c r="J64" s="289"/>
      <c r="K64" s="289"/>
      <c r="L64" s="290"/>
      <c r="M64" s="290">
        <f>SUM(D64,G64,J64)</f>
        <v>0</v>
      </c>
      <c r="N64" s="290">
        <f>SUM(E64,H64,K64)</f>
        <v>0</v>
      </c>
    </row>
    <row r="65" spans="1:14" ht="24.95" customHeight="1">
      <c r="A65" s="74" t="s">
        <v>197</v>
      </c>
      <c r="B65" s="123" t="s">
        <v>198</v>
      </c>
      <c r="C65" s="289"/>
      <c r="D65" s="289"/>
      <c r="E65" s="289"/>
      <c r="F65" s="289"/>
      <c r="G65" s="289"/>
      <c r="H65" s="289"/>
      <c r="I65" s="289"/>
      <c r="J65" s="289"/>
      <c r="K65" s="289"/>
      <c r="L65" s="290"/>
      <c r="M65" s="290"/>
      <c r="N65" s="290"/>
    </row>
    <row r="66" spans="1:14" ht="24.95" customHeight="1">
      <c r="A66" s="74" t="s">
        <v>199</v>
      </c>
      <c r="B66" s="123" t="s">
        <v>200</v>
      </c>
      <c r="C66" s="289"/>
      <c r="D66" s="289"/>
      <c r="E66" s="289"/>
      <c r="F66" s="289"/>
      <c r="G66" s="289"/>
      <c r="H66" s="289"/>
      <c r="I66" s="289"/>
      <c r="J66" s="289"/>
      <c r="K66" s="289"/>
      <c r="L66" s="290"/>
      <c r="M66" s="290"/>
      <c r="N66" s="290"/>
    </row>
    <row r="67" spans="1:14" ht="24.95" customHeight="1">
      <c r="A67" s="74" t="s">
        <v>201</v>
      </c>
      <c r="B67" s="123" t="s">
        <v>202</v>
      </c>
      <c r="C67" s="289"/>
      <c r="D67" s="289"/>
      <c r="E67" s="289"/>
      <c r="F67" s="289"/>
      <c r="G67" s="289"/>
      <c r="H67" s="289"/>
      <c r="I67" s="289"/>
      <c r="J67" s="289"/>
      <c r="K67" s="289"/>
      <c r="L67" s="290"/>
      <c r="M67" s="290"/>
      <c r="N67" s="290"/>
    </row>
    <row r="68" spans="1:14" ht="24.95" customHeight="1">
      <c r="A68" s="74" t="s">
        <v>203</v>
      </c>
      <c r="B68" s="123" t="s">
        <v>204</v>
      </c>
      <c r="C68" s="289">
        <v>5841686</v>
      </c>
      <c r="D68" s="289">
        <v>3031246</v>
      </c>
      <c r="E68" s="289">
        <v>3031246</v>
      </c>
      <c r="F68" s="289"/>
      <c r="G68" s="289"/>
      <c r="H68" s="289"/>
      <c r="I68" s="289"/>
      <c r="J68" s="289"/>
      <c r="K68" s="289"/>
      <c r="L68" s="290">
        <f>SUM(C68,F68,I68)</f>
        <v>5841686</v>
      </c>
      <c r="M68" s="290">
        <f>SUM(D68,G68,J68)</f>
        <v>3031246</v>
      </c>
      <c r="N68" s="290">
        <f>SUM(E68,H68,K68)</f>
        <v>3031246</v>
      </c>
    </row>
    <row r="69" spans="1:14" ht="24.95" customHeight="1">
      <c r="A69" s="74" t="s">
        <v>205</v>
      </c>
      <c r="B69" s="123" t="s">
        <v>206</v>
      </c>
      <c r="C69" s="289"/>
      <c r="D69" s="289"/>
      <c r="E69" s="289"/>
      <c r="F69" s="289"/>
      <c r="G69" s="289"/>
      <c r="H69" s="289"/>
      <c r="I69" s="289"/>
      <c r="J69" s="289"/>
      <c r="K69" s="289"/>
      <c r="L69" s="290"/>
      <c r="M69" s="290"/>
      <c r="N69" s="290"/>
    </row>
    <row r="70" spans="1:14" ht="24.95" customHeight="1">
      <c r="A70" s="74" t="s">
        <v>207</v>
      </c>
      <c r="B70" s="123" t="s">
        <v>208</v>
      </c>
      <c r="C70" s="289">
        <v>500000</v>
      </c>
      <c r="D70" s="289">
        <v>50000</v>
      </c>
      <c r="E70" s="289">
        <v>50000</v>
      </c>
      <c r="F70" s="289"/>
      <c r="G70" s="289"/>
      <c r="H70" s="289"/>
      <c r="I70" s="289"/>
      <c r="J70" s="289"/>
      <c r="K70" s="289"/>
      <c r="L70" s="290"/>
      <c r="M70" s="290"/>
      <c r="N70" s="290"/>
    </row>
    <row r="71" spans="1:14" ht="24.95" customHeight="1">
      <c r="A71" s="74" t="s">
        <v>209</v>
      </c>
      <c r="B71" s="123" t="s">
        <v>210</v>
      </c>
      <c r="C71" s="289"/>
      <c r="D71" s="289"/>
      <c r="E71" s="289"/>
      <c r="F71" s="289"/>
      <c r="G71" s="289"/>
      <c r="H71" s="289"/>
      <c r="I71" s="289"/>
      <c r="J71" s="289"/>
      <c r="K71" s="289"/>
      <c r="L71" s="290"/>
      <c r="M71" s="290"/>
      <c r="N71" s="290"/>
    </row>
    <row r="72" spans="1:14" ht="24.95" customHeight="1">
      <c r="A72" s="70" t="s">
        <v>211</v>
      </c>
      <c r="B72" s="123" t="s">
        <v>212</v>
      </c>
      <c r="C72" s="289"/>
      <c r="D72" s="289"/>
      <c r="E72" s="289"/>
      <c r="F72" s="289"/>
      <c r="G72" s="289"/>
      <c r="H72" s="289"/>
      <c r="I72" s="289"/>
      <c r="J72" s="289"/>
      <c r="K72" s="289"/>
      <c r="L72" s="290"/>
      <c r="M72" s="290"/>
      <c r="N72" s="290"/>
    </row>
    <row r="73" spans="1:14" ht="24.95" customHeight="1">
      <c r="A73" s="74" t="s">
        <v>213</v>
      </c>
      <c r="B73" s="123" t="s">
        <v>214</v>
      </c>
      <c r="C73" s="289"/>
      <c r="D73" s="289"/>
      <c r="E73" s="289"/>
      <c r="F73" s="289"/>
      <c r="G73" s="289"/>
      <c r="H73" s="289"/>
      <c r="I73" s="289"/>
      <c r="J73" s="289"/>
      <c r="K73" s="289"/>
      <c r="L73" s="290">
        <f>SUM(F73)</f>
        <v>0</v>
      </c>
      <c r="M73" s="290">
        <f>SUM(D73,G73,J73)</f>
        <v>0</v>
      </c>
      <c r="N73" s="290">
        <f>SUM(E73,H73,K73)</f>
        <v>0</v>
      </c>
    </row>
    <row r="74" spans="1:14" ht="20.100000000000001" customHeight="1">
      <c r="A74" s="70" t="s">
        <v>215</v>
      </c>
      <c r="B74" s="123" t="s">
        <v>216</v>
      </c>
      <c r="C74" s="289"/>
      <c r="D74" s="289"/>
      <c r="E74" s="289"/>
      <c r="F74" s="289"/>
      <c r="G74" s="289"/>
      <c r="H74" s="289"/>
      <c r="I74" s="289"/>
      <c r="J74" s="289"/>
      <c r="K74" s="289"/>
      <c r="L74" s="290">
        <f>SUM(C74:I74)</f>
        <v>0</v>
      </c>
      <c r="M74" s="290"/>
      <c r="N74" s="290"/>
    </row>
    <row r="75" spans="1:14" ht="20.100000000000001" customHeight="1">
      <c r="A75" s="70" t="s">
        <v>217</v>
      </c>
      <c r="B75" s="123" t="s">
        <v>216</v>
      </c>
      <c r="C75" s="289"/>
      <c r="D75" s="289">
        <v>37179060</v>
      </c>
      <c r="E75" s="289"/>
      <c r="F75" s="289"/>
      <c r="G75" s="289"/>
      <c r="H75" s="289"/>
      <c r="I75" s="289"/>
      <c r="J75" s="289"/>
      <c r="K75" s="289"/>
      <c r="L75" s="290">
        <f>SUM(F75)</f>
        <v>0</v>
      </c>
      <c r="M75" s="290">
        <f>SUM(D75,G75,J75)</f>
        <v>37179060</v>
      </c>
      <c r="N75" s="290"/>
    </row>
    <row r="76" spans="1:14" ht="20.100000000000001" customHeight="1">
      <c r="A76" s="132" t="s">
        <v>218</v>
      </c>
      <c r="B76" s="129" t="s">
        <v>31</v>
      </c>
      <c r="C76" s="291">
        <f t="shared" ref="C76:E76" si="18">SUM(C63:C75)</f>
        <v>6341686</v>
      </c>
      <c r="D76" s="291">
        <f t="shared" si="18"/>
        <v>40260306</v>
      </c>
      <c r="E76" s="291">
        <f t="shared" si="18"/>
        <v>3081246</v>
      </c>
      <c r="F76" s="291"/>
      <c r="G76" s="291"/>
      <c r="H76" s="291"/>
      <c r="I76" s="291"/>
      <c r="J76" s="291"/>
      <c r="K76" s="291"/>
      <c r="L76" s="292">
        <f t="shared" ref="L76:N77" si="19">SUM(C76,F76,I76)</f>
        <v>6341686</v>
      </c>
      <c r="M76" s="292">
        <f t="shared" si="19"/>
        <v>40260306</v>
      </c>
      <c r="N76" s="292">
        <f t="shared" si="19"/>
        <v>3081246</v>
      </c>
    </row>
    <row r="77" spans="1:14" ht="20.100000000000001" customHeight="1">
      <c r="A77" s="133" t="s">
        <v>219</v>
      </c>
      <c r="B77" s="129"/>
      <c r="C77" s="291">
        <f>SUM(C76,C62,C53,C28,C27)</f>
        <v>45351706</v>
      </c>
      <c r="D77" s="291">
        <f>SUM(D76,D62,D53,D28,D27)</f>
        <v>87058877</v>
      </c>
      <c r="E77" s="291">
        <f>SUM(E76,E62,E53,E28,E27)</f>
        <v>49818244</v>
      </c>
      <c r="F77" s="291">
        <f>SUM(F76,F62,F53,F28,F27)</f>
        <v>0</v>
      </c>
      <c r="G77" s="291">
        <f>SUM(G76,G62,G28,G27,G53)</f>
        <v>0</v>
      </c>
      <c r="H77" s="291">
        <f>SUM(H76,H62,H53,H28,H27)</f>
        <v>0</v>
      </c>
      <c r="I77" s="289"/>
      <c r="J77" s="289"/>
      <c r="K77" s="289"/>
      <c r="L77" s="292">
        <f t="shared" si="19"/>
        <v>45351706</v>
      </c>
      <c r="M77" s="292">
        <f t="shared" si="19"/>
        <v>87058877</v>
      </c>
      <c r="N77" s="292">
        <f t="shared" si="19"/>
        <v>49818244</v>
      </c>
    </row>
    <row r="78" spans="1:14" ht="16.5" customHeight="1">
      <c r="A78" s="134" t="s">
        <v>220</v>
      </c>
      <c r="B78" s="123" t="s">
        <v>221</v>
      </c>
      <c r="C78" s="289"/>
      <c r="D78" s="289"/>
      <c r="E78" s="289"/>
      <c r="F78" s="289"/>
      <c r="G78" s="289"/>
      <c r="H78" s="289"/>
      <c r="I78" s="289"/>
      <c r="J78" s="289"/>
      <c r="K78" s="289"/>
      <c r="L78" s="290"/>
      <c r="M78" s="290"/>
      <c r="N78" s="290"/>
    </row>
    <row r="79" spans="1:14" ht="15.75" customHeight="1">
      <c r="A79" s="134" t="s">
        <v>222</v>
      </c>
      <c r="B79" s="123" t="s">
        <v>223</v>
      </c>
      <c r="C79" s="289">
        <v>2600000</v>
      </c>
      <c r="D79" s="289">
        <v>1600000</v>
      </c>
      <c r="E79" s="289"/>
      <c r="F79" s="289"/>
      <c r="G79" s="289"/>
      <c r="H79" s="289"/>
      <c r="I79" s="289"/>
      <c r="J79" s="289"/>
      <c r="K79" s="289"/>
      <c r="L79" s="290"/>
      <c r="M79" s="290"/>
      <c r="N79" s="290"/>
    </row>
    <row r="80" spans="1:14" ht="16.5" customHeight="1">
      <c r="A80" s="134" t="s">
        <v>224</v>
      </c>
      <c r="B80" s="123" t="s">
        <v>225</v>
      </c>
      <c r="C80" s="289"/>
      <c r="D80" s="289"/>
      <c r="E80" s="289"/>
      <c r="F80" s="289"/>
      <c r="G80" s="289"/>
      <c r="H80" s="289"/>
      <c r="I80" s="289"/>
      <c r="J80" s="289"/>
      <c r="K80" s="289"/>
      <c r="L80" s="290">
        <f>SUM(C80,F80,I80)</f>
        <v>0</v>
      </c>
      <c r="M80" s="290">
        <f>SUM(G80)</f>
        <v>0</v>
      </c>
      <c r="N80" s="290">
        <f>SUM(H80)</f>
        <v>0</v>
      </c>
    </row>
    <row r="81" spans="1:14" ht="17.25" customHeight="1">
      <c r="A81" s="134" t="s">
        <v>226</v>
      </c>
      <c r="B81" s="123" t="s">
        <v>227</v>
      </c>
      <c r="C81" s="289">
        <v>500000</v>
      </c>
      <c r="D81" s="289">
        <v>1620000</v>
      </c>
      <c r="E81" s="289">
        <v>1450757</v>
      </c>
      <c r="F81" s="289"/>
      <c r="G81" s="289"/>
      <c r="H81" s="289"/>
      <c r="I81" s="289"/>
      <c r="J81" s="289"/>
      <c r="K81" s="289"/>
      <c r="L81" s="290">
        <f>SUM(C81,F81,I81)</f>
        <v>500000</v>
      </c>
      <c r="M81" s="290">
        <f>SUM(D81,G81,J81)</f>
        <v>1620000</v>
      </c>
      <c r="N81" s="290">
        <f>SUM(E81,H81,K81)</f>
        <v>1450757</v>
      </c>
    </row>
    <row r="82" spans="1:14" ht="16.5" customHeight="1">
      <c r="A82" s="127" t="s">
        <v>228</v>
      </c>
      <c r="B82" s="123" t="s">
        <v>229</v>
      </c>
      <c r="C82" s="289"/>
      <c r="D82" s="289"/>
      <c r="E82" s="289"/>
      <c r="F82" s="289"/>
      <c r="G82" s="289"/>
      <c r="H82" s="289"/>
      <c r="I82" s="289"/>
      <c r="J82" s="289"/>
      <c r="K82" s="289"/>
      <c r="L82" s="290">
        <f t="shared" ref="L82:L84" si="20">SUM(C82,F82,I82)</f>
        <v>0</v>
      </c>
      <c r="M82" s="290"/>
      <c r="N82" s="290"/>
    </row>
    <row r="83" spans="1:14" ht="20.100000000000001" customHeight="1">
      <c r="A83" s="127" t="s">
        <v>230</v>
      </c>
      <c r="B83" s="123" t="s">
        <v>231</v>
      </c>
      <c r="C83" s="289"/>
      <c r="D83" s="289"/>
      <c r="E83" s="289"/>
      <c r="F83" s="289"/>
      <c r="G83" s="289"/>
      <c r="H83" s="289"/>
      <c r="I83" s="289"/>
      <c r="J83" s="289"/>
      <c r="K83" s="289"/>
      <c r="L83" s="290">
        <f t="shared" si="20"/>
        <v>0</v>
      </c>
      <c r="M83" s="290"/>
      <c r="N83" s="290"/>
    </row>
    <row r="84" spans="1:14" ht="20.100000000000001" customHeight="1">
      <c r="A84" s="127" t="s">
        <v>232</v>
      </c>
      <c r="B84" s="123" t="s">
        <v>233</v>
      </c>
      <c r="C84" s="289">
        <v>837000</v>
      </c>
      <c r="D84" s="289">
        <v>869400</v>
      </c>
      <c r="E84" s="289">
        <v>318804</v>
      </c>
      <c r="F84" s="289"/>
      <c r="G84" s="289"/>
      <c r="H84" s="289"/>
      <c r="I84" s="289"/>
      <c r="J84" s="289"/>
      <c r="K84" s="289"/>
      <c r="L84" s="290">
        <f t="shared" si="20"/>
        <v>837000</v>
      </c>
      <c r="M84" s="290">
        <f t="shared" ref="M84" si="21">SUM(D84,G84,J84)</f>
        <v>869400</v>
      </c>
      <c r="N84" s="290">
        <f t="shared" ref="N84" si="22">SUM(E84,H84,K84)</f>
        <v>318804</v>
      </c>
    </row>
    <row r="85" spans="1:14" ht="20.100000000000001" customHeight="1">
      <c r="A85" s="135" t="s">
        <v>234</v>
      </c>
      <c r="B85" s="129" t="s">
        <v>33</v>
      </c>
      <c r="C85" s="291">
        <f t="shared" ref="C85:H85" si="23">SUM(C78:C84)</f>
        <v>3937000</v>
      </c>
      <c r="D85" s="291">
        <f t="shared" si="23"/>
        <v>4089400</v>
      </c>
      <c r="E85" s="291">
        <f t="shared" si="23"/>
        <v>1769561</v>
      </c>
      <c r="F85" s="291">
        <f t="shared" si="23"/>
        <v>0</v>
      </c>
      <c r="G85" s="291">
        <f t="shared" si="23"/>
        <v>0</v>
      </c>
      <c r="H85" s="291">
        <f t="shared" si="23"/>
        <v>0</v>
      </c>
      <c r="I85" s="291"/>
      <c r="J85" s="291"/>
      <c r="K85" s="291"/>
      <c r="L85" s="292">
        <f>SUM(C85,F85,I85)</f>
        <v>3937000</v>
      </c>
      <c r="M85" s="292">
        <f>SUM(D85,G85,J85)</f>
        <v>4089400</v>
      </c>
      <c r="N85" s="292">
        <f>SUM(E85,H85,K85)</f>
        <v>1769561</v>
      </c>
    </row>
    <row r="86" spans="1:14" ht="20.100000000000001" customHeight="1">
      <c r="A86" s="76" t="s">
        <v>235</v>
      </c>
      <c r="B86" s="123" t="s">
        <v>236</v>
      </c>
      <c r="C86" s="289">
        <v>3547244</v>
      </c>
      <c r="D86" s="289">
        <v>3427244</v>
      </c>
      <c r="E86" s="289">
        <v>2047244</v>
      </c>
      <c r="F86" s="289"/>
      <c r="G86" s="289"/>
      <c r="H86" s="289"/>
      <c r="I86" s="289"/>
      <c r="J86" s="289"/>
      <c r="K86" s="289"/>
      <c r="L86" s="290">
        <f>SUM(C86,F86,I86)</f>
        <v>3547244</v>
      </c>
      <c r="M86" s="290">
        <f>SUM(G86)</f>
        <v>0</v>
      </c>
      <c r="N86" s="290">
        <f>SUM(E86,H86,K86)</f>
        <v>2047244</v>
      </c>
    </row>
    <row r="87" spans="1:14" ht="20.100000000000001" customHeight="1">
      <c r="A87" s="76" t="s">
        <v>237</v>
      </c>
      <c r="B87" s="123" t="s">
        <v>238</v>
      </c>
      <c r="C87" s="289">
        <v>957756</v>
      </c>
      <c r="D87" s="289">
        <v>925356</v>
      </c>
      <c r="E87" s="289">
        <v>552756</v>
      </c>
      <c r="F87" s="289"/>
      <c r="G87" s="289"/>
      <c r="H87" s="289"/>
      <c r="I87" s="289"/>
      <c r="J87" s="289"/>
      <c r="K87" s="289"/>
      <c r="L87" s="290"/>
      <c r="M87" s="290"/>
      <c r="N87" s="290"/>
    </row>
    <row r="88" spans="1:14" ht="20.100000000000001" customHeight="1">
      <c r="A88" s="76" t="s">
        <v>239</v>
      </c>
      <c r="B88" s="123" t="s">
        <v>240</v>
      </c>
      <c r="C88" s="289"/>
      <c r="D88" s="289"/>
      <c r="E88" s="289"/>
      <c r="F88" s="289"/>
      <c r="G88" s="289"/>
      <c r="H88" s="289"/>
      <c r="I88" s="289"/>
      <c r="J88" s="289"/>
      <c r="K88" s="289"/>
      <c r="L88" s="290"/>
      <c r="M88" s="290"/>
      <c r="N88" s="290"/>
    </row>
    <row r="89" spans="1:14" ht="24" customHeight="1">
      <c r="A89" s="76" t="s">
        <v>241</v>
      </c>
      <c r="B89" s="123" t="s">
        <v>242</v>
      </c>
      <c r="C89" s="289"/>
      <c r="D89" s="289"/>
      <c r="E89" s="289"/>
      <c r="F89" s="289"/>
      <c r="G89" s="289"/>
      <c r="H89" s="289"/>
      <c r="I89" s="289"/>
      <c r="J89" s="289"/>
      <c r="K89" s="289"/>
      <c r="L89" s="290">
        <f>SUM(C89,F89,I89)</f>
        <v>0</v>
      </c>
      <c r="M89" s="290">
        <f t="shared" ref="M89:N89" si="24">SUM(D89,G89,J89)</f>
        <v>0</v>
      </c>
      <c r="N89" s="290">
        <f t="shared" si="24"/>
        <v>0</v>
      </c>
    </row>
    <row r="90" spans="1:14" ht="20.100000000000001" customHeight="1">
      <c r="A90" s="132" t="s">
        <v>243</v>
      </c>
      <c r="B90" s="129" t="s">
        <v>35</v>
      </c>
      <c r="C90" s="291">
        <f t="shared" ref="C90:H90" si="25">SUM(C86:C89)</f>
        <v>4505000</v>
      </c>
      <c r="D90" s="291">
        <f t="shared" si="25"/>
        <v>4352600</v>
      </c>
      <c r="E90" s="291">
        <f t="shared" si="25"/>
        <v>2600000</v>
      </c>
      <c r="F90" s="291">
        <f t="shared" si="25"/>
        <v>0</v>
      </c>
      <c r="G90" s="291">
        <f t="shared" si="25"/>
        <v>0</v>
      </c>
      <c r="H90" s="291">
        <f t="shared" si="25"/>
        <v>0</v>
      </c>
      <c r="I90" s="291"/>
      <c r="J90" s="291"/>
      <c r="K90" s="291"/>
      <c r="L90" s="292">
        <f>SUM(C90,F90,I90)</f>
        <v>4505000</v>
      </c>
      <c r="M90" s="292">
        <f>SUM(D90,G90,J90)</f>
        <v>4352600</v>
      </c>
      <c r="N90" s="292">
        <f>SUM(E90,H90,K90)</f>
        <v>2600000</v>
      </c>
    </row>
    <row r="91" spans="1:14" ht="24.95" customHeight="1">
      <c r="A91" s="76" t="s">
        <v>244</v>
      </c>
      <c r="B91" s="123" t="s">
        <v>245</v>
      </c>
      <c r="C91" s="289"/>
      <c r="D91" s="289"/>
      <c r="E91" s="289"/>
      <c r="F91" s="289"/>
      <c r="G91" s="289"/>
      <c r="H91" s="289"/>
      <c r="I91" s="289"/>
      <c r="J91" s="289"/>
      <c r="K91" s="289"/>
      <c r="L91" s="290"/>
      <c r="M91" s="290"/>
      <c r="N91" s="290"/>
    </row>
    <row r="92" spans="1:14" ht="24.95" customHeight="1">
      <c r="A92" s="76" t="s">
        <v>246</v>
      </c>
      <c r="B92" s="123" t="s">
        <v>247</v>
      </c>
      <c r="C92" s="289"/>
      <c r="D92" s="289"/>
      <c r="E92" s="289"/>
      <c r="F92" s="289"/>
      <c r="G92" s="289"/>
      <c r="H92" s="289"/>
      <c r="I92" s="289"/>
      <c r="J92" s="289"/>
      <c r="K92" s="289"/>
      <c r="L92" s="290"/>
      <c r="M92" s="290"/>
      <c r="N92" s="290"/>
    </row>
    <row r="93" spans="1:14" ht="24.95" customHeight="1">
      <c r="A93" s="76" t="s">
        <v>248</v>
      </c>
      <c r="B93" s="123" t="s">
        <v>249</v>
      </c>
      <c r="C93" s="289"/>
      <c r="D93" s="289"/>
      <c r="E93" s="289"/>
      <c r="F93" s="289"/>
      <c r="G93" s="289"/>
      <c r="H93" s="289"/>
      <c r="I93" s="289"/>
      <c r="J93" s="289"/>
      <c r="K93" s="289"/>
      <c r="L93" s="290"/>
      <c r="M93" s="290"/>
      <c r="N93" s="290"/>
    </row>
    <row r="94" spans="1:14" ht="24.95" customHeight="1">
      <c r="A94" s="76" t="s">
        <v>250</v>
      </c>
      <c r="B94" s="123" t="s">
        <v>251</v>
      </c>
      <c r="C94" s="289"/>
      <c r="D94" s="289"/>
      <c r="E94" s="289"/>
      <c r="F94" s="289"/>
      <c r="G94" s="289"/>
      <c r="H94" s="289"/>
      <c r="I94" s="289"/>
      <c r="J94" s="289"/>
      <c r="K94" s="289"/>
      <c r="L94" s="290">
        <f t="shared" ref="L94:N94" si="26">SUM(C94,F94,I94)</f>
        <v>0</v>
      </c>
      <c r="M94" s="290">
        <f t="shared" si="26"/>
        <v>0</v>
      </c>
      <c r="N94" s="290">
        <f t="shared" si="26"/>
        <v>0</v>
      </c>
    </row>
    <row r="95" spans="1:14" ht="24.95" customHeight="1">
      <c r="A95" s="76" t="s">
        <v>252</v>
      </c>
      <c r="B95" s="123" t="s">
        <v>253</v>
      </c>
      <c r="C95" s="289"/>
      <c r="D95" s="289"/>
      <c r="E95" s="289"/>
      <c r="F95" s="289"/>
      <c r="G95" s="289"/>
      <c r="H95" s="289"/>
      <c r="I95" s="289"/>
      <c r="J95" s="289"/>
      <c r="K95" s="289"/>
      <c r="L95" s="290"/>
      <c r="M95" s="290"/>
      <c r="N95" s="290"/>
    </row>
    <row r="96" spans="1:14" ht="24.95" customHeight="1">
      <c r="A96" s="76" t="s">
        <v>254</v>
      </c>
      <c r="B96" s="123" t="s">
        <v>255</v>
      </c>
      <c r="C96" s="289"/>
      <c r="D96" s="289"/>
      <c r="E96" s="289"/>
      <c r="F96" s="289"/>
      <c r="G96" s="289"/>
      <c r="H96" s="289"/>
      <c r="I96" s="289"/>
      <c r="J96" s="289"/>
      <c r="K96" s="289"/>
      <c r="L96" s="290">
        <f>SUM(C96,F96,I96)</f>
        <v>0</v>
      </c>
      <c r="M96" s="290">
        <f>SUM(D96,G96,J96)</f>
        <v>0</v>
      </c>
      <c r="N96" s="290">
        <f>SUM(E96,H96,K96)</f>
        <v>0</v>
      </c>
    </row>
    <row r="97" spans="1:14" ht="24.95" customHeight="1">
      <c r="A97" s="76" t="s">
        <v>256</v>
      </c>
      <c r="B97" s="123" t="s">
        <v>257</v>
      </c>
      <c r="C97" s="289"/>
      <c r="D97" s="289"/>
      <c r="E97" s="289"/>
      <c r="F97" s="289"/>
      <c r="G97" s="289"/>
      <c r="H97" s="289"/>
      <c r="I97" s="289"/>
      <c r="J97" s="289"/>
      <c r="K97" s="289"/>
      <c r="L97" s="290"/>
      <c r="M97" s="290">
        <f>SUM(D97,G97,J97)</f>
        <v>0</v>
      </c>
      <c r="N97" s="290">
        <f>SUM(E97,H97,K97)</f>
        <v>0</v>
      </c>
    </row>
    <row r="98" spans="1:14" ht="24.95" customHeight="1">
      <c r="A98" s="76" t="s">
        <v>258</v>
      </c>
      <c r="B98" s="123" t="s">
        <v>259</v>
      </c>
      <c r="C98" s="289"/>
      <c r="D98" s="289"/>
      <c r="E98" s="289"/>
      <c r="F98" s="289"/>
      <c r="G98" s="289"/>
      <c r="H98" s="289"/>
      <c r="I98" s="289"/>
      <c r="J98" s="289"/>
      <c r="K98" s="289"/>
      <c r="L98" s="290">
        <f>SUM(C98,F98,I98)</f>
        <v>0</v>
      </c>
      <c r="M98" s="290">
        <f>SUM(D98,G98,J98)</f>
        <v>0</v>
      </c>
      <c r="N98" s="290">
        <f t="shared" ref="N98:N101" si="27">SUM(E98,H98,K98)</f>
        <v>0</v>
      </c>
    </row>
    <row r="99" spans="1:14" ht="20.100000000000001" customHeight="1">
      <c r="A99" s="132" t="s">
        <v>260</v>
      </c>
      <c r="B99" s="129" t="s">
        <v>37</v>
      </c>
      <c r="C99" s="291">
        <f t="shared" ref="C99:H99" si="28">SUM(C91:C98)</f>
        <v>0</v>
      </c>
      <c r="D99" s="291">
        <f t="shared" si="28"/>
        <v>0</v>
      </c>
      <c r="E99" s="291">
        <f t="shared" si="28"/>
        <v>0</v>
      </c>
      <c r="F99" s="291">
        <f t="shared" si="28"/>
        <v>0</v>
      </c>
      <c r="G99" s="291">
        <f t="shared" si="28"/>
        <v>0</v>
      </c>
      <c r="H99" s="291">
        <f t="shared" si="28"/>
        <v>0</v>
      </c>
      <c r="I99" s="291"/>
      <c r="J99" s="291"/>
      <c r="K99" s="291"/>
      <c r="L99" s="292">
        <f>SUM(C99,F99,I99)</f>
        <v>0</v>
      </c>
      <c r="M99" s="292">
        <f t="shared" ref="M99" si="29">SUM(D99,G99,J99)</f>
        <v>0</v>
      </c>
      <c r="N99" s="292">
        <f t="shared" si="27"/>
        <v>0</v>
      </c>
    </row>
    <row r="100" spans="1:14" ht="20.100000000000001" customHeight="1">
      <c r="A100" s="133" t="s">
        <v>261</v>
      </c>
      <c r="B100" s="129"/>
      <c r="C100" s="291">
        <f t="shared" ref="C100:H100" si="30">SUM(C99,C90,C85)</f>
        <v>8442000</v>
      </c>
      <c r="D100" s="291">
        <f t="shared" si="30"/>
        <v>8442000</v>
      </c>
      <c r="E100" s="291">
        <f t="shared" si="30"/>
        <v>4369561</v>
      </c>
      <c r="F100" s="291">
        <f t="shared" si="30"/>
        <v>0</v>
      </c>
      <c r="G100" s="291">
        <f t="shared" si="30"/>
        <v>0</v>
      </c>
      <c r="H100" s="291">
        <f t="shared" si="30"/>
        <v>0</v>
      </c>
      <c r="I100" s="289"/>
      <c r="J100" s="289"/>
      <c r="K100" s="289"/>
      <c r="L100" s="292">
        <f>SUM(C100,F100,I100)</f>
        <v>8442000</v>
      </c>
      <c r="M100" s="292">
        <f>SUM(D100,G100,J100)</f>
        <v>8442000</v>
      </c>
      <c r="N100" s="292">
        <f t="shared" si="27"/>
        <v>4369561</v>
      </c>
    </row>
    <row r="101" spans="1:14" ht="20.100000000000001" customHeight="1">
      <c r="A101" s="136" t="s">
        <v>262</v>
      </c>
      <c r="B101" s="137" t="s">
        <v>263</v>
      </c>
      <c r="C101" s="291">
        <f t="shared" ref="C101:H101" si="31">SUM(C100,C77)</f>
        <v>53793706</v>
      </c>
      <c r="D101" s="291">
        <f t="shared" si="31"/>
        <v>95500877</v>
      </c>
      <c r="E101" s="291">
        <f t="shared" si="31"/>
        <v>54187805</v>
      </c>
      <c r="F101" s="291">
        <f t="shared" si="31"/>
        <v>0</v>
      </c>
      <c r="G101" s="291">
        <f t="shared" si="31"/>
        <v>0</v>
      </c>
      <c r="H101" s="291">
        <f t="shared" si="31"/>
        <v>0</v>
      </c>
      <c r="I101" s="291"/>
      <c r="J101" s="291"/>
      <c r="K101" s="291"/>
      <c r="L101" s="292">
        <f>SUM(C101,F101,I101)</f>
        <v>53793706</v>
      </c>
      <c r="M101" s="292">
        <f>SUM(D101,G101,J101)</f>
        <v>95500877</v>
      </c>
      <c r="N101" s="292">
        <f t="shared" si="27"/>
        <v>54187805</v>
      </c>
    </row>
    <row r="102" spans="1:14" ht="16.5" customHeight="1">
      <c r="A102" s="76" t="s">
        <v>264</v>
      </c>
      <c r="B102" s="71" t="s">
        <v>265</v>
      </c>
      <c r="C102" s="293"/>
      <c r="D102" s="293"/>
      <c r="E102" s="293"/>
      <c r="F102" s="293"/>
      <c r="G102" s="294"/>
      <c r="H102" s="293"/>
      <c r="I102" s="293"/>
      <c r="J102" s="293"/>
      <c r="K102" s="293"/>
      <c r="L102" s="293"/>
      <c r="M102" s="293"/>
      <c r="N102" s="293"/>
    </row>
    <row r="103" spans="1:14" ht="24.75" customHeight="1">
      <c r="A103" s="76" t="s">
        <v>266</v>
      </c>
      <c r="B103" s="71" t="s">
        <v>267</v>
      </c>
      <c r="C103" s="293"/>
      <c r="D103" s="293"/>
      <c r="E103" s="293"/>
      <c r="F103" s="293"/>
      <c r="G103" s="294"/>
      <c r="H103" s="294"/>
      <c r="I103" s="293"/>
      <c r="J103" s="293"/>
      <c r="K103" s="293"/>
      <c r="L103" s="293"/>
      <c r="M103" s="294">
        <f>SUM(D103,G103,J103)</f>
        <v>0</v>
      </c>
      <c r="N103" s="294"/>
    </row>
    <row r="104" spans="1:14" ht="15" customHeight="1">
      <c r="A104" s="76" t="s">
        <v>268</v>
      </c>
      <c r="B104" s="71" t="s">
        <v>269</v>
      </c>
      <c r="C104" s="293"/>
      <c r="D104" s="293"/>
      <c r="E104" s="293"/>
      <c r="F104" s="293"/>
      <c r="G104" s="294"/>
      <c r="H104" s="294"/>
      <c r="I104" s="293"/>
      <c r="J104" s="293"/>
      <c r="K104" s="293"/>
      <c r="L104" s="293"/>
      <c r="M104" s="294"/>
      <c r="N104" s="294"/>
    </row>
    <row r="105" spans="1:14" ht="16.5" customHeight="1">
      <c r="A105" s="138" t="s">
        <v>270</v>
      </c>
      <c r="B105" s="75" t="s">
        <v>271</v>
      </c>
      <c r="C105" s="295"/>
      <c r="D105" s="295"/>
      <c r="E105" s="295"/>
      <c r="F105" s="295"/>
      <c r="G105" s="296">
        <f>SUM(G102:G104)</f>
        <v>0</v>
      </c>
      <c r="H105" s="296"/>
      <c r="I105" s="295"/>
      <c r="J105" s="295"/>
      <c r="K105" s="295"/>
      <c r="L105" s="295"/>
      <c r="M105" s="296">
        <f>SUM(D105,G105,J105)</f>
        <v>0</v>
      </c>
      <c r="N105" s="296"/>
    </row>
    <row r="106" spans="1:14" ht="15.75" customHeight="1">
      <c r="A106" s="139" t="s">
        <v>272</v>
      </c>
      <c r="B106" s="71" t="s">
        <v>273</v>
      </c>
      <c r="C106" s="297"/>
      <c r="D106" s="297"/>
      <c r="E106" s="297"/>
      <c r="F106" s="297"/>
      <c r="G106" s="298"/>
      <c r="H106" s="298"/>
      <c r="I106" s="297"/>
      <c r="J106" s="297"/>
      <c r="K106" s="297"/>
      <c r="L106" s="297"/>
      <c r="M106" s="298"/>
      <c r="N106" s="298"/>
    </row>
    <row r="107" spans="1:14" ht="17.25" customHeight="1">
      <c r="A107" s="139" t="s">
        <v>274</v>
      </c>
      <c r="B107" s="71" t="s">
        <v>275</v>
      </c>
      <c r="C107" s="297"/>
      <c r="D107" s="297"/>
      <c r="E107" s="297"/>
      <c r="F107" s="297"/>
      <c r="G107" s="298"/>
      <c r="H107" s="298"/>
      <c r="I107" s="297"/>
      <c r="J107" s="297"/>
      <c r="K107" s="297"/>
      <c r="L107" s="297"/>
      <c r="M107" s="298"/>
      <c r="N107" s="298"/>
    </row>
    <row r="108" spans="1:14" ht="15.75" customHeight="1">
      <c r="A108" s="76" t="s">
        <v>276</v>
      </c>
      <c r="B108" s="71" t="s">
        <v>277</v>
      </c>
      <c r="C108" s="293"/>
      <c r="D108" s="293"/>
      <c r="E108" s="293"/>
      <c r="F108" s="293"/>
      <c r="G108" s="294"/>
      <c r="H108" s="294"/>
      <c r="I108" s="293"/>
      <c r="J108" s="293"/>
      <c r="K108" s="293"/>
      <c r="L108" s="293"/>
      <c r="M108" s="294"/>
      <c r="N108" s="294"/>
    </row>
    <row r="109" spans="1:14" ht="14.25" customHeight="1">
      <c r="A109" s="76" t="s">
        <v>278</v>
      </c>
      <c r="B109" s="71" t="s">
        <v>279</v>
      </c>
      <c r="C109" s="293"/>
      <c r="D109" s="293"/>
      <c r="E109" s="293"/>
      <c r="F109" s="293"/>
      <c r="G109" s="294"/>
      <c r="H109" s="294"/>
      <c r="I109" s="293"/>
      <c r="J109" s="293"/>
      <c r="K109" s="293"/>
      <c r="L109" s="293"/>
      <c r="M109" s="294"/>
      <c r="N109" s="294"/>
    </row>
    <row r="110" spans="1:14" ht="14.25" customHeight="1">
      <c r="A110" s="140" t="s">
        <v>280</v>
      </c>
      <c r="B110" s="75" t="s">
        <v>281</v>
      </c>
      <c r="C110" s="299"/>
      <c r="D110" s="299"/>
      <c r="E110" s="299"/>
      <c r="F110" s="299"/>
      <c r="G110" s="300"/>
      <c r="H110" s="300"/>
      <c r="I110" s="299"/>
      <c r="J110" s="299"/>
      <c r="K110" s="299"/>
      <c r="L110" s="299"/>
      <c r="M110" s="300"/>
      <c r="N110" s="300"/>
    </row>
    <row r="111" spans="1:14" ht="15" customHeight="1">
      <c r="A111" s="139" t="s">
        <v>282</v>
      </c>
      <c r="B111" s="71" t="s">
        <v>283</v>
      </c>
      <c r="C111" s="297"/>
      <c r="D111" s="297"/>
      <c r="E111" s="297"/>
      <c r="F111" s="297"/>
      <c r="G111" s="298"/>
      <c r="H111" s="298"/>
      <c r="I111" s="297"/>
      <c r="J111" s="297"/>
      <c r="K111" s="297"/>
      <c r="L111" s="297"/>
      <c r="M111" s="298"/>
      <c r="N111" s="298"/>
    </row>
    <row r="112" spans="1:14" ht="15.75" customHeight="1">
      <c r="A112" s="139" t="s">
        <v>284</v>
      </c>
      <c r="B112" s="71" t="s">
        <v>285</v>
      </c>
      <c r="C112" s="297">
        <v>614390</v>
      </c>
      <c r="D112" s="298">
        <v>614390</v>
      </c>
      <c r="E112" s="298">
        <v>614390</v>
      </c>
      <c r="F112" s="298"/>
      <c r="G112" s="298"/>
      <c r="H112" s="298"/>
      <c r="I112" s="298"/>
      <c r="J112" s="298"/>
      <c r="K112" s="298"/>
      <c r="L112" s="298">
        <f>SUM(C112)</f>
        <v>614390</v>
      </c>
      <c r="M112" s="298">
        <f>SUM(D112,G112,J112)</f>
        <v>614390</v>
      </c>
      <c r="N112" s="298">
        <f>SUM(E112,H112,K112)</f>
        <v>614390</v>
      </c>
    </row>
    <row r="113" spans="1:14" ht="15.75" customHeight="1">
      <c r="A113" s="140" t="s">
        <v>286</v>
      </c>
      <c r="B113" s="75" t="s">
        <v>287</v>
      </c>
      <c r="C113" s="297">
        <f>SUM(C111:C112)</f>
        <v>614390</v>
      </c>
      <c r="D113" s="297">
        <f t="shared" ref="D113:E113" si="32">SUM(D111:D112)</f>
        <v>614390</v>
      </c>
      <c r="E113" s="297">
        <f t="shared" si="32"/>
        <v>614390</v>
      </c>
      <c r="F113" s="298"/>
      <c r="G113" s="300">
        <f>SUM(G111:G112)</f>
        <v>0</v>
      </c>
      <c r="H113" s="300">
        <f>SUM(H111:H112)</f>
        <v>0</v>
      </c>
      <c r="I113" s="298"/>
      <c r="J113" s="298"/>
      <c r="K113" s="298"/>
      <c r="L113" s="300">
        <f>SUM(C113)</f>
        <v>614390</v>
      </c>
      <c r="M113" s="300">
        <f>SUM(D113,G113,J113)</f>
        <v>614390</v>
      </c>
      <c r="N113" s="300">
        <f>SUM(E113,H113,K113)</f>
        <v>614390</v>
      </c>
    </row>
    <row r="114" spans="1:14" ht="15" customHeight="1">
      <c r="A114" s="139" t="s">
        <v>288</v>
      </c>
      <c r="B114" s="71" t="s">
        <v>289</v>
      </c>
      <c r="C114" s="297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</row>
    <row r="115" spans="1:14" ht="15.75" customHeight="1">
      <c r="A115" s="139" t="s">
        <v>290</v>
      </c>
      <c r="B115" s="71" t="s">
        <v>291</v>
      </c>
      <c r="C115" s="297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</row>
    <row r="116" spans="1:14" ht="15" customHeight="1">
      <c r="A116" s="139" t="s">
        <v>292</v>
      </c>
      <c r="B116" s="71" t="s">
        <v>293</v>
      </c>
      <c r="C116" s="297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</row>
    <row r="117" spans="1:14" ht="15.75" customHeight="1">
      <c r="A117" s="141" t="s">
        <v>294</v>
      </c>
      <c r="B117" s="77" t="s">
        <v>295</v>
      </c>
      <c r="C117" s="299">
        <f>SUM(C105,C110,C113)</f>
        <v>614390</v>
      </c>
      <c r="D117" s="299">
        <f t="shared" ref="D117:E117" si="33">SUM(D105,D110,D113)</f>
        <v>614390</v>
      </c>
      <c r="E117" s="299">
        <f t="shared" si="33"/>
        <v>614390</v>
      </c>
      <c r="F117" s="300">
        <f t="shared" ref="F117:K117" si="34">SUM(F110:F116,F105)</f>
        <v>0</v>
      </c>
      <c r="G117" s="300">
        <f t="shared" si="34"/>
        <v>0</v>
      </c>
      <c r="H117" s="300">
        <f t="shared" si="34"/>
        <v>0</v>
      </c>
      <c r="I117" s="300">
        <f t="shared" si="34"/>
        <v>0</v>
      </c>
      <c r="J117" s="300">
        <f t="shared" si="34"/>
        <v>0</v>
      </c>
      <c r="K117" s="300">
        <f t="shared" si="34"/>
        <v>0</v>
      </c>
      <c r="L117" s="300">
        <f>SUM(C117,F117,I117)</f>
        <v>614390</v>
      </c>
      <c r="M117" s="300">
        <f t="shared" ref="M117:N117" si="35">SUM(D117,G117,J117)</f>
        <v>614390</v>
      </c>
      <c r="N117" s="300">
        <f t="shared" si="35"/>
        <v>614390</v>
      </c>
    </row>
    <row r="118" spans="1:14" ht="15" customHeight="1">
      <c r="A118" s="139" t="s">
        <v>296</v>
      </c>
      <c r="B118" s="71" t="s">
        <v>297</v>
      </c>
      <c r="C118" s="297"/>
      <c r="D118" s="297"/>
      <c r="E118" s="297"/>
      <c r="F118" s="297"/>
      <c r="G118" s="298"/>
      <c r="H118" s="298"/>
      <c r="I118" s="297"/>
      <c r="J118" s="297"/>
      <c r="K118" s="297"/>
      <c r="L118" s="297"/>
      <c r="M118" s="297"/>
      <c r="N118" s="298"/>
    </row>
    <row r="119" spans="1:14" ht="16.5" customHeight="1">
      <c r="A119" s="76" t="s">
        <v>298</v>
      </c>
      <c r="B119" s="71" t="s">
        <v>299</v>
      </c>
      <c r="C119" s="293"/>
      <c r="D119" s="293"/>
      <c r="E119" s="293"/>
      <c r="F119" s="293"/>
      <c r="G119" s="294"/>
      <c r="H119" s="294"/>
      <c r="I119" s="293"/>
      <c r="J119" s="293"/>
      <c r="K119" s="293"/>
      <c r="L119" s="293"/>
      <c r="M119" s="293"/>
      <c r="N119" s="294"/>
    </row>
    <row r="120" spans="1:14" ht="15" customHeight="1">
      <c r="A120" s="139" t="s">
        <v>300</v>
      </c>
      <c r="B120" s="71" t="s">
        <v>301</v>
      </c>
      <c r="C120" s="297"/>
      <c r="D120" s="297"/>
      <c r="E120" s="297"/>
      <c r="F120" s="297"/>
      <c r="G120" s="298"/>
      <c r="H120" s="298"/>
      <c r="I120" s="297"/>
      <c r="J120" s="297"/>
      <c r="K120" s="297"/>
      <c r="L120" s="297"/>
      <c r="M120" s="297"/>
      <c r="N120" s="298"/>
    </row>
    <row r="121" spans="1:14" ht="14.25" customHeight="1">
      <c r="A121" s="139" t="s">
        <v>302</v>
      </c>
      <c r="B121" s="71" t="s">
        <v>303</v>
      </c>
      <c r="C121" s="297"/>
      <c r="D121" s="297"/>
      <c r="E121" s="297"/>
      <c r="F121" s="297"/>
      <c r="G121" s="298"/>
      <c r="H121" s="298"/>
      <c r="I121" s="297"/>
      <c r="J121" s="297"/>
      <c r="K121" s="297"/>
      <c r="L121" s="297"/>
      <c r="M121" s="297"/>
      <c r="N121" s="298"/>
    </row>
    <row r="122" spans="1:14" ht="14.25" customHeight="1">
      <c r="A122" s="141" t="s">
        <v>304</v>
      </c>
      <c r="B122" s="77" t="s">
        <v>305</v>
      </c>
      <c r="C122" s="299"/>
      <c r="D122" s="299"/>
      <c r="E122" s="299"/>
      <c r="F122" s="299"/>
      <c r="G122" s="300"/>
      <c r="H122" s="300"/>
      <c r="I122" s="299"/>
      <c r="J122" s="299"/>
      <c r="K122" s="299"/>
      <c r="L122" s="299"/>
      <c r="M122" s="299"/>
      <c r="N122" s="300"/>
    </row>
    <row r="123" spans="1:14" ht="25.5" customHeight="1">
      <c r="A123" s="76" t="s">
        <v>306</v>
      </c>
      <c r="B123" s="71" t="s">
        <v>307</v>
      </c>
      <c r="C123" s="293"/>
      <c r="D123" s="293"/>
      <c r="E123" s="293"/>
      <c r="F123" s="293"/>
      <c r="G123" s="294"/>
      <c r="H123" s="294"/>
      <c r="I123" s="293"/>
      <c r="J123" s="293"/>
      <c r="K123" s="293"/>
      <c r="L123" s="293"/>
      <c r="M123" s="293"/>
      <c r="N123" s="294"/>
    </row>
    <row r="124" spans="1:14" ht="20.100000000000001" customHeight="1">
      <c r="A124" s="142" t="s">
        <v>308</v>
      </c>
      <c r="B124" s="143" t="s">
        <v>39</v>
      </c>
      <c r="C124" s="299">
        <f>SUM(C117,C122,C123)</f>
        <v>614390</v>
      </c>
      <c r="D124" s="300">
        <f>SUM(D117:D123)</f>
        <v>614390</v>
      </c>
      <c r="E124" s="300">
        <f t="shared" ref="E124:N124" si="36">SUM(E117:E123)</f>
        <v>614390</v>
      </c>
      <c r="F124" s="300">
        <f t="shared" si="36"/>
        <v>0</v>
      </c>
      <c r="G124" s="300">
        <f t="shared" si="36"/>
        <v>0</v>
      </c>
      <c r="H124" s="300">
        <f t="shared" si="36"/>
        <v>0</v>
      </c>
      <c r="I124" s="300">
        <f t="shared" si="36"/>
        <v>0</v>
      </c>
      <c r="J124" s="300">
        <f t="shared" si="36"/>
        <v>0</v>
      </c>
      <c r="K124" s="300">
        <f t="shared" si="36"/>
        <v>0</v>
      </c>
      <c r="L124" s="300">
        <f t="shared" si="36"/>
        <v>614390</v>
      </c>
      <c r="M124" s="300">
        <f t="shared" si="36"/>
        <v>614390</v>
      </c>
      <c r="N124" s="300">
        <f t="shared" si="36"/>
        <v>614390</v>
      </c>
    </row>
    <row r="125" spans="1:14" ht="20.100000000000001" customHeight="1">
      <c r="A125" s="144" t="s">
        <v>309</v>
      </c>
      <c r="B125" s="145"/>
      <c r="C125" s="291">
        <f>SUM(C124,C101)</f>
        <v>54408096</v>
      </c>
      <c r="D125" s="291">
        <f>SUM(D101,D124)</f>
        <v>96115267</v>
      </c>
      <c r="E125" s="291">
        <f>SUM(E101,E124)</f>
        <v>54802195</v>
      </c>
      <c r="F125" s="291">
        <f>SUM(F124,F101)</f>
        <v>0</v>
      </c>
      <c r="G125" s="291">
        <f>SUM(G124,G101)</f>
        <v>0</v>
      </c>
      <c r="H125" s="291">
        <f>SUM(H101,H124)</f>
        <v>0</v>
      </c>
      <c r="I125" s="291"/>
      <c r="J125" s="291"/>
      <c r="K125" s="291"/>
      <c r="L125" s="292">
        <f>SUM(C125,F125,I125)</f>
        <v>54408096</v>
      </c>
      <c r="M125" s="292">
        <f>SUM(D125,G125,J125)</f>
        <v>96115267</v>
      </c>
      <c r="N125" s="292">
        <f>SUM(E125,H125,K125)</f>
        <v>54802195</v>
      </c>
    </row>
    <row r="126" spans="1:14" ht="20.100000000000001" customHeight="1">
      <c r="A126" s="180"/>
      <c r="B126" s="181"/>
      <c r="C126" s="182"/>
      <c r="D126" s="182"/>
      <c r="E126" s="182"/>
      <c r="F126" s="182"/>
      <c r="G126" s="182"/>
      <c r="H126" s="182"/>
      <c r="I126" s="182"/>
      <c r="J126" s="182"/>
      <c r="K126" s="182"/>
      <c r="L126" s="183"/>
      <c r="M126" s="183"/>
      <c r="N126" s="183"/>
    </row>
  </sheetData>
  <mergeCells count="6">
    <mergeCell ref="A1:N1"/>
    <mergeCell ref="A3:L3"/>
    <mergeCell ref="A4:L4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7"/>
  <sheetViews>
    <sheetView workbookViewId="0">
      <selection sqref="A1:M1"/>
    </sheetView>
  </sheetViews>
  <sheetFormatPr defaultRowHeight="12.75"/>
  <cols>
    <col min="1" max="1" width="72.7109375" customWidth="1"/>
    <col min="2" max="4" width="11.140625" bestFit="1" customWidth="1"/>
    <col min="5" max="5" width="10.140625" bestFit="1" customWidth="1"/>
    <col min="6" max="7" width="11.140625" bestFit="1" customWidth="1"/>
    <col min="10" max="10" width="9.140625" customWidth="1"/>
    <col min="11" max="11" width="12" customWidth="1"/>
    <col min="12" max="13" width="11.140625" bestFit="1" customWidth="1"/>
  </cols>
  <sheetData>
    <row r="1" spans="1:13">
      <c r="A1" s="457" t="s">
        <v>767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3" spans="1:13" ht="20.100000000000001" customHeight="1">
      <c r="A3" s="405" t="s">
        <v>733</v>
      </c>
      <c r="B3" s="408"/>
      <c r="C3" s="408"/>
      <c r="D3" s="408"/>
      <c r="E3" s="408"/>
      <c r="F3" s="408"/>
      <c r="G3" s="408"/>
      <c r="H3" s="408"/>
      <c r="I3" s="408"/>
      <c r="J3" s="408"/>
      <c r="K3" s="409"/>
      <c r="L3" s="343"/>
      <c r="M3" s="343"/>
    </row>
    <row r="4" spans="1:13" ht="18" customHeight="1">
      <c r="A4" s="406" t="s">
        <v>734</v>
      </c>
      <c r="B4" s="415"/>
      <c r="C4" s="415"/>
      <c r="D4" s="415"/>
      <c r="E4" s="415"/>
      <c r="F4" s="415"/>
      <c r="G4" s="415"/>
      <c r="H4" s="415"/>
      <c r="I4" s="415"/>
      <c r="J4" s="415"/>
      <c r="K4" s="407"/>
      <c r="L4" s="342"/>
      <c r="M4" s="342"/>
    </row>
    <row r="5" spans="1:13" ht="10.5" customHeight="1">
      <c r="A5" s="341"/>
      <c r="B5" s="344"/>
      <c r="C5" s="344"/>
      <c r="D5" s="344"/>
      <c r="E5" s="344"/>
      <c r="F5" s="344"/>
      <c r="G5" s="344"/>
      <c r="H5" s="344"/>
      <c r="I5" s="344"/>
      <c r="J5" s="344"/>
      <c r="K5" s="342"/>
      <c r="L5" s="342"/>
      <c r="M5" s="342"/>
    </row>
    <row r="6" spans="1:13" ht="24.75" customHeight="1">
      <c r="A6" s="57" t="s">
        <v>52</v>
      </c>
    </row>
    <row r="7" spans="1:13" ht="16.5" customHeight="1">
      <c r="A7" s="72"/>
      <c r="B7" s="411" t="s">
        <v>88</v>
      </c>
      <c r="C7" s="412"/>
      <c r="D7" s="413"/>
      <c r="E7" s="411" t="s">
        <v>89</v>
      </c>
      <c r="F7" s="412"/>
      <c r="G7" s="413"/>
      <c r="H7" s="411" t="s">
        <v>410</v>
      </c>
      <c r="I7" s="412"/>
      <c r="J7" s="413"/>
      <c r="K7" s="171" t="s">
        <v>413</v>
      </c>
      <c r="L7" s="97"/>
      <c r="M7" s="173"/>
    </row>
    <row r="8" spans="1:13" ht="41.25" customHeight="1">
      <c r="A8" s="174" t="s">
        <v>63</v>
      </c>
      <c r="B8" s="175" t="s">
        <v>409</v>
      </c>
      <c r="C8" s="146" t="s">
        <v>415</v>
      </c>
      <c r="D8" s="175" t="s">
        <v>417</v>
      </c>
      <c r="E8" s="175" t="s">
        <v>409</v>
      </c>
      <c r="F8" s="146" t="s">
        <v>415</v>
      </c>
      <c r="G8" s="175" t="s">
        <v>417</v>
      </c>
      <c r="H8" s="175" t="s">
        <v>411</v>
      </c>
      <c r="I8" s="146" t="s">
        <v>415</v>
      </c>
      <c r="J8" s="175" t="s">
        <v>417</v>
      </c>
      <c r="K8" s="176" t="s">
        <v>409</v>
      </c>
      <c r="L8" s="146" t="s">
        <v>415</v>
      </c>
      <c r="M8" s="148" t="s">
        <v>417</v>
      </c>
    </row>
    <row r="9" spans="1:13" ht="15">
      <c r="A9" s="124" t="s">
        <v>310</v>
      </c>
      <c r="B9" s="301">
        <v>8432162</v>
      </c>
      <c r="C9" s="301">
        <v>8432162</v>
      </c>
      <c r="D9" s="301">
        <v>8432162</v>
      </c>
      <c r="E9" s="301"/>
      <c r="F9" s="301"/>
      <c r="G9" s="301"/>
      <c r="H9" s="301"/>
      <c r="I9" s="301"/>
      <c r="J9" s="301"/>
      <c r="K9" s="301">
        <f>SUM(B9,E9,H9)</f>
        <v>8432162</v>
      </c>
      <c r="L9" s="301">
        <f>SUM(C9,F9,I9)</f>
        <v>8432162</v>
      </c>
      <c r="M9" s="301">
        <f>SUM(D9,G9,J9)</f>
        <v>8432162</v>
      </c>
    </row>
    <row r="10" spans="1:13" ht="18" customHeight="1">
      <c r="A10" s="71" t="s">
        <v>311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1"/>
    </row>
    <row r="11" spans="1:13" ht="24.75" customHeight="1">
      <c r="A11" s="71" t="s">
        <v>312</v>
      </c>
      <c r="B11" s="301">
        <v>5127600</v>
      </c>
      <c r="C11" s="301">
        <v>6905728</v>
      </c>
      <c r="D11" s="301">
        <v>6905728</v>
      </c>
      <c r="E11" s="301"/>
      <c r="F11" s="301"/>
      <c r="G11" s="301"/>
      <c r="H11" s="301"/>
      <c r="I11" s="301"/>
      <c r="J11" s="301"/>
      <c r="K11" s="301">
        <f t="shared" ref="K11:M15" si="0">SUM(B11,E11,H11)</f>
        <v>5127600</v>
      </c>
      <c r="L11" s="301">
        <f t="shared" si="0"/>
        <v>6905728</v>
      </c>
      <c r="M11" s="301">
        <f t="shared" si="0"/>
        <v>6905728</v>
      </c>
    </row>
    <row r="12" spans="1:13" ht="18" customHeight="1">
      <c r="A12" s="71" t="s">
        <v>313</v>
      </c>
      <c r="B12" s="301">
        <v>1800000</v>
      </c>
      <c r="C12" s="301">
        <v>1800000</v>
      </c>
      <c r="D12" s="301">
        <v>1800000</v>
      </c>
      <c r="E12" s="301"/>
      <c r="F12" s="301"/>
      <c r="G12" s="301"/>
      <c r="H12" s="301"/>
      <c r="I12" s="301"/>
      <c r="J12" s="301"/>
      <c r="K12" s="301">
        <f t="shared" si="0"/>
        <v>1800000</v>
      </c>
      <c r="L12" s="301">
        <f t="shared" si="0"/>
        <v>1800000</v>
      </c>
      <c r="M12" s="301">
        <f t="shared" si="0"/>
        <v>1800000</v>
      </c>
    </row>
    <row r="13" spans="1:13" ht="15">
      <c r="A13" s="71" t="s">
        <v>671</v>
      </c>
      <c r="B13" s="301"/>
      <c r="C13" s="301">
        <v>1044904</v>
      </c>
      <c r="D13" s="301">
        <v>1044904</v>
      </c>
      <c r="E13" s="301"/>
      <c r="F13" s="301"/>
      <c r="G13" s="301"/>
      <c r="H13" s="301"/>
      <c r="I13" s="301"/>
      <c r="J13" s="301"/>
      <c r="K13" s="301">
        <f t="shared" si="0"/>
        <v>0</v>
      </c>
      <c r="L13" s="301">
        <f t="shared" si="0"/>
        <v>1044904</v>
      </c>
      <c r="M13" s="301">
        <f t="shared" si="0"/>
        <v>1044904</v>
      </c>
    </row>
    <row r="14" spans="1:13" ht="15">
      <c r="A14" s="71" t="s">
        <v>725</v>
      </c>
      <c r="B14" s="301"/>
      <c r="C14" s="301">
        <v>55360</v>
      </c>
      <c r="D14" s="301">
        <v>55360</v>
      </c>
      <c r="E14" s="301"/>
      <c r="F14" s="301"/>
      <c r="G14" s="301"/>
      <c r="H14" s="301"/>
      <c r="I14" s="301"/>
      <c r="J14" s="301"/>
      <c r="K14" s="301">
        <f t="shared" si="0"/>
        <v>0</v>
      </c>
      <c r="L14" s="301">
        <f t="shared" si="0"/>
        <v>55360</v>
      </c>
      <c r="M14" s="301">
        <f t="shared" si="0"/>
        <v>55360</v>
      </c>
    </row>
    <row r="15" spans="1:13">
      <c r="A15" s="75" t="s">
        <v>314</v>
      </c>
      <c r="B15" s="292">
        <f>SUM(B9:B14)</f>
        <v>15359762</v>
      </c>
      <c r="C15" s="292">
        <f>SUM(C9:C14)</f>
        <v>18238154</v>
      </c>
      <c r="D15" s="292">
        <f>SUM(D9:D14)</f>
        <v>18238154</v>
      </c>
      <c r="E15" s="292"/>
      <c r="F15" s="292"/>
      <c r="G15" s="292"/>
      <c r="H15" s="292"/>
      <c r="I15" s="292"/>
      <c r="J15" s="292"/>
      <c r="K15" s="292">
        <f>SUM(B15,E15,H15)</f>
        <v>15359762</v>
      </c>
      <c r="L15" s="292">
        <f t="shared" si="0"/>
        <v>18238154</v>
      </c>
      <c r="M15" s="292">
        <f t="shared" si="0"/>
        <v>18238154</v>
      </c>
    </row>
    <row r="16" spans="1:13" ht="15">
      <c r="A16" s="71" t="s">
        <v>315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</row>
    <row r="17" spans="1:13" ht="28.9" customHeight="1">
      <c r="A17" s="71" t="s">
        <v>316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</row>
    <row r="18" spans="1:13" ht="25.15" customHeight="1">
      <c r="A18" s="71" t="s">
        <v>317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</row>
    <row r="19" spans="1:13" ht="25.9" customHeight="1">
      <c r="A19" s="71" t="s">
        <v>318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</row>
    <row r="20" spans="1:13" ht="13.9" customHeight="1">
      <c r="A20" s="71" t="s">
        <v>319</v>
      </c>
      <c r="B20" s="301"/>
      <c r="C20" s="301">
        <v>4223884</v>
      </c>
      <c r="D20" s="301">
        <v>4223884</v>
      </c>
      <c r="E20" s="301"/>
      <c r="F20" s="301"/>
      <c r="G20" s="301"/>
      <c r="H20" s="301"/>
      <c r="I20" s="301"/>
      <c r="J20" s="301"/>
      <c r="K20" s="301">
        <f t="shared" ref="K20:M21" si="1">SUM(B20,E20,H20)</f>
        <v>0</v>
      </c>
      <c r="L20" s="301">
        <f t="shared" si="1"/>
        <v>4223884</v>
      </c>
      <c r="M20" s="301">
        <f t="shared" si="1"/>
        <v>4223884</v>
      </c>
    </row>
    <row r="21" spans="1:13" ht="15">
      <c r="A21" s="77" t="s">
        <v>6</v>
      </c>
      <c r="B21" s="292">
        <f>SUM(B15:B20)</f>
        <v>15359762</v>
      </c>
      <c r="C21" s="292">
        <f>SUM(C15:C20)</f>
        <v>22462038</v>
      </c>
      <c r="D21" s="292">
        <f>SUM(D15:D20)</f>
        <v>22462038</v>
      </c>
      <c r="E21" s="292">
        <f>SUM(E15:E20)</f>
        <v>0</v>
      </c>
      <c r="F21" s="292"/>
      <c r="G21" s="292"/>
      <c r="H21" s="292"/>
      <c r="I21" s="292"/>
      <c r="J21" s="292"/>
      <c r="K21" s="292">
        <f t="shared" si="1"/>
        <v>15359762</v>
      </c>
      <c r="L21" s="292">
        <f t="shared" si="1"/>
        <v>22462038</v>
      </c>
      <c r="M21" s="292">
        <f t="shared" si="1"/>
        <v>22462038</v>
      </c>
    </row>
    <row r="22" spans="1:13" ht="15">
      <c r="A22" s="71" t="s">
        <v>320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</row>
    <row r="23" spans="1:13" ht="15">
      <c r="A23" s="71" t="s">
        <v>321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</row>
    <row r="24" spans="1:13">
      <c r="A24" s="75" t="s">
        <v>322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</row>
    <row r="25" spans="1:13" ht="15">
      <c r="A25" s="71" t="s">
        <v>323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</row>
    <row r="26" spans="1:13" ht="15">
      <c r="A26" s="71" t="s">
        <v>324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01"/>
      <c r="M26" s="301"/>
    </row>
    <row r="27" spans="1:13" ht="15">
      <c r="A27" s="71" t="s">
        <v>325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>
        <f>SUM(B27,E27,H27)</f>
        <v>0</v>
      </c>
      <c r="L27" s="301">
        <v>395</v>
      </c>
      <c r="M27" s="301">
        <f>SUM(D27,G27,J27)</f>
        <v>0</v>
      </c>
    </row>
    <row r="28" spans="1:13" ht="15">
      <c r="A28" s="71" t="s">
        <v>326</v>
      </c>
      <c r="B28" s="301">
        <v>6000000</v>
      </c>
      <c r="C28" s="301">
        <v>7482857</v>
      </c>
      <c r="D28" s="301">
        <v>7482857</v>
      </c>
      <c r="E28" s="301"/>
      <c r="F28" s="301"/>
      <c r="G28" s="301"/>
      <c r="H28" s="301"/>
      <c r="I28" s="301"/>
      <c r="J28" s="301"/>
      <c r="K28" s="301">
        <f>SUM(B28,E28,H28)</f>
        <v>6000000</v>
      </c>
      <c r="L28" s="301">
        <f>SUM(C28,F28,I28)</f>
        <v>7482857</v>
      </c>
      <c r="M28" s="301">
        <f>SUM(D28,G28,J28)</f>
        <v>7482857</v>
      </c>
    </row>
    <row r="29" spans="1:13" ht="15">
      <c r="A29" s="71" t="s">
        <v>327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</row>
    <row r="30" spans="1:13" ht="15">
      <c r="A30" s="71" t="s">
        <v>328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</row>
    <row r="31" spans="1:13" ht="15">
      <c r="A31" s="71" t="s">
        <v>329</v>
      </c>
      <c r="B31" s="301">
        <v>1000000</v>
      </c>
      <c r="C31" s="301">
        <v>786445</v>
      </c>
      <c r="D31" s="301">
        <v>786445</v>
      </c>
      <c r="E31" s="301"/>
      <c r="F31" s="301"/>
      <c r="G31" s="301"/>
      <c r="H31" s="301"/>
      <c r="I31" s="301"/>
      <c r="J31" s="301"/>
      <c r="K31" s="301">
        <f>SUM(B31,E31,H31)</f>
        <v>1000000</v>
      </c>
      <c r="L31" s="301">
        <f>SUM(C31,F31,I31)</f>
        <v>786445</v>
      </c>
      <c r="M31" s="301">
        <f>SUM(D31,G31,J31)</f>
        <v>786445</v>
      </c>
    </row>
    <row r="32" spans="1:13" ht="15">
      <c r="A32" s="71" t="s">
        <v>330</v>
      </c>
      <c r="B32" s="301"/>
      <c r="C32" s="301">
        <v>60000</v>
      </c>
      <c r="D32" s="301">
        <v>60000</v>
      </c>
      <c r="E32" s="301"/>
      <c r="F32" s="301"/>
      <c r="G32" s="301"/>
      <c r="H32" s="301"/>
      <c r="I32" s="301"/>
      <c r="J32" s="301"/>
      <c r="K32" s="301">
        <f>SUM(B32:H32)</f>
        <v>120000</v>
      </c>
      <c r="L32" s="301"/>
      <c r="M32" s="301"/>
    </row>
    <row r="33" spans="1:13">
      <c r="A33" s="75" t="s">
        <v>331</v>
      </c>
      <c r="B33" s="301">
        <f>SUM(B28:B32)</f>
        <v>7000000</v>
      </c>
      <c r="C33" s="301">
        <f>SUM(C28:C32)</f>
        <v>8329302</v>
      </c>
      <c r="D33" s="301">
        <f>SUM(D28:D32)</f>
        <v>8329302</v>
      </c>
      <c r="E33" s="301"/>
      <c r="F33" s="301"/>
      <c r="G33" s="301"/>
      <c r="H33" s="301"/>
      <c r="I33" s="301"/>
      <c r="J33" s="301"/>
      <c r="K33" s="301">
        <f>SUM(B33,E33,H33)</f>
        <v>7000000</v>
      </c>
      <c r="L33" s="301">
        <f>SUM(C33,F33,I33)</f>
        <v>8329302</v>
      </c>
      <c r="M33" s="301">
        <f t="shared" ref="M33:M35" si="2">SUM(D33,G33,J33)</f>
        <v>8329302</v>
      </c>
    </row>
    <row r="34" spans="1:13" ht="15">
      <c r="A34" s="71" t="s">
        <v>332</v>
      </c>
      <c r="B34" s="301"/>
      <c r="C34" s="301">
        <v>14238</v>
      </c>
      <c r="D34" s="301">
        <v>14238</v>
      </c>
      <c r="E34" s="301"/>
      <c r="F34" s="301"/>
      <c r="G34" s="301"/>
      <c r="H34" s="301"/>
      <c r="I34" s="301"/>
      <c r="J34" s="301"/>
      <c r="K34" s="301">
        <f>SUM(B34,E34,H34)</f>
        <v>0</v>
      </c>
      <c r="L34" s="301">
        <v>0</v>
      </c>
      <c r="M34" s="301">
        <f t="shared" si="2"/>
        <v>14238</v>
      </c>
    </row>
    <row r="35" spans="1:13" ht="15">
      <c r="A35" s="77" t="s">
        <v>333</v>
      </c>
      <c r="B35" s="292">
        <f>SUM(B33,B27)</f>
        <v>7000000</v>
      </c>
      <c r="C35" s="292">
        <f>SUM(C34,C33,C27)</f>
        <v>8343540</v>
      </c>
      <c r="D35" s="292">
        <f>SUM(D34,D33,D27)</f>
        <v>8343540</v>
      </c>
      <c r="E35" s="292"/>
      <c r="F35" s="292"/>
      <c r="G35" s="292"/>
      <c r="H35" s="292"/>
      <c r="I35" s="292"/>
      <c r="J35" s="292"/>
      <c r="K35" s="292">
        <f>SUM(B35,E35,H35)</f>
        <v>7000000</v>
      </c>
      <c r="L35" s="292">
        <f>SUM(C35,F35,I35)</f>
        <v>8343540</v>
      </c>
      <c r="M35" s="292">
        <f t="shared" si="2"/>
        <v>8343540</v>
      </c>
    </row>
    <row r="36" spans="1:13" ht="15">
      <c r="A36" s="76" t="s">
        <v>334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>
        <f>SUM(D36,G36,J36)</f>
        <v>0</v>
      </c>
    </row>
    <row r="37" spans="1:13" ht="15">
      <c r="A37" s="76" t="s">
        <v>335</v>
      </c>
      <c r="B37" s="301">
        <v>1500000</v>
      </c>
      <c r="C37" s="301">
        <v>1071870</v>
      </c>
      <c r="D37" s="301">
        <v>1353965</v>
      </c>
      <c r="E37" s="301"/>
      <c r="F37" s="301"/>
      <c r="G37" s="301"/>
      <c r="H37" s="301"/>
      <c r="I37" s="301"/>
      <c r="J37" s="301"/>
      <c r="K37" s="301">
        <f>SUM(B37,E37,H37)</f>
        <v>1500000</v>
      </c>
      <c r="L37" s="301">
        <f>SUM(C37,F37,I37)</f>
        <v>1071870</v>
      </c>
      <c r="M37" s="301">
        <f>SUM(D37,G37,J37)</f>
        <v>1353965</v>
      </c>
    </row>
    <row r="38" spans="1:13" ht="15">
      <c r="A38" s="76" t="s">
        <v>336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>
        <f>SUM(B38,E38,H38)</f>
        <v>0</v>
      </c>
      <c r="L38" s="301">
        <f t="shared" ref="L38:M39" si="3">SUM(C38,F38,I38)</f>
        <v>0</v>
      </c>
      <c r="M38" s="301">
        <f t="shared" si="3"/>
        <v>0</v>
      </c>
    </row>
    <row r="39" spans="1:13" ht="15">
      <c r="A39" s="76" t="s">
        <v>337</v>
      </c>
      <c r="B39" s="301">
        <v>727428</v>
      </c>
      <c r="C39" s="301">
        <v>579970</v>
      </c>
      <c r="D39" s="301">
        <v>579970</v>
      </c>
      <c r="E39" s="301"/>
      <c r="F39" s="301"/>
      <c r="G39" s="301"/>
      <c r="H39" s="301"/>
      <c r="I39" s="301"/>
      <c r="J39" s="301"/>
      <c r="K39" s="301">
        <f>SUM(B39,E39,H39)</f>
        <v>727428</v>
      </c>
      <c r="L39" s="301">
        <f t="shared" si="3"/>
        <v>579970</v>
      </c>
      <c r="M39" s="301">
        <f t="shared" si="3"/>
        <v>579970</v>
      </c>
    </row>
    <row r="40" spans="1:13" ht="15">
      <c r="A40" s="76" t="s">
        <v>338</v>
      </c>
      <c r="B40" s="301">
        <v>630000</v>
      </c>
      <c r="C40" s="301">
        <v>863390</v>
      </c>
      <c r="D40" s="301">
        <v>863390</v>
      </c>
      <c r="E40" s="301"/>
      <c r="F40" s="301"/>
      <c r="G40" s="301"/>
      <c r="H40" s="301"/>
      <c r="I40" s="301"/>
      <c r="J40" s="301"/>
      <c r="K40" s="301">
        <f>SUM(B40,E40,H40)</f>
        <v>630000</v>
      </c>
      <c r="L40" s="301">
        <f t="shared" ref="L40:M43" si="4">SUM(C40,F40,I40)</f>
        <v>863390</v>
      </c>
      <c r="M40" s="301">
        <f t="shared" si="4"/>
        <v>863390</v>
      </c>
    </row>
    <row r="41" spans="1:13" ht="15">
      <c r="A41" s="76" t="s">
        <v>339</v>
      </c>
      <c r="B41" s="301">
        <v>759906</v>
      </c>
      <c r="C41" s="301">
        <v>653835</v>
      </c>
      <c r="D41" s="301">
        <v>653835</v>
      </c>
      <c r="E41" s="301"/>
      <c r="F41" s="301"/>
      <c r="G41" s="301"/>
      <c r="H41" s="301"/>
      <c r="I41" s="301"/>
      <c r="J41" s="301"/>
      <c r="K41" s="301">
        <f>SUM(B41,E41,H41)</f>
        <v>759906</v>
      </c>
      <c r="L41" s="301">
        <f t="shared" si="4"/>
        <v>653835</v>
      </c>
      <c r="M41" s="301">
        <f t="shared" si="4"/>
        <v>653835</v>
      </c>
    </row>
    <row r="42" spans="1:13" ht="15">
      <c r="A42" s="76" t="s">
        <v>340</v>
      </c>
      <c r="B42" s="301"/>
      <c r="C42" s="301"/>
      <c r="D42" s="301"/>
      <c r="E42" s="301"/>
      <c r="F42" s="301"/>
      <c r="G42" s="301"/>
      <c r="H42" s="301"/>
      <c r="I42" s="301"/>
      <c r="J42" s="301"/>
      <c r="K42" s="301"/>
      <c r="L42" s="301">
        <f t="shared" si="4"/>
        <v>0</v>
      </c>
      <c r="M42" s="301">
        <f t="shared" si="4"/>
        <v>0</v>
      </c>
    </row>
    <row r="43" spans="1:13" ht="15">
      <c r="A43" s="76" t="s">
        <v>341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1">
        <f>SUM(B43,E43,H43)</f>
        <v>0</v>
      </c>
      <c r="L43" s="301">
        <f t="shared" si="4"/>
        <v>0</v>
      </c>
      <c r="M43" s="301">
        <f t="shared" si="4"/>
        <v>0</v>
      </c>
    </row>
    <row r="44" spans="1:13" ht="15">
      <c r="A44" s="76" t="s">
        <v>342</v>
      </c>
      <c r="B44" s="301"/>
      <c r="C44" s="301"/>
      <c r="D44" s="301">
        <v>13</v>
      </c>
      <c r="E44" s="301"/>
      <c r="F44" s="301"/>
      <c r="G44" s="301"/>
      <c r="H44" s="301"/>
      <c r="I44" s="301"/>
      <c r="J44" s="301"/>
      <c r="K44" s="301">
        <f t="shared" ref="K44:K45" si="5">SUM(B44,E44,H44)</f>
        <v>0</v>
      </c>
      <c r="L44" s="301">
        <f t="shared" ref="L44:L45" si="6">SUM(C44,F44,I44)</f>
        <v>0</v>
      </c>
      <c r="M44" s="301">
        <f t="shared" ref="M44:M45" si="7">SUM(D44,G44,J44)</f>
        <v>13</v>
      </c>
    </row>
    <row r="45" spans="1:13" ht="15">
      <c r="A45" s="76" t="s">
        <v>343</v>
      </c>
      <c r="B45" s="301"/>
      <c r="C45" s="301"/>
      <c r="D45" s="301">
        <v>18</v>
      </c>
      <c r="E45" s="301"/>
      <c r="F45" s="301"/>
      <c r="G45" s="301"/>
      <c r="H45" s="301"/>
      <c r="I45" s="301"/>
      <c r="J45" s="301"/>
      <c r="K45" s="301">
        <f t="shared" si="5"/>
        <v>0</v>
      </c>
      <c r="L45" s="301">
        <f t="shared" si="6"/>
        <v>0</v>
      </c>
      <c r="M45" s="301">
        <f t="shared" si="7"/>
        <v>18</v>
      </c>
    </row>
    <row r="46" spans="1:13" ht="15">
      <c r="A46" s="132" t="s">
        <v>344</v>
      </c>
      <c r="B46" s="292">
        <f>SUM(B36:B45)</f>
        <v>3617334</v>
      </c>
      <c r="C46" s="292">
        <f>SUM(C36:C45)</f>
        <v>3169065</v>
      </c>
      <c r="D46" s="292">
        <f>SUM(D36:D45)</f>
        <v>3451191</v>
      </c>
      <c r="E46" s="292">
        <f>SUM(E36:E45)</f>
        <v>0</v>
      </c>
      <c r="F46" s="292">
        <f>SUM(F36:F45)</f>
        <v>0</v>
      </c>
      <c r="G46" s="292">
        <f>SUM(G37:G45)</f>
        <v>0</v>
      </c>
      <c r="H46" s="292"/>
      <c r="I46" s="292"/>
      <c r="J46" s="292"/>
      <c r="K46" s="292">
        <f>SUM(B46,E46,H46)</f>
        <v>3617334</v>
      </c>
      <c r="L46" s="292">
        <f t="shared" ref="L46:M46" si="8">SUM(C46,F46,I46)</f>
        <v>3169065</v>
      </c>
      <c r="M46" s="292">
        <f t="shared" si="8"/>
        <v>3451191</v>
      </c>
    </row>
    <row r="47" spans="1:13" ht="23.45" customHeight="1">
      <c r="A47" s="76" t="s">
        <v>345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</row>
    <row r="48" spans="1:13" ht="24.6" customHeight="1">
      <c r="A48" s="71" t="s">
        <v>346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>
        <f>SUM(B48:H48)</f>
        <v>0</v>
      </c>
      <c r="L48" s="301"/>
      <c r="M48" s="301"/>
    </row>
    <row r="49" spans="1:13" ht="15">
      <c r="A49" s="76" t="s">
        <v>347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1">
        <f t="shared" ref="K49:M50" si="9">SUM(B49,E49,H49)</f>
        <v>0</v>
      </c>
      <c r="L49" s="301">
        <f t="shared" si="9"/>
        <v>0</v>
      </c>
      <c r="M49" s="301">
        <f t="shared" si="9"/>
        <v>0</v>
      </c>
    </row>
    <row r="50" spans="1:13" ht="15">
      <c r="A50" s="77" t="s">
        <v>348</v>
      </c>
      <c r="B50" s="292">
        <f>SUM(B47:B49)</f>
        <v>0</v>
      </c>
      <c r="C50" s="292">
        <f t="shared" ref="C50:D50" si="10">SUM(C47:C49)</f>
        <v>0</v>
      </c>
      <c r="D50" s="292">
        <f t="shared" si="10"/>
        <v>0</v>
      </c>
      <c r="E50" s="292">
        <f>SUM(E47:E49)</f>
        <v>0</v>
      </c>
      <c r="F50" s="292">
        <f t="shared" ref="F50:G50" si="11">SUM(F47:F49)</f>
        <v>0</v>
      </c>
      <c r="G50" s="292">
        <f t="shared" si="11"/>
        <v>0</v>
      </c>
      <c r="H50" s="292"/>
      <c r="I50" s="292"/>
      <c r="J50" s="292"/>
      <c r="K50" s="292">
        <f t="shared" si="9"/>
        <v>0</v>
      </c>
      <c r="L50" s="292">
        <f t="shared" si="9"/>
        <v>0</v>
      </c>
      <c r="M50" s="292">
        <f t="shared" si="9"/>
        <v>0</v>
      </c>
    </row>
    <row r="51" spans="1:13" ht="15.75">
      <c r="A51" s="133" t="s">
        <v>219</v>
      </c>
      <c r="B51" s="292">
        <f>SUM(B50,B46,B35,B21)</f>
        <v>25977096</v>
      </c>
      <c r="C51" s="292">
        <f>SUM(C50,C46,C35,C21)</f>
        <v>33974643</v>
      </c>
      <c r="D51" s="292">
        <f>SUM(D50,D46,D35,D21)</f>
        <v>34256769</v>
      </c>
      <c r="E51" s="292">
        <f>SUM(E50,E46,E35,E21)</f>
        <v>0</v>
      </c>
      <c r="F51" s="292">
        <f>SUM(F50,F46,F35,F21,F15)</f>
        <v>0</v>
      </c>
      <c r="G51" s="292">
        <f>SUM(G50,G46,G35,G21)</f>
        <v>0</v>
      </c>
      <c r="H51" s="292"/>
      <c r="I51" s="292"/>
      <c r="J51" s="292"/>
      <c r="K51" s="292">
        <f>SUM(B51,E51)</f>
        <v>25977096</v>
      </c>
      <c r="L51" s="292">
        <f>SUM(C51,F51)</f>
        <v>33974643</v>
      </c>
      <c r="M51" s="292">
        <f>SUM(D51,G51)</f>
        <v>34256769</v>
      </c>
    </row>
    <row r="52" spans="1:13" ht="15">
      <c r="A52" s="71" t="s">
        <v>349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>
        <f>SUM(B52,E52,H52)</f>
        <v>0</v>
      </c>
      <c r="L52" s="301">
        <f>SUM(C52,F52,I52)</f>
        <v>0</v>
      </c>
      <c r="M52" s="301">
        <f>SUM(D52,G52,J52)</f>
        <v>0</v>
      </c>
    </row>
    <row r="53" spans="1:13" ht="25.15" customHeight="1">
      <c r="A53" s="71" t="s">
        <v>350</v>
      </c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</row>
    <row r="54" spans="1:13" ht="27.6" customHeight="1">
      <c r="A54" s="71" t="s">
        <v>351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</row>
    <row r="55" spans="1:13" ht="27" customHeight="1">
      <c r="A55" s="71" t="s">
        <v>352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</row>
    <row r="56" spans="1:13" ht="25.15" customHeight="1">
      <c r="A56" s="71" t="s">
        <v>353</v>
      </c>
      <c r="B56" s="301"/>
      <c r="C56" s="301">
        <v>41226423</v>
      </c>
      <c r="D56" s="301">
        <v>41276423</v>
      </c>
      <c r="E56" s="301"/>
      <c r="F56" s="301"/>
      <c r="G56" s="301"/>
      <c r="H56" s="301"/>
      <c r="I56" s="301"/>
      <c r="J56" s="301"/>
      <c r="K56" s="301">
        <f t="shared" ref="K56:M56" si="12">SUM(B56,E56,H56)</f>
        <v>0</v>
      </c>
      <c r="L56" s="301">
        <f t="shared" si="12"/>
        <v>41226423</v>
      </c>
      <c r="M56" s="301">
        <f t="shared" si="12"/>
        <v>41276423</v>
      </c>
    </row>
    <row r="57" spans="1:13" ht="13.9" customHeight="1">
      <c r="A57" s="77" t="s">
        <v>354</v>
      </c>
      <c r="B57" s="292">
        <f>SUM(B52:B56)</f>
        <v>0</v>
      </c>
      <c r="C57" s="292">
        <f t="shared" ref="C57:M57" si="13">SUM(C52:C56)</f>
        <v>41226423</v>
      </c>
      <c r="D57" s="292">
        <f t="shared" si="13"/>
        <v>41276423</v>
      </c>
      <c r="E57" s="292">
        <f t="shared" si="13"/>
        <v>0</v>
      </c>
      <c r="F57" s="292">
        <f t="shared" si="13"/>
        <v>0</v>
      </c>
      <c r="G57" s="292">
        <f t="shared" si="13"/>
        <v>0</v>
      </c>
      <c r="H57" s="292">
        <f t="shared" si="13"/>
        <v>0</v>
      </c>
      <c r="I57" s="292">
        <f t="shared" si="13"/>
        <v>0</v>
      </c>
      <c r="J57" s="292">
        <f t="shared" si="13"/>
        <v>0</v>
      </c>
      <c r="K57" s="292">
        <f t="shared" si="13"/>
        <v>0</v>
      </c>
      <c r="L57" s="292">
        <f t="shared" si="13"/>
        <v>41226423</v>
      </c>
      <c r="M57" s="292">
        <f t="shared" si="13"/>
        <v>41276423</v>
      </c>
    </row>
    <row r="58" spans="1:13" ht="15">
      <c r="A58" s="76" t="s">
        <v>355</v>
      </c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</row>
    <row r="59" spans="1:13" ht="15">
      <c r="A59" s="76" t="s">
        <v>356</v>
      </c>
      <c r="B59" s="301">
        <v>7000000</v>
      </c>
      <c r="C59" s="301">
        <v>4500000</v>
      </c>
      <c r="D59" s="301">
        <v>4500000</v>
      </c>
      <c r="E59" s="301"/>
      <c r="F59" s="301"/>
      <c r="G59" s="301"/>
      <c r="H59" s="301"/>
      <c r="I59" s="301"/>
      <c r="J59" s="301"/>
      <c r="K59" s="301"/>
      <c r="L59" s="301"/>
      <c r="M59" s="301"/>
    </row>
    <row r="60" spans="1:13" ht="15">
      <c r="A60" s="76" t="s">
        <v>357</v>
      </c>
      <c r="B60" s="301"/>
      <c r="C60" s="301"/>
      <c r="D60" s="301"/>
      <c r="E60" s="301"/>
      <c r="F60" s="301"/>
      <c r="G60" s="301"/>
      <c r="H60" s="301"/>
      <c r="I60" s="301"/>
      <c r="J60" s="301"/>
      <c r="K60" s="301">
        <f>SUM(B60,E60,H60)</f>
        <v>0</v>
      </c>
      <c r="L60" s="301">
        <f t="shared" ref="L60:M60" si="14">SUM(C60,F60,I60)</f>
        <v>0</v>
      </c>
      <c r="M60" s="301">
        <f t="shared" si="14"/>
        <v>0</v>
      </c>
    </row>
    <row r="61" spans="1:13" ht="15">
      <c r="A61" s="76" t="s">
        <v>358</v>
      </c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</row>
    <row r="62" spans="1:13" ht="15">
      <c r="A62" s="76" t="s">
        <v>359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</row>
    <row r="63" spans="1:13" ht="15">
      <c r="A63" s="77" t="s">
        <v>360</v>
      </c>
      <c r="B63" s="292">
        <f t="shared" ref="B63:G63" si="15">SUM(B58:B62)</f>
        <v>7000000</v>
      </c>
      <c r="C63" s="292">
        <f t="shared" si="15"/>
        <v>4500000</v>
      </c>
      <c r="D63" s="292">
        <f t="shared" si="15"/>
        <v>4500000</v>
      </c>
      <c r="E63" s="292">
        <f t="shared" si="15"/>
        <v>0</v>
      </c>
      <c r="F63" s="292">
        <f t="shared" si="15"/>
        <v>0</v>
      </c>
      <c r="G63" s="292">
        <f t="shared" si="15"/>
        <v>0</v>
      </c>
      <c r="H63" s="292"/>
      <c r="I63" s="292"/>
      <c r="J63" s="292"/>
      <c r="K63" s="292">
        <f>SUM(B63,E63,H63)</f>
        <v>7000000</v>
      </c>
      <c r="L63" s="292">
        <f>SUM(C63,F63,I63)</f>
        <v>4500000</v>
      </c>
      <c r="M63" s="292">
        <f>SUM(D63,G63,J63)</f>
        <v>4500000</v>
      </c>
    </row>
    <row r="64" spans="1:13" ht="27.6" customHeight="1">
      <c r="A64" s="76" t="s">
        <v>361</v>
      </c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</row>
    <row r="65" spans="1:13" ht="25.15" customHeight="1">
      <c r="A65" s="71" t="s">
        <v>362</v>
      </c>
      <c r="B65" s="301"/>
      <c r="C65" s="301"/>
      <c r="D65" s="301"/>
      <c r="E65" s="301"/>
      <c r="F65" s="301"/>
      <c r="G65" s="301"/>
      <c r="H65" s="301"/>
      <c r="I65" s="301"/>
      <c r="J65" s="301"/>
      <c r="K65" s="301">
        <f>SUM(B65,E65,H65)</f>
        <v>0</v>
      </c>
      <c r="L65" s="301">
        <f>SUM(C65,F65,I65)</f>
        <v>0</v>
      </c>
      <c r="M65" s="301">
        <f>SUM(D65,G65,J65)</f>
        <v>0</v>
      </c>
    </row>
    <row r="66" spans="1:13" ht="15">
      <c r="A66" s="76" t="s">
        <v>363</v>
      </c>
      <c r="B66" s="301">
        <v>5300000</v>
      </c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</row>
    <row r="67" spans="1:13" ht="15">
      <c r="A67" s="77" t="s">
        <v>364</v>
      </c>
      <c r="B67" s="292">
        <f>SUM(B64:B66)</f>
        <v>5300000</v>
      </c>
      <c r="C67" s="292">
        <f>SUM(C64:C66)</f>
        <v>0</v>
      </c>
      <c r="D67" s="292"/>
      <c r="E67" s="292">
        <f>SUM(E64:E66)</f>
        <v>0</v>
      </c>
      <c r="F67" s="292">
        <f>SUM(F64:F66)</f>
        <v>0</v>
      </c>
      <c r="G67" s="292">
        <f>SUM(G64:G66)</f>
        <v>0</v>
      </c>
      <c r="H67" s="292"/>
      <c r="I67" s="292"/>
      <c r="J67" s="292"/>
      <c r="K67" s="292">
        <f>SUM(B67,E67,H67)</f>
        <v>5300000</v>
      </c>
      <c r="L67" s="292">
        <f>SUM(C67,F67,I67)</f>
        <v>0</v>
      </c>
      <c r="M67" s="292">
        <f t="shared" ref="M67" si="16">SUM(D67,G67,J67)</f>
        <v>0</v>
      </c>
    </row>
    <row r="68" spans="1:13" ht="15.75">
      <c r="A68" s="133" t="s">
        <v>261</v>
      </c>
      <c r="B68" s="292">
        <f>SUM(B67,B63,B57)</f>
        <v>12300000</v>
      </c>
      <c r="C68" s="292">
        <f t="shared" ref="C68:D68" si="17">SUM(C67,C63,C57)</f>
        <v>45726423</v>
      </c>
      <c r="D68" s="292">
        <f t="shared" si="17"/>
        <v>45776423</v>
      </c>
      <c r="E68" s="292">
        <f>SUM(E67,E63:E64,E57)</f>
        <v>0</v>
      </c>
      <c r="F68" s="292">
        <f>SUM(F67,F63,F57)</f>
        <v>0</v>
      </c>
      <c r="G68" s="292">
        <f>SUM(G67,G63,G57)</f>
        <v>0</v>
      </c>
      <c r="H68" s="292"/>
      <c r="I68" s="292"/>
      <c r="J68" s="292"/>
      <c r="K68" s="292">
        <f>SUM(K67,K63,K57)</f>
        <v>12300000</v>
      </c>
      <c r="L68" s="292">
        <f>SUM(L67,L63,L57)</f>
        <v>45726423</v>
      </c>
      <c r="M68" s="292">
        <f>SUM(M67,M63,M57)</f>
        <v>45776423</v>
      </c>
    </row>
    <row r="69" spans="1:13" ht="15.75">
      <c r="A69" s="149" t="s">
        <v>365</v>
      </c>
      <c r="B69" s="292">
        <f t="shared" ref="B69:G69" si="18">SUM(B68,B51)</f>
        <v>38277096</v>
      </c>
      <c r="C69" s="292">
        <f t="shared" si="18"/>
        <v>79701066</v>
      </c>
      <c r="D69" s="292">
        <f t="shared" si="18"/>
        <v>80033192</v>
      </c>
      <c r="E69" s="292">
        <f t="shared" si="18"/>
        <v>0</v>
      </c>
      <c r="F69" s="292">
        <f t="shared" si="18"/>
        <v>0</v>
      </c>
      <c r="G69" s="292">
        <f t="shared" si="18"/>
        <v>0</v>
      </c>
      <c r="H69" s="292"/>
      <c r="I69" s="292"/>
      <c r="J69" s="292"/>
      <c r="K69" s="292">
        <f>SUM(B69,E69,H69)</f>
        <v>38277096</v>
      </c>
      <c r="L69" s="292">
        <f t="shared" ref="L69:M69" si="19">SUM(C69,F69,I69)</f>
        <v>79701066</v>
      </c>
      <c r="M69" s="292">
        <f t="shared" si="19"/>
        <v>80033192</v>
      </c>
    </row>
    <row r="70" spans="1:13" ht="15">
      <c r="A70" s="139" t="s">
        <v>366</v>
      </c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  <c r="M70" s="301"/>
    </row>
    <row r="71" spans="1:13" ht="14.45" customHeight="1">
      <c r="A71" s="76" t="s">
        <v>65</v>
      </c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>
        <f>SUM(C71,F71,I71)</f>
        <v>0</v>
      </c>
      <c r="M71" s="301"/>
    </row>
    <row r="72" spans="1:13" ht="15">
      <c r="A72" s="139" t="s">
        <v>367</v>
      </c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</row>
    <row r="73" spans="1:13">
      <c r="A73" s="138" t="s">
        <v>368</v>
      </c>
      <c r="B73" s="301"/>
      <c r="C73" s="301"/>
      <c r="D73" s="301"/>
      <c r="E73" s="292">
        <f>SUM(E70:E72)</f>
        <v>0</v>
      </c>
      <c r="F73" s="292">
        <f t="shared" ref="F73:G73" si="20">SUM(F70:F72)</f>
        <v>0</v>
      </c>
      <c r="G73" s="292">
        <f t="shared" si="20"/>
        <v>0</v>
      </c>
      <c r="H73" s="292"/>
      <c r="I73" s="292"/>
      <c r="J73" s="292"/>
      <c r="K73" s="292"/>
      <c r="L73" s="292">
        <f>SUM(C73,F73,I73)</f>
        <v>0</v>
      </c>
      <c r="M73" s="292"/>
    </row>
    <row r="74" spans="1:13" ht="15">
      <c r="A74" s="76" t="s">
        <v>73</v>
      </c>
      <c r="B74" s="301"/>
      <c r="C74" s="301"/>
      <c r="D74" s="301"/>
      <c r="E74" s="301"/>
      <c r="F74" s="301"/>
      <c r="G74" s="301"/>
      <c r="H74" s="301"/>
      <c r="I74" s="301"/>
      <c r="J74" s="301"/>
      <c r="K74" s="301"/>
      <c r="L74" s="301"/>
      <c r="M74" s="301"/>
    </row>
    <row r="75" spans="1:13" ht="15">
      <c r="A75" s="139" t="s">
        <v>67</v>
      </c>
      <c r="B75" s="301"/>
      <c r="C75" s="301"/>
      <c r="D75" s="301"/>
      <c r="E75" s="301"/>
      <c r="F75" s="301"/>
      <c r="G75" s="301"/>
      <c r="H75" s="301"/>
      <c r="I75" s="301"/>
      <c r="J75" s="301"/>
      <c r="K75" s="301"/>
      <c r="L75" s="301"/>
      <c r="M75" s="301"/>
    </row>
    <row r="76" spans="1:13" ht="19.5" customHeight="1">
      <c r="A76" s="76" t="s">
        <v>369</v>
      </c>
      <c r="B76" s="301"/>
      <c r="C76" s="301"/>
      <c r="D76" s="301"/>
      <c r="E76" s="301"/>
      <c r="F76" s="301"/>
      <c r="G76" s="301"/>
      <c r="H76" s="301"/>
      <c r="I76" s="301"/>
      <c r="J76" s="301"/>
      <c r="K76" s="301"/>
      <c r="L76" s="301"/>
      <c r="M76" s="301"/>
    </row>
    <row r="77" spans="1:13" ht="15">
      <c r="A77" s="139" t="s">
        <v>68</v>
      </c>
      <c r="B77" s="301"/>
      <c r="C77" s="301"/>
      <c r="D77" s="301"/>
      <c r="E77" s="301"/>
      <c r="F77" s="301"/>
      <c r="G77" s="301"/>
      <c r="H77" s="301"/>
      <c r="I77" s="301"/>
      <c r="J77" s="301"/>
      <c r="K77" s="301"/>
      <c r="L77" s="301"/>
      <c r="M77" s="301"/>
    </row>
    <row r="78" spans="1:13">
      <c r="A78" s="140" t="s">
        <v>370</v>
      </c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1"/>
      <c r="M78" s="301"/>
    </row>
    <row r="79" spans="1:13" ht="15" customHeight="1">
      <c r="A79" s="71" t="s">
        <v>371</v>
      </c>
      <c r="B79" s="301">
        <v>16131000</v>
      </c>
      <c r="C79" s="301">
        <v>16414201</v>
      </c>
      <c r="D79" s="301">
        <v>16414201</v>
      </c>
      <c r="E79" s="301"/>
      <c r="F79" s="301"/>
      <c r="G79" s="301"/>
      <c r="H79" s="301"/>
      <c r="I79" s="301"/>
      <c r="J79" s="301"/>
      <c r="K79" s="301">
        <f t="shared" ref="K79:M80" si="21">SUM(B79,E79,H79)</f>
        <v>16131000</v>
      </c>
      <c r="L79" s="301">
        <f t="shared" si="21"/>
        <v>16414201</v>
      </c>
      <c r="M79" s="301">
        <f t="shared" si="21"/>
        <v>16414201</v>
      </c>
    </row>
    <row r="80" spans="1:13" ht="15" customHeight="1">
      <c r="A80" s="71" t="s">
        <v>372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>
        <f t="shared" si="21"/>
        <v>0</v>
      </c>
      <c r="L80" s="301">
        <f t="shared" si="21"/>
        <v>0</v>
      </c>
      <c r="M80" s="301">
        <f t="shared" si="21"/>
        <v>0</v>
      </c>
    </row>
    <row r="81" spans="1:13" ht="15" customHeight="1">
      <c r="A81" s="71" t="s">
        <v>373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</row>
    <row r="82" spans="1:13" ht="15" customHeight="1">
      <c r="A82" s="71" t="s">
        <v>374</v>
      </c>
      <c r="B82" s="301"/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</row>
    <row r="83" spans="1:13">
      <c r="A83" s="75" t="s">
        <v>375</v>
      </c>
      <c r="B83" s="292">
        <f t="shared" ref="B83:G83" si="22">SUM(B79:B82)</f>
        <v>16131000</v>
      </c>
      <c r="C83" s="292">
        <f t="shared" si="22"/>
        <v>16414201</v>
      </c>
      <c r="D83" s="292">
        <f t="shared" si="22"/>
        <v>16414201</v>
      </c>
      <c r="E83" s="292">
        <f t="shared" si="22"/>
        <v>0</v>
      </c>
      <c r="F83" s="292">
        <f t="shared" si="22"/>
        <v>0</v>
      </c>
      <c r="G83" s="292">
        <f t="shared" si="22"/>
        <v>0</v>
      </c>
      <c r="H83" s="292"/>
      <c r="I83" s="292"/>
      <c r="J83" s="292"/>
      <c r="K83" s="292">
        <f>SUM(B83,E83,H83)</f>
        <v>16131000</v>
      </c>
      <c r="L83" s="292">
        <f>SUM(C83,F83,I83)</f>
        <v>16414201</v>
      </c>
      <c r="M83" s="292">
        <f>SUM(D83,G83,J83)</f>
        <v>16414201</v>
      </c>
    </row>
    <row r="84" spans="1:13" ht="15">
      <c r="A84" s="139" t="s">
        <v>376</v>
      </c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>
        <f>SUM(C84,F84,I84)</f>
        <v>0</v>
      </c>
      <c r="M84" s="301">
        <f>SUM(D84,G84,J84)</f>
        <v>0</v>
      </c>
    </row>
    <row r="85" spans="1:13" ht="15">
      <c r="A85" s="139" t="s">
        <v>377</v>
      </c>
      <c r="B85" s="301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</row>
    <row r="86" spans="1:13" ht="15">
      <c r="A86" s="139" t="s">
        <v>378</v>
      </c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1"/>
    </row>
    <row r="87" spans="1:13" ht="15">
      <c r="A87" s="139" t="s">
        <v>379</v>
      </c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</row>
    <row r="88" spans="1:13" ht="15">
      <c r="A88" s="76" t="s">
        <v>380</v>
      </c>
      <c r="B88" s="301"/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1"/>
    </row>
    <row r="89" spans="1:13">
      <c r="A89" s="138" t="s">
        <v>381</v>
      </c>
      <c r="B89" s="292">
        <f>SUM(B73,B78,B83,B84:B88)</f>
        <v>16131000</v>
      </c>
      <c r="C89" s="292">
        <f t="shared" ref="C89" si="23">SUM(C73,C78,C83,C84:C88)</f>
        <v>16414201</v>
      </c>
      <c r="D89" s="292">
        <f t="shared" ref="D89:G89" si="24">SUM(D73,D78,D83,D84:D88)</f>
        <v>16414201</v>
      </c>
      <c r="E89" s="292">
        <f>SUM(E73,E78,E83,E84:E88)</f>
        <v>0</v>
      </c>
      <c r="F89" s="292">
        <f t="shared" si="24"/>
        <v>0</v>
      </c>
      <c r="G89" s="292">
        <f t="shared" si="24"/>
        <v>0</v>
      </c>
      <c r="H89" s="292">
        <f t="shared" ref="H89:M89" si="25">SUM(H83:H88,H78,H73)</f>
        <v>0</v>
      </c>
      <c r="I89" s="292">
        <f t="shared" si="25"/>
        <v>0</v>
      </c>
      <c r="J89" s="292">
        <f t="shared" si="25"/>
        <v>0</v>
      </c>
      <c r="K89" s="292">
        <f>SUM(B89,E89,H89)</f>
        <v>16131000</v>
      </c>
      <c r="L89" s="292">
        <f t="shared" si="25"/>
        <v>16414201</v>
      </c>
      <c r="M89" s="292">
        <f t="shared" si="25"/>
        <v>16414201</v>
      </c>
    </row>
    <row r="90" spans="1:13" ht="15">
      <c r="A90" s="76" t="s">
        <v>382</v>
      </c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</row>
    <row r="91" spans="1:13" ht="18.75" customHeight="1">
      <c r="A91" s="76" t="s">
        <v>383</v>
      </c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01"/>
    </row>
    <row r="92" spans="1:13" ht="15">
      <c r="A92" s="139" t="s">
        <v>384</v>
      </c>
      <c r="B92" s="301"/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1"/>
    </row>
    <row r="93" spans="1:13" ht="15">
      <c r="A93" s="139" t="s">
        <v>385</v>
      </c>
      <c r="B93" s="301"/>
      <c r="C93" s="301"/>
      <c r="D93" s="301"/>
      <c r="E93" s="301"/>
      <c r="F93" s="301"/>
      <c r="G93" s="301"/>
      <c r="H93" s="301"/>
      <c r="I93" s="301"/>
      <c r="J93" s="301"/>
      <c r="K93" s="301"/>
      <c r="L93" s="301"/>
      <c r="M93" s="301"/>
    </row>
    <row r="94" spans="1:13">
      <c r="A94" s="140" t="s">
        <v>386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</row>
    <row r="95" spans="1:13" ht="15" customHeight="1">
      <c r="A95" s="138" t="s">
        <v>387</v>
      </c>
      <c r="B95" s="301"/>
      <c r="C95" s="301"/>
      <c r="D95" s="301"/>
      <c r="E95" s="301"/>
      <c r="F95" s="301"/>
      <c r="G95" s="301"/>
      <c r="H95" s="301"/>
      <c r="I95" s="301"/>
      <c r="J95" s="301"/>
      <c r="K95" s="301"/>
      <c r="L95" s="301"/>
      <c r="M95" s="301"/>
    </row>
    <row r="96" spans="1:13" ht="15.75">
      <c r="A96" s="142" t="s">
        <v>388</v>
      </c>
      <c r="B96" s="292">
        <f>SUM(B89,B73,B78,B94:B95)</f>
        <v>16131000</v>
      </c>
      <c r="C96" s="292">
        <f t="shared" ref="C96:D96" si="26">SUM(C89,C73,C78,C94:C95)</f>
        <v>16414201</v>
      </c>
      <c r="D96" s="292">
        <f t="shared" si="26"/>
        <v>16414201</v>
      </c>
      <c r="E96" s="292">
        <f t="shared" ref="E96:G96" si="27">SUM(E69,E83,E89,E73,E78,E94:E95)</f>
        <v>0</v>
      </c>
      <c r="F96" s="292">
        <f t="shared" si="27"/>
        <v>0</v>
      </c>
      <c r="G96" s="292">
        <f t="shared" si="27"/>
        <v>0</v>
      </c>
      <c r="H96" s="292">
        <f t="shared" ref="H96:M96" si="28">SUM(H94:H95,H89)</f>
        <v>0</v>
      </c>
      <c r="I96" s="292">
        <f t="shared" si="28"/>
        <v>0</v>
      </c>
      <c r="J96" s="292">
        <f t="shared" si="28"/>
        <v>0</v>
      </c>
      <c r="K96" s="292">
        <f t="shared" si="28"/>
        <v>16131000</v>
      </c>
      <c r="L96" s="292">
        <f t="shared" si="28"/>
        <v>16414201</v>
      </c>
      <c r="M96" s="292">
        <f t="shared" si="28"/>
        <v>16414201</v>
      </c>
    </row>
    <row r="97" spans="1:13" ht="15.75">
      <c r="A97" s="144" t="s">
        <v>389</v>
      </c>
      <c r="B97" s="292">
        <f t="shared" ref="B97:M97" si="29">SUM(B96,B69)</f>
        <v>54408096</v>
      </c>
      <c r="C97" s="292">
        <f t="shared" si="29"/>
        <v>96115267</v>
      </c>
      <c r="D97" s="292">
        <f t="shared" si="29"/>
        <v>96447393</v>
      </c>
      <c r="E97" s="292">
        <f t="shared" si="29"/>
        <v>0</v>
      </c>
      <c r="F97" s="292">
        <f t="shared" si="29"/>
        <v>0</v>
      </c>
      <c r="G97" s="292">
        <f t="shared" si="29"/>
        <v>0</v>
      </c>
      <c r="H97" s="292">
        <f t="shared" si="29"/>
        <v>0</v>
      </c>
      <c r="I97" s="292">
        <f t="shared" si="29"/>
        <v>0</v>
      </c>
      <c r="J97" s="292">
        <f t="shared" si="29"/>
        <v>0</v>
      </c>
      <c r="K97" s="292">
        <f t="shared" si="29"/>
        <v>54408096</v>
      </c>
      <c r="L97" s="292">
        <f t="shared" si="29"/>
        <v>96115267</v>
      </c>
      <c r="M97" s="292">
        <f t="shared" si="29"/>
        <v>96447393</v>
      </c>
    </row>
  </sheetData>
  <mergeCells count="6">
    <mergeCell ref="A1:M1"/>
    <mergeCell ref="A4:K4"/>
    <mergeCell ref="B7:D7"/>
    <mergeCell ref="E7:G7"/>
    <mergeCell ref="H7:J7"/>
    <mergeCell ref="A3:K3"/>
  </mergeCells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3</vt:i4>
      </vt:variant>
    </vt:vector>
  </HeadingPairs>
  <TitlesOfParts>
    <vt:vector size="19" baseType="lpstr">
      <vt:lpstr>1.melléklet</vt:lpstr>
      <vt:lpstr>2. melléklet</vt:lpstr>
      <vt:lpstr>3. melléklet</vt:lpstr>
      <vt:lpstr>4. melléklet</vt:lpstr>
      <vt:lpstr>5.melléklet</vt:lpstr>
      <vt:lpstr>6.melléklet</vt:lpstr>
      <vt:lpstr>7.melléklet</vt:lpstr>
      <vt:lpstr>8.melléklet</vt:lpstr>
      <vt:lpstr>8.melléklet1</vt:lpstr>
      <vt:lpstr>9.melléklet</vt:lpstr>
      <vt:lpstr>10.melléklet</vt:lpstr>
      <vt:lpstr>11.melléklet</vt:lpstr>
      <vt:lpstr>12.mellékelt</vt:lpstr>
      <vt:lpstr>13.melléklet</vt:lpstr>
      <vt:lpstr>14.melléklet</vt:lpstr>
      <vt:lpstr>15.melléklet</vt:lpstr>
      <vt:lpstr>'14.melléklet'!Nyomtatási_cím</vt:lpstr>
      <vt:lpstr>'4. melléklet'!Nyomtatási_cím</vt:lpstr>
      <vt:lpstr>'8.melléklet1'!Nyomtatási_cím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Jegyzo</cp:lastModifiedBy>
  <cp:lastPrinted>2020-07-07T09:50:50Z</cp:lastPrinted>
  <dcterms:created xsi:type="dcterms:W3CDTF">2004-08-25T07:05:16Z</dcterms:created>
  <dcterms:modified xsi:type="dcterms:W3CDTF">2020-07-08T08:05:01Z</dcterms:modified>
</cp:coreProperties>
</file>