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65" tabRatio="712" activeTab="0"/>
  </bookViews>
  <sheets>
    <sheet name="Mérleg" sheetId="1" r:id="rId1"/>
    <sheet name="Bevételek" sheetId="2" r:id="rId2"/>
    <sheet name="Kiadások" sheetId="3" r:id="rId3"/>
    <sheet name="Beruházá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<sst xmlns="http://schemas.openxmlformats.org/spreadsheetml/2006/main" count="465" uniqueCount="265">
  <si>
    <t>(eFt)</t>
  </si>
  <si>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</si>
  <si>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</si>
  <si>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</si>
  <si>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</si>
  <si>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</si>
  <si>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</si>
  <si>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</si>
  <si>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</si>
  <si>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</si>
  <si>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</si>
  <si>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</si>
  <si>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</si>
  <si>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</si>
  <si>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</si>
  <si>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</si>
  <si>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</si>
  <si>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</si>
  <si>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</si>
  <si>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</si>
  <si>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</si>
  <si>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</si>
  <si>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</si>
  <si>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</si>
  <si>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</si>
  <si>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</si>
  <si>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</si>
  <si>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</si>
  <si>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</si>
  <si>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</si>
  <si>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</si>
  <si>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</si>
  <si>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</si>
  <si>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</si>
  <si>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</si>
  <si>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</si>
  <si>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</si>
  <si>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</si>
  <si>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</si>
  <si>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</si>
  <si>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</si>
  <si>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</si>
  <si>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</si>
  <si>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</si>
  <si>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</si>
  <si>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</si>
  <si>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</si>
  <si>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</si>
  <si>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</si>
  <si>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</si>
  <si>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</si>
  <si>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</si>
  <si>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</si>
  <si>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</si>
  <si>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</si>
  <si>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</si>
  <si>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</si>
  <si>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</si>
  <si>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</si>
  <si>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</si>
  <si>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</si>
  <si>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</si>
  <si>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</si>
  <si>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</si>
  <si>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</si>
  <si>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</si>
  <si>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</si>
  <si>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</si>
  <si>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</si>
  <si>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tény</t>
  </si>
  <si>
    <t>terv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</si>
  <si>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</si>
  <si>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</si>
  <si>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</si>
  <si>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</si>
  <si>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</si>
  <si>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</si>
  <si>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</si>
  <si>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</si>
  <si>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</si>
  <si>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</si>
  <si>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</si>
  <si>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</si>
  <si>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</si>
  <si>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</si>
  <si>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</si>
  <si>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</si>
  <si>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</si>
  <si>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</si>
  <si>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</si>
  <si>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</si>
  <si>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</si>
  <si>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</si>
  <si>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</si>
  <si>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</si>
  <si>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</si>
  <si>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</si>
  <si>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</si>
  <si>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Működési célú hitelek törlesztése</t>
  </si>
  <si>
    <t>3. melléklet</t>
  </si>
  <si>
    <t>013350</t>
  </si>
  <si>
    <t>Kormányzati</t>
  </si>
  <si>
    <t>funkciókód</t>
  </si>
  <si>
    <t>064010</t>
  </si>
  <si>
    <t>066020</t>
  </si>
  <si>
    <t>011130</t>
  </si>
  <si>
    <t>084031</t>
  </si>
  <si>
    <t>4. melléklet</t>
  </si>
  <si>
    <t>5. melléklet</t>
  </si>
  <si>
    <t>Működési célú hitelek felvétele</t>
  </si>
  <si>
    <t>B7 Felhalmozási célú átvett pénzeszközök</t>
  </si>
  <si>
    <t xml:space="preserve">K </t>
  </si>
  <si>
    <t>KORMÁNYZATI FUNKCIÓ</t>
  </si>
  <si>
    <t>kód</t>
  </si>
  <si>
    <t>megnevezés</t>
  </si>
  <si>
    <t>B1</t>
  </si>
  <si>
    <t>B2</t>
  </si>
  <si>
    <t>B3</t>
  </si>
  <si>
    <t>B4</t>
  </si>
  <si>
    <t>B5</t>
  </si>
  <si>
    <t>B6</t>
  </si>
  <si>
    <t>B7</t>
  </si>
  <si>
    <t>B1-B7</t>
  </si>
  <si>
    <t>B8</t>
  </si>
  <si>
    <t>B1-B8</t>
  </si>
  <si>
    <t>Műk. c. tám.</t>
  </si>
  <si>
    <t>Felh. c. tám.</t>
  </si>
  <si>
    <t>Közhatalmi</t>
  </si>
  <si>
    <t>Működési</t>
  </si>
  <si>
    <t>Felhalmozási</t>
  </si>
  <si>
    <t>Műk. célú</t>
  </si>
  <si>
    <t>Felh. célú</t>
  </si>
  <si>
    <t>Költségvetési</t>
  </si>
  <si>
    <t>Finanszírozási</t>
  </si>
  <si>
    <t>Bevételek</t>
  </si>
  <si>
    <t>áht-n belülről</t>
  </si>
  <si>
    <t>bevételek</t>
  </si>
  <si>
    <t>átvett p.eszk.</t>
  </si>
  <si>
    <t>összesen</t>
  </si>
  <si>
    <t>Város-, és községgazdálkodási egyéb szolgáltatások</t>
  </si>
  <si>
    <t>Ö</t>
  </si>
  <si>
    <t>Kötelező feladat</t>
  </si>
  <si>
    <t>Önként vállalt feladat</t>
  </si>
  <si>
    <t>K I A D Á S O K</t>
  </si>
  <si>
    <t>K1</t>
  </si>
  <si>
    <t>K2</t>
  </si>
  <si>
    <t>K3</t>
  </si>
  <si>
    <t>K4</t>
  </si>
  <si>
    <t>K5</t>
  </si>
  <si>
    <t>K6</t>
  </si>
  <si>
    <t>K7</t>
  </si>
  <si>
    <t>K8</t>
  </si>
  <si>
    <t>K1-K7</t>
  </si>
  <si>
    <t>K9</t>
  </si>
  <si>
    <t>K1-K9</t>
  </si>
  <si>
    <t>Személyi</t>
  </si>
  <si>
    <t>Munkadókat t.</t>
  </si>
  <si>
    <t>Dologi</t>
  </si>
  <si>
    <t>Ellátottak</t>
  </si>
  <si>
    <t>Egyéb</t>
  </si>
  <si>
    <t>Beruházások</t>
  </si>
  <si>
    <t>Felújítások</t>
  </si>
  <si>
    <t>Egyéb felh.</t>
  </si>
  <si>
    <t>Kiadások</t>
  </si>
  <si>
    <t>juttatások</t>
  </si>
  <si>
    <t>járulékok</t>
  </si>
  <si>
    <t>kiadások</t>
  </si>
  <si>
    <t>pénzbeli jut.</t>
  </si>
  <si>
    <t>műk. kiad</t>
  </si>
  <si>
    <t>Önkormányzatok és önk. hivatalok jogalkotó és  ált. ig. tev.</t>
  </si>
  <si>
    <t>Az önk. vagyonnal való gazdálkodással kapcs. feladatok</t>
  </si>
  <si>
    <t>018010</t>
  </si>
  <si>
    <t>Önkormányzatok elszámolásai a központi költségvetéssel</t>
  </si>
  <si>
    <t>900060</t>
  </si>
  <si>
    <t xml:space="preserve">Forgatási és befektetési célú finanszírozási műveletek </t>
  </si>
  <si>
    <t>041233</t>
  </si>
  <si>
    <t>Hosszabb időtartamú közfoglalkoztatás</t>
  </si>
  <si>
    <t>013320</t>
  </si>
  <si>
    <t>Közvilágítás</t>
  </si>
  <si>
    <t>107060</t>
  </si>
  <si>
    <t>Egyes szociális pénzbeli ellátások, támogatások</t>
  </si>
  <si>
    <t>Civil szervezetek működési támogatása</t>
  </si>
  <si>
    <t>107055</t>
  </si>
  <si>
    <t>107051</t>
  </si>
  <si>
    <t>Falugondnoki, tanyagondnoki szolgáltatás</t>
  </si>
  <si>
    <t>Szociális étkeztetés</t>
  </si>
  <si>
    <t>051040</t>
  </si>
  <si>
    <t>Nem veszélyes hulladék kezelés, ártalmatlanítása</t>
  </si>
  <si>
    <t>Köztemető fenntartás és működtetés</t>
  </si>
  <si>
    <t>107052</t>
  </si>
  <si>
    <t>Házi segítségnyújtás</t>
  </si>
  <si>
    <t>Létszám- előirányzat (fö)</t>
  </si>
  <si>
    <t>ebből: - helyi adók</t>
  </si>
  <si>
    <t xml:space="preserve">          - bírságok, egyéb bevételek</t>
  </si>
  <si>
    <t xml:space="preserve">          - gépjárműadó</t>
  </si>
  <si>
    <t>ÖSSZESEN:</t>
  </si>
  <si>
    <t>ebből: - általános tartalék</t>
  </si>
  <si>
    <t>ebből: - központi költségvetési támogatás</t>
  </si>
  <si>
    <t>K/Ö</t>
  </si>
  <si>
    <t>082091</t>
  </si>
  <si>
    <t>Közművelődés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</si>
  <si>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</si>
  <si>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</si>
  <si>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</si>
  <si>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</si>
  <si>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</si>
  <si>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</si>
  <si>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</si>
  <si>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előirányzat</t>
  </si>
  <si>
    <t>szükséglet</t>
  </si>
  <si>
    <t>33</t>
  </si>
  <si>
    <t>34</t>
  </si>
  <si>
    <t>35</t>
  </si>
  <si>
    <t>36</t>
  </si>
  <si>
    <t>37</t>
  </si>
  <si>
    <t>38</t>
  </si>
  <si>
    <t>39</t>
  </si>
  <si>
    <t>2016.</t>
  </si>
  <si>
    <t>Előző év költségvetési maradványának igénybevétele</t>
  </si>
  <si>
    <t>ebből: - települési támogatás</t>
  </si>
  <si>
    <t xml:space="preserve">          - önkormányzatok rendkívüli támogatása</t>
  </si>
  <si>
    <t>Áht-n belüli megelőlegezés</t>
  </si>
  <si>
    <t>Áht-n belüli megelőlegezések visszafizetése</t>
  </si>
  <si>
    <t>Likviditási célú hitelek</t>
  </si>
  <si>
    <t>Közfoglalkoztatás beruházási kiadásai</t>
  </si>
  <si>
    <t>2017.</t>
  </si>
  <si>
    <t>FOLYÁS KÖZSÉG ÖNKORMÁNYZAT 2018. ÉVI BEVÉTELEI</t>
  </si>
  <si>
    <t>Folyás Község Önkormányzat 2018. évi költségvetése bevételeinek és kiadásainak nettósított</t>
  </si>
  <si>
    <t>2018.</t>
  </si>
  <si>
    <t>bér</t>
  </si>
  <si>
    <t>bér+járulék</t>
  </si>
  <si>
    <t>járulék</t>
  </si>
  <si>
    <t>dologi</t>
  </si>
  <si>
    <t>beruházás</t>
  </si>
  <si>
    <t>FOLYÁS KÖZSÉG ÖNKORMÁNYZAT 2018. ÉVI KIADÁSAI</t>
  </si>
  <si>
    <t>2018. év utáni</t>
  </si>
  <si>
    <t>2018. évi</t>
  </si>
  <si>
    <t>2017.12.31-ig</t>
  </si>
  <si>
    <t>045120</t>
  </si>
  <si>
    <t>Út, autópálya építés</t>
  </si>
  <si>
    <t>Folyás Község Önkormányzat 2018. évi beruházási kiadásainak</t>
  </si>
  <si>
    <t>TOP-4.1.1-15-HB1-2016. Rendelőintézet építése</t>
  </si>
  <si>
    <t>Gépjárművásárlás</t>
  </si>
  <si>
    <t>Egyéb önkormányzati beruházások</t>
  </si>
  <si>
    <t>045160</t>
  </si>
  <si>
    <t>Közutak, hidak, alagutak üzemeltetése, fenntartása</t>
  </si>
  <si>
    <t>066010</t>
  </si>
  <si>
    <t>Zöldterület kezelés</t>
  </si>
  <si>
    <t>40</t>
  </si>
  <si>
    <t>41</t>
  </si>
  <si>
    <t>42</t>
  </si>
  <si>
    <t>900020</t>
  </si>
  <si>
    <t>Önkormányzatok funkcióra nem sorolható bevételei ÁHT kív.</t>
  </si>
  <si>
    <t>módosított ei.</t>
  </si>
  <si>
    <t>mdosított ei.</t>
  </si>
  <si>
    <t>082044</t>
  </si>
  <si>
    <t>Könyvtári szolgáltatások</t>
  </si>
  <si>
    <t>104037</t>
  </si>
  <si>
    <t>Intézményen kívüli gyermekétkeztetés</t>
  </si>
  <si>
    <t>104051</t>
  </si>
  <si>
    <t>Gyermekvédelmi pénzbeli és természetbeni ellátások</t>
  </si>
  <si>
    <t>Belterületi közutak, járdák felújítása</t>
  </si>
  <si>
    <t>a 3/2018. (II. 22.) Önkormányzati Rendelethez</t>
  </si>
  <si>
    <t>018030</t>
  </si>
  <si>
    <t>az 1/2019. (II. 15.)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</si>
</sst>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yyyy/mm/dd;@"/>
    <numFmt numFmtId="167" formatCode="mmm/yyyy"/>
    <numFmt numFmtId="168" formatCode="#,##0\ &quot;Ft&quot;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.000"/>
    <numFmt numFmtId="175" formatCode="#,##0.0000"/>
    <numFmt numFmtId="176" formatCode="#,##0.0000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 CE"/>
      <family val="2"/>
    </font>
    <font>
      <sz val="16"/>
      <name val="Arial CE"/>
      <family val="0"/>
    </font>
    <font>
      <b/>
      <sz val="10"/>
      <name val="Arial CE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thin"/>
      <top style="thin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4" fillId="33" borderId="10" xfId="0" applyFont="1" applyFill="1" applyBorder="1" applyAlignment="1">
      <alignment/>
    </xf>
    <xf numFmtId="0" fontId="16" fillId="0" borderId="0" xfId="0" applyFont="1" applyAlignment="1">
      <alignment horizontal="right" vertical="center"/>
    </xf>
    <xf numFmtId="3" fontId="7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4" fillId="33" borderId="25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3" fontId="12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4" fillId="33" borderId="33" xfId="0" applyNumberFormat="1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3" fontId="14" fillId="33" borderId="38" xfId="0" applyNumberFormat="1" applyFont="1" applyFill="1" applyBorder="1" applyAlignment="1">
      <alignment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3" fontId="14" fillId="33" borderId="41" xfId="0" applyNumberFormat="1" applyFont="1" applyFill="1" applyBorder="1" applyAlignment="1">
      <alignment/>
    </xf>
    <xf numFmtId="0" fontId="12" fillId="0" borderId="42" xfId="0" applyFont="1" applyBorder="1" applyAlignment="1">
      <alignment/>
    </xf>
    <xf numFmtId="3" fontId="12" fillId="0" borderId="43" xfId="0" applyNumberFormat="1" applyFont="1" applyBorder="1" applyAlignment="1">
      <alignment/>
    </xf>
    <xf numFmtId="0" fontId="12" fillId="0" borderId="44" xfId="0" applyFont="1" applyBorder="1" applyAlignment="1">
      <alignment/>
    </xf>
    <xf numFmtId="49" fontId="12" fillId="0" borderId="12" xfId="0" applyNumberFormat="1" applyFont="1" applyBorder="1" applyAlignment="1">
      <alignment horizontal="center" vertical="center"/>
    </xf>
    <xf numFmtId="0" fontId="14" fillId="33" borderId="45" xfId="0" applyFont="1" applyFill="1" applyBorder="1" applyAlignment="1">
      <alignment/>
    </xf>
    <xf numFmtId="0" fontId="14" fillId="33" borderId="46" xfId="0" applyFont="1" applyFill="1" applyBorder="1" applyAlignment="1">
      <alignment/>
    </xf>
    <xf numFmtId="3" fontId="14" fillId="33" borderId="47" xfId="0" applyNumberFormat="1" applyFont="1" applyFill="1" applyBorder="1" applyAlignment="1">
      <alignment/>
    </xf>
    <xf numFmtId="3" fontId="14" fillId="33" borderId="48" xfId="0" applyNumberFormat="1" applyFont="1" applyFill="1" applyBorder="1" applyAlignment="1">
      <alignment/>
    </xf>
    <xf numFmtId="0" fontId="12" fillId="0" borderId="11" xfId="0" applyFont="1" applyBorder="1" applyAlignment="1">
      <alignment horizontal="center" vertical="center"/>
    </xf>
    <xf numFmtId="3" fontId="12" fillId="0" borderId="49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4" fillId="33" borderId="50" xfId="0" applyFont="1" applyFill="1" applyBorder="1" applyAlignment="1">
      <alignment/>
    </xf>
    <xf numFmtId="0" fontId="12" fillId="0" borderId="51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3" fontId="14" fillId="33" borderId="52" xfId="0" applyNumberFormat="1" applyFont="1" applyFill="1" applyBorder="1" applyAlignment="1">
      <alignment/>
    </xf>
    <xf numFmtId="3" fontId="12" fillId="0" borderId="51" xfId="0" applyNumberFormat="1" applyFont="1" applyBorder="1" applyAlignment="1">
      <alignment/>
    </xf>
    <xf numFmtId="3" fontId="14" fillId="33" borderId="53" xfId="0" applyNumberFormat="1" applyFont="1" applyFill="1" applyBorder="1" applyAlignment="1">
      <alignment/>
    </xf>
    <xf numFmtId="0" fontId="12" fillId="33" borderId="50" xfId="0" applyFont="1" applyFill="1" applyBorder="1" applyAlignment="1">
      <alignment/>
    </xf>
    <xf numFmtId="3" fontId="12" fillId="0" borderId="54" xfId="0" applyNumberFormat="1" applyFont="1" applyBorder="1" applyAlignment="1">
      <alignment/>
    </xf>
    <xf numFmtId="3" fontId="12" fillId="0" borderId="55" xfId="0" applyNumberFormat="1" applyFont="1" applyBorder="1" applyAlignment="1">
      <alignment/>
    </xf>
    <xf numFmtId="0" fontId="12" fillId="0" borderId="46" xfId="0" applyFont="1" applyBorder="1" applyAlignment="1">
      <alignment/>
    </xf>
    <xf numFmtId="0" fontId="14" fillId="0" borderId="35" xfId="0" applyFont="1" applyBorder="1" applyAlignment="1">
      <alignment/>
    </xf>
    <xf numFmtId="3" fontId="14" fillId="0" borderId="51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2" fillId="0" borderId="56" xfId="0" applyFont="1" applyBorder="1" applyAlignment="1">
      <alignment/>
    </xf>
    <xf numFmtId="3" fontId="14" fillId="33" borderId="57" xfId="0" applyNumberFormat="1" applyFont="1" applyFill="1" applyBorder="1" applyAlignment="1">
      <alignment/>
    </xf>
    <xf numFmtId="3" fontId="14" fillId="33" borderId="58" xfId="0" applyNumberFormat="1" applyFont="1" applyFill="1" applyBorder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2" fillId="33" borderId="46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Continuous" vertical="center"/>
    </xf>
    <xf numFmtId="3" fontId="8" fillId="33" borderId="35" xfId="0" applyNumberFormat="1" applyFont="1" applyFill="1" applyBorder="1" applyAlignment="1">
      <alignment horizontal="centerContinuous" vertical="center"/>
    </xf>
    <xf numFmtId="3" fontId="4" fillId="33" borderId="35" xfId="0" applyNumberFormat="1" applyFont="1" applyFill="1" applyBorder="1" applyAlignment="1">
      <alignment horizontal="centerContinuous" vertical="center"/>
    </xf>
    <xf numFmtId="3" fontId="4" fillId="33" borderId="59" xfId="0" applyNumberFormat="1" applyFont="1" applyFill="1" applyBorder="1" applyAlignment="1">
      <alignment horizontal="centerContinuous" vertical="center"/>
    </xf>
    <xf numFmtId="3" fontId="4" fillId="33" borderId="42" xfId="0" applyNumberFormat="1" applyFont="1" applyFill="1" applyBorder="1" applyAlignment="1">
      <alignment horizontal="center" vertical="center"/>
    </xf>
    <xf numFmtId="3" fontId="4" fillId="33" borderId="60" xfId="0" applyNumberFormat="1" applyFont="1" applyFill="1" applyBorder="1" applyAlignment="1">
      <alignment horizontal="center" vertical="center"/>
    </xf>
    <xf numFmtId="3" fontId="4" fillId="33" borderId="42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54" xfId="0" applyNumberFormat="1" applyFont="1" applyFill="1" applyBorder="1" applyAlignment="1">
      <alignment horizontal="center" vertical="center"/>
    </xf>
    <xf numFmtId="3" fontId="4" fillId="33" borderId="61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4" fillId="33" borderId="62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4" fillId="33" borderId="63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64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left" vertical="center"/>
    </xf>
    <xf numFmtId="3" fontId="4" fillId="0" borderId="4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left" vertical="center"/>
    </xf>
    <xf numFmtId="3" fontId="4" fillId="0" borderId="42" xfId="0" applyNumberFormat="1" applyFont="1" applyBorder="1" applyAlignment="1">
      <alignment horizontal="left" vertical="center"/>
    </xf>
    <xf numFmtId="1" fontId="4" fillId="0" borderId="19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left" vertical="center"/>
    </xf>
    <xf numFmtId="3" fontId="22" fillId="33" borderId="65" xfId="0" applyNumberFormat="1" applyFont="1" applyFill="1" applyBorder="1" applyAlignment="1">
      <alignment horizontal="left" vertical="center"/>
    </xf>
    <xf numFmtId="3" fontId="22" fillId="33" borderId="25" xfId="0" applyNumberFormat="1" applyFont="1" applyFill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33" borderId="66" xfId="0" applyNumberFormat="1" applyFont="1" applyFill="1" applyBorder="1" applyAlignment="1">
      <alignment horizontal="left" vertical="center"/>
    </xf>
    <xf numFmtId="3" fontId="22" fillId="33" borderId="26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1" fontId="4" fillId="0" borderId="23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22" fillId="34" borderId="65" xfId="0" applyNumberFormat="1" applyFont="1" applyFill="1" applyBorder="1" applyAlignment="1">
      <alignment horizontal="center" vertical="center"/>
    </xf>
    <xf numFmtId="3" fontId="4" fillId="34" borderId="25" xfId="0" applyNumberFormat="1" applyFont="1" applyFill="1" applyBorder="1" applyAlignment="1">
      <alignment vertical="center"/>
    </xf>
    <xf numFmtId="3" fontId="22" fillId="34" borderId="66" xfId="0" applyNumberFormat="1" applyFont="1" applyFill="1" applyBorder="1" applyAlignment="1">
      <alignment horizontal="center" vertical="center"/>
    </xf>
    <xf numFmtId="3" fontId="22" fillId="34" borderId="26" xfId="0" applyNumberFormat="1" applyFont="1" applyFill="1" applyBorder="1" applyAlignment="1">
      <alignment vertical="center"/>
    </xf>
    <xf numFmtId="3" fontId="4" fillId="33" borderId="67" xfId="0" applyNumberFormat="1" applyFont="1" applyFill="1" applyBorder="1" applyAlignment="1">
      <alignment horizontal="center" vertical="center"/>
    </xf>
    <xf numFmtId="3" fontId="4" fillId="33" borderId="68" xfId="0" applyNumberFormat="1" applyFont="1" applyFill="1" applyBorder="1" applyAlignment="1">
      <alignment horizontal="center" vertical="center"/>
    </xf>
    <xf numFmtId="3" fontId="4" fillId="33" borderId="69" xfId="0" applyNumberFormat="1" applyFont="1" applyFill="1" applyBorder="1" applyAlignment="1">
      <alignment horizontal="center" vertical="center"/>
    </xf>
    <xf numFmtId="3" fontId="4" fillId="33" borderId="70" xfId="0" applyNumberFormat="1" applyFont="1" applyFill="1" applyBorder="1" applyAlignment="1">
      <alignment horizontal="center" vertical="center"/>
    </xf>
    <xf numFmtId="3" fontId="4" fillId="33" borderId="71" xfId="0" applyNumberFormat="1" applyFont="1" applyFill="1" applyBorder="1" applyAlignment="1">
      <alignment horizontal="center" vertical="center"/>
    </xf>
    <xf numFmtId="3" fontId="4" fillId="33" borderId="68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7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3" fontId="17" fillId="0" borderId="49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0" fontId="17" fillId="0" borderId="36" xfId="0" applyFont="1" applyBorder="1" applyAlignment="1">
      <alignment/>
    </xf>
    <xf numFmtId="3" fontId="17" fillId="0" borderId="12" xfId="0" applyNumberFormat="1" applyFont="1" applyBorder="1" applyAlignment="1">
      <alignment/>
    </xf>
    <xf numFmtId="3" fontId="4" fillId="0" borderId="72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33" borderId="25" xfId="0" applyNumberFormat="1" applyFont="1" applyFill="1" applyBorder="1" applyAlignment="1">
      <alignment vertical="center"/>
    </xf>
    <xf numFmtId="3" fontId="4" fillId="33" borderId="74" xfId="0" applyNumberFormat="1" applyFont="1" applyFill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left" vertical="center"/>
    </xf>
    <xf numFmtId="3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33" borderId="77" xfId="0" applyNumberFormat="1" applyFont="1" applyFill="1" applyBorder="1" applyAlignment="1">
      <alignment horizontal="center" vertical="center"/>
    </xf>
    <xf numFmtId="0" fontId="12" fillId="0" borderId="78" xfId="0" applyFont="1" applyBorder="1" applyAlignment="1">
      <alignment/>
    </xf>
    <xf numFmtId="0" fontId="12" fillId="33" borderId="43" xfId="0" applyFont="1" applyFill="1" applyBorder="1" applyAlignment="1">
      <alignment horizontal="center"/>
    </xf>
    <xf numFmtId="0" fontId="12" fillId="33" borderId="74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33" borderId="25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6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12" fillId="0" borderId="29" xfId="0" applyFont="1" applyBorder="1" applyAlignment="1">
      <alignment/>
    </xf>
    <xf numFmtId="3" fontId="12" fillId="0" borderId="27" xfId="0" applyNumberFormat="1" applyFont="1" applyBorder="1" applyAlignment="1">
      <alignment/>
    </xf>
    <xf numFmtId="1" fontId="12" fillId="0" borderId="79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3" fontId="12" fillId="0" borderId="80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0" fontId="12" fillId="0" borderId="82" xfId="0" applyFont="1" applyBorder="1" applyAlignment="1">
      <alignment/>
    </xf>
    <xf numFmtId="49" fontId="4" fillId="0" borderId="80" xfId="0" applyNumberFormat="1" applyFont="1" applyBorder="1" applyAlignment="1">
      <alignment horizontal="center"/>
    </xf>
    <xf numFmtId="3" fontId="12" fillId="0" borderId="80" xfId="0" applyNumberFormat="1" applyFont="1" applyBorder="1" applyAlignment="1">
      <alignment/>
    </xf>
    <xf numFmtId="1" fontId="12" fillId="0" borderId="27" xfId="0" applyNumberFormat="1" applyFont="1" applyBorder="1" applyAlignment="1">
      <alignment/>
    </xf>
    <xf numFmtId="0" fontId="14" fillId="33" borderId="33" xfId="0" applyFont="1" applyFill="1" applyBorder="1" applyAlignment="1">
      <alignment/>
    </xf>
    <xf numFmtId="49" fontId="12" fillId="33" borderId="33" xfId="0" applyNumberFormat="1" applyFont="1" applyFill="1" applyBorder="1" applyAlignment="1">
      <alignment horizontal="center"/>
    </xf>
    <xf numFmtId="3" fontId="12" fillId="0" borderId="83" xfId="0" applyNumberFormat="1" applyFont="1" applyBorder="1" applyAlignment="1">
      <alignment/>
    </xf>
    <xf numFmtId="49" fontId="4" fillId="0" borderId="8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right"/>
    </xf>
    <xf numFmtId="3" fontId="12" fillId="0" borderId="84" xfId="0" applyNumberFormat="1" applyFont="1" applyBorder="1" applyAlignment="1">
      <alignment/>
    </xf>
    <xf numFmtId="3" fontId="12" fillId="0" borderId="84" xfId="0" applyNumberFormat="1" applyFont="1" applyBorder="1" applyAlignment="1">
      <alignment/>
    </xf>
    <xf numFmtId="49" fontId="4" fillId="0" borderId="68" xfId="0" applyNumberFormat="1" applyFont="1" applyBorder="1" applyAlignment="1">
      <alignment vertical="center"/>
    </xf>
    <xf numFmtId="49" fontId="4" fillId="0" borderId="84" xfId="0" applyNumberFormat="1" applyFont="1" applyBorder="1" applyAlignment="1">
      <alignment horizontal="center" vertical="center"/>
    </xf>
    <xf numFmtId="1" fontId="12" fillId="0" borderId="85" xfId="0" applyNumberFormat="1" applyFont="1" applyBorder="1" applyAlignment="1">
      <alignment/>
    </xf>
    <xf numFmtId="49" fontId="4" fillId="0" borderId="43" xfId="0" applyNumberFormat="1" applyFont="1" applyBorder="1" applyAlignment="1">
      <alignment vertical="center"/>
    </xf>
    <xf numFmtId="0" fontId="12" fillId="0" borderId="86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33" borderId="87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64" xfId="0" applyFont="1" applyFill="1" applyBorder="1" applyAlignment="1">
      <alignment horizontal="center"/>
    </xf>
    <xf numFmtId="0" fontId="12" fillId="33" borderId="4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33" borderId="88" xfId="0" applyFont="1" applyFill="1" applyBorder="1" applyAlignment="1">
      <alignment horizontal="center"/>
    </xf>
    <xf numFmtId="0" fontId="14" fillId="33" borderId="89" xfId="0" applyFont="1" applyFill="1" applyBorder="1" applyAlignment="1">
      <alignment horizontal="center"/>
    </xf>
    <xf numFmtId="0" fontId="14" fillId="33" borderId="90" xfId="0" applyFont="1" applyFill="1" applyBorder="1" applyAlignment="1">
      <alignment horizontal="center"/>
    </xf>
    <xf numFmtId="0" fontId="14" fillId="33" borderId="91" xfId="0" applyFont="1" applyFill="1" applyBorder="1" applyAlignment="1">
      <alignment horizontal="center"/>
    </xf>
    <xf numFmtId="0" fontId="14" fillId="33" borderId="92" xfId="0" applyFont="1" applyFill="1" applyBorder="1" applyAlignment="1">
      <alignment horizontal="center"/>
    </xf>
    <xf numFmtId="0" fontId="14" fillId="33" borderId="93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22" fillId="33" borderId="45" xfId="0" applyNumberFormat="1" applyFont="1" applyFill="1" applyBorder="1" applyAlignment="1">
      <alignment horizontal="left" vertical="center"/>
    </xf>
    <xf numFmtId="3" fontId="22" fillId="33" borderId="65" xfId="0" applyNumberFormat="1" applyFont="1" applyFill="1" applyBorder="1" applyAlignment="1">
      <alignment horizontal="left" vertical="center"/>
    </xf>
    <xf numFmtId="3" fontId="22" fillId="33" borderId="77" xfId="0" applyNumberFormat="1" applyFont="1" applyFill="1" applyBorder="1" applyAlignment="1">
      <alignment horizontal="left" vertical="center"/>
    </xf>
    <xf numFmtId="3" fontId="22" fillId="33" borderId="66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3" fontId="22" fillId="33" borderId="45" xfId="0" applyNumberFormat="1" applyFont="1" applyFill="1" applyBorder="1" applyAlignment="1">
      <alignment horizontal="center" vertical="center"/>
    </xf>
    <xf numFmtId="3" fontId="22" fillId="33" borderId="65" xfId="0" applyNumberFormat="1" applyFont="1" applyFill="1" applyBorder="1" applyAlignment="1">
      <alignment horizontal="center" vertical="center"/>
    </xf>
    <xf numFmtId="3" fontId="4" fillId="33" borderId="60" xfId="0" applyNumberFormat="1" applyFont="1" applyFill="1" applyBorder="1" applyAlignment="1">
      <alignment horizontal="center" vertical="center"/>
    </xf>
    <xf numFmtId="3" fontId="4" fillId="33" borderId="62" xfId="0" applyNumberFormat="1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3" fontId="4" fillId="33" borderId="94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33" borderId="25" xfId="0" applyNumberFormat="1" applyFont="1" applyFill="1" applyBorder="1" applyAlignment="1">
      <alignment horizontal="center" vertical="center" textRotation="90" wrapText="1"/>
    </xf>
    <xf numFmtId="3" fontId="4" fillId="33" borderId="95" xfId="0" applyNumberFormat="1" applyFont="1" applyFill="1" applyBorder="1" applyAlignment="1">
      <alignment horizontal="center" vertical="center" textRotation="90" wrapText="1"/>
    </xf>
    <xf numFmtId="3" fontId="4" fillId="33" borderId="26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2" fillId="0" borderId="96" xfId="0" applyNumberFormat="1" applyFont="1" applyBorder="1" applyAlignment="1">
      <alignment horizontal="center" vertical="center"/>
    </xf>
    <xf numFmtId="49" fontId="12" fillId="0" borderId="97" xfId="0" applyNumberFormat="1" applyFont="1" applyBorder="1" applyAlignment="1">
      <alignment horizontal="center" vertical="center"/>
    </xf>
    <xf numFmtId="0" fontId="14" fillId="33" borderId="45" xfId="0" applyFont="1" applyFill="1" applyBorder="1" applyAlignment="1">
      <alignment horizontal="center"/>
    </xf>
    <xf numFmtId="0" fontId="14" fillId="33" borderId="65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alo\Documents\XLS\&#214;nk_Hiv_Bev_Kiad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4.7109375" style="10" customWidth="1"/>
    <col min="2" max="2" width="1.7109375" style="3" customWidth="1"/>
    <col min="3" max="3" width="52.7109375" style="3" customWidth="1"/>
    <col min="4" max="5" width="10.7109375" style="3" customWidth="1"/>
    <col min="6" max="6" width="10.7109375" style="4" customWidth="1"/>
    <col min="7" max="7" width="1.7109375" style="3" customWidth="1"/>
    <col min="8" max="8" width="52.7109375" style="3" customWidth="1"/>
    <col min="9" max="10" width="10.7109375" style="3" customWidth="1"/>
    <col min="11" max="11" width="10.7109375" style="4" customWidth="1"/>
    <col min="12" max="12" width="9.140625" style="3" customWidth="1"/>
    <col min="13" max="13" width="9.140625" style="3" hidden="1" customWidth="1"/>
    <col min="14" max="16384" width="9.140625" style="3" customWidth="1"/>
  </cols>
  <sheetData>
    <row r="1" ht="12.75">
      <c r="K1" s="6" t="s">
        <v>38</v>
      </c>
    </row>
    <row r="2" spans="2:11" ht="12.75">
      <c r="B2" s="198" t="s">
        <v>38</v>
      </c>
      <c r="K2" s="25" t="s">
        <v>264</v>
      </c>
    </row>
    <row r="3" spans="2:11" ht="12.75">
      <c r="B3" s="199" t="s">
        <v>262</v>
      </c>
      <c r="K3" s="2"/>
    </row>
    <row r="5" spans="2:11" ht="15.75">
      <c r="B5" s="204" t="s">
        <v>227</v>
      </c>
      <c r="C5" s="204"/>
      <c r="D5" s="204"/>
      <c r="E5" s="204"/>
      <c r="F5" s="204"/>
      <c r="G5" s="204"/>
      <c r="H5" s="204"/>
      <c r="I5" s="204"/>
      <c r="J5" s="204"/>
      <c r="K5" s="204"/>
    </row>
    <row r="6" spans="2:11" ht="15.75">
      <c r="B6" s="204" t="s">
        <v>2</v>
      </c>
      <c r="C6" s="204"/>
      <c r="D6" s="204"/>
      <c r="E6" s="204"/>
      <c r="F6" s="204"/>
      <c r="G6" s="204"/>
      <c r="H6" s="204"/>
      <c r="I6" s="204"/>
      <c r="J6" s="204"/>
      <c r="K6" s="204"/>
    </row>
    <row r="7" spans="2:11" ht="14.25">
      <c r="B7" s="205" t="s">
        <v>0</v>
      </c>
      <c r="C7" s="205"/>
      <c r="D7" s="205"/>
      <c r="E7" s="205"/>
      <c r="F7" s="205"/>
      <c r="G7" s="205"/>
      <c r="H7" s="205"/>
      <c r="I7" s="205"/>
      <c r="J7" s="205"/>
      <c r="K7" s="205"/>
    </row>
    <row r="8" spans="4:5" ht="12.75">
      <c r="D8" s="4"/>
      <c r="E8" s="4"/>
    </row>
    <row r="9" spans="4:5" ht="12.75">
      <c r="D9" s="4"/>
      <c r="E9" s="4"/>
    </row>
    <row r="10" spans="2:11" s="10" customFormat="1" ht="19.5" customHeight="1" thickBot="1">
      <c r="B10" s="212" t="s">
        <v>19</v>
      </c>
      <c r="C10" s="212"/>
      <c r="D10" s="54" t="s">
        <v>20</v>
      </c>
      <c r="E10" s="54" t="s">
        <v>21</v>
      </c>
      <c r="F10" s="9" t="s">
        <v>22</v>
      </c>
      <c r="G10" s="212" t="s">
        <v>23</v>
      </c>
      <c r="H10" s="212"/>
      <c r="I10" s="54" t="s">
        <v>24</v>
      </c>
      <c r="J10" s="54" t="s">
        <v>25</v>
      </c>
      <c r="K10" s="9" t="s">
        <v>30</v>
      </c>
    </row>
    <row r="11" spans="2:11" ht="15" customHeight="1" thickTop="1">
      <c r="B11" s="206" t="s">
        <v>1</v>
      </c>
      <c r="C11" s="207"/>
      <c r="D11" s="207"/>
      <c r="E11" s="207"/>
      <c r="F11" s="207"/>
      <c r="G11" s="208" t="s">
        <v>4</v>
      </c>
      <c r="H11" s="209"/>
      <c r="I11" s="210"/>
      <c r="J11" s="210"/>
      <c r="K11" s="211"/>
    </row>
    <row r="12" spans="2:11" ht="15" customHeight="1">
      <c r="B12" s="202" t="s">
        <v>3</v>
      </c>
      <c r="C12" s="203"/>
      <c r="D12" s="43" t="s">
        <v>217</v>
      </c>
      <c r="E12" s="43" t="s">
        <v>225</v>
      </c>
      <c r="F12" s="43" t="s">
        <v>228</v>
      </c>
      <c r="G12" s="202" t="s">
        <v>3</v>
      </c>
      <c r="H12" s="203"/>
      <c r="I12" s="43" t="s">
        <v>217</v>
      </c>
      <c r="J12" s="43" t="s">
        <v>225</v>
      </c>
      <c r="K12" s="158" t="s">
        <v>228</v>
      </c>
    </row>
    <row r="13" spans="2:11" ht="15" customHeight="1" thickBot="1">
      <c r="B13" s="200" t="s">
        <v>18</v>
      </c>
      <c r="C13" s="201"/>
      <c r="D13" s="44" t="s">
        <v>69</v>
      </c>
      <c r="E13" s="44" t="s">
        <v>69</v>
      </c>
      <c r="F13" s="44" t="s">
        <v>70</v>
      </c>
      <c r="G13" s="200" t="s">
        <v>18</v>
      </c>
      <c r="H13" s="201"/>
      <c r="I13" s="44" t="s">
        <v>69</v>
      </c>
      <c r="J13" s="44" t="s">
        <v>69</v>
      </c>
      <c r="K13" s="159" t="s">
        <v>70</v>
      </c>
    </row>
    <row r="14" spans="1:13" ht="15" customHeight="1" thickTop="1">
      <c r="A14" s="11" t="s">
        <v>59</v>
      </c>
      <c r="B14" s="18" t="s">
        <v>74</v>
      </c>
      <c r="C14" s="21"/>
      <c r="D14" s="21"/>
      <c r="E14" s="58"/>
      <c r="F14" s="12"/>
      <c r="G14" s="18" t="s">
        <v>81</v>
      </c>
      <c r="H14" s="67"/>
      <c r="I14" s="62"/>
      <c r="J14" s="62"/>
      <c r="K14" s="15"/>
      <c r="M14" s="4" t="e">
        <f>SUM(#REF!+#REF!)</f>
        <v>#REF!</v>
      </c>
    </row>
    <row r="15" spans="1:13" ht="15" customHeight="1">
      <c r="A15" s="11" t="s">
        <v>47</v>
      </c>
      <c r="B15" s="19"/>
      <c r="C15" s="22" t="s">
        <v>76</v>
      </c>
      <c r="D15" s="59">
        <v>61071</v>
      </c>
      <c r="E15" s="59">
        <v>77550</v>
      </c>
      <c r="F15" s="13">
        <f>Bevételek!E59</f>
        <v>53037</v>
      </c>
      <c r="G15" s="19"/>
      <c r="H15" s="22" t="s">
        <v>82</v>
      </c>
      <c r="I15" s="55">
        <v>33403</v>
      </c>
      <c r="J15" s="55">
        <v>33834</v>
      </c>
      <c r="K15" s="16">
        <f>Kiadások!E59</f>
        <v>30098</v>
      </c>
      <c r="M15" s="4" t="e">
        <f>SUM(#REF!+#REF!)</f>
        <v>#REF!</v>
      </c>
    </row>
    <row r="16" spans="1:13" ht="15" customHeight="1">
      <c r="A16" s="11" t="s">
        <v>39</v>
      </c>
      <c r="B16" s="19"/>
      <c r="C16" s="140" t="s">
        <v>197</v>
      </c>
      <c r="D16" s="141"/>
      <c r="E16" s="141"/>
      <c r="F16" s="143">
        <v>33200</v>
      </c>
      <c r="G16" s="19"/>
      <c r="H16" s="40" t="s">
        <v>96</v>
      </c>
      <c r="I16" s="55">
        <v>5686</v>
      </c>
      <c r="J16" s="55">
        <v>5100</v>
      </c>
      <c r="K16" s="16">
        <f>Kiadások!F59</f>
        <v>4823</v>
      </c>
      <c r="M16" s="4"/>
    </row>
    <row r="17" spans="1:13" ht="15" customHeight="1">
      <c r="A17" s="11" t="s">
        <v>40</v>
      </c>
      <c r="B17" s="19"/>
      <c r="C17" s="140" t="s">
        <v>220</v>
      </c>
      <c r="D17" s="141"/>
      <c r="E17" s="141"/>
      <c r="F17" s="143">
        <v>0</v>
      </c>
      <c r="G17" s="19"/>
      <c r="H17" s="40" t="s">
        <v>83</v>
      </c>
      <c r="I17" s="55">
        <v>20113</v>
      </c>
      <c r="J17" s="55">
        <v>20091</v>
      </c>
      <c r="K17" s="16">
        <f>Kiadások!G59</f>
        <v>20645</v>
      </c>
      <c r="M17" s="4"/>
    </row>
    <row r="18" spans="1:12" ht="15" customHeight="1">
      <c r="A18" s="11" t="s">
        <v>41</v>
      </c>
      <c r="B18" s="19"/>
      <c r="C18" s="22" t="s">
        <v>71</v>
      </c>
      <c r="D18" s="59">
        <v>6529</v>
      </c>
      <c r="E18" s="59">
        <v>6988</v>
      </c>
      <c r="F18" s="13">
        <f>Bevételek!G59</f>
        <v>6940</v>
      </c>
      <c r="G18" s="19"/>
      <c r="H18" s="40" t="s">
        <v>84</v>
      </c>
      <c r="I18" s="55">
        <v>1072</v>
      </c>
      <c r="J18" s="55">
        <v>1005</v>
      </c>
      <c r="K18" s="16">
        <f>Kiadások!H59</f>
        <v>2001</v>
      </c>
      <c r="L18" s="4"/>
    </row>
    <row r="19" spans="1:12" ht="15" customHeight="1">
      <c r="A19" s="11" t="s">
        <v>26</v>
      </c>
      <c r="B19" s="19"/>
      <c r="C19" s="140" t="s">
        <v>192</v>
      </c>
      <c r="D19" s="141">
        <v>6078</v>
      </c>
      <c r="E19" s="142">
        <v>6401</v>
      </c>
      <c r="F19" s="143">
        <v>6590</v>
      </c>
      <c r="G19" s="19"/>
      <c r="H19" s="144" t="s">
        <v>219</v>
      </c>
      <c r="I19" s="142">
        <v>313</v>
      </c>
      <c r="J19" s="142">
        <v>661</v>
      </c>
      <c r="K19" s="145">
        <v>800</v>
      </c>
      <c r="L19" s="4"/>
    </row>
    <row r="20" spans="1:14" ht="15" customHeight="1">
      <c r="A20" s="11" t="s">
        <v>27</v>
      </c>
      <c r="B20" s="19"/>
      <c r="C20" s="140" t="s">
        <v>193</v>
      </c>
      <c r="D20" s="141">
        <v>85</v>
      </c>
      <c r="E20" s="142">
        <v>233</v>
      </c>
      <c r="F20" s="143">
        <v>0</v>
      </c>
      <c r="G20" s="19"/>
      <c r="H20" s="144"/>
      <c r="I20" s="142"/>
      <c r="J20" s="142"/>
      <c r="K20" s="145"/>
      <c r="N20" s="7"/>
    </row>
    <row r="21" spans="1:14" ht="15" customHeight="1">
      <c r="A21" s="11" t="s">
        <v>28</v>
      </c>
      <c r="B21" s="19"/>
      <c r="C21" s="140" t="s">
        <v>194</v>
      </c>
      <c r="D21" s="141">
        <v>366</v>
      </c>
      <c r="E21" s="142">
        <v>354</v>
      </c>
      <c r="F21" s="143">
        <v>350</v>
      </c>
      <c r="G21" s="19"/>
      <c r="H21" s="144"/>
      <c r="I21" s="142"/>
      <c r="J21" s="142"/>
      <c r="K21" s="145"/>
      <c r="L21" s="4"/>
      <c r="N21" s="7"/>
    </row>
    <row r="22" spans="1:14" ht="15" customHeight="1">
      <c r="A22" s="11" t="s">
        <v>29</v>
      </c>
      <c r="B22" s="19"/>
      <c r="C22" s="22" t="s">
        <v>72</v>
      </c>
      <c r="D22" s="59">
        <v>12125</v>
      </c>
      <c r="E22" s="55">
        <v>6313</v>
      </c>
      <c r="F22" s="13">
        <f>Bevételek!H59</f>
        <v>3960</v>
      </c>
      <c r="G22" s="19"/>
      <c r="H22" s="144"/>
      <c r="I22" s="142"/>
      <c r="J22" s="142"/>
      <c r="K22" s="145"/>
      <c r="M22" s="4" t="e">
        <f>SUM(K19+K24+#REF!+#REF!)</f>
        <v>#REF!</v>
      </c>
      <c r="N22" s="7"/>
    </row>
    <row r="23" spans="1:14" ht="15" customHeight="1">
      <c r="A23" s="11" t="s">
        <v>5</v>
      </c>
      <c r="B23" s="19"/>
      <c r="C23" s="22" t="s">
        <v>73</v>
      </c>
      <c r="D23" s="59"/>
      <c r="E23" s="55">
        <v>96</v>
      </c>
      <c r="F23" s="13">
        <f>Bevételek!J59</f>
        <v>0</v>
      </c>
      <c r="G23" s="19"/>
      <c r="H23" s="40" t="s">
        <v>85</v>
      </c>
      <c r="I23" s="55">
        <v>1121</v>
      </c>
      <c r="J23" s="55">
        <v>2232</v>
      </c>
      <c r="K23" s="16">
        <f>Kiadások!I59</f>
        <v>9454</v>
      </c>
      <c r="M23" s="4"/>
      <c r="N23" s="7"/>
    </row>
    <row r="24" spans="1:14" ht="15" customHeight="1" thickBot="1">
      <c r="A24" s="11" t="s">
        <v>6</v>
      </c>
      <c r="B24" s="48"/>
      <c r="C24" s="72" t="s">
        <v>218</v>
      </c>
      <c r="D24" s="56">
        <v>8168</v>
      </c>
      <c r="E24" s="65">
        <v>16287</v>
      </c>
      <c r="F24" s="66">
        <v>13244</v>
      </c>
      <c r="G24" s="19"/>
      <c r="H24" s="144" t="s">
        <v>196</v>
      </c>
      <c r="I24" s="142"/>
      <c r="J24" s="142"/>
      <c r="K24" s="145">
        <v>2127</v>
      </c>
      <c r="N24" s="7"/>
    </row>
    <row r="25" spans="1:14" ht="15" customHeight="1" thickBot="1" thickTop="1">
      <c r="A25" s="11" t="s">
        <v>7</v>
      </c>
      <c r="B25" s="5" t="s">
        <v>92</v>
      </c>
      <c r="C25" s="38"/>
      <c r="D25" s="42">
        <f>SUM(D14:D24)-D16-D17-D19-D20-D21</f>
        <v>87893</v>
      </c>
      <c r="E25" s="42">
        <f>SUM(E14:E24)-E16-E17-E19-E20-E21</f>
        <v>107234</v>
      </c>
      <c r="F25" s="42">
        <f>SUM(F14:F24)-F16-F17-F19-F20-F21</f>
        <v>77181</v>
      </c>
      <c r="G25" s="5" t="s">
        <v>93</v>
      </c>
      <c r="H25" s="38"/>
      <c r="I25" s="45">
        <f>SUM(I15:I18)+I23</f>
        <v>61395</v>
      </c>
      <c r="J25" s="45">
        <f>SUM(J15:J18)+J23</f>
        <v>62262</v>
      </c>
      <c r="K25" s="45">
        <f>SUM(K15:K18)+K23</f>
        <v>67021</v>
      </c>
      <c r="N25" s="7"/>
    </row>
    <row r="26" spans="1:14" ht="15" customHeight="1" thickTop="1">
      <c r="A26" s="11" t="s">
        <v>8</v>
      </c>
      <c r="B26" s="18" t="s">
        <v>75</v>
      </c>
      <c r="C26" s="68"/>
      <c r="D26" s="69"/>
      <c r="E26" s="69"/>
      <c r="F26" s="70"/>
      <c r="G26" s="18" t="s">
        <v>86</v>
      </c>
      <c r="H26" s="68"/>
      <c r="I26" s="69"/>
      <c r="J26" s="69"/>
      <c r="K26" s="71"/>
      <c r="N26" s="7"/>
    </row>
    <row r="27" spans="1:14" ht="15" customHeight="1">
      <c r="A27" s="11" t="s">
        <v>42</v>
      </c>
      <c r="B27" s="19"/>
      <c r="C27" s="40" t="s">
        <v>77</v>
      </c>
      <c r="D27" s="55">
        <v>21517</v>
      </c>
      <c r="E27" s="55">
        <v>56993</v>
      </c>
      <c r="F27" s="13">
        <f>Bevételek!F59</f>
        <v>18867</v>
      </c>
      <c r="G27" s="19"/>
      <c r="H27" s="40" t="s">
        <v>87</v>
      </c>
      <c r="I27" s="55">
        <v>30958</v>
      </c>
      <c r="J27" s="55">
        <v>42104</v>
      </c>
      <c r="K27" s="16">
        <f>Kiadások!J59</f>
        <v>59193</v>
      </c>
      <c r="N27" s="7"/>
    </row>
    <row r="28" spans="1:14" ht="15" customHeight="1">
      <c r="A28" s="11" t="s">
        <v>43</v>
      </c>
      <c r="B28" s="19"/>
      <c r="C28" s="40" t="s">
        <v>78</v>
      </c>
      <c r="D28" s="55">
        <v>450</v>
      </c>
      <c r="E28" s="55"/>
      <c r="F28" s="13">
        <f>Bevételek!I59</f>
        <v>0</v>
      </c>
      <c r="G28" s="19"/>
      <c r="H28" s="40" t="s">
        <v>88</v>
      </c>
      <c r="I28" s="55">
        <v>394</v>
      </c>
      <c r="J28" s="55">
        <v>8937</v>
      </c>
      <c r="K28" s="16">
        <f>Kiadások!K59</f>
        <v>5400</v>
      </c>
      <c r="N28" s="7"/>
    </row>
    <row r="29" spans="1:14" ht="15" customHeight="1" thickBot="1">
      <c r="A29" s="11" t="s">
        <v>44</v>
      </c>
      <c r="B29" s="20"/>
      <c r="C29" s="41" t="s">
        <v>110</v>
      </c>
      <c r="D29" s="56"/>
      <c r="E29" s="56"/>
      <c r="F29" s="14">
        <f>Bevételek!K59</f>
        <v>0</v>
      </c>
      <c r="G29" s="23"/>
      <c r="H29" s="40" t="s">
        <v>89</v>
      </c>
      <c r="I29" s="55"/>
      <c r="J29" s="55"/>
      <c r="K29" s="16">
        <f>Kiadások!L59</f>
        <v>0</v>
      </c>
      <c r="N29" s="4"/>
    </row>
    <row r="30" spans="1:15" ht="15" customHeight="1" thickBot="1" thickTop="1">
      <c r="A30" s="11" t="s">
        <v>45</v>
      </c>
      <c r="B30" s="5" t="s">
        <v>94</v>
      </c>
      <c r="C30" s="38"/>
      <c r="D30" s="61">
        <f>SUM(D27:D29)</f>
        <v>21967</v>
      </c>
      <c r="E30" s="61">
        <f>SUM(E27:E29)</f>
        <v>56993</v>
      </c>
      <c r="F30" s="42">
        <f>SUM(F27:F29)</f>
        <v>18867</v>
      </c>
      <c r="G30" s="5" t="s">
        <v>95</v>
      </c>
      <c r="H30" s="38"/>
      <c r="I30" s="61">
        <f>SUM(I27:I29)</f>
        <v>31352</v>
      </c>
      <c r="J30" s="61">
        <f>SUM(J27:J29)</f>
        <v>51041</v>
      </c>
      <c r="K30" s="45">
        <f>SUM(K27:K29)</f>
        <v>64593</v>
      </c>
      <c r="L30" s="4"/>
      <c r="N30" s="4"/>
      <c r="O30" s="4"/>
    </row>
    <row r="31" spans="1:14" ht="15" customHeight="1" thickBot="1" thickTop="1">
      <c r="A31" s="11" t="s">
        <v>46</v>
      </c>
      <c r="B31" s="5" t="s">
        <v>9</v>
      </c>
      <c r="C31" s="38"/>
      <c r="D31" s="61">
        <f>D30+D25</f>
        <v>109860</v>
      </c>
      <c r="E31" s="61">
        <f>E30+E25</f>
        <v>164227</v>
      </c>
      <c r="F31" s="42">
        <f>F30+F25</f>
        <v>96048</v>
      </c>
      <c r="G31" s="5" t="s">
        <v>10</v>
      </c>
      <c r="H31" s="38"/>
      <c r="I31" s="73">
        <f>I30+I25</f>
        <v>92747</v>
      </c>
      <c r="J31" s="61">
        <f>J30+J25</f>
        <v>113303</v>
      </c>
      <c r="K31" s="74">
        <f>K30+K25</f>
        <v>131614</v>
      </c>
      <c r="N31" s="4"/>
    </row>
    <row r="32" spans="1:14" ht="15" customHeight="1" thickBot="1" thickTop="1">
      <c r="A32" s="11" t="s">
        <v>49</v>
      </c>
      <c r="B32" s="5" t="s">
        <v>11</v>
      </c>
      <c r="C32" s="38"/>
      <c r="D32" s="61"/>
      <c r="E32" s="61"/>
      <c r="F32" s="42">
        <f>K31-F31</f>
        <v>35566</v>
      </c>
      <c r="G32" s="5" t="s">
        <v>12</v>
      </c>
      <c r="H32" s="38"/>
      <c r="I32" s="61">
        <f>D31-I31</f>
        <v>17113</v>
      </c>
      <c r="J32" s="61">
        <f>E31-J31</f>
        <v>50924</v>
      </c>
      <c r="K32" s="45"/>
      <c r="M32" s="4" t="e">
        <f>SUM(#REF!)</f>
        <v>#REF!</v>
      </c>
      <c r="N32" s="4"/>
    </row>
    <row r="33" spans="1:14" ht="15" customHeight="1" thickBot="1" thickTop="1">
      <c r="A33" s="11" t="s">
        <v>50</v>
      </c>
      <c r="B33" s="50" t="s">
        <v>60</v>
      </c>
      <c r="C33" s="51"/>
      <c r="D33" s="63"/>
      <c r="E33" s="63"/>
      <c r="F33" s="52"/>
      <c r="G33" s="50" t="s">
        <v>67</v>
      </c>
      <c r="H33" s="51"/>
      <c r="I33" s="63">
        <f>D25-I25</f>
        <v>26498</v>
      </c>
      <c r="J33" s="63">
        <f>E25-J25</f>
        <v>44972</v>
      </c>
      <c r="K33" s="53">
        <f>F25-K25</f>
        <v>10160</v>
      </c>
      <c r="M33" s="4" t="e">
        <f>SUM(#REF!)</f>
        <v>#REF!</v>
      </c>
      <c r="N33" s="4"/>
    </row>
    <row r="34" spans="1:14" ht="15" customHeight="1" thickBot="1" thickTop="1">
      <c r="A34" s="11" t="s">
        <v>51</v>
      </c>
      <c r="B34" s="50" t="s">
        <v>61</v>
      </c>
      <c r="C34" s="51"/>
      <c r="D34" s="63">
        <f>I30-D30</f>
        <v>9385</v>
      </c>
      <c r="E34" s="63"/>
      <c r="F34" s="52">
        <f>K30-F30</f>
        <v>45726</v>
      </c>
      <c r="G34" s="50" t="s">
        <v>68</v>
      </c>
      <c r="H34" s="51"/>
      <c r="I34" s="63"/>
      <c r="J34" s="63">
        <f>E30-J30</f>
        <v>5952</v>
      </c>
      <c r="K34" s="53"/>
      <c r="N34" s="4"/>
    </row>
    <row r="35" spans="1:14" ht="15" customHeight="1" thickTop="1">
      <c r="A35" s="11" t="s">
        <v>52</v>
      </c>
      <c r="B35" s="18" t="s">
        <v>80</v>
      </c>
      <c r="C35" s="39"/>
      <c r="D35" s="62"/>
      <c r="E35" s="62"/>
      <c r="F35" s="12"/>
      <c r="G35" s="18" t="s">
        <v>90</v>
      </c>
      <c r="H35" s="39"/>
      <c r="I35" s="62"/>
      <c r="J35" s="62"/>
      <c r="K35" s="15"/>
      <c r="N35" s="4"/>
    </row>
    <row r="36" spans="1:14" ht="15" customHeight="1">
      <c r="A36" s="11" t="s">
        <v>53</v>
      </c>
      <c r="B36" s="19"/>
      <c r="C36" s="40" t="s">
        <v>79</v>
      </c>
      <c r="D36" s="55"/>
      <c r="E36" s="55"/>
      <c r="F36" s="13"/>
      <c r="G36" s="19"/>
      <c r="H36" s="40" t="s">
        <v>91</v>
      </c>
      <c r="I36" s="55">
        <v>1038</v>
      </c>
      <c r="J36" s="55">
        <v>1038</v>
      </c>
      <c r="K36" s="16">
        <v>1038</v>
      </c>
      <c r="M36" s="4">
        <f>SUM(K27:K28)</f>
        <v>64593</v>
      </c>
      <c r="N36" s="4"/>
    </row>
    <row r="37" spans="1:14" ht="15" customHeight="1">
      <c r="A37" s="11" t="s">
        <v>56</v>
      </c>
      <c r="B37" s="19"/>
      <c r="C37" s="40" t="s">
        <v>109</v>
      </c>
      <c r="D37" s="55"/>
      <c r="E37" s="55"/>
      <c r="F37" s="13"/>
      <c r="G37" s="19"/>
      <c r="H37" s="40" t="s">
        <v>98</v>
      </c>
      <c r="I37" s="55"/>
      <c r="J37" s="55"/>
      <c r="K37" s="16"/>
      <c r="N37" s="4"/>
    </row>
    <row r="38" spans="1:11" ht="15" customHeight="1">
      <c r="A38" s="11" t="s">
        <v>58</v>
      </c>
      <c r="B38" s="19"/>
      <c r="C38" s="40" t="s">
        <v>97</v>
      </c>
      <c r="D38" s="55"/>
      <c r="E38" s="55"/>
      <c r="F38" s="13">
        <v>35763</v>
      </c>
      <c r="G38" s="23"/>
      <c r="H38" s="46" t="s">
        <v>223</v>
      </c>
      <c r="I38" s="60"/>
      <c r="J38" s="60"/>
      <c r="K38" s="47"/>
    </row>
    <row r="39" spans="1:11" ht="15" customHeight="1">
      <c r="A39" s="11" t="s">
        <v>62</v>
      </c>
      <c r="B39" s="23"/>
      <c r="C39" s="46" t="s">
        <v>221</v>
      </c>
      <c r="D39" s="60">
        <v>1076</v>
      </c>
      <c r="E39" s="60">
        <v>1811</v>
      </c>
      <c r="F39" s="24">
        <v>1370</v>
      </c>
      <c r="G39" s="23"/>
      <c r="H39" s="46" t="s">
        <v>222</v>
      </c>
      <c r="I39" s="60">
        <v>864</v>
      </c>
      <c r="J39" s="60">
        <v>2690</v>
      </c>
      <c r="K39" s="47">
        <v>529</v>
      </c>
    </row>
    <row r="40" spans="1:11" ht="15" customHeight="1" thickBot="1">
      <c r="A40" s="11" t="s">
        <v>63</v>
      </c>
      <c r="B40" s="20"/>
      <c r="C40" s="41" t="s">
        <v>223</v>
      </c>
      <c r="D40" s="56"/>
      <c r="E40" s="56"/>
      <c r="F40" s="14"/>
      <c r="G40" s="23"/>
      <c r="H40" s="46"/>
      <c r="I40" s="60"/>
      <c r="J40" s="60"/>
      <c r="K40" s="47"/>
    </row>
    <row r="41" spans="1:11" ht="15" customHeight="1" thickBot="1" thickTop="1">
      <c r="A41" s="11" t="s">
        <v>64</v>
      </c>
      <c r="B41" s="5" t="s">
        <v>13</v>
      </c>
      <c r="C41" s="38"/>
      <c r="D41" s="61">
        <f>SUM(D35:D40)</f>
        <v>1076</v>
      </c>
      <c r="E41" s="61">
        <f>SUM(E36+E37+E38+E39)</f>
        <v>1811</v>
      </c>
      <c r="F41" s="42">
        <f>SUM(F35:F39)</f>
        <v>37133</v>
      </c>
      <c r="G41" s="20"/>
      <c r="H41" s="41"/>
      <c r="I41" s="56"/>
      <c r="J41" s="56"/>
      <c r="K41" s="17"/>
    </row>
    <row r="42" spans="1:11" ht="15" customHeight="1" thickBot="1" thickTop="1">
      <c r="A42" s="11" t="s">
        <v>65</v>
      </c>
      <c r="B42" s="5" t="s">
        <v>15</v>
      </c>
      <c r="C42" s="38"/>
      <c r="D42" s="61">
        <f>D41-I42</f>
        <v>-826</v>
      </c>
      <c r="E42" s="61">
        <f>E41-J42</f>
        <v>-1917</v>
      </c>
      <c r="F42" s="42">
        <f>F41-K42</f>
        <v>35566</v>
      </c>
      <c r="G42" s="57" t="s">
        <v>14</v>
      </c>
      <c r="H42" s="64"/>
      <c r="I42" s="61">
        <f>SUM(I35:I41)</f>
        <v>1902</v>
      </c>
      <c r="J42" s="61">
        <f>SUM(J35:J41)</f>
        <v>3728</v>
      </c>
      <c r="K42" s="45">
        <f>SUM(K35:K41)</f>
        <v>1567</v>
      </c>
    </row>
    <row r="43" spans="1:11" ht="15" customHeight="1" thickBot="1" thickTop="1">
      <c r="A43" s="11" t="s">
        <v>66</v>
      </c>
      <c r="B43" s="5" t="s">
        <v>16</v>
      </c>
      <c r="C43" s="38"/>
      <c r="D43" s="61">
        <f>SUM(D41+D31)</f>
        <v>110936</v>
      </c>
      <c r="E43" s="61">
        <f>SUM(E41+E31)</f>
        <v>166038</v>
      </c>
      <c r="F43" s="42">
        <f>F41+F31</f>
        <v>133181</v>
      </c>
      <c r="G43" s="5" t="s">
        <v>17</v>
      </c>
      <c r="H43" s="38"/>
      <c r="I43" s="61">
        <f>SUM(I42+I31)</f>
        <v>94649</v>
      </c>
      <c r="J43" s="61">
        <f>SUM(J42+J31)</f>
        <v>117031</v>
      </c>
      <c r="K43" s="45">
        <f>K42+K31</f>
        <v>133181</v>
      </c>
    </row>
    <row r="44" ht="15" customHeight="1" thickTop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</sheetData>
  <sheetProtection/>
  <mergeCells count="11">
    <mergeCell ref="G10:H10"/>
    <mergeCell ref="B13:C13"/>
    <mergeCell ref="G13:H13"/>
    <mergeCell ref="B12:C12"/>
    <mergeCell ref="G12:H12"/>
    <mergeCell ref="B5:K5"/>
    <mergeCell ref="B6:K6"/>
    <mergeCell ref="B7:K7"/>
    <mergeCell ref="B11:F11"/>
    <mergeCell ref="G11:K11"/>
    <mergeCell ref="B10:C10"/>
  </mergeCells>
  <printOptions horizontalCentered="1" verticalCentered="1"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C1">
      <selection activeCell="N5" sqref="N5"/>
    </sheetView>
  </sheetViews>
  <sheetFormatPr defaultColWidth="9.140625" defaultRowHeight="12.75"/>
  <cols>
    <col min="1" max="1" width="4.7109375" style="8" customWidth="1"/>
    <col min="2" max="2" width="10.7109375" style="75" customWidth="1"/>
    <col min="3" max="3" width="51.57421875" style="75" customWidth="1"/>
    <col min="4" max="4" width="4.7109375" style="75" customWidth="1"/>
    <col min="5" max="14" width="12.7109375" style="75" customWidth="1"/>
    <col min="15" max="15" width="9.140625" style="75" customWidth="1"/>
    <col min="16" max="18" width="0" style="75" hidden="1" customWidth="1"/>
    <col min="19" max="16384" width="9.140625" style="75" customWidth="1"/>
  </cols>
  <sheetData>
    <row r="1" ht="12.75">
      <c r="N1" s="6" t="s">
        <v>48</v>
      </c>
    </row>
    <row r="2" spans="2:14" ht="12.75">
      <c r="B2" s="198" t="s">
        <v>48</v>
      </c>
      <c r="N2" s="25" t="s">
        <v>264</v>
      </c>
    </row>
    <row r="3" spans="2:14" ht="12.75">
      <c r="B3" s="199" t="s">
        <v>262</v>
      </c>
      <c r="E3" s="26"/>
      <c r="N3" s="1"/>
    </row>
    <row r="4" ht="12.75">
      <c r="N4" s="1"/>
    </row>
    <row r="6" spans="2:15" ht="20.25">
      <c r="B6" s="218" t="s">
        <v>226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139"/>
    </row>
    <row r="7" spans="1:14" s="78" customFormat="1" ht="15">
      <c r="A7" s="8"/>
      <c r="B7" s="77" t="s">
        <v>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s="78" customFormat="1" ht="15">
      <c r="A8" s="8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s="78" customFormat="1" ht="15">
      <c r="A9" s="8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s="78" customFormat="1" ht="15">
      <c r="A10" s="8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s="78" customFormat="1" ht="15">
      <c r="A11" s="8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2:14" ht="18">
      <c r="B12" s="79"/>
      <c r="C12" s="79"/>
      <c r="D12" s="79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7" s="82" customFormat="1" ht="19.5" customHeight="1" thickBot="1">
      <c r="A13" s="8"/>
      <c r="B13" s="80" t="s">
        <v>19</v>
      </c>
      <c r="C13" s="80" t="s">
        <v>20</v>
      </c>
      <c r="D13" s="80" t="s">
        <v>21</v>
      </c>
      <c r="E13" s="80" t="s">
        <v>22</v>
      </c>
      <c r="F13" s="80" t="s">
        <v>23</v>
      </c>
      <c r="G13" s="80" t="s">
        <v>24</v>
      </c>
      <c r="H13" s="80" t="s">
        <v>25</v>
      </c>
      <c r="I13" s="80" t="s">
        <v>30</v>
      </c>
      <c r="J13" s="80" t="s">
        <v>31</v>
      </c>
      <c r="K13" s="80" t="s">
        <v>32</v>
      </c>
      <c r="L13" s="80" t="s">
        <v>111</v>
      </c>
      <c r="M13" s="80" t="s">
        <v>33</v>
      </c>
      <c r="N13" s="80" t="s">
        <v>34</v>
      </c>
      <c r="O13" s="81"/>
      <c r="P13" s="81"/>
      <c r="Q13" s="81"/>
    </row>
    <row r="14" spans="2:14" ht="19.5" customHeight="1" thickTop="1">
      <c r="B14" s="219" t="s">
        <v>112</v>
      </c>
      <c r="C14" s="220"/>
      <c r="D14" s="83"/>
      <c r="E14" s="84" t="s">
        <v>1</v>
      </c>
      <c r="F14" s="85"/>
      <c r="G14" s="85"/>
      <c r="H14" s="85"/>
      <c r="I14" s="86"/>
      <c r="J14" s="86"/>
      <c r="K14" s="86"/>
      <c r="L14" s="86"/>
      <c r="M14" s="86"/>
      <c r="N14" s="87"/>
    </row>
    <row r="15" spans="2:14" ht="15" customHeight="1">
      <c r="B15" s="221" t="s">
        <v>113</v>
      </c>
      <c r="C15" s="223" t="s">
        <v>114</v>
      </c>
      <c r="D15" s="88"/>
      <c r="E15" s="89" t="s">
        <v>115</v>
      </c>
      <c r="F15" s="90" t="s">
        <v>116</v>
      </c>
      <c r="G15" s="91" t="s">
        <v>117</v>
      </c>
      <c r="H15" s="91" t="s">
        <v>118</v>
      </c>
      <c r="I15" s="91" t="s">
        <v>119</v>
      </c>
      <c r="J15" s="91" t="s">
        <v>120</v>
      </c>
      <c r="K15" s="91" t="s">
        <v>121</v>
      </c>
      <c r="L15" s="92" t="s">
        <v>122</v>
      </c>
      <c r="M15" s="92" t="s">
        <v>123</v>
      </c>
      <c r="N15" s="93" t="s">
        <v>124</v>
      </c>
    </row>
    <row r="16" spans="2:14" ht="15" customHeight="1">
      <c r="B16" s="222"/>
      <c r="C16" s="224"/>
      <c r="D16" s="94"/>
      <c r="E16" s="95" t="s">
        <v>125</v>
      </c>
      <c r="F16" s="96" t="s">
        <v>126</v>
      </c>
      <c r="G16" s="92" t="s">
        <v>127</v>
      </c>
      <c r="H16" s="92" t="s">
        <v>128</v>
      </c>
      <c r="I16" s="92" t="s">
        <v>129</v>
      </c>
      <c r="J16" s="92" t="s">
        <v>130</v>
      </c>
      <c r="K16" s="92" t="s">
        <v>131</v>
      </c>
      <c r="L16" s="92" t="s">
        <v>132</v>
      </c>
      <c r="M16" s="92" t="s">
        <v>133</v>
      </c>
      <c r="N16" s="93" t="s">
        <v>134</v>
      </c>
    </row>
    <row r="17" spans="2:14" ht="15" customHeight="1">
      <c r="B17" s="222"/>
      <c r="C17" s="224"/>
      <c r="D17" s="94"/>
      <c r="E17" s="95" t="s">
        <v>135</v>
      </c>
      <c r="F17" s="92" t="s">
        <v>135</v>
      </c>
      <c r="G17" s="92" t="s">
        <v>136</v>
      </c>
      <c r="H17" s="92" t="s">
        <v>136</v>
      </c>
      <c r="I17" s="92" t="s">
        <v>136</v>
      </c>
      <c r="J17" s="92" t="s">
        <v>137</v>
      </c>
      <c r="K17" s="92" t="s">
        <v>137</v>
      </c>
      <c r="L17" s="92" t="s">
        <v>136</v>
      </c>
      <c r="M17" s="92" t="s">
        <v>136</v>
      </c>
      <c r="N17" s="93" t="s">
        <v>138</v>
      </c>
    </row>
    <row r="18" spans="2:14" ht="15" customHeight="1">
      <c r="B18" s="133"/>
      <c r="C18" s="134"/>
      <c r="D18" s="135"/>
      <c r="E18" s="136" t="s">
        <v>253</v>
      </c>
      <c r="F18" s="137" t="s">
        <v>253</v>
      </c>
      <c r="G18" s="137" t="s">
        <v>253</v>
      </c>
      <c r="H18" s="137" t="s">
        <v>254</v>
      </c>
      <c r="I18" s="137" t="s">
        <v>253</v>
      </c>
      <c r="J18" s="137" t="s">
        <v>253</v>
      </c>
      <c r="K18" s="137" t="s">
        <v>253</v>
      </c>
      <c r="L18" s="137" t="s">
        <v>253</v>
      </c>
      <c r="M18" s="137" t="s">
        <v>253</v>
      </c>
      <c r="N18" s="138" t="s">
        <v>253</v>
      </c>
    </row>
    <row r="19" spans="1:14" ht="15" customHeight="1">
      <c r="A19" s="11" t="s">
        <v>59</v>
      </c>
      <c r="B19" s="98" t="s">
        <v>177</v>
      </c>
      <c r="C19" s="105" t="s">
        <v>188</v>
      </c>
      <c r="D19" s="108" t="s">
        <v>35</v>
      </c>
      <c r="E19" s="101"/>
      <c r="F19" s="102"/>
      <c r="G19" s="102"/>
      <c r="H19" s="102">
        <v>10</v>
      </c>
      <c r="I19" s="103"/>
      <c r="J19" s="103"/>
      <c r="K19" s="103"/>
      <c r="L19" s="103">
        <f aca="true" t="shared" si="0" ref="L19:L36">SUM(E19:K19)</f>
        <v>10</v>
      </c>
      <c r="M19" s="103"/>
      <c r="N19" s="104">
        <f aca="true" t="shared" si="1" ref="N19:N35">SUM(L19:M19)</f>
        <v>10</v>
      </c>
    </row>
    <row r="20" spans="1:14" ht="15" customHeight="1">
      <c r="A20" s="11" t="s">
        <v>47</v>
      </c>
      <c r="B20" s="98" t="s">
        <v>100</v>
      </c>
      <c r="C20" s="99" t="s">
        <v>170</v>
      </c>
      <c r="D20" s="100" t="s">
        <v>35</v>
      </c>
      <c r="E20" s="101"/>
      <c r="F20" s="102"/>
      <c r="G20" s="102"/>
      <c r="H20" s="102">
        <v>2000</v>
      </c>
      <c r="I20" s="103"/>
      <c r="J20" s="103"/>
      <c r="K20" s="103"/>
      <c r="L20" s="103">
        <f>SUM(E20:K20)</f>
        <v>2000</v>
      </c>
      <c r="M20" s="103"/>
      <c r="N20" s="104">
        <f>SUM(L20:M20)</f>
        <v>2000</v>
      </c>
    </row>
    <row r="21" spans="1:14" ht="15" customHeight="1">
      <c r="A21" s="11" t="s">
        <v>39</v>
      </c>
      <c r="B21" s="106" t="s">
        <v>171</v>
      </c>
      <c r="C21" s="107" t="s">
        <v>172</v>
      </c>
      <c r="D21" s="100" t="s">
        <v>198</v>
      </c>
      <c r="E21" s="101">
        <v>33680</v>
      </c>
      <c r="F21" s="102">
        <v>14985</v>
      </c>
      <c r="G21" s="102"/>
      <c r="H21" s="102"/>
      <c r="I21" s="103"/>
      <c r="J21" s="103"/>
      <c r="K21" s="103"/>
      <c r="L21" s="103">
        <f t="shared" si="0"/>
        <v>48665</v>
      </c>
      <c r="M21" s="103">
        <v>1370</v>
      </c>
      <c r="N21" s="104">
        <f t="shared" si="1"/>
        <v>50035</v>
      </c>
    </row>
    <row r="22" spans="1:14" ht="15" customHeight="1">
      <c r="A22" s="11" t="s">
        <v>40</v>
      </c>
      <c r="B22" s="106" t="s">
        <v>175</v>
      </c>
      <c r="C22" s="107" t="s">
        <v>176</v>
      </c>
      <c r="D22" s="100" t="s">
        <v>35</v>
      </c>
      <c r="E22" s="101">
        <v>18007</v>
      </c>
      <c r="F22" s="102">
        <v>3881</v>
      </c>
      <c r="G22" s="102"/>
      <c r="H22" s="102">
        <v>800</v>
      </c>
      <c r="I22" s="103"/>
      <c r="J22" s="103"/>
      <c r="K22" s="103"/>
      <c r="L22" s="103">
        <f>SUM(E22:K22)</f>
        <v>22688</v>
      </c>
      <c r="M22" s="103"/>
      <c r="N22" s="104">
        <f>SUM(L22:M22)</f>
        <v>22688</v>
      </c>
    </row>
    <row r="23" spans="1:14" ht="15" customHeight="1">
      <c r="A23" s="11" t="s">
        <v>41</v>
      </c>
      <c r="B23" s="106" t="s">
        <v>104</v>
      </c>
      <c r="C23" s="107" t="s">
        <v>139</v>
      </c>
      <c r="D23" s="100" t="s">
        <v>35</v>
      </c>
      <c r="E23" s="101">
        <v>1350</v>
      </c>
      <c r="F23" s="102">
        <v>1</v>
      </c>
      <c r="G23" s="102"/>
      <c r="H23" s="102"/>
      <c r="I23" s="103"/>
      <c r="J23" s="103"/>
      <c r="K23" s="103"/>
      <c r="L23" s="103">
        <f>SUM(E23:K23)</f>
        <v>1351</v>
      </c>
      <c r="M23" s="103"/>
      <c r="N23" s="104">
        <f>SUM(L23:M23)</f>
        <v>1351</v>
      </c>
    </row>
    <row r="24" spans="1:14" ht="15" customHeight="1">
      <c r="A24" s="11" t="s">
        <v>26</v>
      </c>
      <c r="B24" s="106" t="s">
        <v>183</v>
      </c>
      <c r="C24" s="107" t="s">
        <v>185</v>
      </c>
      <c r="D24" s="100" t="s">
        <v>35</v>
      </c>
      <c r="E24" s="101"/>
      <c r="F24" s="102"/>
      <c r="G24" s="102"/>
      <c r="H24" s="102">
        <v>1150</v>
      </c>
      <c r="I24" s="103"/>
      <c r="J24" s="103"/>
      <c r="K24" s="103"/>
      <c r="L24" s="103">
        <f t="shared" si="0"/>
        <v>1150</v>
      </c>
      <c r="M24" s="103"/>
      <c r="N24" s="104">
        <f t="shared" si="1"/>
        <v>1150</v>
      </c>
    </row>
    <row r="25" spans="1:14" ht="15" customHeight="1" hidden="1">
      <c r="A25" s="11" t="s">
        <v>28</v>
      </c>
      <c r="B25" s="106" t="s">
        <v>182</v>
      </c>
      <c r="C25" s="107" t="s">
        <v>184</v>
      </c>
      <c r="D25" s="108" t="s">
        <v>140</v>
      </c>
      <c r="E25" s="101"/>
      <c r="F25" s="102"/>
      <c r="G25" s="102"/>
      <c r="H25" s="102"/>
      <c r="I25" s="103"/>
      <c r="J25" s="103"/>
      <c r="K25" s="103"/>
      <c r="L25" s="103">
        <f>SUM(E25:K25)</f>
        <v>0</v>
      </c>
      <c r="M25" s="103"/>
      <c r="N25" s="104">
        <f>SUM(L25:M25)</f>
        <v>0</v>
      </c>
    </row>
    <row r="26" spans="1:14" ht="15" customHeight="1">
      <c r="A26" s="11" t="s">
        <v>27</v>
      </c>
      <c r="B26" s="106" t="s">
        <v>251</v>
      </c>
      <c r="C26" s="107" t="s">
        <v>252</v>
      </c>
      <c r="D26" s="108" t="s">
        <v>35</v>
      </c>
      <c r="E26" s="101"/>
      <c r="F26" s="102"/>
      <c r="G26" s="102">
        <v>6940</v>
      </c>
      <c r="H26" s="102"/>
      <c r="I26" s="103"/>
      <c r="J26" s="103"/>
      <c r="K26" s="103"/>
      <c r="L26" s="103">
        <f t="shared" si="0"/>
        <v>6940</v>
      </c>
      <c r="M26" s="103"/>
      <c r="N26" s="104">
        <f t="shared" si="1"/>
        <v>6940</v>
      </c>
    </row>
    <row r="27" spans="1:14" ht="15" customHeight="1" thickBot="1">
      <c r="A27" s="11" t="s">
        <v>28</v>
      </c>
      <c r="B27" s="106" t="s">
        <v>263</v>
      </c>
      <c r="C27" s="107" t="s">
        <v>174</v>
      </c>
      <c r="D27" s="108" t="s">
        <v>35</v>
      </c>
      <c r="E27" s="101"/>
      <c r="F27" s="102"/>
      <c r="G27" s="102"/>
      <c r="H27" s="102"/>
      <c r="I27" s="103"/>
      <c r="J27" s="103"/>
      <c r="K27" s="103"/>
      <c r="L27" s="103">
        <f t="shared" si="0"/>
        <v>0</v>
      </c>
      <c r="M27" s="103">
        <v>49007</v>
      </c>
      <c r="N27" s="104">
        <f t="shared" si="1"/>
        <v>49007</v>
      </c>
    </row>
    <row r="28" spans="1:14" ht="15" customHeight="1" hidden="1">
      <c r="A28" s="11"/>
      <c r="B28" s="106"/>
      <c r="C28" s="107"/>
      <c r="D28" s="108"/>
      <c r="E28" s="101"/>
      <c r="F28" s="102"/>
      <c r="G28" s="102"/>
      <c r="H28" s="102"/>
      <c r="I28" s="103"/>
      <c r="J28" s="103"/>
      <c r="K28" s="103"/>
      <c r="L28" s="103">
        <f t="shared" si="0"/>
        <v>0</v>
      </c>
      <c r="M28" s="103"/>
      <c r="N28" s="104">
        <f t="shared" si="1"/>
        <v>0</v>
      </c>
    </row>
    <row r="29" spans="1:14" ht="15" customHeight="1" hidden="1">
      <c r="A29" s="11"/>
      <c r="B29" s="106"/>
      <c r="C29" s="107"/>
      <c r="D29" s="108"/>
      <c r="E29" s="101"/>
      <c r="F29" s="102"/>
      <c r="G29" s="102"/>
      <c r="H29" s="102"/>
      <c r="I29" s="103"/>
      <c r="J29" s="103"/>
      <c r="K29" s="103"/>
      <c r="L29" s="103">
        <f t="shared" si="0"/>
        <v>0</v>
      </c>
      <c r="M29" s="103"/>
      <c r="N29" s="104">
        <f t="shared" si="1"/>
        <v>0</v>
      </c>
    </row>
    <row r="30" spans="1:14" ht="15" customHeight="1" hidden="1">
      <c r="A30" s="11"/>
      <c r="B30" s="106"/>
      <c r="C30" s="107"/>
      <c r="D30" s="108"/>
      <c r="E30" s="101"/>
      <c r="F30" s="102"/>
      <c r="G30" s="102"/>
      <c r="H30" s="102"/>
      <c r="I30" s="103"/>
      <c r="J30" s="103"/>
      <c r="K30" s="103"/>
      <c r="L30" s="103">
        <f t="shared" si="0"/>
        <v>0</v>
      </c>
      <c r="M30" s="103"/>
      <c r="N30" s="104">
        <f t="shared" si="1"/>
        <v>0</v>
      </c>
    </row>
    <row r="31" spans="1:14" ht="15" customHeight="1" hidden="1">
      <c r="A31" s="11"/>
      <c r="B31" s="106"/>
      <c r="C31" s="107"/>
      <c r="D31" s="108"/>
      <c r="E31" s="101"/>
      <c r="F31" s="102"/>
      <c r="G31" s="102"/>
      <c r="H31" s="102"/>
      <c r="I31" s="103"/>
      <c r="J31" s="103"/>
      <c r="K31" s="103"/>
      <c r="L31" s="103">
        <f t="shared" si="0"/>
        <v>0</v>
      </c>
      <c r="M31" s="103"/>
      <c r="N31" s="104">
        <f t="shared" si="1"/>
        <v>0</v>
      </c>
    </row>
    <row r="32" spans="1:14" ht="15" customHeight="1" hidden="1">
      <c r="A32" s="11"/>
      <c r="B32" s="106"/>
      <c r="C32" s="107"/>
      <c r="D32" s="108"/>
      <c r="E32" s="101"/>
      <c r="F32" s="102"/>
      <c r="G32" s="102"/>
      <c r="H32" s="102"/>
      <c r="I32" s="103"/>
      <c r="J32" s="103"/>
      <c r="K32" s="103"/>
      <c r="L32" s="103">
        <f t="shared" si="0"/>
        <v>0</v>
      </c>
      <c r="M32" s="103"/>
      <c r="N32" s="104">
        <f t="shared" si="1"/>
        <v>0</v>
      </c>
    </row>
    <row r="33" spans="1:14" ht="15" customHeight="1" hidden="1">
      <c r="A33" s="11"/>
      <c r="B33" s="106"/>
      <c r="C33" s="107"/>
      <c r="D33" s="108"/>
      <c r="E33" s="101"/>
      <c r="F33" s="102"/>
      <c r="G33" s="102"/>
      <c r="H33" s="102"/>
      <c r="I33" s="103"/>
      <c r="J33" s="103"/>
      <c r="K33" s="103"/>
      <c r="L33" s="103">
        <f t="shared" si="0"/>
        <v>0</v>
      </c>
      <c r="M33" s="103"/>
      <c r="N33" s="104">
        <f t="shared" si="1"/>
        <v>0</v>
      </c>
    </row>
    <row r="34" spans="1:14" ht="15" customHeight="1" hidden="1">
      <c r="A34" s="11"/>
      <c r="B34" s="106"/>
      <c r="C34" s="107"/>
      <c r="D34" s="108"/>
      <c r="E34" s="101"/>
      <c r="F34" s="102"/>
      <c r="G34" s="102"/>
      <c r="H34" s="102"/>
      <c r="I34" s="103"/>
      <c r="J34" s="103"/>
      <c r="K34" s="103"/>
      <c r="L34" s="103">
        <f t="shared" si="0"/>
        <v>0</v>
      </c>
      <c r="M34" s="103"/>
      <c r="N34" s="104">
        <f t="shared" si="1"/>
        <v>0</v>
      </c>
    </row>
    <row r="35" spans="1:14" ht="15" customHeight="1" hidden="1">
      <c r="A35" s="11"/>
      <c r="B35" s="106"/>
      <c r="C35" s="107"/>
      <c r="D35" s="108"/>
      <c r="E35" s="101"/>
      <c r="F35" s="102"/>
      <c r="G35" s="102"/>
      <c r="H35" s="102"/>
      <c r="I35" s="103"/>
      <c r="J35" s="103"/>
      <c r="K35" s="103"/>
      <c r="L35" s="103">
        <f t="shared" si="0"/>
        <v>0</v>
      </c>
      <c r="M35" s="103"/>
      <c r="N35" s="104">
        <f t="shared" si="1"/>
        <v>0</v>
      </c>
    </row>
    <row r="36" spans="1:14" ht="15" customHeight="1" hidden="1">
      <c r="A36" s="11"/>
      <c r="B36" s="106"/>
      <c r="C36" s="107"/>
      <c r="D36" s="108"/>
      <c r="E36" s="101"/>
      <c r="F36" s="102"/>
      <c r="G36" s="102"/>
      <c r="H36" s="102"/>
      <c r="I36" s="103"/>
      <c r="J36" s="103"/>
      <c r="K36" s="103"/>
      <c r="L36" s="103">
        <f t="shared" si="0"/>
        <v>0</v>
      </c>
      <c r="M36" s="103"/>
      <c r="N36" s="104"/>
    </row>
    <row r="37" spans="1:14" ht="15" customHeight="1" hidden="1">
      <c r="A37" s="11"/>
      <c r="B37" s="106"/>
      <c r="C37" s="107"/>
      <c r="D37" s="108"/>
      <c r="E37" s="101"/>
      <c r="F37" s="102"/>
      <c r="G37" s="102"/>
      <c r="H37" s="102"/>
      <c r="I37" s="103"/>
      <c r="J37" s="103"/>
      <c r="K37" s="103"/>
      <c r="L37" s="103"/>
      <c r="M37" s="103"/>
      <c r="N37" s="104"/>
    </row>
    <row r="38" spans="1:14" ht="15" customHeight="1" hidden="1">
      <c r="A38" s="11"/>
      <c r="B38" s="106"/>
      <c r="C38" s="107"/>
      <c r="D38" s="108"/>
      <c r="E38" s="101"/>
      <c r="F38" s="102"/>
      <c r="G38" s="102"/>
      <c r="H38" s="102"/>
      <c r="I38" s="103"/>
      <c r="J38" s="103"/>
      <c r="K38" s="103"/>
      <c r="L38" s="103"/>
      <c r="M38" s="103"/>
      <c r="N38" s="104"/>
    </row>
    <row r="39" spans="1:14" ht="15" customHeight="1" hidden="1">
      <c r="A39" s="11"/>
      <c r="B39" s="106"/>
      <c r="C39" s="107"/>
      <c r="D39" s="108"/>
      <c r="E39" s="101"/>
      <c r="F39" s="102"/>
      <c r="G39" s="102"/>
      <c r="H39" s="102"/>
      <c r="I39" s="103"/>
      <c r="J39" s="103"/>
      <c r="K39" s="103"/>
      <c r="L39" s="103"/>
      <c r="M39" s="103"/>
      <c r="N39" s="104"/>
    </row>
    <row r="40" spans="1:14" ht="15" customHeight="1" hidden="1">
      <c r="A40" s="11"/>
      <c r="B40" s="106"/>
      <c r="C40" s="107"/>
      <c r="D40" s="108"/>
      <c r="E40" s="101"/>
      <c r="F40" s="102"/>
      <c r="G40" s="102"/>
      <c r="H40" s="102"/>
      <c r="I40" s="103"/>
      <c r="J40" s="103"/>
      <c r="K40" s="103"/>
      <c r="L40" s="103"/>
      <c r="M40" s="103"/>
      <c r="N40" s="104"/>
    </row>
    <row r="41" spans="1:14" ht="15" customHeight="1" hidden="1">
      <c r="A41" s="11"/>
      <c r="B41" s="106"/>
      <c r="C41" s="107"/>
      <c r="D41" s="108"/>
      <c r="E41" s="101"/>
      <c r="F41" s="102"/>
      <c r="G41" s="102"/>
      <c r="H41" s="102"/>
      <c r="I41" s="103"/>
      <c r="J41" s="103"/>
      <c r="K41" s="103"/>
      <c r="L41" s="103"/>
      <c r="M41" s="103"/>
      <c r="N41" s="104"/>
    </row>
    <row r="42" spans="1:14" ht="15" customHeight="1" hidden="1">
      <c r="A42" s="11"/>
      <c r="B42" s="106"/>
      <c r="C42" s="107"/>
      <c r="D42" s="108"/>
      <c r="E42" s="101"/>
      <c r="F42" s="102"/>
      <c r="G42" s="102"/>
      <c r="H42" s="102"/>
      <c r="I42" s="103"/>
      <c r="J42" s="103"/>
      <c r="K42" s="103"/>
      <c r="L42" s="103"/>
      <c r="M42" s="103"/>
      <c r="N42" s="104"/>
    </row>
    <row r="43" spans="1:14" ht="15" customHeight="1" hidden="1">
      <c r="A43" s="11"/>
      <c r="B43" s="106"/>
      <c r="C43" s="107"/>
      <c r="D43" s="108"/>
      <c r="E43" s="101"/>
      <c r="F43" s="102"/>
      <c r="G43" s="102"/>
      <c r="H43" s="102"/>
      <c r="I43" s="103"/>
      <c r="J43" s="103"/>
      <c r="K43" s="103"/>
      <c r="L43" s="103"/>
      <c r="M43" s="103"/>
      <c r="N43" s="104"/>
    </row>
    <row r="44" spans="1:14" ht="15" customHeight="1" hidden="1">
      <c r="A44" s="11"/>
      <c r="B44" s="106"/>
      <c r="C44" s="107"/>
      <c r="D44" s="108"/>
      <c r="E44" s="101"/>
      <c r="F44" s="102"/>
      <c r="G44" s="102"/>
      <c r="H44" s="102"/>
      <c r="I44" s="103"/>
      <c r="J44" s="103"/>
      <c r="K44" s="103"/>
      <c r="L44" s="103"/>
      <c r="M44" s="103"/>
      <c r="N44" s="104"/>
    </row>
    <row r="45" spans="1:14" ht="15" customHeight="1" hidden="1">
      <c r="A45" s="11"/>
      <c r="B45" s="106"/>
      <c r="C45" s="107"/>
      <c r="D45" s="108"/>
      <c r="E45" s="101"/>
      <c r="F45" s="102"/>
      <c r="G45" s="102"/>
      <c r="H45" s="102"/>
      <c r="I45" s="103"/>
      <c r="J45" s="103"/>
      <c r="K45" s="103"/>
      <c r="L45" s="103"/>
      <c r="M45" s="103"/>
      <c r="N45" s="104"/>
    </row>
    <row r="46" spans="1:14" ht="15" customHeight="1" hidden="1">
      <c r="A46" s="11"/>
      <c r="B46" s="106"/>
      <c r="C46" s="107"/>
      <c r="D46" s="108"/>
      <c r="E46" s="101"/>
      <c r="F46" s="102"/>
      <c r="G46" s="102"/>
      <c r="H46" s="102"/>
      <c r="I46" s="103"/>
      <c r="J46" s="103"/>
      <c r="K46" s="103"/>
      <c r="L46" s="103"/>
      <c r="M46" s="103"/>
      <c r="N46" s="104"/>
    </row>
    <row r="47" spans="1:14" ht="15" customHeight="1" hidden="1">
      <c r="A47" s="11"/>
      <c r="B47" s="106"/>
      <c r="C47" s="107"/>
      <c r="D47" s="108"/>
      <c r="E47" s="101"/>
      <c r="F47" s="102"/>
      <c r="G47" s="102"/>
      <c r="H47" s="102"/>
      <c r="I47" s="103"/>
      <c r="J47" s="103"/>
      <c r="K47" s="103"/>
      <c r="L47" s="103"/>
      <c r="M47" s="103"/>
      <c r="N47" s="104"/>
    </row>
    <row r="48" spans="1:14" ht="15" customHeight="1" hidden="1">
      <c r="A48" s="11"/>
      <c r="B48" s="106"/>
      <c r="C48" s="107"/>
      <c r="D48" s="108"/>
      <c r="E48" s="101"/>
      <c r="F48" s="102"/>
      <c r="G48" s="102"/>
      <c r="H48" s="102"/>
      <c r="I48" s="103"/>
      <c r="J48" s="103"/>
      <c r="K48" s="103"/>
      <c r="L48" s="103"/>
      <c r="M48" s="103"/>
      <c r="N48" s="104"/>
    </row>
    <row r="49" spans="1:14" ht="15" customHeight="1" hidden="1">
      <c r="A49" s="11"/>
      <c r="B49" s="106"/>
      <c r="C49" s="107"/>
      <c r="D49" s="108"/>
      <c r="E49" s="101"/>
      <c r="F49" s="102"/>
      <c r="G49" s="102"/>
      <c r="H49" s="102"/>
      <c r="I49" s="103"/>
      <c r="J49" s="103"/>
      <c r="K49" s="103"/>
      <c r="L49" s="103"/>
      <c r="M49" s="103"/>
      <c r="N49" s="104"/>
    </row>
    <row r="50" spans="1:14" ht="15" customHeight="1" hidden="1">
      <c r="A50" s="11"/>
      <c r="B50" s="106"/>
      <c r="C50" s="107"/>
      <c r="D50" s="108"/>
      <c r="E50" s="101"/>
      <c r="F50" s="102"/>
      <c r="G50" s="102"/>
      <c r="H50" s="102"/>
      <c r="I50" s="103"/>
      <c r="J50" s="103"/>
      <c r="K50" s="103"/>
      <c r="L50" s="103"/>
      <c r="M50" s="103"/>
      <c r="N50" s="104"/>
    </row>
    <row r="51" spans="1:14" ht="15" customHeight="1" hidden="1">
      <c r="A51" s="11"/>
      <c r="B51" s="106"/>
      <c r="C51" s="107"/>
      <c r="D51" s="108"/>
      <c r="E51" s="101"/>
      <c r="F51" s="102"/>
      <c r="G51" s="102"/>
      <c r="H51" s="102"/>
      <c r="I51" s="103"/>
      <c r="J51" s="103"/>
      <c r="K51" s="103"/>
      <c r="L51" s="103"/>
      <c r="M51" s="103"/>
      <c r="N51" s="104"/>
    </row>
    <row r="52" spans="1:14" ht="15" customHeight="1" hidden="1">
      <c r="A52" s="11"/>
      <c r="B52" s="106"/>
      <c r="C52" s="107"/>
      <c r="D52" s="108"/>
      <c r="E52" s="101"/>
      <c r="F52" s="102"/>
      <c r="G52" s="102"/>
      <c r="H52" s="102"/>
      <c r="I52" s="103"/>
      <c r="J52" s="103"/>
      <c r="K52" s="103"/>
      <c r="L52" s="103"/>
      <c r="M52" s="103"/>
      <c r="N52" s="104"/>
    </row>
    <row r="53" spans="1:14" ht="15" customHeight="1" hidden="1">
      <c r="A53" s="11"/>
      <c r="B53" s="106"/>
      <c r="C53" s="107"/>
      <c r="D53" s="108"/>
      <c r="E53" s="101"/>
      <c r="F53" s="102"/>
      <c r="G53" s="102"/>
      <c r="H53" s="102"/>
      <c r="I53" s="103"/>
      <c r="J53" s="103"/>
      <c r="K53" s="103"/>
      <c r="L53" s="103"/>
      <c r="M53" s="103"/>
      <c r="N53" s="104"/>
    </row>
    <row r="54" spans="1:14" ht="15" customHeight="1" hidden="1">
      <c r="A54" s="11"/>
      <c r="B54" s="106"/>
      <c r="C54" s="107"/>
      <c r="D54" s="108"/>
      <c r="E54" s="101"/>
      <c r="F54" s="102"/>
      <c r="G54" s="102"/>
      <c r="H54" s="102"/>
      <c r="I54" s="103"/>
      <c r="J54" s="103"/>
      <c r="K54" s="103"/>
      <c r="L54" s="103"/>
      <c r="M54" s="103"/>
      <c r="N54" s="104"/>
    </row>
    <row r="55" spans="1:14" ht="15" customHeight="1" hidden="1">
      <c r="A55" s="11"/>
      <c r="B55" s="106"/>
      <c r="C55" s="107"/>
      <c r="D55" s="108"/>
      <c r="E55" s="101"/>
      <c r="F55" s="102"/>
      <c r="G55" s="102"/>
      <c r="H55" s="102"/>
      <c r="I55" s="103"/>
      <c r="J55" s="103"/>
      <c r="K55" s="103"/>
      <c r="L55" s="103"/>
      <c r="M55" s="103"/>
      <c r="N55" s="104"/>
    </row>
    <row r="56" spans="1:14" ht="15" customHeight="1" hidden="1">
      <c r="A56" s="109"/>
      <c r="B56" s="110"/>
      <c r="C56" s="111"/>
      <c r="D56" s="112"/>
      <c r="E56" s="101"/>
      <c r="F56" s="102"/>
      <c r="G56" s="102"/>
      <c r="H56" s="102"/>
      <c r="I56" s="103"/>
      <c r="J56" s="103"/>
      <c r="K56" s="103"/>
      <c r="L56" s="103"/>
      <c r="M56" s="103"/>
      <c r="N56" s="104">
        <f>SUM(E56:M56)</f>
        <v>0</v>
      </c>
    </row>
    <row r="57" spans="1:14" ht="15" customHeight="1" hidden="1" thickBot="1">
      <c r="A57" s="109"/>
      <c r="B57" s="113"/>
      <c r="C57" s="114"/>
      <c r="D57" s="112"/>
      <c r="E57" s="101"/>
      <c r="F57" s="102"/>
      <c r="G57" s="102"/>
      <c r="H57" s="102"/>
      <c r="I57" s="103"/>
      <c r="J57" s="103"/>
      <c r="K57" s="103"/>
      <c r="L57" s="103"/>
      <c r="M57" s="103"/>
      <c r="N57" s="104">
        <f>SUM(E57:M57)</f>
        <v>0</v>
      </c>
    </row>
    <row r="58" spans="1:17" s="117" customFormat="1" ht="15" customHeight="1" thickTop="1">
      <c r="A58" s="213">
        <v>9</v>
      </c>
      <c r="B58" s="214" t="s">
        <v>195</v>
      </c>
      <c r="C58" s="215"/>
      <c r="D58" s="115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Q58" s="117">
        <f>SUM(N19:N57)</f>
        <v>133181</v>
      </c>
    </row>
    <row r="59" spans="1:18" s="117" customFormat="1" ht="15" customHeight="1" thickBot="1">
      <c r="A59" s="213"/>
      <c r="B59" s="216"/>
      <c r="C59" s="217"/>
      <c r="D59" s="118"/>
      <c r="E59" s="119">
        <f aca="true" t="shared" si="2" ref="E59:N59">SUM(E19:E57)</f>
        <v>53037</v>
      </c>
      <c r="F59" s="119">
        <f t="shared" si="2"/>
        <v>18867</v>
      </c>
      <c r="G59" s="119">
        <f t="shared" si="2"/>
        <v>6940</v>
      </c>
      <c r="H59" s="119">
        <f t="shared" si="2"/>
        <v>3960</v>
      </c>
      <c r="I59" s="119">
        <f t="shared" si="2"/>
        <v>0</v>
      </c>
      <c r="J59" s="119">
        <f t="shared" si="2"/>
        <v>0</v>
      </c>
      <c r="K59" s="119">
        <f t="shared" si="2"/>
        <v>0</v>
      </c>
      <c r="L59" s="119">
        <f t="shared" si="2"/>
        <v>82804</v>
      </c>
      <c r="M59" s="119">
        <f t="shared" si="2"/>
        <v>50377</v>
      </c>
      <c r="N59" s="119">
        <f t="shared" si="2"/>
        <v>133181</v>
      </c>
      <c r="P59" s="117" t="e">
        <f>SUM(#REF!)</f>
        <v>#REF!</v>
      </c>
      <c r="R59" s="117">
        <f>SUM(E59:M59)</f>
        <v>215985</v>
      </c>
    </row>
    <row r="60" ht="13.5" thickTop="1"/>
    <row r="61" spans="1:2" ht="12.75">
      <c r="A61" s="120" t="s">
        <v>35</v>
      </c>
      <c r="B61" s="121" t="s">
        <v>141</v>
      </c>
    </row>
    <row r="62" spans="1:14" ht="12.75" hidden="1">
      <c r="A62" s="120" t="s">
        <v>140</v>
      </c>
      <c r="B62" s="121" t="s">
        <v>142</v>
      </c>
      <c r="N62" s="75" t="e">
        <f>N59-'[1]Közös Hiv - kiad.'!#REF!</f>
        <v>#REF!</v>
      </c>
    </row>
    <row r="63" ht="12.75" hidden="1">
      <c r="N63" s="75" t="e">
        <f>N59-'[1]Közös Hiv - kiad.'!#REF!</f>
        <v>#REF!</v>
      </c>
    </row>
    <row r="64" ht="12.75" hidden="1">
      <c r="N64" s="75" t="e">
        <f>N63-112461</f>
        <v>#REF!</v>
      </c>
    </row>
    <row r="65" ht="12.75" hidden="1">
      <c r="N65" s="75" t="e">
        <f>N59+#REF!+#REF!+#REF!</f>
        <v>#REF!</v>
      </c>
    </row>
    <row r="66" ht="12.75" hidden="1"/>
    <row r="67" spans="1:2" ht="12.75">
      <c r="A67" s="120" t="s">
        <v>140</v>
      </c>
      <c r="B67" s="121" t="s">
        <v>142</v>
      </c>
    </row>
    <row r="68" ht="12.75" hidden="1">
      <c r="H68" s="75">
        <v>35991</v>
      </c>
    </row>
    <row r="69" ht="12.75" hidden="1">
      <c r="H69" s="75">
        <v>1209778</v>
      </c>
    </row>
    <row r="70" ht="12.75" hidden="1">
      <c r="H70" s="75">
        <v>949694</v>
      </c>
    </row>
    <row r="71" ht="12.75" hidden="1">
      <c r="H71" s="75">
        <f>SUM(H68:H70)</f>
        <v>2195463</v>
      </c>
    </row>
    <row r="72" ht="12.75" hidden="1"/>
    <row r="73" ht="12.75" hidden="1">
      <c r="H73" s="75">
        <v>764731</v>
      </c>
    </row>
    <row r="74" ht="12.75" hidden="1">
      <c r="H74" s="75">
        <v>66355</v>
      </c>
    </row>
    <row r="75" ht="12.75" hidden="1">
      <c r="H75" s="75">
        <v>854981</v>
      </c>
    </row>
    <row r="76" ht="12.75" hidden="1">
      <c r="H76" s="75">
        <f>SUM(H73:H75)</f>
        <v>1686067</v>
      </c>
    </row>
    <row r="77" ht="12.75" hidden="1"/>
    <row r="78" spans="7:10" ht="12.75" hidden="1">
      <c r="G78" s="75" t="s">
        <v>230</v>
      </c>
      <c r="H78" s="75">
        <v>6442488</v>
      </c>
      <c r="I78" s="75">
        <v>10737480</v>
      </c>
      <c r="J78" s="75">
        <f>SUM(H78:I78)</f>
        <v>17179968</v>
      </c>
    </row>
    <row r="79" spans="7:10" ht="12.75" hidden="1">
      <c r="G79" s="75" t="s">
        <v>229</v>
      </c>
      <c r="H79" s="75">
        <f>H78/1.0975</f>
        <v>5870148.519362187</v>
      </c>
      <c r="I79" s="75">
        <f>I78/1.0975</f>
        <v>9783580.865603646</v>
      </c>
      <c r="J79" s="75">
        <f>SUM(H79:I79)</f>
        <v>15653729.384965833</v>
      </c>
    </row>
    <row r="80" spans="7:10" ht="12.75" hidden="1">
      <c r="G80" s="75" t="s">
        <v>231</v>
      </c>
      <c r="H80" s="75">
        <f>H78-H79</f>
        <v>572339.480637813</v>
      </c>
      <c r="I80" s="75">
        <f>I78-I79</f>
        <v>953899.1343963537</v>
      </c>
      <c r="J80" s="75">
        <f>SUM(H80:I80)</f>
        <v>1526238.6150341667</v>
      </c>
    </row>
    <row r="81" spans="7:11" ht="12.75" hidden="1">
      <c r="G81" s="75" t="s">
        <v>232</v>
      </c>
      <c r="H81" s="75">
        <v>327192</v>
      </c>
      <c r="I81" s="75">
        <v>499796</v>
      </c>
      <c r="J81" s="75">
        <f>SUM(H81:I81)</f>
        <v>826988</v>
      </c>
      <c r="K81" s="75">
        <f>SUM(J79:J81)</f>
        <v>18006956</v>
      </c>
    </row>
    <row r="82" spans="7:10" ht="12.75" hidden="1">
      <c r="G82" s="75" t="s">
        <v>233</v>
      </c>
      <c r="H82" s="75">
        <v>1686067</v>
      </c>
      <c r="I82" s="75">
        <v>2195463</v>
      </c>
      <c r="J82" s="75">
        <f>SUM(H82:I82)</f>
        <v>3881530</v>
      </c>
    </row>
    <row r="83" spans="8:10" ht="12.75" hidden="1">
      <c r="H83" s="75">
        <f>SUM(H79:H82)</f>
        <v>8455747</v>
      </c>
      <c r="I83" s="75">
        <f>SUM(I79:I82)</f>
        <v>13432739</v>
      </c>
      <c r="J83" s="75">
        <f>SUM(J79:J82)</f>
        <v>21888486</v>
      </c>
    </row>
    <row r="84" ht="12.75" hidden="1"/>
  </sheetData>
  <sheetProtection/>
  <mergeCells count="6">
    <mergeCell ref="A58:A59"/>
    <mergeCell ref="B58:C59"/>
    <mergeCell ref="B6:N6"/>
    <mergeCell ref="B14:C14"/>
    <mergeCell ref="B15:B17"/>
    <mergeCell ref="C15:C17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selection activeCell="B4" sqref="B4:P4"/>
    </sheetView>
  </sheetViews>
  <sheetFormatPr defaultColWidth="9.140625" defaultRowHeight="12.75"/>
  <cols>
    <col min="1" max="1" width="4.7109375" style="8" customWidth="1"/>
    <col min="2" max="2" width="10.7109375" style="75" customWidth="1"/>
    <col min="3" max="3" width="50.421875" style="75" customWidth="1"/>
    <col min="4" max="4" width="4.7109375" style="122" customWidth="1"/>
    <col min="5" max="15" width="12.7109375" style="75" customWidth="1"/>
    <col min="16" max="16" width="7.28125" style="75" hidden="1" customWidth="1"/>
    <col min="17" max="17" width="9.140625" style="75" customWidth="1"/>
    <col min="18" max="18" width="9.140625" style="75" hidden="1" customWidth="1"/>
    <col min="19" max="26" width="0" style="75" hidden="1" customWidth="1"/>
    <col min="27" max="16384" width="9.140625" style="75" customWidth="1"/>
  </cols>
  <sheetData>
    <row r="1" ht="12.75">
      <c r="O1" s="6" t="s">
        <v>99</v>
      </c>
    </row>
    <row r="2" spans="2:15" ht="12.75">
      <c r="B2" s="198" t="s">
        <v>99</v>
      </c>
      <c r="C2" s="26"/>
      <c r="D2" s="123"/>
      <c r="O2" s="25" t="s">
        <v>264</v>
      </c>
    </row>
    <row r="3" ht="12.75">
      <c r="B3" s="199" t="s">
        <v>262</v>
      </c>
    </row>
    <row r="4" spans="2:16" ht="20.25">
      <c r="B4" s="218" t="s">
        <v>234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2:16" ht="15">
      <c r="B5" s="225" t="s">
        <v>0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</row>
    <row r="6" spans="2:15" ht="1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6" s="82" customFormat="1" ht="19.5" customHeight="1" thickBot="1">
      <c r="A7" s="8"/>
      <c r="B7" s="80" t="s">
        <v>19</v>
      </c>
      <c r="C7" s="80" t="s">
        <v>20</v>
      </c>
      <c r="D7" s="80" t="s">
        <v>21</v>
      </c>
      <c r="E7" s="80" t="s">
        <v>22</v>
      </c>
      <c r="F7" s="80" t="s">
        <v>23</v>
      </c>
      <c r="G7" s="80" t="s">
        <v>24</v>
      </c>
      <c r="H7" s="80" t="s">
        <v>25</v>
      </c>
      <c r="I7" s="80" t="s">
        <v>30</v>
      </c>
      <c r="J7" s="80" t="s">
        <v>31</v>
      </c>
      <c r="K7" s="80" t="s">
        <v>32</v>
      </c>
      <c r="L7" s="80" t="s">
        <v>35</v>
      </c>
      <c r="M7" s="80" t="s">
        <v>33</v>
      </c>
      <c r="N7" s="80" t="s">
        <v>34</v>
      </c>
      <c r="O7" s="80" t="s">
        <v>36</v>
      </c>
      <c r="P7" s="80" t="s">
        <v>37</v>
      </c>
    </row>
    <row r="8" spans="2:16" ht="19.5" customHeight="1" thickTop="1">
      <c r="B8" s="219" t="s">
        <v>112</v>
      </c>
      <c r="C8" s="220"/>
      <c r="D8" s="83"/>
      <c r="E8" s="84" t="s">
        <v>143</v>
      </c>
      <c r="F8" s="85"/>
      <c r="G8" s="85"/>
      <c r="H8" s="85"/>
      <c r="I8" s="86"/>
      <c r="J8" s="86"/>
      <c r="K8" s="86"/>
      <c r="L8" s="86"/>
      <c r="M8" s="86"/>
      <c r="N8" s="86"/>
      <c r="O8" s="87"/>
      <c r="P8" s="226" t="s">
        <v>191</v>
      </c>
    </row>
    <row r="9" spans="2:16" ht="15" customHeight="1">
      <c r="B9" s="221" t="s">
        <v>113</v>
      </c>
      <c r="C9" s="223" t="s">
        <v>114</v>
      </c>
      <c r="D9" s="88"/>
      <c r="E9" s="89" t="s">
        <v>144</v>
      </c>
      <c r="F9" s="90" t="s">
        <v>145</v>
      </c>
      <c r="G9" s="91" t="s">
        <v>146</v>
      </c>
      <c r="H9" s="91" t="s">
        <v>147</v>
      </c>
      <c r="I9" s="91" t="s">
        <v>148</v>
      </c>
      <c r="J9" s="91" t="s">
        <v>149</v>
      </c>
      <c r="K9" s="91" t="s">
        <v>150</v>
      </c>
      <c r="L9" s="92" t="s">
        <v>151</v>
      </c>
      <c r="M9" s="92" t="s">
        <v>152</v>
      </c>
      <c r="N9" s="92" t="s">
        <v>153</v>
      </c>
      <c r="O9" s="93" t="s">
        <v>154</v>
      </c>
      <c r="P9" s="227"/>
    </row>
    <row r="10" spans="2:16" ht="15" customHeight="1">
      <c r="B10" s="222"/>
      <c r="C10" s="224"/>
      <c r="D10" s="94"/>
      <c r="E10" s="95" t="s">
        <v>155</v>
      </c>
      <c r="F10" s="96" t="s">
        <v>156</v>
      </c>
      <c r="G10" s="92" t="s">
        <v>157</v>
      </c>
      <c r="H10" s="92" t="s">
        <v>158</v>
      </c>
      <c r="I10" s="92" t="s">
        <v>159</v>
      </c>
      <c r="J10" s="92" t="s">
        <v>160</v>
      </c>
      <c r="K10" s="92" t="s">
        <v>161</v>
      </c>
      <c r="L10" s="92" t="s">
        <v>162</v>
      </c>
      <c r="M10" s="92" t="s">
        <v>132</v>
      </c>
      <c r="N10" s="92" t="s">
        <v>133</v>
      </c>
      <c r="O10" s="93" t="s">
        <v>163</v>
      </c>
      <c r="P10" s="227"/>
    </row>
    <row r="11" spans="2:16" ht="15" customHeight="1">
      <c r="B11" s="222"/>
      <c r="C11" s="224"/>
      <c r="D11" s="94"/>
      <c r="E11" s="95" t="s">
        <v>164</v>
      </c>
      <c r="F11" s="92" t="s">
        <v>165</v>
      </c>
      <c r="G11" s="92" t="s">
        <v>166</v>
      </c>
      <c r="H11" s="92" t="s">
        <v>167</v>
      </c>
      <c r="I11" s="92" t="s">
        <v>168</v>
      </c>
      <c r="J11" s="92"/>
      <c r="K11" s="92"/>
      <c r="L11" s="92" t="s">
        <v>166</v>
      </c>
      <c r="M11" s="92" t="s">
        <v>166</v>
      </c>
      <c r="N11" s="92" t="s">
        <v>166</v>
      </c>
      <c r="O11" s="93" t="s">
        <v>138</v>
      </c>
      <c r="P11" s="227"/>
    </row>
    <row r="12" spans="2:16" ht="15" customHeight="1" thickBot="1">
      <c r="B12" s="156"/>
      <c r="C12" s="149"/>
      <c r="D12" s="97"/>
      <c r="E12" s="136" t="s">
        <v>253</v>
      </c>
      <c r="F12" s="137" t="s">
        <v>253</v>
      </c>
      <c r="G12" s="137" t="s">
        <v>253</v>
      </c>
      <c r="H12" s="137" t="s">
        <v>253</v>
      </c>
      <c r="I12" s="137" t="s">
        <v>253</v>
      </c>
      <c r="J12" s="137" t="s">
        <v>253</v>
      </c>
      <c r="K12" s="137" t="s">
        <v>253</v>
      </c>
      <c r="L12" s="137" t="s">
        <v>253</v>
      </c>
      <c r="M12" s="137" t="s">
        <v>253</v>
      </c>
      <c r="N12" s="137" t="s">
        <v>253</v>
      </c>
      <c r="O12" s="138" t="s">
        <v>253</v>
      </c>
      <c r="P12" s="228"/>
    </row>
    <row r="13" spans="1:16" ht="13.5" thickTop="1">
      <c r="A13" s="11" t="s">
        <v>59</v>
      </c>
      <c r="B13" s="98" t="s">
        <v>105</v>
      </c>
      <c r="C13" s="99" t="s">
        <v>169</v>
      </c>
      <c r="D13" s="100" t="s">
        <v>35</v>
      </c>
      <c r="E13" s="101">
        <v>7224</v>
      </c>
      <c r="F13" s="103">
        <v>1394</v>
      </c>
      <c r="G13" s="103">
        <v>92</v>
      </c>
      <c r="H13" s="103"/>
      <c r="I13" s="103">
        <v>3800</v>
      </c>
      <c r="J13" s="103"/>
      <c r="K13" s="103"/>
      <c r="L13" s="103"/>
      <c r="M13" s="103">
        <f aca="true" t="shared" si="0" ref="M13:M33">SUM(E13:L13)</f>
        <v>12510</v>
      </c>
      <c r="N13" s="103"/>
      <c r="O13" s="104">
        <f>SUM(M13:N13)</f>
        <v>12510</v>
      </c>
      <c r="P13" s="146">
        <v>1</v>
      </c>
    </row>
    <row r="14" spans="1:19" ht="12.75">
      <c r="A14" s="11" t="s">
        <v>47</v>
      </c>
      <c r="B14" s="98" t="s">
        <v>177</v>
      </c>
      <c r="C14" s="105" t="s">
        <v>188</v>
      </c>
      <c r="D14" s="100" t="s">
        <v>35</v>
      </c>
      <c r="E14" s="101"/>
      <c r="F14" s="103"/>
      <c r="G14" s="103">
        <v>811</v>
      </c>
      <c r="H14" s="103"/>
      <c r="I14" s="103"/>
      <c r="J14" s="103"/>
      <c r="K14" s="103"/>
      <c r="L14" s="103"/>
      <c r="M14" s="103">
        <f t="shared" si="0"/>
        <v>811</v>
      </c>
      <c r="N14" s="103"/>
      <c r="O14" s="104">
        <f>SUM(M14:N14)</f>
        <v>811</v>
      </c>
      <c r="P14" s="146"/>
      <c r="S14" s="75">
        <f>G14+F14+E14</f>
        <v>811</v>
      </c>
    </row>
    <row r="15" spans="1:16" ht="12.75">
      <c r="A15" s="11" t="s">
        <v>39</v>
      </c>
      <c r="B15" s="98" t="s">
        <v>171</v>
      </c>
      <c r="C15" s="105" t="s">
        <v>172</v>
      </c>
      <c r="D15" s="100" t="s">
        <v>35</v>
      </c>
      <c r="E15" s="101"/>
      <c r="F15" s="103"/>
      <c r="G15" s="103"/>
      <c r="H15" s="103"/>
      <c r="I15" s="103">
        <v>3283</v>
      </c>
      <c r="J15" s="103"/>
      <c r="K15" s="103"/>
      <c r="L15" s="103"/>
      <c r="M15" s="103">
        <f t="shared" si="0"/>
        <v>3283</v>
      </c>
      <c r="N15" s="103">
        <v>529</v>
      </c>
      <c r="O15" s="104">
        <f>SUM(M15:N15)</f>
        <v>3812</v>
      </c>
      <c r="P15" s="146"/>
    </row>
    <row r="16" spans="1:16" ht="12.75">
      <c r="A16" s="11" t="s">
        <v>40</v>
      </c>
      <c r="B16" s="98" t="s">
        <v>175</v>
      </c>
      <c r="C16" s="105" t="s">
        <v>176</v>
      </c>
      <c r="D16" s="100" t="s">
        <v>35</v>
      </c>
      <c r="E16" s="101">
        <v>13654</v>
      </c>
      <c r="F16" s="103">
        <v>1526</v>
      </c>
      <c r="G16" s="103">
        <v>3832</v>
      </c>
      <c r="H16" s="103"/>
      <c r="I16" s="103"/>
      <c r="J16" s="103">
        <v>3181</v>
      </c>
      <c r="K16" s="103"/>
      <c r="L16" s="103"/>
      <c r="M16" s="103">
        <f t="shared" si="0"/>
        <v>22193</v>
      </c>
      <c r="N16" s="103"/>
      <c r="O16" s="104">
        <f aca="true" t="shared" si="1" ref="O16:O57">SUM(M16:N16)</f>
        <v>22193</v>
      </c>
      <c r="P16" s="146">
        <v>25</v>
      </c>
    </row>
    <row r="17" spans="1:16" ht="12.75">
      <c r="A17" s="11" t="s">
        <v>41</v>
      </c>
      <c r="B17" s="150" t="s">
        <v>238</v>
      </c>
      <c r="C17" s="193" t="s">
        <v>239</v>
      </c>
      <c r="D17" s="152" t="s">
        <v>35</v>
      </c>
      <c r="E17" s="153"/>
      <c r="F17" s="154"/>
      <c r="G17" s="154"/>
      <c r="H17" s="154"/>
      <c r="I17" s="154"/>
      <c r="J17" s="154">
        <v>14986</v>
      </c>
      <c r="K17" s="154">
        <v>5400</v>
      </c>
      <c r="L17" s="154"/>
      <c r="M17" s="103">
        <f t="shared" si="0"/>
        <v>20386</v>
      </c>
      <c r="N17" s="154"/>
      <c r="O17" s="104">
        <f t="shared" si="1"/>
        <v>20386</v>
      </c>
      <c r="P17" s="155"/>
    </row>
    <row r="18" spans="1:16" ht="12.75">
      <c r="A18" s="11" t="s">
        <v>26</v>
      </c>
      <c r="B18" s="98" t="s">
        <v>244</v>
      </c>
      <c r="C18" s="105" t="s">
        <v>245</v>
      </c>
      <c r="D18" s="152" t="s">
        <v>35</v>
      </c>
      <c r="E18" s="153"/>
      <c r="F18" s="154"/>
      <c r="G18" s="154">
        <v>1243</v>
      </c>
      <c r="H18" s="154"/>
      <c r="I18" s="154"/>
      <c r="J18" s="154"/>
      <c r="K18" s="154"/>
      <c r="L18" s="154"/>
      <c r="M18" s="103">
        <f t="shared" si="0"/>
        <v>1243</v>
      </c>
      <c r="N18" s="154"/>
      <c r="O18" s="104">
        <f t="shared" si="1"/>
        <v>1243</v>
      </c>
      <c r="P18" s="155"/>
    </row>
    <row r="19" spans="1:21" ht="12.75">
      <c r="A19" s="11" t="s">
        <v>27</v>
      </c>
      <c r="B19" s="150" t="s">
        <v>186</v>
      </c>
      <c r="C19" s="151" t="s">
        <v>187</v>
      </c>
      <c r="D19" s="152" t="s">
        <v>35</v>
      </c>
      <c r="E19" s="153"/>
      <c r="F19" s="154"/>
      <c r="G19" s="154">
        <v>56</v>
      </c>
      <c r="H19" s="154"/>
      <c r="I19" s="154"/>
      <c r="J19" s="154"/>
      <c r="K19" s="154"/>
      <c r="L19" s="154"/>
      <c r="M19" s="154">
        <f t="shared" si="0"/>
        <v>56</v>
      </c>
      <c r="N19" s="154"/>
      <c r="O19" s="104">
        <f t="shared" si="1"/>
        <v>56</v>
      </c>
      <c r="P19" s="155"/>
      <c r="U19" s="75">
        <f>G19+F19+E19</f>
        <v>56</v>
      </c>
    </row>
    <row r="20" spans="1:19" ht="12.75">
      <c r="A20" s="11" t="s">
        <v>28</v>
      </c>
      <c r="B20" s="98" t="s">
        <v>103</v>
      </c>
      <c r="C20" s="105" t="s">
        <v>178</v>
      </c>
      <c r="D20" s="100" t="s">
        <v>35</v>
      </c>
      <c r="E20" s="101"/>
      <c r="F20" s="103"/>
      <c r="G20" s="103">
        <v>1310</v>
      </c>
      <c r="H20" s="103"/>
      <c r="I20" s="103"/>
      <c r="J20" s="103"/>
      <c r="K20" s="103"/>
      <c r="L20" s="103"/>
      <c r="M20" s="103">
        <f t="shared" si="0"/>
        <v>1310</v>
      </c>
      <c r="N20" s="103"/>
      <c r="O20" s="104">
        <f t="shared" si="1"/>
        <v>1310</v>
      </c>
      <c r="P20" s="146"/>
      <c r="S20" s="75">
        <f>G20+F20+E20</f>
        <v>1310</v>
      </c>
    </row>
    <row r="21" spans="1:16" ht="12.75">
      <c r="A21" s="11" t="s">
        <v>29</v>
      </c>
      <c r="B21" s="98" t="s">
        <v>246</v>
      </c>
      <c r="C21" s="105" t="s">
        <v>247</v>
      </c>
      <c r="D21" s="100" t="s">
        <v>35</v>
      </c>
      <c r="E21" s="101"/>
      <c r="F21" s="103"/>
      <c r="G21" s="103">
        <v>1277</v>
      </c>
      <c r="H21" s="103"/>
      <c r="I21" s="103"/>
      <c r="J21" s="103"/>
      <c r="K21" s="103"/>
      <c r="L21" s="103"/>
      <c r="M21" s="103">
        <f t="shared" si="0"/>
        <v>1277</v>
      </c>
      <c r="N21" s="103"/>
      <c r="O21" s="104">
        <f t="shared" si="1"/>
        <v>1277</v>
      </c>
      <c r="P21" s="146"/>
    </row>
    <row r="22" spans="1:19" ht="12.75">
      <c r="A22" s="11" t="s">
        <v>5</v>
      </c>
      <c r="B22" s="98" t="s">
        <v>104</v>
      </c>
      <c r="C22" s="99" t="s">
        <v>139</v>
      </c>
      <c r="D22" s="100" t="s">
        <v>35</v>
      </c>
      <c r="E22" s="101">
        <v>426</v>
      </c>
      <c r="F22" s="103">
        <v>200</v>
      </c>
      <c r="G22" s="103">
        <v>6517</v>
      </c>
      <c r="H22" s="103"/>
      <c r="I22" s="103"/>
      <c r="J22" s="103">
        <v>40994</v>
      </c>
      <c r="K22" s="103"/>
      <c r="L22" s="103"/>
      <c r="M22" s="103">
        <f t="shared" si="0"/>
        <v>48137</v>
      </c>
      <c r="N22" s="103"/>
      <c r="O22" s="104">
        <f t="shared" si="1"/>
        <v>48137</v>
      </c>
      <c r="P22" s="146">
        <v>1</v>
      </c>
      <c r="S22" s="75">
        <f>G22+F22+E22</f>
        <v>7143</v>
      </c>
    </row>
    <row r="23" spans="1:16" ht="12.75">
      <c r="A23" s="11" t="s">
        <v>6</v>
      </c>
      <c r="B23" s="98" t="s">
        <v>255</v>
      </c>
      <c r="C23" s="99" t="s">
        <v>256</v>
      </c>
      <c r="D23" s="100" t="s">
        <v>35</v>
      </c>
      <c r="E23" s="101"/>
      <c r="F23" s="103"/>
      <c r="G23" s="103">
        <v>119</v>
      </c>
      <c r="H23" s="103"/>
      <c r="I23" s="103"/>
      <c r="J23" s="103"/>
      <c r="K23" s="103"/>
      <c r="L23" s="103"/>
      <c r="M23" s="103">
        <f t="shared" si="0"/>
        <v>119</v>
      </c>
      <c r="N23" s="103"/>
      <c r="O23" s="104">
        <f t="shared" si="1"/>
        <v>119</v>
      </c>
      <c r="P23" s="146"/>
    </row>
    <row r="24" spans="1:16" ht="12.75">
      <c r="A24" s="11" t="s">
        <v>7</v>
      </c>
      <c r="B24" s="98" t="s">
        <v>199</v>
      </c>
      <c r="C24" s="99" t="s">
        <v>200</v>
      </c>
      <c r="D24" s="100" t="s">
        <v>35</v>
      </c>
      <c r="E24" s="101">
        <v>780</v>
      </c>
      <c r="F24" s="103">
        <v>137</v>
      </c>
      <c r="G24" s="103">
        <v>1397</v>
      </c>
      <c r="H24" s="103"/>
      <c r="I24" s="103"/>
      <c r="J24" s="103"/>
      <c r="K24" s="103"/>
      <c r="L24" s="103"/>
      <c r="M24" s="103">
        <f t="shared" si="0"/>
        <v>2314</v>
      </c>
      <c r="N24" s="103"/>
      <c r="O24" s="104">
        <f t="shared" si="1"/>
        <v>2314</v>
      </c>
      <c r="P24" s="146"/>
    </row>
    <row r="25" spans="1:21" ht="12.75">
      <c r="A25" s="11" t="s">
        <v>8</v>
      </c>
      <c r="B25" s="98" t="s">
        <v>106</v>
      </c>
      <c r="C25" s="105" t="s">
        <v>181</v>
      </c>
      <c r="D25" s="100" t="s">
        <v>198</v>
      </c>
      <c r="E25" s="101"/>
      <c r="F25" s="103"/>
      <c r="G25" s="103"/>
      <c r="H25" s="103"/>
      <c r="I25" s="103">
        <v>244</v>
      </c>
      <c r="J25" s="103"/>
      <c r="K25" s="103"/>
      <c r="L25" s="103"/>
      <c r="M25" s="103">
        <f t="shared" si="0"/>
        <v>244</v>
      </c>
      <c r="N25" s="103"/>
      <c r="O25" s="104">
        <f t="shared" si="1"/>
        <v>244</v>
      </c>
      <c r="P25" s="146"/>
      <c r="S25" s="75">
        <f>E25+F25</f>
        <v>0</v>
      </c>
      <c r="U25" s="75">
        <f>G25</f>
        <v>0</v>
      </c>
    </row>
    <row r="26" spans="1:16" ht="12.75">
      <c r="A26" s="11" t="s">
        <v>42</v>
      </c>
      <c r="B26" s="106" t="s">
        <v>257</v>
      </c>
      <c r="C26" s="196" t="s">
        <v>258</v>
      </c>
      <c r="D26" s="100" t="s">
        <v>35</v>
      </c>
      <c r="E26" s="101"/>
      <c r="F26" s="103"/>
      <c r="G26" s="103">
        <v>219</v>
      </c>
      <c r="H26" s="103"/>
      <c r="I26" s="103"/>
      <c r="J26" s="103"/>
      <c r="K26" s="103"/>
      <c r="L26" s="103"/>
      <c r="M26" s="103">
        <f t="shared" si="0"/>
        <v>219</v>
      </c>
      <c r="N26" s="103"/>
      <c r="O26" s="104">
        <f t="shared" si="1"/>
        <v>219</v>
      </c>
      <c r="P26" s="146"/>
    </row>
    <row r="27" spans="1:16" ht="12.75">
      <c r="A27" s="11" t="s">
        <v>43</v>
      </c>
      <c r="B27" s="106" t="s">
        <v>259</v>
      </c>
      <c r="C27" s="196" t="s">
        <v>260</v>
      </c>
      <c r="D27" s="100" t="s">
        <v>35</v>
      </c>
      <c r="E27" s="101"/>
      <c r="F27" s="103"/>
      <c r="G27" s="103"/>
      <c r="H27" s="103">
        <v>201</v>
      </c>
      <c r="I27" s="103"/>
      <c r="J27" s="103"/>
      <c r="K27" s="103"/>
      <c r="L27" s="103"/>
      <c r="M27" s="103">
        <f t="shared" si="0"/>
        <v>201</v>
      </c>
      <c r="N27" s="103"/>
      <c r="O27" s="104">
        <f t="shared" si="1"/>
        <v>201</v>
      </c>
      <c r="P27" s="146"/>
    </row>
    <row r="28" spans="1:16" ht="12.75">
      <c r="A28" s="11" t="s">
        <v>44</v>
      </c>
      <c r="B28" s="106" t="s">
        <v>183</v>
      </c>
      <c r="C28" s="107" t="s">
        <v>185</v>
      </c>
      <c r="D28" s="100" t="s">
        <v>35</v>
      </c>
      <c r="E28" s="101"/>
      <c r="F28" s="103"/>
      <c r="G28" s="103">
        <v>1729</v>
      </c>
      <c r="H28" s="103"/>
      <c r="I28" s="103"/>
      <c r="J28" s="103"/>
      <c r="K28" s="103"/>
      <c r="L28" s="103"/>
      <c r="M28" s="103">
        <f t="shared" si="0"/>
        <v>1729</v>
      </c>
      <c r="N28" s="103"/>
      <c r="O28" s="104">
        <f t="shared" si="1"/>
        <v>1729</v>
      </c>
      <c r="P28" s="146"/>
    </row>
    <row r="29" spans="1:16" ht="13.5" thickBot="1">
      <c r="A29" s="11" t="s">
        <v>45</v>
      </c>
      <c r="B29" s="98" t="s">
        <v>189</v>
      </c>
      <c r="C29" s="105" t="s">
        <v>190</v>
      </c>
      <c r="D29" s="100" t="s">
        <v>140</v>
      </c>
      <c r="E29" s="101">
        <v>5577</v>
      </c>
      <c r="F29" s="103">
        <v>1092</v>
      </c>
      <c r="G29" s="103">
        <v>200</v>
      </c>
      <c r="H29" s="103"/>
      <c r="I29" s="103"/>
      <c r="J29" s="103"/>
      <c r="K29" s="103"/>
      <c r="L29" s="103"/>
      <c r="M29" s="103">
        <f t="shared" si="0"/>
        <v>6869</v>
      </c>
      <c r="N29" s="103"/>
      <c r="O29" s="104">
        <f t="shared" si="1"/>
        <v>6869</v>
      </c>
      <c r="P29" s="147">
        <v>4</v>
      </c>
    </row>
    <row r="30" spans="1:21" ht="13.5" thickTop="1">
      <c r="A30" s="11" t="s">
        <v>46</v>
      </c>
      <c r="B30" s="106" t="s">
        <v>182</v>
      </c>
      <c r="C30" s="107" t="s">
        <v>184</v>
      </c>
      <c r="D30" s="100" t="s">
        <v>35</v>
      </c>
      <c r="E30" s="101">
        <v>2437</v>
      </c>
      <c r="F30" s="103">
        <v>474</v>
      </c>
      <c r="G30" s="103">
        <v>1625</v>
      </c>
      <c r="H30" s="103"/>
      <c r="I30" s="103"/>
      <c r="J30" s="103">
        <v>32</v>
      </c>
      <c r="K30" s="103"/>
      <c r="L30" s="103"/>
      <c r="M30" s="103">
        <f t="shared" si="0"/>
        <v>4568</v>
      </c>
      <c r="N30" s="103"/>
      <c r="O30" s="104">
        <f t="shared" si="1"/>
        <v>4568</v>
      </c>
      <c r="P30" s="146">
        <v>1</v>
      </c>
      <c r="S30" s="75">
        <f>E30+F30</f>
        <v>2911</v>
      </c>
      <c r="U30" s="75">
        <f>G30+F30+E30</f>
        <v>4536</v>
      </c>
    </row>
    <row r="31" spans="1:16" ht="12.75">
      <c r="A31" s="11" t="s">
        <v>49</v>
      </c>
      <c r="B31" s="98" t="s">
        <v>179</v>
      </c>
      <c r="C31" s="105" t="s">
        <v>180</v>
      </c>
      <c r="D31" s="100" t="s">
        <v>35</v>
      </c>
      <c r="E31" s="101"/>
      <c r="F31" s="103"/>
      <c r="G31" s="103"/>
      <c r="H31" s="103">
        <v>1800</v>
      </c>
      <c r="I31" s="103"/>
      <c r="J31" s="103"/>
      <c r="K31" s="103"/>
      <c r="L31" s="103"/>
      <c r="M31" s="103">
        <f t="shared" si="0"/>
        <v>1800</v>
      </c>
      <c r="N31" s="103"/>
      <c r="O31" s="104">
        <f t="shared" si="1"/>
        <v>1800</v>
      </c>
      <c r="P31" s="146"/>
    </row>
    <row r="32" spans="1:15" ht="12.75">
      <c r="A32" s="11" t="s">
        <v>50</v>
      </c>
      <c r="B32" s="106" t="s">
        <v>173</v>
      </c>
      <c r="C32" s="107" t="s">
        <v>174</v>
      </c>
      <c r="D32" s="100" t="s">
        <v>35</v>
      </c>
      <c r="E32" s="101"/>
      <c r="F32" s="103"/>
      <c r="G32" s="103">
        <v>218</v>
      </c>
      <c r="H32" s="103"/>
      <c r="I32" s="103"/>
      <c r="J32" s="103"/>
      <c r="K32" s="103"/>
      <c r="L32" s="103"/>
      <c r="M32" s="103">
        <f t="shared" si="0"/>
        <v>218</v>
      </c>
      <c r="N32" s="103">
        <v>1038</v>
      </c>
      <c r="O32" s="104">
        <f t="shared" si="1"/>
        <v>1256</v>
      </c>
    </row>
    <row r="33" spans="1:15" ht="13.5" thickBot="1">
      <c r="A33" s="11" t="s">
        <v>51</v>
      </c>
      <c r="B33" s="106" t="s">
        <v>104</v>
      </c>
      <c r="C33" s="105" t="s">
        <v>139</v>
      </c>
      <c r="D33" s="100" t="s">
        <v>35</v>
      </c>
      <c r="E33" s="101"/>
      <c r="F33" s="103"/>
      <c r="G33" s="103"/>
      <c r="H33" s="103"/>
      <c r="I33" s="103">
        <v>2127</v>
      </c>
      <c r="J33" s="103"/>
      <c r="K33" s="103"/>
      <c r="L33" s="103"/>
      <c r="M33" s="103">
        <f t="shared" si="0"/>
        <v>2127</v>
      </c>
      <c r="N33" s="103"/>
      <c r="O33" s="104">
        <f t="shared" si="1"/>
        <v>2127</v>
      </c>
    </row>
    <row r="34" spans="1:15" ht="12.75" hidden="1">
      <c r="A34" s="11" t="s">
        <v>49</v>
      </c>
      <c r="B34" s="98"/>
      <c r="C34" s="105"/>
      <c r="D34" s="100"/>
      <c r="E34" s="101"/>
      <c r="F34" s="103"/>
      <c r="G34" s="103"/>
      <c r="H34" s="103"/>
      <c r="I34" s="103"/>
      <c r="J34" s="103"/>
      <c r="K34" s="103"/>
      <c r="L34" s="103"/>
      <c r="M34" s="103"/>
      <c r="N34" s="103"/>
      <c r="O34" s="104">
        <f t="shared" si="1"/>
        <v>0</v>
      </c>
    </row>
    <row r="35" spans="1:15" ht="12.75" hidden="1">
      <c r="A35" s="11" t="s">
        <v>50</v>
      </c>
      <c r="B35" s="98"/>
      <c r="C35" s="105"/>
      <c r="D35" s="100"/>
      <c r="E35" s="101"/>
      <c r="F35" s="103"/>
      <c r="G35" s="103"/>
      <c r="H35" s="103"/>
      <c r="I35" s="103"/>
      <c r="J35" s="103"/>
      <c r="K35" s="103"/>
      <c r="L35" s="103"/>
      <c r="M35" s="103"/>
      <c r="N35" s="103"/>
      <c r="O35" s="104">
        <f t="shared" si="1"/>
        <v>0</v>
      </c>
    </row>
    <row r="36" spans="1:15" ht="12.75" hidden="1">
      <c r="A36" s="11" t="s">
        <v>51</v>
      </c>
      <c r="B36" s="98"/>
      <c r="C36" s="105"/>
      <c r="D36" s="100"/>
      <c r="E36" s="101"/>
      <c r="F36" s="103"/>
      <c r="G36" s="103"/>
      <c r="H36" s="103"/>
      <c r="I36" s="103"/>
      <c r="J36" s="103"/>
      <c r="K36" s="103"/>
      <c r="L36" s="103"/>
      <c r="M36" s="103"/>
      <c r="N36" s="103"/>
      <c r="O36" s="104">
        <f t="shared" si="1"/>
        <v>0</v>
      </c>
    </row>
    <row r="37" spans="1:15" ht="12.75" hidden="1">
      <c r="A37" s="11" t="s">
        <v>52</v>
      </c>
      <c r="B37" s="98"/>
      <c r="C37" s="105"/>
      <c r="D37" s="100"/>
      <c r="E37" s="101"/>
      <c r="F37" s="103"/>
      <c r="G37" s="103"/>
      <c r="H37" s="103"/>
      <c r="I37" s="103"/>
      <c r="J37" s="103"/>
      <c r="K37" s="103"/>
      <c r="L37" s="103"/>
      <c r="M37" s="103"/>
      <c r="N37" s="103"/>
      <c r="O37" s="104">
        <f t="shared" si="1"/>
        <v>0</v>
      </c>
    </row>
    <row r="38" spans="1:15" ht="12.75" hidden="1">
      <c r="A38" s="11" t="s">
        <v>53</v>
      </c>
      <c r="B38" s="98"/>
      <c r="C38" s="105"/>
      <c r="D38" s="100"/>
      <c r="E38" s="101"/>
      <c r="F38" s="103"/>
      <c r="G38" s="103"/>
      <c r="H38" s="103"/>
      <c r="I38" s="103"/>
      <c r="J38" s="103"/>
      <c r="K38" s="103"/>
      <c r="L38" s="103"/>
      <c r="M38" s="103"/>
      <c r="N38" s="103"/>
      <c r="O38" s="104">
        <f t="shared" si="1"/>
        <v>0</v>
      </c>
    </row>
    <row r="39" spans="1:15" ht="12.75" hidden="1">
      <c r="A39" s="11" t="s">
        <v>54</v>
      </c>
      <c r="B39" s="98"/>
      <c r="C39" s="105"/>
      <c r="D39" s="100"/>
      <c r="E39" s="101"/>
      <c r="F39" s="103"/>
      <c r="G39" s="103"/>
      <c r="H39" s="103"/>
      <c r="I39" s="103"/>
      <c r="J39" s="103"/>
      <c r="K39" s="103"/>
      <c r="L39" s="103"/>
      <c r="M39" s="103"/>
      <c r="N39" s="103"/>
      <c r="O39" s="104">
        <f t="shared" si="1"/>
        <v>0</v>
      </c>
    </row>
    <row r="40" spans="1:15" ht="12.75" hidden="1">
      <c r="A40" s="11" t="s">
        <v>55</v>
      </c>
      <c r="B40" s="98"/>
      <c r="C40" s="105"/>
      <c r="D40" s="100"/>
      <c r="E40" s="101"/>
      <c r="F40" s="103"/>
      <c r="G40" s="103"/>
      <c r="H40" s="103"/>
      <c r="I40" s="103"/>
      <c r="J40" s="103"/>
      <c r="K40" s="103"/>
      <c r="L40" s="103"/>
      <c r="M40" s="103"/>
      <c r="N40" s="103"/>
      <c r="O40" s="104">
        <f t="shared" si="1"/>
        <v>0</v>
      </c>
    </row>
    <row r="41" spans="1:15" ht="12.75" hidden="1">
      <c r="A41" s="11" t="s">
        <v>56</v>
      </c>
      <c r="B41" s="98"/>
      <c r="C41" s="105"/>
      <c r="D41" s="100"/>
      <c r="E41" s="101"/>
      <c r="F41" s="103"/>
      <c r="G41" s="103"/>
      <c r="H41" s="103"/>
      <c r="I41" s="103"/>
      <c r="J41" s="103"/>
      <c r="K41" s="103"/>
      <c r="L41" s="103"/>
      <c r="M41" s="103"/>
      <c r="N41" s="103"/>
      <c r="O41" s="104">
        <f t="shared" si="1"/>
        <v>0</v>
      </c>
    </row>
    <row r="42" spans="1:15" ht="13.5" hidden="1" thickBot="1">
      <c r="A42" s="11" t="s">
        <v>58</v>
      </c>
      <c r="B42" s="98"/>
      <c r="C42" s="105"/>
      <c r="D42" s="100"/>
      <c r="E42" s="101"/>
      <c r="F42" s="103"/>
      <c r="G42" s="103"/>
      <c r="H42" s="103"/>
      <c r="I42" s="103"/>
      <c r="J42" s="103"/>
      <c r="K42" s="103"/>
      <c r="L42" s="103"/>
      <c r="M42" s="103"/>
      <c r="N42" s="103"/>
      <c r="O42" s="125">
        <f t="shared" si="1"/>
        <v>0</v>
      </c>
    </row>
    <row r="43" spans="1:15" ht="14.25" hidden="1" thickBot="1" thickTop="1">
      <c r="A43" s="11" t="s">
        <v>62</v>
      </c>
      <c r="B43" s="98"/>
      <c r="C43" s="105"/>
      <c r="D43" s="100"/>
      <c r="E43" s="101"/>
      <c r="F43" s="103"/>
      <c r="G43" s="103"/>
      <c r="H43" s="103"/>
      <c r="I43" s="103"/>
      <c r="J43" s="103"/>
      <c r="K43" s="103"/>
      <c r="L43" s="103"/>
      <c r="M43" s="103"/>
      <c r="N43" s="103"/>
      <c r="O43" s="125">
        <f t="shared" si="1"/>
        <v>0</v>
      </c>
    </row>
    <row r="44" spans="1:15" ht="14.25" hidden="1" thickBot="1" thickTop="1">
      <c r="A44" s="11" t="s">
        <v>63</v>
      </c>
      <c r="B44" s="98"/>
      <c r="C44" s="105"/>
      <c r="D44" s="100"/>
      <c r="E44" s="101"/>
      <c r="F44" s="103"/>
      <c r="G44" s="103"/>
      <c r="H44" s="103"/>
      <c r="I44" s="103"/>
      <c r="J44" s="103"/>
      <c r="K44" s="103"/>
      <c r="L44" s="103"/>
      <c r="M44" s="103"/>
      <c r="N44" s="103"/>
      <c r="O44" s="125">
        <f t="shared" si="1"/>
        <v>0</v>
      </c>
    </row>
    <row r="45" spans="1:15" ht="14.25" hidden="1" thickBot="1" thickTop="1">
      <c r="A45" s="11" t="s">
        <v>64</v>
      </c>
      <c r="B45" s="98"/>
      <c r="C45" s="105"/>
      <c r="D45" s="100"/>
      <c r="E45" s="101"/>
      <c r="F45" s="103"/>
      <c r="G45" s="103"/>
      <c r="H45" s="103"/>
      <c r="I45" s="103"/>
      <c r="J45" s="103"/>
      <c r="K45" s="103"/>
      <c r="L45" s="103"/>
      <c r="M45" s="103"/>
      <c r="N45" s="103"/>
      <c r="O45" s="125">
        <f t="shared" si="1"/>
        <v>0</v>
      </c>
    </row>
    <row r="46" spans="1:15" ht="14.25" hidden="1" thickBot="1" thickTop="1">
      <c r="A46" s="11" t="s">
        <v>65</v>
      </c>
      <c r="B46" s="98"/>
      <c r="C46" s="105"/>
      <c r="D46" s="100"/>
      <c r="E46" s="101"/>
      <c r="F46" s="103"/>
      <c r="G46" s="103"/>
      <c r="H46" s="103"/>
      <c r="I46" s="103"/>
      <c r="J46" s="103"/>
      <c r="K46" s="103"/>
      <c r="L46" s="103"/>
      <c r="M46" s="103"/>
      <c r="N46" s="103"/>
      <c r="O46" s="125">
        <f t="shared" si="1"/>
        <v>0</v>
      </c>
    </row>
    <row r="47" spans="1:15" ht="14.25" hidden="1" thickBot="1" thickTop="1">
      <c r="A47" s="11" t="s">
        <v>66</v>
      </c>
      <c r="B47" s="98"/>
      <c r="C47" s="105"/>
      <c r="D47" s="100"/>
      <c r="E47" s="101"/>
      <c r="F47" s="103"/>
      <c r="G47" s="103"/>
      <c r="H47" s="103"/>
      <c r="I47" s="103"/>
      <c r="J47" s="103"/>
      <c r="K47" s="103"/>
      <c r="L47" s="103"/>
      <c r="M47" s="103"/>
      <c r="N47" s="103"/>
      <c r="O47" s="125">
        <f t="shared" si="1"/>
        <v>0</v>
      </c>
    </row>
    <row r="48" spans="1:15" ht="14.25" hidden="1" thickBot="1" thickTop="1">
      <c r="A48" s="11" t="s">
        <v>210</v>
      </c>
      <c r="B48" s="98"/>
      <c r="C48" s="105"/>
      <c r="D48" s="100"/>
      <c r="E48" s="101"/>
      <c r="F48" s="103"/>
      <c r="G48" s="103"/>
      <c r="H48" s="103"/>
      <c r="I48" s="103"/>
      <c r="J48" s="103"/>
      <c r="K48" s="103"/>
      <c r="L48" s="103"/>
      <c r="M48" s="103"/>
      <c r="N48" s="103"/>
      <c r="O48" s="125">
        <f t="shared" si="1"/>
        <v>0</v>
      </c>
    </row>
    <row r="49" spans="1:15" ht="14.25" hidden="1" thickBot="1" thickTop="1">
      <c r="A49" s="11" t="s">
        <v>211</v>
      </c>
      <c r="B49" s="98"/>
      <c r="C49" s="105"/>
      <c r="D49" s="100"/>
      <c r="E49" s="101"/>
      <c r="F49" s="103"/>
      <c r="G49" s="103"/>
      <c r="H49" s="103"/>
      <c r="I49" s="103"/>
      <c r="J49" s="103"/>
      <c r="K49" s="103"/>
      <c r="L49" s="103"/>
      <c r="M49" s="103"/>
      <c r="N49" s="103"/>
      <c r="O49" s="125">
        <f t="shared" si="1"/>
        <v>0</v>
      </c>
    </row>
    <row r="50" spans="1:15" ht="14.25" hidden="1" thickBot="1" thickTop="1">
      <c r="A50" s="11" t="s">
        <v>212</v>
      </c>
      <c r="B50" s="98"/>
      <c r="C50" s="105"/>
      <c r="D50" s="100"/>
      <c r="E50" s="101"/>
      <c r="F50" s="103"/>
      <c r="G50" s="103"/>
      <c r="H50" s="103"/>
      <c r="I50" s="103"/>
      <c r="J50" s="103"/>
      <c r="K50" s="103"/>
      <c r="L50" s="103"/>
      <c r="M50" s="103"/>
      <c r="N50" s="103"/>
      <c r="O50" s="125">
        <f t="shared" si="1"/>
        <v>0</v>
      </c>
    </row>
    <row r="51" spans="1:15" ht="14.25" hidden="1" thickBot="1" thickTop="1">
      <c r="A51" s="11" t="s">
        <v>213</v>
      </c>
      <c r="B51" s="98"/>
      <c r="C51" s="105"/>
      <c r="D51" s="100"/>
      <c r="E51" s="101"/>
      <c r="F51" s="103"/>
      <c r="G51" s="103"/>
      <c r="H51" s="103"/>
      <c r="I51" s="103"/>
      <c r="J51" s="103"/>
      <c r="K51" s="103"/>
      <c r="L51" s="103"/>
      <c r="M51" s="103"/>
      <c r="N51" s="103"/>
      <c r="O51" s="125">
        <f t="shared" si="1"/>
        <v>0</v>
      </c>
    </row>
    <row r="52" spans="1:15" ht="14.25" hidden="1" thickBot="1" thickTop="1">
      <c r="A52" s="11" t="s">
        <v>214</v>
      </c>
      <c r="B52" s="98"/>
      <c r="C52" s="105"/>
      <c r="D52" s="100"/>
      <c r="E52" s="101"/>
      <c r="F52" s="103"/>
      <c r="G52" s="103"/>
      <c r="H52" s="103"/>
      <c r="I52" s="103"/>
      <c r="J52" s="103"/>
      <c r="K52" s="103"/>
      <c r="L52" s="103"/>
      <c r="M52" s="103"/>
      <c r="N52" s="103"/>
      <c r="O52" s="125">
        <f t="shared" si="1"/>
        <v>0</v>
      </c>
    </row>
    <row r="53" spans="1:15" ht="14.25" hidden="1" thickBot="1" thickTop="1">
      <c r="A53" s="11" t="s">
        <v>215</v>
      </c>
      <c r="B53" s="98"/>
      <c r="C53" s="105"/>
      <c r="D53" s="100"/>
      <c r="E53" s="101"/>
      <c r="F53" s="103"/>
      <c r="G53" s="103"/>
      <c r="H53" s="103"/>
      <c r="I53" s="103"/>
      <c r="J53" s="103"/>
      <c r="K53" s="103"/>
      <c r="L53" s="103"/>
      <c r="M53" s="103"/>
      <c r="N53" s="103"/>
      <c r="O53" s="125">
        <f t="shared" si="1"/>
        <v>0</v>
      </c>
    </row>
    <row r="54" spans="1:15" ht="14.25" hidden="1" thickBot="1" thickTop="1">
      <c r="A54" s="11" t="s">
        <v>216</v>
      </c>
      <c r="B54" s="113"/>
      <c r="C54" s="104"/>
      <c r="D54" s="100"/>
      <c r="E54" s="101"/>
      <c r="F54" s="103"/>
      <c r="G54" s="103"/>
      <c r="H54" s="103"/>
      <c r="I54" s="103"/>
      <c r="J54" s="103"/>
      <c r="K54" s="103"/>
      <c r="L54" s="103"/>
      <c r="M54" s="103"/>
      <c r="N54" s="103"/>
      <c r="O54" s="125">
        <f t="shared" si="1"/>
        <v>0</v>
      </c>
    </row>
    <row r="55" spans="1:15" ht="14.25" hidden="1" thickBot="1" thickTop="1">
      <c r="A55" s="11" t="s">
        <v>248</v>
      </c>
      <c r="B55" s="113"/>
      <c r="C55" s="104"/>
      <c r="D55" s="100"/>
      <c r="E55" s="101"/>
      <c r="F55" s="103"/>
      <c r="G55" s="103"/>
      <c r="H55" s="103"/>
      <c r="I55" s="103"/>
      <c r="J55" s="103"/>
      <c r="K55" s="103"/>
      <c r="L55" s="103"/>
      <c r="M55" s="103"/>
      <c r="N55" s="103"/>
      <c r="O55" s="125">
        <f t="shared" si="1"/>
        <v>0</v>
      </c>
    </row>
    <row r="56" spans="1:15" ht="14.25" hidden="1" thickBot="1" thickTop="1">
      <c r="A56" s="11" t="s">
        <v>249</v>
      </c>
      <c r="B56" s="126"/>
      <c r="C56" s="104"/>
      <c r="D56" s="108"/>
      <c r="E56" s="127"/>
      <c r="F56" s="128"/>
      <c r="G56" s="128"/>
      <c r="H56" s="128"/>
      <c r="I56" s="128"/>
      <c r="J56" s="128"/>
      <c r="K56" s="128"/>
      <c r="L56" s="128"/>
      <c r="M56" s="128"/>
      <c r="N56" s="103"/>
      <c r="O56" s="125">
        <f t="shared" si="1"/>
        <v>0</v>
      </c>
    </row>
    <row r="57" spans="1:15" ht="14.25" hidden="1" thickBot="1" thickTop="1">
      <c r="A57" s="11" t="s">
        <v>250</v>
      </c>
      <c r="B57" s="126"/>
      <c r="C57" s="125"/>
      <c r="D57" s="108"/>
      <c r="E57" s="127"/>
      <c r="F57" s="128"/>
      <c r="G57" s="128"/>
      <c r="H57" s="128"/>
      <c r="I57" s="128"/>
      <c r="J57" s="128"/>
      <c r="K57" s="128"/>
      <c r="L57" s="128"/>
      <c r="M57" s="128"/>
      <c r="N57" s="103"/>
      <c r="O57" s="125">
        <f t="shared" si="1"/>
        <v>0</v>
      </c>
    </row>
    <row r="58" spans="1:16" ht="13.5" thickTop="1">
      <c r="A58" s="213">
        <v>22</v>
      </c>
      <c r="B58" s="214" t="s">
        <v>195</v>
      </c>
      <c r="C58" s="215"/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48"/>
    </row>
    <row r="59" spans="1:18" ht="13.5" thickBot="1">
      <c r="A59" s="213"/>
      <c r="B59" s="216"/>
      <c r="C59" s="217"/>
      <c r="D59" s="131"/>
      <c r="E59" s="132">
        <f aca="true" t="shared" si="2" ref="E59:O59">SUM(E13:E57)</f>
        <v>30098</v>
      </c>
      <c r="F59" s="132">
        <f t="shared" si="2"/>
        <v>4823</v>
      </c>
      <c r="G59" s="132">
        <f t="shared" si="2"/>
        <v>20645</v>
      </c>
      <c r="H59" s="132">
        <f t="shared" si="2"/>
        <v>2001</v>
      </c>
      <c r="I59" s="132">
        <f t="shared" si="2"/>
        <v>9454</v>
      </c>
      <c r="J59" s="132">
        <f t="shared" si="2"/>
        <v>59193</v>
      </c>
      <c r="K59" s="132">
        <f t="shared" si="2"/>
        <v>5400</v>
      </c>
      <c r="L59" s="132">
        <f t="shared" si="2"/>
        <v>0</v>
      </c>
      <c r="M59" s="132">
        <f t="shared" si="2"/>
        <v>131614</v>
      </c>
      <c r="N59" s="132">
        <f t="shared" si="2"/>
        <v>1567</v>
      </c>
      <c r="O59" s="132">
        <f t="shared" si="2"/>
        <v>133181</v>
      </c>
      <c r="P59" s="119">
        <f>SUM(P13:P29)</f>
        <v>31</v>
      </c>
      <c r="R59" s="75" t="e">
        <f>SUM(#REF!)</f>
        <v>#REF!</v>
      </c>
    </row>
    <row r="60" ht="13.5" thickTop="1"/>
    <row r="61" spans="1:2" ht="12.75">
      <c r="A61" s="120" t="s">
        <v>35</v>
      </c>
      <c r="B61" s="121" t="s">
        <v>141</v>
      </c>
    </row>
    <row r="62" spans="1:2" ht="12.75">
      <c r="A62" s="120" t="s">
        <v>140</v>
      </c>
      <c r="B62" s="121" t="s">
        <v>142</v>
      </c>
    </row>
  </sheetData>
  <sheetProtection/>
  <mergeCells count="8">
    <mergeCell ref="B8:C8"/>
    <mergeCell ref="B9:B11"/>
    <mergeCell ref="C9:C11"/>
    <mergeCell ref="A58:A59"/>
    <mergeCell ref="B58:C59"/>
    <mergeCell ref="B4:P4"/>
    <mergeCell ref="B5:P5"/>
    <mergeCell ref="P8:P12"/>
  </mergeCells>
  <printOptions horizontalCentered="1" verticalCentered="1"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F60" sqref="F60"/>
    </sheetView>
  </sheetViews>
  <sheetFormatPr defaultColWidth="9.140625" defaultRowHeight="12.75"/>
  <cols>
    <col min="1" max="1" width="4.7109375" style="160" customWidth="1"/>
    <col min="2" max="2" width="62.421875" style="161" customWidth="1"/>
    <col min="3" max="9" width="14.7109375" style="161" customWidth="1"/>
    <col min="10" max="10" width="13.7109375" style="161" customWidth="1"/>
    <col min="11" max="16384" width="9.140625" style="161" customWidth="1"/>
  </cols>
  <sheetData>
    <row r="1" ht="12.75">
      <c r="I1" s="27" t="s">
        <v>107</v>
      </c>
    </row>
    <row r="2" spans="2:9" ht="12.75">
      <c r="B2" s="198" t="s">
        <v>108</v>
      </c>
      <c r="G2" s="162"/>
      <c r="H2"/>
      <c r="I2" s="25" t="s">
        <v>264</v>
      </c>
    </row>
    <row r="3" spans="2:9" ht="12.75">
      <c r="B3" s="199" t="s">
        <v>262</v>
      </c>
      <c r="C3"/>
      <c r="I3" s="163"/>
    </row>
    <row r="5" spans="2:9" ht="15.75">
      <c r="B5" s="229" t="s">
        <v>240</v>
      </c>
      <c r="C5" s="229"/>
      <c r="D5" s="229"/>
      <c r="E5" s="229"/>
      <c r="F5" s="229"/>
      <c r="G5" s="229"/>
      <c r="H5" s="229"/>
      <c r="I5" s="229"/>
    </row>
    <row r="6" spans="2:9" ht="15.75">
      <c r="B6" s="229" t="s">
        <v>201</v>
      </c>
      <c r="C6" s="229"/>
      <c r="D6" s="229"/>
      <c r="E6" s="229"/>
      <c r="F6" s="229"/>
      <c r="G6" s="229"/>
      <c r="H6" s="229"/>
      <c r="I6" s="229"/>
    </row>
    <row r="7" spans="2:9" ht="14.25">
      <c r="B7" s="230" t="s">
        <v>0</v>
      </c>
      <c r="C7" s="230"/>
      <c r="D7" s="230"/>
      <c r="E7" s="230"/>
      <c r="F7" s="230"/>
      <c r="G7" s="230"/>
      <c r="H7" s="230"/>
      <c r="I7" s="230"/>
    </row>
    <row r="9" spans="1:9" s="165" customFormat="1" ht="19.5" customHeight="1" thickBot="1">
      <c r="A9" s="160"/>
      <c r="B9" s="164" t="s">
        <v>19</v>
      </c>
      <c r="C9" s="164" t="s">
        <v>20</v>
      </c>
      <c r="D9" s="164" t="s">
        <v>21</v>
      </c>
      <c r="E9" s="164" t="s">
        <v>22</v>
      </c>
      <c r="F9" s="164" t="s">
        <v>23</v>
      </c>
      <c r="G9" s="164" t="s">
        <v>24</v>
      </c>
      <c r="H9" s="164" t="s">
        <v>25</v>
      </c>
      <c r="I9" s="164" t="s">
        <v>30</v>
      </c>
    </row>
    <row r="10" spans="1:9" s="168" customFormat="1" ht="19.5" customHeight="1" thickTop="1">
      <c r="A10" s="231"/>
      <c r="B10" s="166" t="s">
        <v>202</v>
      </c>
      <c r="C10" s="28" t="s">
        <v>101</v>
      </c>
      <c r="D10" s="167" t="s">
        <v>203</v>
      </c>
      <c r="E10" s="233" t="s">
        <v>204</v>
      </c>
      <c r="F10" s="234"/>
      <c r="G10" s="167" t="s">
        <v>205</v>
      </c>
      <c r="H10" s="167" t="s">
        <v>236</v>
      </c>
      <c r="I10" s="167" t="s">
        <v>235</v>
      </c>
    </row>
    <row r="11" spans="1:9" s="168" customFormat="1" ht="19.5" customHeight="1" thickBot="1">
      <c r="A11" s="232"/>
      <c r="B11" s="169"/>
      <c r="C11" s="29" t="s">
        <v>102</v>
      </c>
      <c r="D11" s="170"/>
      <c r="E11" s="171" t="s">
        <v>206</v>
      </c>
      <c r="F11" s="172" t="s">
        <v>207</v>
      </c>
      <c r="G11" s="170" t="s">
        <v>237</v>
      </c>
      <c r="H11" s="170" t="s">
        <v>208</v>
      </c>
      <c r="I11" s="170" t="s">
        <v>209</v>
      </c>
    </row>
    <row r="12" spans="1:9" ht="13.5" thickTop="1">
      <c r="A12" s="49" t="s">
        <v>59</v>
      </c>
      <c r="B12" s="157" t="s">
        <v>224</v>
      </c>
      <c r="C12" s="189" t="s">
        <v>175</v>
      </c>
      <c r="D12" s="175">
        <v>3181</v>
      </c>
      <c r="E12" s="176">
        <v>2018</v>
      </c>
      <c r="F12" s="176">
        <v>2018</v>
      </c>
      <c r="G12" s="30"/>
      <c r="H12" s="175">
        <v>3181</v>
      </c>
      <c r="I12" s="31"/>
    </row>
    <row r="13" spans="1:9" ht="12.75">
      <c r="A13" s="49" t="s">
        <v>47</v>
      </c>
      <c r="B13" s="197" t="s">
        <v>261</v>
      </c>
      <c r="C13" s="194" t="s">
        <v>238</v>
      </c>
      <c r="D13" s="192">
        <v>14986</v>
      </c>
      <c r="E13" s="195">
        <v>2018</v>
      </c>
      <c r="F13" s="195">
        <v>2018</v>
      </c>
      <c r="G13" s="191"/>
      <c r="H13" s="192">
        <v>14986</v>
      </c>
      <c r="I13" s="187"/>
    </row>
    <row r="14" spans="1:9" ht="12.75">
      <c r="A14" s="49" t="s">
        <v>39</v>
      </c>
      <c r="B14" s="174" t="s">
        <v>241</v>
      </c>
      <c r="C14" s="194" t="s">
        <v>104</v>
      </c>
      <c r="D14" s="192">
        <f>SUM(G14:I14)</f>
        <v>36108</v>
      </c>
      <c r="E14" s="195">
        <v>2017</v>
      </c>
      <c r="F14" s="195">
        <v>2018</v>
      </c>
      <c r="G14" s="191">
        <v>389</v>
      </c>
      <c r="H14" s="192">
        <v>35719</v>
      </c>
      <c r="I14" s="187"/>
    </row>
    <row r="15" spans="1:9" ht="12.75">
      <c r="A15" s="49" t="s">
        <v>40</v>
      </c>
      <c r="B15" s="174" t="s">
        <v>242</v>
      </c>
      <c r="C15" s="194" t="s">
        <v>104</v>
      </c>
      <c r="D15" s="192">
        <f>SUM(G15:I15)</f>
        <v>4640</v>
      </c>
      <c r="E15" s="195">
        <v>2017</v>
      </c>
      <c r="F15" s="195">
        <v>2018</v>
      </c>
      <c r="G15" s="191">
        <v>2000</v>
      </c>
      <c r="H15" s="192">
        <v>2640</v>
      </c>
      <c r="I15" s="187"/>
    </row>
    <row r="16" spans="1:9" ht="13.5" thickBot="1">
      <c r="A16" s="49" t="s">
        <v>41</v>
      </c>
      <c r="B16" s="174" t="s">
        <v>243</v>
      </c>
      <c r="C16" s="194" t="s">
        <v>104</v>
      </c>
      <c r="D16" s="192">
        <v>2667</v>
      </c>
      <c r="E16" s="195">
        <v>2018</v>
      </c>
      <c r="F16" s="195">
        <v>2018</v>
      </c>
      <c r="G16" s="191"/>
      <c r="H16" s="192">
        <v>2667</v>
      </c>
      <c r="I16" s="187"/>
    </row>
    <row r="17" spans="1:9" ht="12.75" hidden="1">
      <c r="A17" s="49" t="s">
        <v>41</v>
      </c>
      <c r="B17" s="174"/>
      <c r="C17" s="194" t="s">
        <v>104</v>
      </c>
      <c r="D17" s="192"/>
      <c r="E17" s="195">
        <v>2018</v>
      </c>
      <c r="F17" s="195">
        <v>2018</v>
      </c>
      <c r="G17" s="191"/>
      <c r="H17" s="192"/>
      <c r="I17" s="187"/>
    </row>
    <row r="18" spans="1:9" ht="13.5" hidden="1" thickBot="1">
      <c r="A18" s="49" t="s">
        <v>26</v>
      </c>
      <c r="B18" s="174"/>
      <c r="C18" s="188" t="s">
        <v>104</v>
      </c>
      <c r="D18" s="190"/>
      <c r="E18" s="195">
        <v>2018</v>
      </c>
      <c r="F18" s="195">
        <v>2018</v>
      </c>
      <c r="G18" s="191"/>
      <c r="H18" s="192">
        <f>D18</f>
        <v>0</v>
      </c>
      <c r="I18" s="187"/>
    </row>
    <row r="19" spans="1:9" ht="13.5" hidden="1" thickBot="1">
      <c r="A19" s="49" t="s">
        <v>39</v>
      </c>
      <c r="B19" s="174"/>
      <c r="C19" s="182" t="s">
        <v>104</v>
      </c>
      <c r="D19" s="175"/>
      <c r="E19" s="176">
        <v>2017</v>
      </c>
      <c r="F19" s="176">
        <v>2017</v>
      </c>
      <c r="G19" s="30"/>
      <c r="H19" s="175"/>
      <c r="I19" s="31"/>
    </row>
    <row r="20" spans="1:9" ht="12.75" hidden="1">
      <c r="A20" s="49"/>
      <c r="B20" s="174"/>
      <c r="C20" s="188"/>
      <c r="D20" s="175"/>
      <c r="E20" s="176"/>
      <c r="F20" s="176"/>
      <c r="G20" s="30"/>
      <c r="H20" s="175"/>
      <c r="I20" s="31"/>
    </row>
    <row r="21" spans="1:9" ht="12.75" hidden="1">
      <c r="A21" s="49"/>
      <c r="B21" s="174"/>
      <c r="C21" s="173"/>
      <c r="D21" s="175"/>
      <c r="E21" s="176"/>
      <c r="F21" s="176"/>
      <c r="G21" s="30"/>
      <c r="H21" s="175"/>
      <c r="I21" s="31"/>
    </row>
    <row r="22" spans="1:9" ht="12.75" hidden="1">
      <c r="A22" s="49"/>
      <c r="B22" s="174"/>
      <c r="C22" s="173"/>
      <c r="D22" s="175"/>
      <c r="E22" s="176"/>
      <c r="F22" s="176"/>
      <c r="G22" s="30"/>
      <c r="H22" s="175"/>
      <c r="I22" s="31"/>
    </row>
    <row r="23" spans="1:9" ht="12.75" hidden="1">
      <c r="A23" s="49"/>
      <c r="B23" s="174"/>
      <c r="C23" s="173"/>
      <c r="D23" s="175"/>
      <c r="E23" s="176"/>
      <c r="F23" s="176"/>
      <c r="G23" s="30"/>
      <c r="H23" s="175"/>
      <c r="I23" s="31"/>
    </row>
    <row r="24" spans="1:9" ht="12.75" hidden="1">
      <c r="A24" s="49"/>
      <c r="B24" s="174"/>
      <c r="C24" s="173"/>
      <c r="D24" s="175"/>
      <c r="E24" s="176"/>
      <c r="F24" s="176"/>
      <c r="G24" s="30"/>
      <c r="H24" s="175"/>
      <c r="I24" s="31"/>
    </row>
    <row r="25" spans="1:10" ht="12.75" hidden="1">
      <c r="A25" s="49"/>
      <c r="B25" s="174"/>
      <c r="C25" s="173"/>
      <c r="D25" s="175"/>
      <c r="E25" s="176"/>
      <c r="F25" s="176"/>
      <c r="G25" s="30"/>
      <c r="H25" s="175"/>
      <c r="I25" s="31"/>
      <c r="J25" s="32"/>
    </row>
    <row r="26" spans="1:9" ht="12.75" hidden="1">
      <c r="A26" s="49"/>
      <c r="B26" s="48"/>
      <c r="C26" s="173"/>
      <c r="D26" s="30"/>
      <c r="E26" s="176"/>
      <c r="F26" s="176"/>
      <c r="G26" s="30"/>
      <c r="H26" s="175"/>
      <c r="I26" s="31"/>
    </row>
    <row r="27" spans="1:10" ht="12.75" hidden="1">
      <c r="A27" s="49"/>
      <c r="B27" s="174"/>
      <c r="C27" s="173"/>
      <c r="D27" s="30"/>
      <c r="E27" s="176"/>
      <c r="F27" s="176"/>
      <c r="G27" s="177"/>
      <c r="H27" s="175"/>
      <c r="I27" s="31"/>
      <c r="J27" s="178"/>
    </row>
    <row r="28" spans="1:10" ht="12.75" hidden="1">
      <c r="A28" s="49"/>
      <c r="B28" s="174"/>
      <c r="C28" s="173"/>
      <c r="D28" s="30"/>
      <c r="E28" s="176"/>
      <c r="F28" s="176"/>
      <c r="G28" s="177"/>
      <c r="H28" s="175"/>
      <c r="I28" s="31"/>
      <c r="J28" s="32"/>
    </row>
    <row r="29" spans="1:10" ht="12.75" hidden="1">
      <c r="A29" s="49"/>
      <c r="B29" s="174"/>
      <c r="C29" s="173"/>
      <c r="D29" s="30"/>
      <c r="E29" s="176"/>
      <c r="F29" s="176"/>
      <c r="G29" s="177"/>
      <c r="H29" s="175"/>
      <c r="I29" s="31"/>
      <c r="J29" s="32"/>
    </row>
    <row r="30" spans="1:10" ht="12.75" hidden="1">
      <c r="A30" s="49"/>
      <c r="B30" s="174"/>
      <c r="C30" s="173"/>
      <c r="D30" s="30"/>
      <c r="E30" s="176"/>
      <c r="F30" s="176"/>
      <c r="G30" s="30"/>
      <c r="H30" s="175"/>
      <c r="I30" s="31"/>
      <c r="J30" s="32"/>
    </row>
    <row r="31" spans="1:9" ht="12.75" hidden="1">
      <c r="A31" s="49"/>
      <c r="B31" s="33"/>
      <c r="C31" s="173"/>
      <c r="D31" s="175"/>
      <c r="E31" s="176"/>
      <c r="F31" s="176"/>
      <c r="G31" s="30"/>
      <c r="H31" s="175"/>
      <c r="I31" s="31"/>
    </row>
    <row r="32" spans="1:10" ht="12.75" hidden="1">
      <c r="A32" s="49"/>
      <c r="B32" s="33"/>
      <c r="C32" s="173"/>
      <c r="D32" s="175"/>
      <c r="E32" s="176"/>
      <c r="F32" s="176"/>
      <c r="G32" s="30"/>
      <c r="H32" s="175"/>
      <c r="I32" s="31"/>
      <c r="J32" s="32"/>
    </row>
    <row r="33" spans="1:9" ht="12.75" hidden="1">
      <c r="A33" s="49"/>
      <c r="B33" s="174"/>
      <c r="C33" s="173"/>
      <c r="D33" s="30"/>
      <c r="E33" s="176"/>
      <c r="F33" s="176"/>
      <c r="G33" s="30"/>
      <c r="H33" s="175"/>
      <c r="I33" s="31"/>
    </row>
    <row r="34" spans="1:10" ht="12.75" hidden="1">
      <c r="A34" s="49"/>
      <c r="B34" s="174"/>
      <c r="C34" s="173"/>
      <c r="D34" s="30"/>
      <c r="E34" s="176"/>
      <c r="F34" s="176"/>
      <c r="G34" s="30"/>
      <c r="H34" s="175"/>
      <c r="I34" s="31"/>
      <c r="J34" s="32"/>
    </row>
    <row r="35" spans="1:9" ht="12.75" hidden="1">
      <c r="A35" s="49"/>
      <c r="B35" s="174"/>
      <c r="C35" s="173"/>
      <c r="D35" s="175"/>
      <c r="E35" s="176"/>
      <c r="F35" s="176"/>
      <c r="G35" s="30"/>
      <c r="H35" s="175"/>
      <c r="I35" s="31"/>
    </row>
    <row r="36" spans="1:9" ht="12.75" hidden="1">
      <c r="A36" s="49"/>
      <c r="B36" s="174"/>
      <c r="C36" s="173"/>
      <c r="D36" s="175"/>
      <c r="E36" s="176"/>
      <c r="F36" s="176"/>
      <c r="G36" s="30"/>
      <c r="H36" s="175"/>
      <c r="I36" s="31"/>
    </row>
    <row r="37" spans="1:9" ht="12.75" hidden="1">
      <c r="A37" s="49"/>
      <c r="B37" s="174"/>
      <c r="C37" s="173"/>
      <c r="D37" s="175"/>
      <c r="E37" s="176"/>
      <c r="F37" s="176"/>
      <c r="G37" s="30"/>
      <c r="H37" s="175"/>
      <c r="I37" s="31"/>
    </row>
    <row r="38" spans="1:10" ht="12.75" hidden="1">
      <c r="A38" s="49"/>
      <c r="B38" s="174"/>
      <c r="C38" s="173"/>
      <c r="D38" s="175"/>
      <c r="E38" s="176"/>
      <c r="F38" s="176"/>
      <c r="G38" s="30"/>
      <c r="H38" s="175"/>
      <c r="I38" s="31"/>
      <c r="J38" s="32"/>
    </row>
    <row r="39" spans="1:9" ht="12.75" hidden="1">
      <c r="A39" s="49"/>
      <c r="B39" s="174"/>
      <c r="C39" s="173"/>
      <c r="D39" s="175"/>
      <c r="E39" s="176"/>
      <c r="F39" s="176"/>
      <c r="G39" s="30"/>
      <c r="H39" s="175"/>
      <c r="I39" s="31"/>
    </row>
    <row r="40" spans="1:9" ht="12.75" hidden="1">
      <c r="A40" s="49"/>
      <c r="B40" s="174"/>
      <c r="C40" s="173"/>
      <c r="D40" s="175"/>
      <c r="E40" s="176"/>
      <c r="F40" s="176"/>
      <c r="G40" s="30"/>
      <c r="H40" s="175"/>
      <c r="I40" s="31"/>
    </row>
    <row r="41" spans="1:9" ht="12.75" hidden="1">
      <c r="A41" s="49"/>
      <c r="B41" s="174"/>
      <c r="C41" s="173"/>
      <c r="D41" s="175"/>
      <c r="E41" s="176"/>
      <c r="F41" s="176"/>
      <c r="G41" s="30"/>
      <c r="H41" s="175"/>
      <c r="I41" s="31"/>
    </row>
    <row r="42" spans="1:9" ht="12.75" hidden="1">
      <c r="A42" s="49"/>
      <c r="B42" s="174"/>
      <c r="C42" s="173"/>
      <c r="D42" s="175"/>
      <c r="E42" s="176"/>
      <c r="F42" s="176"/>
      <c r="G42" s="30"/>
      <c r="H42" s="175"/>
      <c r="I42" s="31"/>
    </row>
    <row r="43" spans="1:9" ht="12.75" hidden="1">
      <c r="A43" s="49" t="s">
        <v>56</v>
      </c>
      <c r="B43" s="174"/>
      <c r="C43" s="173"/>
      <c r="D43" s="175"/>
      <c r="E43" s="176"/>
      <c r="F43" s="176"/>
      <c r="G43" s="30"/>
      <c r="H43" s="175"/>
      <c r="I43" s="31"/>
    </row>
    <row r="44" spans="1:9" ht="12.75" hidden="1">
      <c r="A44" s="49" t="s">
        <v>58</v>
      </c>
      <c r="B44" s="174"/>
      <c r="C44" s="173"/>
      <c r="D44" s="175"/>
      <c r="E44" s="176"/>
      <c r="F44" s="176"/>
      <c r="G44" s="30"/>
      <c r="H44" s="175"/>
      <c r="I44" s="31"/>
    </row>
    <row r="45" spans="1:9" ht="12.75" hidden="1">
      <c r="A45" s="49" t="s">
        <v>62</v>
      </c>
      <c r="B45" s="174"/>
      <c r="C45" s="173"/>
      <c r="D45" s="175"/>
      <c r="E45" s="176"/>
      <c r="F45" s="176"/>
      <c r="G45" s="30"/>
      <c r="H45" s="175"/>
      <c r="I45" s="31"/>
    </row>
    <row r="46" spans="1:9" ht="12.75" hidden="1">
      <c r="A46" s="49" t="s">
        <v>63</v>
      </c>
      <c r="B46" s="174"/>
      <c r="C46" s="173"/>
      <c r="D46" s="175"/>
      <c r="E46" s="176"/>
      <c r="F46" s="176"/>
      <c r="G46" s="179"/>
      <c r="H46" s="175"/>
      <c r="I46" s="180"/>
    </row>
    <row r="47" spans="1:9" ht="12.75" hidden="1">
      <c r="A47" s="49"/>
      <c r="B47" s="181"/>
      <c r="C47" s="182"/>
      <c r="D47" s="179"/>
      <c r="E47" s="176">
        <v>2015</v>
      </c>
      <c r="F47" s="176">
        <v>2015</v>
      </c>
      <c r="G47" s="179"/>
      <c r="H47" s="183">
        <f>D47</f>
        <v>0</v>
      </c>
      <c r="I47" s="180"/>
    </row>
    <row r="48" spans="1:9" ht="13.5" hidden="1" thickBot="1">
      <c r="A48" s="49"/>
      <c r="B48" s="34"/>
      <c r="C48" s="173"/>
      <c r="D48" s="35"/>
      <c r="E48" s="184">
        <v>2012</v>
      </c>
      <c r="F48" s="184">
        <v>2012</v>
      </c>
      <c r="G48" s="35"/>
      <c r="H48" s="35">
        <f>D48</f>
        <v>0</v>
      </c>
      <c r="I48" s="36"/>
    </row>
    <row r="49" spans="1:9" s="168" customFormat="1" ht="19.5" customHeight="1" thickBot="1" thickTop="1">
      <c r="A49" s="49" t="s">
        <v>26</v>
      </c>
      <c r="B49" s="185" t="s">
        <v>57</v>
      </c>
      <c r="C49" s="186"/>
      <c r="D49" s="37">
        <f>SUM(D12:D16)</f>
        <v>61582</v>
      </c>
      <c r="E49" s="37"/>
      <c r="F49" s="37"/>
      <c r="G49" s="37">
        <f>SUM(G12:G16)</f>
        <v>2389</v>
      </c>
      <c r="H49" s="37">
        <f>SUM(H12:H48)</f>
        <v>59193</v>
      </c>
      <c r="I49" s="37">
        <f>SUM(I18:I48)</f>
        <v>0</v>
      </c>
    </row>
    <row r="50" ht="13.5" thickTop="1"/>
    <row r="51" spans="7:8" ht="12.75">
      <c r="G51" s="32"/>
      <c r="H51" s="32"/>
    </row>
    <row r="52" ht="12.75">
      <c r="H52" s="32"/>
    </row>
    <row r="53" ht="12.75">
      <c r="H53" s="32"/>
    </row>
  </sheetData>
  <sheetProtection/>
  <mergeCells count="5">
    <mergeCell ref="B5:I5"/>
    <mergeCell ref="B6:I6"/>
    <mergeCell ref="B7:I7"/>
    <mergeCell ref="A10:A11"/>
    <mergeCell ref="E10:F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2019-02-07T08:34:41Z</cp:lastPrinted>
  <dcterms:created xsi:type="dcterms:W3CDTF">2000-01-14T12:27:26Z</dcterms:created>
  <dcterms:modified xsi:type="dcterms:W3CDTF">2019-02-20T07:16:01Z</dcterms:modified>
  <cp:category/>
  <cp:version/>
  <cp:contentType/>
  <cp:contentStatus/>
</cp:coreProperties>
</file>