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6945" tabRatio="601" activeTab="6"/>
  </bookViews>
  <sheets>
    <sheet name="2016.évi bevételek" sheetId="1" r:id="rId1"/>
    <sheet name="2016.évi kiadások" sheetId="2" r:id="rId2"/>
    <sheet name="mérleg" sheetId="3" r:id="rId3"/>
    <sheet name="önk." sheetId="4" r:id="rId4"/>
    <sheet name="ÁMK" sheetId="5" r:id="rId5"/>
    <sheet name="pénzellátás" sheetId="6" r:id="rId6"/>
    <sheet name="kötváll." sheetId="7" r:id="rId7"/>
  </sheets>
  <definedNames/>
  <calcPr fullCalcOnLoad="1"/>
</workbook>
</file>

<file path=xl/sharedStrings.xml><?xml version="1.0" encoding="utf-8"?>
<sst xmlns="http://schemas.openxmlformats.org/spreadsheetml/2006/main" count="291" uniqueCount="196">
  <si>
    <t>Sorszám</t>
  </si>
  <si>
    <t>MEGNEVEZÉS</t>
  </si>
  <si>
    <t>I.</t>
  </si>
  <si>
    <t>II.</t>
  </si>
  <si>
    <t>III.</t>
  </si>
  <si>
    <t>IV.</t>
  </si>
  <si>
    <t>MŰKÖDÉSI KIADÁSOK ÖSSZESEN:</t>
  </si>
  <si>
    <t>V.</t>
  </si>
  <si>
    <t>Felhalmozási célú pénzeszköz átadás</t>
  </si>
  <si>
    <t>VII.</t>
  </si>
  <si>
    <t>KIADÁSOK MINDÖSSZESEN:</t>
  </si>
  <si>
    <t>%-a</t>
  </si>
  <si>
    <t>Felhalmozási és tőkejellegű bevételek</t>
  </si>
  <si>
    <t>BEVÉTELEK MINDÖSSZESEN</t>
  </si>
  <si>
    <t>FEJLESZTÉSI KIADÁSOK MINDÖSSZESEN</t>
  </si>
  <si>
    <t>TARTALÉKOK ÖSSZESEN</t>
  </si>
  <si>
    <t>2.1</t>
  </si>
  <si>
    <t>VI.</t>
  </si>
  <si>
    <t>Dologi kiadások</t>
  </si>
  <si>
    <t>Támogatások</t>
  </si>
  <si>
    <t>4.2</t>
  </si>
  <si>
    <t>3.1</t>
  </si>
  <si>
    <t xml:space="preserve">Dologi kiadások </t>
  </si>
  <si>
    <t>Önkormányzatok költségvetési támogatása</t>
  </si>
  <si>
    <t>BEVÉTELEK</t>
  </si>
  <si>
    <t>Intézményi működési bevételek</t>
  </si>
  <si>
    <t>Működési célú hitel felvétel</t>
  </si>
  <si>
    <t>MŰKÖDÉSI BEV. ÖSSZ.</t>
  </si>
  <si>
    <t>Támogatási kölcsönök megtérülése</t>
  </si>
  <si>
    <t>FELHALMOZÁSI BEV. ÖSSZ.</t>
  </si>
  <si>
    <t>Személyi juttatások</t>
  </si>
  <si>
    <t>Munkaadókat terhelő járulékok</t>
  </si>
  <si>
    <t>MŰKÖDÉSI KIADÁSOK</t>
  </si>
  <si>
    <t>Beruházás, felújítás</t>
  </si>
  <si>
    <t>FELHALMOZÁSI KIAD.</t>
  </si>
  <si>
    <t>KIADÁSOK MINDÖSSZ.</t>
  </si>
  <si>
    <t>Támogatási kölcsönök</t>
  </si>
  <si>
    <t>KIADÁSOK</t>
  </si>
  <si>
    <t>Hitelek visszafizetése</t>
  </si>
  <si>
    <t>KIADÁSOK ÖSSZESEN</t>
  </si>
  <si>
    <t>MŰKÖDÉSI MÉRLEG</t>
  </si>
  <si>
    <t>FELHALMOZÁSI MÉRLEG</t>
  </si>
  <si>
    <t xml:space="preserve"> </t>
  </si>
  <si>
    <t>Működési bevételek</t>
  </si>
  <si>
    <t>Államháztartási tartalék</t>
  </si>
  <si>
    <t xml:space="preserve">1. </t>
  </si>
  <si>
    <t>2.1.1</t>
  </si>
  <si>
    <t>Normatív hozzájárulások</t>
  </si>
  <si>
    <t>2.1.2</t>
  </si>
  <si>
    <t>Központosított előirányzatok</t>
  </si>
  <si>
    <t>2.1.3</t>
  </si>
  <si>
    <t>Normatív kötött felhasználású támogatások</t>
  </si>
  <si>
    <t>Fejlesztési célú támogatások</t>
  </si>
  <si>
    <t>3.2</t>
  </si>
  <si>
    <t>Támogatásértékű bevétel</t>
  </si>
  <si>
    <t>Támogatásértékű működési bevétel</t>
  </si>
  <si>
    <t>Támogatásértékű felhalmozási bevétel</t>
  </si>
  <si>
    <t>Véglegesen átvett pénzeszközök</t>
  </si>
  <si>
    <t>Működési célú pénzeszköz átvétel ÁHT-n kívülről</t>
  </si>
  <si>
    <t>Felhalmozási célú pe. Átv. ÁHT-n kívülről</t>
  </si>
  <si>
    <t>Támogatási kölcsönök visszatérülése</t>
  </si>
  <si>
    <t>Hitelek</t>
  </si>
  <si>
    <t>Működési célú hitelek</t>
  </si>
  <si>
    <t>Felhalmozási célú hitelek</t>
  </si>
  <si>
    <t>Pénzforgalom nélküli bevételek</t>
  </si>
  <si>
    <t>2.1.5</t>
  </si>
  <si>
    <t>Működési tartalék</t>
  </si>
  <si>
    <t>Hitelek kamatai</t>
  </si>
  <si>
    <t>Támogatásértékű bevételek</t>
  </si>
  <si>
    <t>Pénzmaradvány igénybevétele</t>
  </si>
  <si>
    <t>Véglegesen átvett péneszközök</t>
  </si>
  <si>
    <t>Beruházások, felújítások</t>
  </si>
  <si>
    <t>Tartalékok</t>
  </si>
  <si>
    <t>Hozam- és kamatbevételek</t>
  </si>
  <si>
    <t>Egyéb központi támogatások</t>
  </si>
  <si>
    <t>4.1.</t>
  </si>
  <si>
    <t>6.1.</t>
  </si>
  <si>
    <t>6.2</t>
  </si>
  <si>
    <t>Támogatásértékű pénzeszköz átadások</t>
  </si>
  <si>
    <t>Előző évi pénzmaradvány átadása önk.</t>
  </si>
  <si>
    <t>Előző évi pm.igénybevétele (várható pm)</t>
  </si>
  <si>
    <t>7.1.</t>
  </si>
  <si>
    <t>Felhalmozási célú pm. igénybevétel</t>
  </si>
  <si>
    <t>Támogatásértékű pe. átad.felh.céllal</t>
  </si>
  <si>
    <t>Támogatásértékű pénzeszköz átad.</t>
  </si>
  <si>
    <t>Bérleti és lízingdíj bevételek</t>
  </si>
  <si>
    <t>Előző évi pénzmaradvány</t>
  </si>
  <si>
    <t>Alaptevékenység bevételei</t>
  </si>
  <si>
    <t>Ellátottak pénzbeni juttatása</t>
  </si>
  <si>
    <t>Felhalmozási céllal átvett pénzeszköz</t>
  </si>
  <si>
    <t>Cím neve, száma</t>
  </si>
  <si>
    <t xml:space="preserve">Alcím neve, száma </t>
  </si>
  <si>
    <t>Ezer forintban</t>
  </si>
  <si>
    <t>Előirány-zat-csoport</t>
  </si>
  <si>
    <t>Kiemelt előirány-zat</t>
  </si>
  <si>
    <t>Előirányzat-csoport, kiemelt előirányzat megnevezése</t>
  </si>
  <si>
    <t>száma</t>
  </si>
  <si>
    <t>Bevételek</t>
  </si>
  <si>
    <t>Saját bevételek</t>
  </si>
  <si>
    <t>Alaptevékenységgel összefüggő egyéb bev.</t>
  </si>
  <si>
    <t>Intézmények egyéb sajátos bevételei</t>
  </si>
  <si>
    <t>Intézményi egyéb bevétel</t>
  </si>
  <si>
    <t>Átvett pénzeszközök</t>
  </si>
  <si>
    <t>Működési célra átvett pénzeszközök</t>
  </si>
  <si>
    <t>Fejlesztési célra átvett pénzeszközök</t>
  </si>
  <si>
    <t>Felügyeleti szervtől kapott támogatás</t>
  </si>
  <si>
    <t>Normatív állami támogatás</t>
  </si>
  <si>
    <t>Önkormányzati támogatás</t>
  </si>
  <si>
    <t>BEVÉTELEK ÖSSZESEN</t>
  </si>
  <si>
    <t>Kiadások</t>
  </si>
  <si>
    <t>Működési kiadások</t>
  </si>
  <si>
    <t>Személyi jellegű juttatások</t>
  </si>
  <si>
    <t>Dologi jellegű kiadások</t>
  </si>
  <si>
    <t>Speciális célú támogatások</t>
  </si>
  <si>
    <t>Társadalom- és szoc.politikai juttatások</t>
  </si>
  <si>
    <t>Működési célú pénzeszköz átadás</t>
  </si>
  <si>
    <t>Felhalmozási célú kiadások</t>
  </si>
  <si>
    <t>Beruházási kiadások</t>
  </si>
  <si>
    <t>Felújítások kiadásai</t>
  </si>
  <si>
    <t>Egyéb fejlesztési célú kiadások</t>
  </si>
  <si>
    <t>Létszámkeret/átlagos állományi létszám/ (fő)</t>
  </si>
  <si>
    <t>Egyéb sajátos bevétel</t>
  </si>
  <si>
    <t>E Ft</t>
  </si>
  <si>
    <t>1.</t>
  </si>
  <si>
    <t>2.</t>
  </si>
  <si>
    <t>3.</t>
  </si>
  <si>
    <t>4.</t>
  </si>
  <si>
    <t>Függő, átfutó, kiegyenlítő bevételek</t>
  </si>
  <si>
    <t>Függő, átfutó, kiegyenlítő kiadások</t>
  </si>
  <si>
    <t>5.</t>
  </si>
  <si>
    <t>6.</t>
  </si>
  <si>
    <t>7.</t>
  </si>
  <si>
    <t>Támogatási kölcsön nyújtása</t>
  </si>
  <si>
    <t>2.1.6</t>
  </si>
  <si>
    <t>Változás %-a</t>
  </si>
  <si>
    <t>Állami hozzájárulások és támogatások</t>
  </si>
  <si>
    <t>Normatív állami hozzájárulás</t>
  </si>
  <si>
    <t>Normatív, kötöt felhasználású támogatások</t>
  </si>
  <si>
    <t xml:space="preserve">Egyéb támogatások </t>
  </si>
  <si>
    <t>Hitel</t>
  </si>
  <si>
    <t>Általános tartalék</t>
  </si>
  <si>
    <t>Céltartalék</t>
  </si>
  <si>
    <t>Egyéb kiadások</t>
  </si>
  <si>
    <t>Egyéb kiadások (hitelek kamatai)</t>
  </si>
  <si>
    <t>Rövid lejáratú hitel törlesztés</t>
  </si>
  <si>
    <t>Költségvetési szervek támogatás</t>
  </si>
  <si>
    <t>Támogatási kölcsön visszatérülése</t>
  </si>
  <si>
    <t>eredeti előirányzat</t>
  </si>
  <si>
    <t>Változás</t>
  </si>
  <si>
    <t>Változás %</t>
  </si>
  <si>
    <t>sorszám</t>
  </si>
  <si>
    <t xml:space="preserve"> kötváll.éve</t>
  </si>
  <si>
    <t>kötelezettségvállalás jogcíme</t>
  </si>
  <si>
    <t>összesen</t>
  </si>
  <si>
    <t>eFt</t>
  </si>
  <si>
    <t>BEVÉTELEK MEGNEVEZÉSE</t>
  </si>
  <si>
    <t>VIII.</t>
  </si>
  <si>
    <t>IX.</t>
  </si>
  <si>
    <t>X.</t>
  </si>
  <si>
    <t>XI.</t>
  </si>
  <si>
    <t>XII.</t>
  </si>
  <si>
    <t>Intézményi mük.Bevételek</t>
  </si>
  <si>
    <t>Központi költségvetési tám.</t>
  </si>
  <si>
    <t>Támogatésértékű bev. működési</t>
  </si>
  <si>
    <t>Támogatásért. bev. felhalmozási</t>
  </si>
  <si>
    <t>Pénzügyi befektetés bevétele</t>
  </si>
  <si>
    <t>BEVÉTELEK ÖSSZESEN:</t>
  </si>
  <si>
    <t>KIADÁSOK MEGNEVEZÉSE</t>
  </si>
  <si>
    <t>Munkadókat terh.járulékok</t>
  </si>
  <si>
    <t>Támogatásértékű pe. Átadás</t>
  </si>
  <si>
    <t>Kamatkiadás</t>
  </si>
  <si>
    <t>Tartalék felhasználás</t>
  </si>
  <si>
    <t xml:space="preserve">pénzkészlet </t>
  </si>
  <si>
    <t>bevétel-kiadás</t>
  </si>
  <si>
    <t>záró pénzkészlet</t>
  </si>
  <si>
    <t>Hitel felvétel</t>
  </si>
  <si>
    <t>Ellátottak pénzbeli juttatása</t>
  </si>
  <si>
    <t>Felhalmozási célú hitel felvétel</t>
  </si>
  <si>
    <t>Felhalmozási célú hitel törlesztése</t>
  </si>
  <si>
    <t>Felhalmozási célú hitel kamat</t>
  </si>
  <si>
    <t>Kétpó Községi Önkormányzat mérlegszerű költségvetése</t>
  </si>
  <si>
    <t>Kétpó Községi Önkormányzat</t>
  </si>
  <si>
    <t>Kétpó Községi Önkormányzta</t>
  </si>
  <si>
    <t>Arany János Általános Művelődési Központ</t>
  </si>
  <si>
    <t>Kétpó Községi Önkormányzat pénzellátási terve</t>
  </si>
  <si>
    <t>Kétpó Községi Önkormányzat többéves kihatással járó feladatainak előirányzata éves bontásban</t>
  </si>
  <si>
    <t>Működési célú kamatok</t>
  </si>
  <si>
    <t>2015. évi eredeti előirányzat</t>
  </si>
  <si>
    <t xml:space="preserve">2015. évi </t>
  </si>
  <si>
    <t>2016. évi eredeti előirányzat</t>
  </si>
  <si>
    <t>2016. évi módosítottt előirányzat</t>
  </si>
  <si>
    <t>Kétpó Községi Önkormányzat 2016. évi bevételei</t>
  </si>
  <si>
    <t xml:space="preserve">2016. évi </t>
  </si>
  <si>
    <t>Kétpó Községi Önkormányzat 2016. évi kiadásai</t>
  </si>
  <si>
    <t>2016. évi</t>
  </si>
  <si>
    <t>2015 .évi eredeti előirányzat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</si>
</sst>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_-* #,##0.000\ _F_t_-;\-* #,##0.000\ _F_t_-;_-* &quot;-&quot;??\ _F_t_-;_-@_-"/>
    <numFmt numFmtId="173" formatCode="#,##0.0"/>
    <numFmt numFmtId="174" formatCode="0.000%"/>
    <numFmt numFmtId="175" formatCode="0.0%"/>
    <numFmt numFmtId="176" formatCode="_-* #,##0.0\ _F_t_-;\-* #,##0.0\ _F_t_-;_-* &quot;-&quot;??\ _F_t_-;_-@_-"/>
    <numFmt numFmtId="177" formatCode="_-* #,##0\ _F_t_-;\-* #,##0\ _F_t_-;_-* &quot;-&quot;??\ _F_t_-;_-@_-"/>
    <numFmt numFmtId="178" formatCode="#,##0&quot;Ft&quot;;\-#,##0&quot;Ft&quot;"/>
    <numFmt numFmtId="179" formatCode="#,##0&quot;Ft&quot;;[Red]\-#,##0&quot;Ft&quot;"/>
    <numFmt numFmtId="180" formatCode="#,##0.00&quot;Ft&quot;;\-#,##0.00&quot;Ft&quot;"/>
    <numFmt numFmtId="181" formatCode="#,##0.00&quot;Ft&quot;;[Red]\-#,##0.00&quot;Ft&quot;"/>
    <numFmt numFmtId="182" formatCode="_-* #,##0&quot;Ft&quot;_-;\-* #,##0&quot;Ft&quot;_-;_-* &quot;-&quot;&quot;Ft&quot;_-;_-@_-"/>
    <numFmt numFmtId="183" formatCode="_-* #,##0_F_t_-;\-* #,##0_F_t_-;_-* &quot;-&quot;_F_t_-;_-@_-"/>
    <numFmt numFmtId="184" formatCode="_-* #,##0.00&quot;Ft&quot;_-;\-* #,##0.00&quot;Ft&quot;_-;_-* &quot;-&quot;??&quot;Ft&quot;_-;_-@_-"/>
    <numFmt numFmtId="185" formatCode="_-* #,##0.00_F_t_-;\-* #,##0.00_F_t_-;_-* &quot;-&quot;??_F_t_-;_-@_-"/>
    <numFmt numFmtId="186" formatCode="#,##0&quot; Ft&quot;;\-#,##0&quot; Ft&quot;"/>
    <numFmt numFmtId="187" formatCode="#,##0&quot; Ft&quot;;[Red]\-#,##0&quot; Ft&quot;"/>
    <numFmt numFmtId="188" formatCode="#,##0.00&quot; Ft&quot;;\-#,##0.00&quot; Ft&quot;"/>
    <numFmt numFmtId="189" formatCode="#,##0.00&quot; Ft&quot;;[Red]\-#,##0.00&quot; Ft&quot;"/>
    <numFmt numFmtId="190" formatCode="0__"/>
    <numFmt numFmtId="191" formatCode="0.000"/>
    <numFmt numFmtId="192" formatCode="0.0"/>
    <numFmt numFmtId="193" formatCode="0.0000"/>
    <numFmt numFmtId="194" formatCode="0.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Igen&quot;;&quot;Igen&quot;;&quot;Nem&quot;"/>
    <numFmt numFmtId="202" formatCode="&quot;Igaz&quot;;&quot;Igaz&quot;;&quot;Hamis&quot;"/>
    <numFmt numFmtId="203" formatCode="&quot;Be&quot;;&quot;Be&quot;;&quot;Ki&quot;"/>
    <numFmt numFmtId="204" formatCode="[$-40E]yyyy\.\ mmmm\ d\."/>
    <numFmt numFmtId="205" formatCode="0.000000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"/>
      <family val="1"/>
    </font>
    <font>
      <b/>
      <i/>
      <sz val="10"/>
      <name val="Arial CE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gray0625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33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33" borderId="3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32" xfId="0" applyNumberFormat="1" applyFont="1" applyBorder="1" applyAlignment="1">
      <alignment/>
    </xf>
    <xf numFmtId="0" fontId="7" fillId="0" borderId="29" xfId="56" applyFont="1" applyBorder="1" applyAlignment="1">
      <alignment horizontal="centerContinuous"/>
      <protection/>
    </xf>
    <xf numFmtId="0" fontId="7" fillId="0" borderId="14" xfId="56" applyFont="1" applyBorder="1" applyAlignment="1">
      <alignment horizontal="centerContinuous"/>
      <protection/>
    </xf>
    <xf numFmtId="0" fontId="8" fillId="0" borderId="0" xfId="56" applyFont="1">
      <alignment/>
      <protection/>
    </xf>
    <xf numFmtId="0" fontId="6" fillId="0" borderId="0" xfId="56">
      <alignment/>
      <protection/>
    </xf>
    <xf numFmtId="0" fontId="8" fillId="0" borderId="0" xfId="56" applyFont="1" applyAlignment="1">
      <alignment shrinkToFit="1"/>
      <protection/>
    </xf>
    <xf numFmtId="0" fontId="6" fillId="0" borderId="0" xfId="56" applyAlignment="1">
      <alignment shrinkToFit="1"/>
      <protection/>
    </xf>
    <xf numFmtId="0" fontId="7" fillId="0" borderId="21" xfId="56" applyFont="1" applyBorder="1">
      <alignment/>
      <protection/>
    </xf>
    <xf numFmtId="0" fontId="8" fillId="0" borderId="33" xfId="56" applyFont="1" applyBorder="1">
      <alignment/>
      <protection/>
    </xf>
    <xf numFmtId="0" fontId="8" fillId="0" borderId="27" xfId="56" applyFont="1" applyBorder="1" applyAlignment="1">
      <alignment wrapText="1"/>
      <protection/>
    </xf>
    <xf numFmtId="3" fontId="8" fillId="0" borderId="16" xfId="56" applyNumberFormat="1" applyFont="1" applyBorder="1">
      <alignment/>
      <protection/>
    </xf>
    <xf numFmtId="0" fontId="8" fillId="0" borderId="27" xfId="56" applyFont="1" applyBorder="1">
      <alignment/>
      <protection/>
    </xf>
    <xf numFmtId="3" fontId="7" fillId="0" borderId="34" xfId="56" applyNumberFormat="1" applyFont="1" applyBorder="1">
      <alignment/>
      <protection/>
    </xf>
    <xf numFmtId="3" fontId="7" fillId="0" borderId="35" xfId="56" applyNumberFormat="1" applyFont="1" applyBorder="1">
      <alignment/>
      <protection/>
    </xf>
    <xf numFmtId="3" fontId="8" fillId="0" borderId="16" xfId="0" applyNumberFormat="1" applyFont="1" applyBorder="1" applyAlignment="1">
      <alignment/>
    </xf>
    <xf numFmtId="0" fontId="7" fillId="0" borderId="36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3" fontId="7" fillId="0" borderId="25" xfId="56" applyNumberFormat="1" applyFont="1" applyBorder="1" applyAlignment="1">
      <alignment horizontal="centerContinuous"/>
      <protection/>
    </xf>
    <xf numFmtId="0" fontId="8" fillId="0" borderId="33" xfId="56" applyFont="1" applyBorder="1" applyAlignment="1">
      <alignment shrinkToFit="1"/>
      <protection/>
    </xf>
    <xf numFmtId="0" fontId="8" fillId="0" borderId="37" xfId="56" applyFont="1" applyBorder="1" applyAlignment="1">
      <alignment shrinkToFit="1"/>
      <protection/>
    </xf>
    <xf numFmtId="0" fontId="7" fillId="0" borderId="27" xfId="56" applyFont="1" applyBorder="1">
      <alignment/>
      <protection/>
    </xf>
    <xf numFmtId="0" fontId="8" fillId="0" borderId="16" xfId="56" applyFont="1" applyBorder="1">
      <alignment/>
      <protection/>
    </xf>
    <xf numFmtId="0" fontId="8" fillId="0" borderId="38" xfId="56" applyFont="1" applyBorder="1">
      <alignment/>
      <protection/>
    </xf>
    <xf numFmtId="0" fontId="8" fillId="0" borderId="26" xfId="56" applyFont="1" applyBorder="1">
      <alignment/>
      <protection/>
    </xf>
    <xf numFmtId="3" fontId="8" fillId="0" borderId="38" xfId="56" applyNumberFormat="1" applyFont="1" applyBorder="1">
      <alignment/>
      <protection/>
    </xf>
    <xf numFmtId="0" fontId="7" fillId="0" borderId="34" xfId="56" applyFont="1" applyBorder="1">
      <alignment/>
      <protection/>
    </xf>
    <xf numFmtId="3" fontId="7" fillId="0" borderId="13" xfId="56" applyNumberFormat="1" applyFont="1" applyBorder="1">
      <alignment/>
      <protection/>
    </xf>
    <xf numFmtId="3" fontId="7" fillId="0" borderId="39" xfId="56" applyNumberFormat="1" applyFont="1" applyBorder="1">
      <alignment/>
      <protection/>
    </xf>
    <xf numFmtId="3" fontId="7" fillId="0" borderId="40" xfId="56" applyNumberFormat="1" applyFont="1" applyBorder="1">
      <alignment/>
      <protection/>
    </xf>
    <xf numFmtId="0" fontId="7" fillId="0" borderId="40" xfId="56" applyFont="1" applyBorder="1">
      <alignment/>
      <protection/>
    </xf>
    <xf numFmtId="3" fontId="7" fillId="0" borderId="41" xfId="56" applyNumberFormat="1" applyFont="1" applyBorder="1">
      <alignment/>
      <protection/>
    </xf>
    <xf numFmtId="0" fontId="8" fillId="0" borderId="42" xfId="56" applyFont="1" applyBorder="1">
      <alignment/>
      <protection/>
    </xf>
    <xf numFmtId="0" fontId="8" fillId="0" borderId="0" xfId="56" applyFont="1" applyAlignment="1">
      <alignment/>
      <protection/>
    </xf>
    <xf numFmtId="0" fontId="6" fillId="0" borderId="0" xfId="56" applyAlignment="1">
      <alignment/>
      <protection/>
    </xf>
    <xf numFmtId="0" fontId="8" fillId="0" borderId="37" xfId="56" applyFont="1" applyBorder="1">
      <alignment/>
      <protection/>
    </xf>
    <xf numFmtId="3" fontId="8" fillId="0" borderId="43" xfId="56" applyNumberFormat="1" applyFont="1" applyBorder="1">
      <alignment/>
      <protection/>
    </xf>
    <xf numFmtId="0" fontId="8" fillId="0" borderId="44" xfId="56" applyFont="1" applyBorder="1">
      <alignment/>
      <protection/>
    </xf>
    <xf numFmtId="3" fontId="8" fillId="0" borderId="26" xfId="56" applyNumberFormat="1" applyFont="1" applyBorder="1">
      <alignment/>
      <protection/>
    </xf>
    <xf numFmtId="0" fontId="8" fillId="0" borderId="39" xfId="56" applyFont="1" applyBorder="1">
      <alignment/>
      <protection/>
    </xf>
    <xf numFmtId="3" fontId="8" fillId="0" borderId="40" xfId="56" applyNumberFormat="1" applyFont="1" applyBorder="1">
      <alignment/>
      <protection/>
    </xf>
    <xf numFmtId="0" fontId="8" fillId="0" borderId="40" xfId="56" applyFont="1" applyBorder="1">
      <alignment/>
      <protection/>
    </xf>
    <xf numFmtId="3" fontId="8" fillId="0" borderId="41" xfId="56" applyNumberFormat="1" applyFont="1" applyBorder="1">
      <alignment/>
      <protection/>
    </xf>
    <xf numFmtId="3" fontId="8" fillId="0" borderId="0" xfId="56" applyNumberFormat="1" applyFont="1">
      <alignment/>
      <protection/>
    </xf>
    <xf numFmtId="49" fontId="3" fillId="0" borderId="3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45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1" fillId="0" borderId="48" xfId="0" applyFont="1" applyBorder="1" applyAlignment="1">
      <alignment horizontal="center" wrapText="1"/>
    </xf>
    <xf numFmtId="3" fontId="3" fillId="0" borderId="26" xfId="0" applyNumberFormat="1" applyFont="1" applyBorder="1" applyAlignment="1">
      <alignment/>
    </xf>
    <xf numFmtId="0" fontId="9" fillId="0" borderId="37" xfId="56" applyFont="1" applyBorder="1" applyAlignment="1">
      <alignment horizontal="center" vertical="center" wrapText="1" shrinkToFit="1"/>
      <protection/>
    </xf>
    <xf numFmtId="0" fontId="8" fillId="0" borderId="30" xfId="56" applyFont="1" applyBorder="1">
      <alignment/>
      <protection/>
    </xf>
    <xf numFmtId="3" fontId="8" fillId="0" borderId="18" xfId="56" applyNumberFormat="1" applyFont="1" applyBorder="1">
      <alignment/>
      <protection/>
    </xf>
    <xf numFmtId="0" fontId="8" fillId="0" borderId="18" xfId="56" applyFont="1" applyBorder="1">
      <alignment/>
      <protection/>
    </xf>
    <xf numFmtId="3" fontId="8" fillId="0" borderId="48" xfId="56" applyNumberFormat="1" applyFont="1" applyBorder="1">
      <alignment/>
      <protection/>
    </xf>
    <xf numFmtId="0" fontId="1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vertical="center"/>
    </xf>
    <xf numFmtId="3" fontId="2" fillId="0" borderId="49" xfId="0" applyNumberFormat="1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9" fontId="0" fillId="0" borderId="0" xfId="0" applyNumberFormat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33" borderId="50" xfId="0" applyFont="1" applyFill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8" fillId="0" borderId="17" xfId="56" applyFont="1" applyBorder="1">
      <alignment/>
      <protection/>
    </xf>
    <xf numFmtId="0" fontId="8" fillId="0" borderId="20" xfId="56" applyFont="1" applyBorder="1">
      <alignment/>
      <protection/>
    </xf>
    <xf numFmtId="3" fontId="8" fillId="0" borderId="53" xfId="56" applyNumberFormat="1" applyFont="1" applyBorder="1">
      <alignment/>
      <protection/>
    </xf>
    <xf numFmtId="0" fontId="8" fillId="0" borderId="34" xfId="56" applyFont="1" applyBorder="1">
      <alignment/>
      <protection/>
    </xf>
    <xf numFmtId="0" fontId="8" fillId="0" borderId="32" xfId="56" applyFont="1" applyBorder="1">
      <alignment/>
      <protection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3" fillId="0" borderId="54" xfId="0" applyFont="1" applyFill="1" applyBorder="1" applyAlignment="1">
      <alignment horizontal="left"/>
    </xf>
    <xf numFmtId="0" fontId="1" fillId="33" borderId="5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shrinkToFit="1"/>
    </xf>
    <xf numFmtId="0" fontId="3" fillId="0" borderId="41" xfId="0" applyFont="1" applyBorder="1" applyAlignment="1">
      <alignment shrinkToFit="1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8" xfId="0" applyFont="1" applyBorder="1" applyAlignment="1">
      <alignment shrinkToFit="1"/>
    </xf>
    <xf numFmtId="9" fontId="8" fillId="0" borderId="26" xfId="56" applyNumberFormat="1" applyFont="1" applyBorder="1">
      <alignment/>
      <protection/>
    </xf>
    <xf numFmtId="9" fontId="8" fillId="0" borderId="16" xfId="56" applyNumberFormat="1" applyFont="1" applyBorder="1">
      <alignment/>
      <protection/>
    </xf>
    <xf numFmtId="9" fontId="8" fillId="0" borderId="18" xfId="56" applyNumberFormat="1" applyFont="1" applyBorder="1">
      <alignment/>
      <protection/>
    </xf>
    <xf numFmtId="9" fontId="7" fillId="0" borderId="34" xfId="56" applyNumberFormat="1" applyFont="1" applyBorder="1">
      <alignment/>
      <protection/>
    </xf>
    <xf numFmtId="0" fontId="10" fillId="0" borderId="58" xfId="0" applyFont="1" applyBorder="1" applyAlignment="1">
      <alignment horizontal="right" vertic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 horizontal="center"/>
    </xf>
    <xf numFmtId="0" fontId="0" fillId="0" borderId="46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45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50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5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59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3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50" xfId="0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0" fontId="8" fillId="0" borderId="31" xfId="56" applyFont="1" applyBorder="1">
      <alignment/>
      <protection/>
    </xf>
    <xf numFmtId="3" fontId="8" fillId="0" borderId="49" xfId="56" applyNumberFormat="1" applyFont="1" applyBorder="1">
      <alignment/>
      <protection/>
    </xf>
    <xf numFmtId="0" fontId="8" fillId="0" borderId="49" xfId="56" applyFont="1" applyBorder="1">
      <alignment/>
      <protection/>
    </xf>
    <xf numFmtId="3" fontId="8" fillId="0" borderId="61" xfId="56" applyNumberFormat="1" applyFont="1" applyBorder="1">
      <alignment/>
      <protection/>
    </xf>
    <xf numFmtId="0" fontId="8" fillId="0" borderId="60" xfId="56" applyFont="1" applyBorder="1">
      <alignment/>
      <protection/>
    </xf>
    <xf numFmtId="0" fontId="9" fillId="0" borderId="44" xfId="56" applyFont="1" applyBorder="1" applyAlignment="1">
      <alignment horizontal="center" vertical="center" wrapText="1" shrinkToFit="1"/>
      <protection/>
    </xf>
    <xf numFmtId="9" fontId="8" fillId="0" borderId="17" xfId="56" applyNumberFormat="1" applyFont="1" applyBorder="1">
      <alignment/>
      <protection/>
    </xf>
    <xf numFmtId="9" fontId="7" fillId="0" borderId="35" xfId="56" applyNumberFormat="1" applyFont="1" applyBorder="1">
      <alignment/>
      <protection/>
    </xf>
    <xf numFmtId="3" fontId="8" fillId="0" borderId="46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0" fontId="8" fillId="0" borderId="63" xfId="0" applyFont="1" applyBorder="1" applyAlignment="1">
      <alignment/>
    </xf>
    <xf numFmtId="0" fontId="10" fillId="0" borderId="58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8" fillId="0" borderId="60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33" borderId="4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1" fillId="33" borderId="18" xfId="0" applyFont="1" applyFill="1" applyBorder="1" applyAlignment="1">
      <alignment/>
    </xf>
    <xf numFmtId="3" fontId="8" fillId="0" borderId="16" xfId="57" applyNumberFormat="1" applyFont="1" applyBorder="1">
      <alignment/>
      <protection/>
    </xf>
    <xf numFmtId="3" fontId="8" fillId="0" borderId="16" xfId="58" applyNumberFormat="1" applyFont="1" applyBorder="1">
      <alignment/>
      <protection/>
    </xf>
    <xf numFmtId="0" fontId="8" fillId="0" borderId="16" xfId="58" applyFont="1" applyBorder="1">
      <alignment/>
      <protection/>
    </xf>
    <xf numFmtId="0" fontId="8" fillId="0" borderId="18" xfId="58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/>
    </xf>
    <xf numFmtId="9" fontId="19" fillId="0" borderId="1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right" vertical="center"/>
    </xf>
    <xf numFmtId="0" fontId="19" fillId="34" borderId="34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3" fontId="18" fillId="0" borderId="34" xfId="0" applyNumberFormat="1" applyFont="1" applyBorder="1" applyAlignment="1">
      <alignment horizontal="right" vertical="center"/>
    </xf>
    <xf numFmtId="3" fontId="18" fillId="0" borderId="37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/>
    </xf>
    <xf numFmtId="9" fontId="12" fillId="0" borderId="0" xfId="0" applyNumberFormat="1" applyFont="1" applyBorder="1" applyAlignment="1">
      <alignment horizontal="right" vertical="center"/>
    </xf>
    <xf numFmtId="9" fontId="19" fillId="0" borderId="16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right" vertical="center"/>
    </xf>
    <xf numFmtId="9" fontId="19" fillId="0" borderId="37" xfId="0" applyNumberFormat="1" applyFont="1" applyBorder="1" applyAlignment="1">
      <alignment horizontal="right" vertical="center"/>
    </xf>
    <xf numFmtId="9" fontId="19" fillId="0" borderId="18" xfId="0" applyNumberFormat="1" applyFont="1" applyBorder="1" applyAlignment="1">
      <alignment horizontal="right" vertical="center"/>
    </xf>
    <xf numFmtId="3" fontId="19" fillId="0" borderId="49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9" fontId="19" fillId="0" borderId="18" xfId="0" applyNumberFormat="1" applyFont="1" applyBorder="1" applyAlignment="1">
      <alignment horizontal="right" vertical="center"/>
    </xf>
    <xf numFmtId="3" fontId="19" fillId="0" borderId="65" xfId="0" applyNumberFormat="1" applyFont="1" applyBorder="1" applyAlignment="1">
      <alignment horizontal="right" vertical="center"/>
    </xf>
    <xf numFmtId="9" fontId="19" fillId="0" borderId="65" xfId="0" applyNumberFormat="1" applyFont="1" applyBorder="1" applyAlignment="1">
      <alignment horizontal="right" vertical="center"/>
    </xf>
    <xf numFmtId="3" fontId="20" fillId="0" borderId="65" xfId="0" applyNumberFormat="1" applyFont="1" applyBorder="1" applyAlignment="1">
      <alignment horizontal="right" vertical="center"/>
    </xf>
    <xf numFmtId="3" fontId="19" fillId="0" borderId="37" xfId="0" applyNumberFormat="1" applyFont="1" applyBorder="1" applyAlignment="1">
      <alignment horizontal="right" vertical="center"/>
    </xf>
    <xf numFmtId="9" fontId="19" fillId="0" borderId="37" xfId="0" applyNumberFormat="1" applyFont="1" applyBorder="1" applyAlignment="1">
      <alignment horizontal="right" vertical="center"/>
    </xf>
    <xf numFmtId="9" fontId="20" fillId="0" borderId="65" xfId="0" applyNumberFormat="1" applyFont="1" applyBorder="1" applyAlignment="1">
      <alignment horizontal="right" vertical="center"/>
    </xf>
    <xf numFmtId="3" fontId="20" fillId="0" borderId="34" xfId="0" applyNumberFormat="1" applyFont="1" applyBorder="1" applyAlignment="1">
      <alignment horizontal="right" vertical="center"/>
    </xf>
    <xf numFmtId="9" fontId="19" fillId="0" borderId="34" xfId="0" applyNumberFormat="1" applyFont="1" applyBorder="1" applyAlignment="1">
      <alignment horizontal="right" vertical="center"/>
    </xf>
    <xf numFmtId="9" fontId="20" fillId="0" borderId="34" xfId="0" applyNumberFormat="1" applyFont="1" applyBorder="1" applyAlignment="1">
      <alignment horizontal="right" vertical="center"/>
    </xf>
    <xf numFmtId="0" fontId="8" fillId="0" borderId="0" xfId="56" applyFont="1" applyAlignment="1">
      <alignment horizontal="center"/>
      <protection/>
    </xf>
    <xf numFmtId="9" fontId="8" fillId="0" borderId="59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6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6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0" fontId="2" fillId="0" borderId="5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9" fontId="2" fillId="33" borderId="48" xfId="0" applyNumberFormat="1" applyFont="1" applyFill="1" applyBorder="1" applyAlignment="1">
      <alignment/>
    </xf>
    <xf numFmtId="9" fontId="7" fillId="33" borderId="23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35" borderId="57" xfId="56" applyFont="1" applyFill="1" applyBorder="1" applyAlignment="1">
      <alignment horizontal="center"/>
      <protection/>
    </xf>
    <xf numFmtId="0" fontId="7" fillId="35" borderId="68" xfId="56" applyFont="1" applyFill="1" applyBorder="1" applyAlignment="1">
      <alignment horizontal="center"/>
      <protection/>
    </xf>
    <xf numFmtId="0" fontId="7" fillId="35" borderId="53" xfId="56" applyFont="1" applyFill="1" applyBorder="1" applyAlignment="1">
      <alignment horizontal="center"/>
      <protection/>
    </xf>
    <xf numFmtId="0" fontId="7" fillId="35" borderId="50" xfId="56" applyFont="1" applyFill="1" applyBorder="1" applyAlignment="1">
      <alignment horizontal="center"/>
      <protection/>
    </xf>
    <xf numFmtId="0" fontId="7" fillId="35" borderId="64" xfId="56" applyFont="1" applyFill="1" applyBorder="1" applyAlignment="1">
      <alignment horizontal="center"/>
      <protection/>
    </xf>
    <xf numFmtId="0" fontId="7" fillId="35" borderId="24" xfId="56" applyFont="1" applyFill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11" fillId="0" borderId="49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2.I .lévi beszámoló Marika" xfId="56"/>
    <cellStyle name="Normál_2002.I .lévi beszámoló Marika 3" xfId="57"/>
    <cellStyle name="Normál_2002.I .lévi beszámoló Marika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I32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6.625" style="30" customWidth="1"/>
    <col min="2" max="2" width="41.125" style="0" customWidth="1"/>
    <col min="3" max="3" width="13.875" style="0" customWidth="1"/>
    <col min="4" max="4" width="13.625" style="0" customWidth="1"/>
    <col min="5" max="5" width="8.875" style="0" customWidth="1"/>
    <col min="6" max="6" width="9.625" style="0" bestFit="1" customWidth="1"/>
  </cols>
  <sheetData>
    <row r="1" spans="1:5" ht="15.75">
      <c r="A1" s="273" t="s">
        <v>191</v>
      </c>
      <c r="B1" s="273"/>
      <c r="C1" s="273"/>
      <c r="D1" s="273"/>
      <c r="E1" s="273"/>
    </row>
    <row r="2" spans="4:5" ht="16.5" thickBot="1">
      <c r="D2" s="103"/>
      <c r="E2" s="103" t="s">
        <v>122</v>
      </c>
    </row>
    <row r="3" spans="1:9" ht="15.75">
      <c r="A3" s="26"/>
      <c r="B3" s="5" t="s">
        <v>1</v>
      </c>
      <c r="C3" s="19" t="s">
        <v>188</v>
      </c>
      <c r="D3" s="19" t="s">
        <v>192</v>
      </c>
      <c r="E3" s="6" t="s">
        <v>148</v>
      </c>
      <c r="I3" s="197"/>
    </row>
    <row r="4" spans="1:9" ht="27" thickBot="1">
      <c r="A4" s="27"/>
      <c r="B4" s="12"/>
      <c r="C4" s="80" t="s">
        <v>147</v>
      </c>
      <c r="D4" s="80" t="s">
        <v>147</v>
      </c>
      <c r="E4" s="11" t="s">
        <v>11</v>
      </c>
      <c r="I4" s="198"/>
    </row>
    <row r="5" spans="1:6" ht="15.75">
      <c r="A5" s="22" t="s">
        <v>2</v>
      </c>
      <c r="B5" s="199" t="s">
        <v>43</v>
      </c>
      <c r="C5" s="7">
        <f>SUM(C6)</f>
        <v>27028</v>
      </c>
      <c r="D5" s="20">
        <f>D6</f>
        <v>37955</v>
      </c>
      <c r="E5" s="8">
        <f>D5/C5</f>
        <v>1.4042844457599526</v>
      </c>
      <c r="F5" s="100"/>
    </row>
    <row r="6" spans="1:6" ht="15.75">
      <c r="A6" s="22" t="s">
        <v>45</v>
      </c>
      <c r="B6" s="199" t="s">
        <v>25</v>
      </c>
      <c r="C6" s="20">
        <f>SUM(C7:C11)</f>
        <v>27028</v>
      </c>
      <c r="D6" s="20">
        <f>D7</f>
        <v>37955</v>
      </c>
      <c r="E6" s="8">
        <f>D6/C6</f>
        <v>1.4042844457599526</v>
      </c>
      <c r="F6" s="100"/>
    </row>
    <row r="7" spans="1:6" ht="15.75">
      <c r="A7" s="22"/>
      <c r="B7" s="200" t="s">
        <v>87</v>
      </c>
      <c r="C7" s="81">
        <f>'önk.'!G13+ÁMK!G13</f>
        <v>27028</v>
      </c>
      <c r="D7" s="81">
        <f>'önk.'!H13+ÁMK!H13</f>
        <v>37955</v>
      </c>
      <c r="E7" s="8">
        <f>D7/C7</f>
        <v>1.4042844457599526</v>
      </c>
      <c r="F7" s="101"/>
    </row>
    <row r="8" spans="1:6" ht="15.75">
      <c r="A8" s="22"/>
      <c r="B8" s="200" t="s">
        <v>101</v>
      </c>
      <c r="C8" s="21"/>
      <c r="D8" s="81"/>
      <c r="E8" s="8"/>
      <c r="F8" s="102"/>
    </row>
    <row r="9" spans="1:6" ht="15.75">
      <c r="A9" s="22"/>
      <c r="B9" s="200" t="s">
        <v>121</v>
      </c>
      <c r="C9" s="21"/>
      <c r="D9" s="81"/>
      <c r="E9" s="8"/>
      <c r="F9" s="102"/>
    </row>
    <row r="10" spans="1:6" ht="15.75">
      <c r="A10" s="22"/>
      <c r="B10" s="200" t="s">
        <v>85</v>
      </c>
      <c r="C10" s="21"/>
      <c r="D10" s="81"/>
      <c r="E10" s="8"/>
      <c r="F10" s="102"/>
    </row>
    <row r="11" spans="1:6" ht="15.75">
      <c r="A11" s="22"/>
      <c r="B11" s="200" t="s">
        <v>73</v>
      </c>
      <c r="C11" s="21"/>
      <c r="D11" s="81"/>
      <c r="E11" s="8"/>
      <c r="F11" s="102"/>
    </row>
    <row r="12" spans="1:6" ht="15.75">
      <c r="A12" s="22" t="s">
        <v>3</v>
      </c>
      <c r="B12" s="201" t="s">
        <v>19</v>
      </c>
      <c r="C12" s="7">
        <f>C14+C16</f>
        <v>17975</v>
      </c>
      <c r="D12" s="20">
        <f>D13</f>
        <v>15071</v>
      </c>
      <c r="E12" s="8">
        <f>D12/C12</f>
        <v>0.838442280945758</v>
      </c>
      <c r="F12" s="100"/>
    </row>
    <row r="13" spans="1:6" s="23" customFormat="1" ht="15.75">
      <c r="A13" s="24" t="s">
        <v>16</v>
      </c>
      <c r="B13" s="200" t="s">
        <v>23</v>
      </c>
      <c r="C13" s="21">
        <f>C14+C16</f>
        <v>17975</v>
      </c>
      <c r="D13" s="21">
        <f>D14+D16</f>
        <v>15071</v>
      </c>
      <c r="E13" s="8">
        <f>D13/C13</f>
        <v>0.838442280945758</v>
      </c>
      <c r="F13" s="102"/>
    </row>
    <row r="14" spans="1:6" s="23" customFormat="1" ht="15.75">
      <c r="A14" s="24" t="s">
        <v>46</v>
      </c>
      <c r="B14" s="200" t="s">
        <v>47</v>
      </c>
      <c r="C14" s="21">
        <f>ÁMK!G22</f>
        <v>15475</v>
      </c>
      <c r="D14" s="21">
        <f>'önk.'!H22+ÁMK!H22</f>
        <v>15053</v>
      </c>
      <c r="E14" s="8"/>
      <c r="F14" s="102"/>
    </row>
    <row r="15" spans="1:6" s="23" customFormat="1" ht="15.75">
      <c r="A15" s="24" t="s">
        <v>48</v>
      </c>
      <c r="B15" s="200" t="s">
        <v>49</v>
      </c>
      <c r="C15" s="21"/>
      <c r="D15" s="21"/>
      <c r="E15" s="8"/>
      <c r="F15" s="102"/>
    </row>
    <row r="16" spans="1:6" s="23" customFormat="1" ht="15.75">
      <c r="A16" s="24" t="s">
        <v>50</v>
      </c>
      <c r="B16" s="200" t="s">
        <v>51</v>
      </c>
      <c r="C16" s="21">
        <f>'önk.'!G23</f>
        <v>2500</v>
      </c>
      <c r="D16" s="21">
        <f>'önk.'!H23</f>
        <v>18</v>
      </c>
      <c r="E16" s="8">
        <f>D16/C16</f>
        <v>0.0072</v>
      </c>
      <c r="F16" s="102"/>
    </row>
    <row r="17" spans="1:6" s="23" customFormat="1" ht="15.75">
      <c r="A17" s="24" t="s">
        <v>133</v>
      </c>
      <c r="B17" s="200" t="s">
        <v>52</v>
      </c>
      <c r="C17" s="21"/>
      <c r="D17" s="21"/>
      <c r="E17" s="8"/>
      <c r="F17" s="102"/>
    </row>
    <row r="18" spans="1:6" s="23" customFormat="1" ht="15.75">
      <c r="A18" s="24" t="s">
        <v>65</v>
      </c>
      <c r="B18" s="200" t="s">
        <v>74</v>
      </c>
      <c r="C18" s="21"/>
      <c r="D18" s="21">
        <f>SUM(C18:C18)</f>
        <v>0</v>
      </c>
      <c r="E18" s="8"/>
      <c r="F18" s="102"/>
    </row>
    <row r="19" spans="1:6" ht="15.75">
      <c r="A19" s="22" t="s">
        <v>4</v>
      </c>
      <c r="B19" s="201" t="s">
        <v>54</v>
      </c>
      <c r="C19" s="7">
        <f>SUM(C20:C21)</f>
        <v>8492</v>
      </c>
      <c r="D19" s="20">
        <f>D20</f>
        <v>9647</v>
      </c>
      <c r="E19" s="8">
        <f>D19/C19</f>
        <v>1.1360103626943006</v>
      </c>
      <c r="F19" s="100"/>
    </row>
    <row r="20" spans="1:6" ht="15.75">
      <c r="A20" s="24" t="s">
        <v>21</v>
      </c>
      <c r="B20" s="200" t="s">
        <v>55</v>
      </c>
      <c r="C20" s="21">
        <v>8492</v>
      </c>
      <c r="D20" s="21">
        <f>'önk.'!H19</f>
        <v>9647</v>
      </c>
      <c r="E20" s="8">
        <f>D20/C20</f>
        <v>1.1360103626943006</v>
      </c>
      <c r="F20" s="102"/>
    </row>
    <row r="21" spans="1:6" ht="15.75">
      <c r="A21" s="24" t="s">
        <v>53</v>
      </c>
      <c r="B21" s="200" t="s">
        <v>56</v>
      </c>
      <c r="C21" s="21"/>
      <c r="D21" s="21"/>
      <c r="E21" s="8"/>
      <c r="F21" s="102"/>
    </row>
    <row r="22" spans="1:6" ht="15.75">
      <c r="A22" s="22" t="s">
        <v>5</v>
      </c>
      <c r="B22" s="201" t="s">
        <v>57</v>
      </c>
      <c r="C22" s="7">
        <f>SUM(C23:C24)</f>
        <v>0</v>
      </c>
      <c r="D22" s="20">
        <f>SUM(C22:C22)</f>
        <v>0</v>
      </c>
      <c r="E22" s="8"/>
      <c r="F22" s="100"/>
    </row>
    <row r="23" spans="1:6" ht="15.75">
      <c r="A23" s="24" t="s">
        <v>75</v>
      </c>
      <c r="B23" s="200" t="s">
        <v>58</v>
      </c>
      <c r="C23" s="21"/>
      <c r="D23" s="21"/>
      <c r="E23" s="8"/>
      <c r="F23" s="102"/>
    </row>
    <row r="24" spans="1:6" ht="15.75">
      <c r="A24" s="24" t="s">
        <v>20</v>
      </c>
      <c r="B24" s="200" t="s">
        <v>59</v>
      </c>
      <c r="C24" s="21"/>
      <c r="D24" s="21"/>
      <c r="E24" s="8"/>
      <c r="F24" s="102"/>
    </row>
    <row r="25" spans="1:6" ht="15.75">
      <c r="A25" s="22" t="s">
        <v>7</v>
      </c>
      <c r="B25" s="201" t="s">
        <v>60</v>
      </c>
      <c r="C25" s="7"/>
      <c r="D25" s="20"/>
      <c r="E25" s="8"/>
      <c r="F25" s="100"/>
    </row>
    <row r="26" spans="1:6" ht="15.75">
      <c r="A26" s="22" t="s">
        <v>17</v>
      </c>
      <c r="B26" s="201" t="s">
        <v>61</v>
      </c>
      <c r="C26" s="7"/>
      <c r="D26" s="20">
        <f>SUM(C26:C26)</f>
        <v>0</v>
      </c>
      <c r="E26" s="8"/>
      <c r="F26" s="100"/>
    </row>
    <row r="27" spans="1:6" ht="15.75">
      <c r="A27" s="24" t="s">
        <v>76</v>
      </c>
      <c r="B27" s="200" t="s">
        <v>62</v>
      </c>
      <c r="C27" s="21"/>
      <c r="D27" s="21"/>
      <c r="E27" s="8"/>
      <c r="F27" s="102"/>
    </row>
    <row r="28" spans="1:6" ht="15.75">
      <c r="A28" s="75" t="s">
        <v>77</v>
      </c>
      <c r="B28" s="202" t="s">
        <v>63</v>
      </c>
      <c r="C28" s="25"/>
      <c r="D28" s="25"/>
      <c r="E28" s="8"/>
      <c r="F28" s="102"/>
    </row>
    <row r="29" spans="1:6" ht="15.75">
      <c r="A29" s="28" t="s">
        <v>9</v>
      </c>
      <c r="B29" s="203" t="s">
        <v>64</v>
      </c>
      <c r="C29" s="107">
        <f>C30</f>
        <v>33971</v>
      </c>
      <c r="D29" s="195">
        <f>D30</f>
        <v>35669</v>
      </c>
      <c r="E29" s="8">
        <f>D29/C29</f>
        <v>1.0499838097200553</v>
      </c>
      <c r="F29" s="102"/>
    </row>
    <row r="30" spans="1:6" ht="15.75">
      <c r="A30" s="75" t="s">
        <v>81</v>
      </c>
      <c r="B30" s="202" t="s">
        <v>80</v>
      </c>
      <c r="C30" s="25">
        <f>'önk.'!G17</f>
        <v>33971</v>
      </c>
      <c r="D30" s="25">
        <f>'önk.'!H17</f>
        <v>35669</v>
      </c>
      <c r="E30" s="8">
        <f>D30/C30</f>
        <v>1.0499838097200553</v>
      </c>
      <c r="F30" s="102"/>
    </row>
    <row r="31" spans="1:6" ht="16.5" thickBot="1">
      <c r="A31" s="29"/>
      <c r="B31" s="204" t="s">
        <v>13</v>
      </c>
      <c r="C31" s="9">
        <f>C5+C12+C19+C22+C25+C26+C29</f>
        <v>87466</v>
      </c>
      <c r="D31" s="196">
        <f>D5+D12+D19+D29</f>
        <v>98342</v>
      </c>
      <c r="E31" s="271">
        <f>D31/C31</f>
        <v>1.1243454599501521</v>
      </c>
      <c r="F31" s="102"/>
    </row>
    <row r="32" ht="15.75">
      <c r="B32" s="23"/>
    </row>
  </sheetData>
  <sheetProtection/>
  <mergeCells count="1">
    <mergeCell ref="A1:E1"/>
  </mergeCells>
  <printOptions horizontalCentered="1"/>
  <pageMargins left="0.2755905511811024" right="0.2755905511811024" top="0.9448818897637796" bottom="0.6692913385826772" header="0.31496062992125984" footer="0.5118110236220472"/>
  <pageSetup horizontalDpi="120" verticalDpi="120" orientation="portrait" paperSize="9" r:id="rId1"/>
  <headerFooter>
    <oddHeader>&amp;RKétpó Községi Önkormányzat 2016. évi költségvetéséről szóló 3
/2016.(III.04
.)  rendelet 1. sz. melléklete &amp;P/&amp;N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2:E22"/>
  <sheetViews>
    <sheetView view="pageLayout" workbookViewId="0" topLeftCell="A1">
      <selection activeCell="D17" sqref="D17"/>
    </sheetView>
  </sheetViews>
  <sheetFormatPr defaultColWidth="9.00390625" defaultRowHeight="12.75"/>
  <cols>
    <col min="2" max="2" width="40.75390625" style="0" customWidth="1"/>
    <col min="3" max="3" width="13.625" style="76" customWidth="1"/>
    <col min="4" max="4" width="12.875" style="18" customWidth="1"/>
    <col min="5" max="5" width="9.00390625" style="18" customWidth="1"/>
  </cols>
  <sheetData>
    <row r="2" spans="2:5" ht="15.75" customHeight="1">
      <c r="B2" s="274" t="s">
        <v>193</v>
      </c>
      <c r="C2" s="274"/>
      <c r="D2" s="274"/>
      <c r="E2" s="274"/>
    </row>
    <row r="3" spans="4:5" ht="16.5" thickBot="1">
      <c r="D3" s="104"/>
      <c r="E3" s="104" t="s">
        <v>122</v>
      </c>
    </row>
    <row r="4" spans="1:5" ht="15.75">
      <c r="A4" s="1" t="s">
        <v>0</v>
      </c>
      <c r="B4" s="2" t="s">
        <v>1</v>
      </c>
      <c r="C4" s="114">
        <v>2015</v>
      </c>
      <c r="D4" s="114" t="s">
        <v>194</v>
      </c>
      <c r="E4" s="121" t="s">
        <v>148</v>
      </c>
    </row>
    <row r="5" spans="1:5" ht="32.25" thickBot="1">
      <c r="A5" s="3"/>
      <c r="B5" s="10"/>
      <c r="C5" s="115" t="s">
        <v>147</v>
      </c>
      <c r="D5" s="192" t="s">
        <v>147</v>
      </c>
      <c r="E5" s="122" t="s">
        <v>11</v>
      </c>
    </row>
    <row r="6" spans="1:5" ht="15.75">
      <c r="A6" s="132" t="s">
        <v>123</v>
      </c>
      <c r="B6" s="126" t="s">
        <v>30</v>
      </c>
      <c r="C6" s="185">
        <f>'önk.'!G30+ÁMK!G27</f>
        <v>33342</v>
      </c>
      <c r="D6" s="14">
        <f>'önk.'!H30+ÁMK!H27</f>
        <v>31299</v>
      </c>
      <c r="E6" s="258">
        <f>D6/C6</f>
        <v>0.938725931257873</v>
      </c>
    </row>
    <row r="7" spans="1:5" ht="15.75">
      <c r="A7" s="130" t="s">
        <v>124</v>
      </c>
      <c r="B7" s="127" t="s">
        <v>31</v>
      </c>
      <c r="C7" s="186">
        <f>'önk.'!G31+ÁMK!G28</f>
        <v>8306</v>
      </c>
      <c r="D7" s="14">
        <f>'önk.'!H31+ÁMK!H28</f>
        <v>8286</v>
      </c>
      <c r="E7" s="258">
        <f>D7/C7</f>
        <v>0.9975921020948711</v>
      </c>
    </row>
    <row r="8" spans="1:5" ht="15.75">
      <c r="A8" s="130" t="s">
        <v>125</v>
      </c>
      <c r="B8" s="128" t="s">
        <v>22</v>
      </c>
      <c r="C8" s="186">
        <f>'önk.'!G32+ÁMK!G29</f>
        <v>36113</v>
      </c>
      <c r="D8" s="14">
        <f>'önk.'!H32+ÁMK!H29</f>
        <v>38336</v>
      </c>
      <c r="E8" s="258">
        <f>D8/C8</f>
        <v>1.0615567801068868</v>
      </c>
    </row>
    <row r="9" spans="1:5" ht="15.75">
      <c r="A9" s="130" t="s">
        <v>126</v>
      </c>
      <c r="B9" s="128" t="s">
        <v>78</v>
      </c>
      <c r="C9" s="186">
        <f>'önk.'!G35</f>
        <v>6211</v>
      </c>
      <c r="D9" s="14">
        <f>'önk.'!H35</f>
        <v>8061</v>
      </c>
      <c r="E9" s="258">
        <f>D9/C9</f>
        <v>1.297858637900499</v>
      </c>
    </row>
    <row r="10" spans="1:5" ht="15.75">
      <c r="A10" s="132" t="s">
        <v>129</v>
      </c>
      <c r="B10" s="128" t="s">
        <v>79</v>
      </c>
      <c r="C10" s="187"/>
      <c r="D10" s="14"/>
      <c r="E10" s="258"/>
    </row>
    <row r="11" spans="1:5" ht="15.75">
      <c r="A11" s="133" t="s">
        <v>130</v>
      </c>
      <c r="B11" s="129" t="s">
        <v>88</v>
      </c>
      <c r="C11" s="188">
        <f>'önk.'!G34</f>
        <v>3394</v>
      </c>
      <c r="D11" s="14">
        <f>'önk.'!H34</f>
        <v>3260</v>
      </c>
      <c r="E11" s="258"/>
    </row>
    <row r="12" spans="1:5" ht="16.5" thickBot="1">
      <c r="A12" s="135" t="s">
        <v>131</v>
      </c>
      <c r="B12" s="136" t="s">
        <v>132</v>
      </c>
      <c r="C12" s="77"/>
      <c r="D12" s="14"/>
      <c r="E12" s="258"/>
    </row>
    <row r="13" spans="1:5" ht="16.5" thickBot="1">
      <c r="A13" s="13" t="s">
        <v>2</v>
      </c>
      <c r="B13" s="4" t="s">
        <v>6</v>
      </c>
      <c r="C13" s="15">
        <f>SUM(C6:C12)</f>
        <v>87366</v>
      </c>
      <c r="D13" s="16">
        <f>D6+D7+D8+D9+D11</f>
        <v>89242</v>
      </c>
      <c r="E13" s="258">
        <f>D13/C13</f>
        <v>1.0214728841883571</v>
      </c>
    </row>
    <row r="14" spans="1:5" ht="15.75">
      <c r="A14" s="132" t="s">
        <v>123</v>
      </c>
      <c r="B14" s="110" t="s">
        <v>8</v>
      </c>
      <c r="C14" s="189"/>
      <c r="D14" s="32">
        <f>SUM(C14:C14)</f>
        <v>0</v>
      </c>
      <c r="E14" s="258"/>
    </row>
    <row r="15" spans="1:5" ht="16.5" thickBot="1">
      <c r="A15" s="131" t="s">
        <v>124</v>
      </c>
      <c r="B15" s="110" t="s">
        <v>33</v>
      </c>
      <c r="C15" s="77">
        <f>'önk.'!G38</f>
        <v>0</v>
      </c>
      <c r="D15" s="32">
        <v>9000</v>
      </c>
      <c r="E15" s="258"/>
    </row>
    <row r="16" spans="1:5" ht="16.5" thickBot="1">
      <c r="A16" s="13" t="s">
        <v>3</v>
      </c>
      <c r="B16" s="193" t="s">
        <v>14</v>
      </c>
      <c r="C16" s="15">
        <f>SUM(C15)</f>
        <v>0</v>
      </c>
      <c r="D16" s="16">
        <v>9000</v>
      </c>
      <c r="E16" s="258"/>
    </row>
    <row r="17" spans="1:5" ht="15.75">
      <c r="A17" s="130" t="s">
        <v>123</v>
      </c>
      <c r="B17" s="111" t="s">
        <v>66</v>
      </c>
      <c r="C17" s="186">
        <f>'önk.'!G42</f>
        <v>100</v>
      </c>
      <c r="D17" s="14">
        <v>100</v>
      </c>
      <c r="E17" s="258"/>
    </row>
    <row r="18" spans="1:5" ht="16.5" thickBot="1">
      <c r="A18" s="131" t="s">
        <v>124</v>
      </c>
      <c r="B18" s="112" t="s">
        <v>44</v>
      </c>
      <c r="C18" s="190"/>
      <c r="D18" s="14">
        <f>SUM(C18:C18)</f>
        <v>0</v>
      </c>
      <c r="E18" s="258"/>
    </row>
    <row r="19" spans="1:5" ht="16.5" thickBot="1">
      <c r="A19" s="13" t="s">
        <v>4</v>
      </c>
      <c r="B19" s="4" t="s">
        <v>15</v>
      </c>
      <c r="C19" s="15">
        <f>SUM(C17:C18)</f>
        <v>100</v>
      </c>
      <c r="D19" s="15">
        <v>100</v>
      </c>
      <c r="E19" s="258"/>
    </row>
    <row r="20" spans="1:5" ht="16.5" thickBot="1">
      <c r="A20" s="134" t="s">
        <v>123</v>
      </c>
      <c r="B20" s="125" t="s">
        <v>38</v>
      </c>
      <c r="C20" s="78">
        <v>0</v>
      </c>
      <c r="D20" s="194">
        <f>SUM(C20:C20)</f>
        <v>0</v>
      </c>
      <c r="E20" s="258"/>
    </row>
    <row r="21" spans="1:5" ht="16.5" thickBot="1">
      <c r="A21" s="130" t="s">
        <v>124</v>
      </c>
      <c r="B21" s="123" t="s">
        <v>67</v>
      </c>
      <c r="C21" s="79"/>
      <c r="D21" s="194"/>
      <c r="E21" s="258"/>
    </row>
    <row r="22" spans="1:5" ht="16.5" thickBot="1">
      <c r="A22" s="124"/>
      <c r="B22" s="113" t="s">
        <v>10</v>
      </c>
      <c r="C22" s="17">
        <f>C19+C16+C13+C20+C21</f>
        <v>87466</v>
      </c>
      <c r="D22" s="17">
        <f>D13+D16+D19</f>
        <v>98342</v>
      </c>
      <c r="E22" s="272">
        <f>D22/C22</f>
        <v>1.1243454599501521</v>
      </c>
    </row>
  </sheetData>
  <sheetProtection/>
  <mergeCells count="1">
    <mergeCell ref="B2:E2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portrait" paperSize="9" r:id="rId1"/>
  <headerFooter alignWithMargins="0">
    <oddHeader>&amp;C
&amp;RKétpó Községi Önkormányzat 2016. évi költségvetéséről szóló 3/2016.(III. 04
.) rendelet 2. sz. melléklete &amp;P/&amp;N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2:L30"/>
  <sheetViews>
    <sheetView view="pageLayout" zoomScaleNormal="75" workbookViewId="0" topLeftCell="A1">
      <selection activeCell="F23" sqref="F23"/>
    </sheetView>
  </sheetViews>
  <sheetFormatPr defaultColWidth="9.00390625" defaultRowHeight="12.75"/>
  <cols>
    <col min="1" max="1" width="36.875" style="35" bestFit="1" customWidth="1"/>
    <col min="2" max="4" width="11.75390625" style="35" customWidth="1"/>
    <col min="5" max="5" width="32.375" style="35" customWidth="1"/>
    <col min="6" max="7" width="11.75390625" style="74" customWidth="1"/>
    <col min="8" max="8" width="11.75390625" style="35" customWidth="1"/>
    <col min="9" max="12" width="9.125" style="35" customWidth="1"/>
    <col min="13" max="16384" width="9.125" style="36" customWidth="1"/>
  </cols>
  <sheetData>
    <row r="2" spans="1:8" ht="16.5">
      <c r="A2" s="281" t="s">
        <v>180</v>
      </c>
      <c r="B2" s="281"/>
      <c r="C2" s="281"/>
      <c r="D2" s="281"/>
      <c r="E2" s="281"/>
      <c r="F2" s="281"/>
      <c r="G2" s="281"/>
      <c r="H2" s="281"/>
    </row>
    <row r="3" ht="16.5" thickBot="1">
      <c r="H3" s="257" t="s">
        <v>122</v>
      </c>
    </row>
    <row r="4" spans="1:8" ht="15.75">
      <c r="A4" s="33" t="s">
        <v>24</v>
      </c>
      <c r="B4" s="47"/>
      <c r="C4" s="48"/>
      <c r="D4" s="48"/>
      <c r="E4" s="34" t="s">
        <v>37</v>
      </c>
      <c r="F4" s="49"/>
      <c r="G4" s="49"/>
      <c r="H4" s="181"/>
    </row>
    <row r="5" spans="1:8" ht="16.5" thickBot="1">
      <c r="A5" s="275" t="s">
        <v>40</v>
      </c>
      <c r="B5" s="276"/>
      <c r="C5" s="276"/>
      <c r="D5" s="276"/>
      <c r="E5" s="276"/>
      <c r="F5" s="276"/>
      <c r="G5" s="276"/>
      <c r="H5" s="277"/>
    </row>
    <row r="6" spans="1:12" s="38" customFormat="1" ht="63">
      <c r="A6" s="50"/>
      <c r="B6" s="82" t="s">
        <v>187</v>
      </c>
      <c r="C6" s="82" t="s">
        <v>189</v>
      </c>
      <c r="D6" s="82" t="s">
        <v>149</v>
      </c>
      <c r="E6" s="51"/>
      <c r="F6" s="82" t="s">
        <v>195</v>
      </c>
      <c r="G6" s="82" t="s">
        <v>189</v>
      </c>
      <c r="H6" s="182" t="s">
        <v>149</v>
      </c>
      <c r="I6" s="37"/>
      <c r="J6" s="37"/>
      <c r="K6" s="37"/>
      <c r="L6" s="37"/>
    </row>
    <row r="7" spans="1:8" ht="15.75">
      <c r="A7" s="52"/>
      <c r="B7" s="42"/>
      <c r="C7" s="42"/>
      <c r="D7" s="42"/>
      <c r="E7" s="53"/>
      <c r="F7" s="42"/>
      <c r="G7" s="53"/>
      <c r="H7" s="54"/>
    </row>
    <row r="8" spans="1:8" ht="15.75">
      <c r="A8" s="43" t="s">
        <v>25</v>
      </c>
      <c r="B8" s="205">
        <v>27028</v>
      </c>
      <c r="C8" s="42">
        <f>'2016.évi bevételek'!D5</f>
        <v>37955</v>
      </c>
      <c r="D8" s="137">
        <f>C8/B8</f>
        <v>1.4042844457599526</v>
      </c>
      <c r="E8" s="55" t="s">
        <v>30</v>
      </c>
      <c r="F8" s="46">
        <v>33342</v>
      </c>
      <c r="G8" s="46">
        <f>'2016.évi kiadások'!D6</f>
        <v>31299</v>
      </c>
      <c r="H8" s="183">
        <f aca="true" t="shared" si="0" ref="H8:H13">G8/F8</f>
        <v>0.938725931257873</v>
      </c>
    </row>
    <row r="9" spans="1:8" ht="15.75">
      <c r="A9" s="43"/>
      <c r="B9" s="205"/>
      <c r="C9" s="42"/>
      <c r="D9" s="137"/>
      <c r="E9" s="55" t="s">
        <v>31</v>
      </c>
      <c r="F9" s="46">
        <v>8306</v>
      </c>
      <c r="G9" s="46">
        <f>'2016.évi kiadások'!D7</f>
        <v>8286</v>
      </c>
      <c r="H9" s="183">
        <f t="shared" si="0"/>
        <v>0.9975921020948711</v>
      </c>
    </row>
    <row r="10" spans="1:8" ht="15.75" customHeight="1">
      <c r="A10" s="41" t="s">
        <v>36</v>
      </c>
      <c r="B10" s="205"/>
      <c r="C10" s="42"/>
      <c r="D10" s="137"/>
      <c r="E10" s="55" t="s">
        <v>18</v>
      </c>
      <c r="F10" s="46">
        <v>36113</v>
      </c>
      <c r="G10" s="46">
        <f>'2016.évi kiadások'!D8</f>
        <v>38336</v>
      </c>
      <c r="H10" s="183">
        <f t="shared" si="0"/>
        <v>1.0615567801068868</v>
      </c>
    </row>
    <row r="11" spans="1:8" ht="15.75">
      <c r="A11" s="41" t="s">
        <v>19</v>
      </c>
      <c r="B11" s="205">
        <v>17975</v>
      </c>
      <c r="C11" s="42">
        <f>'2016.évi bevételek'!D12</f>
        <v>15071</v>
      </c>
      <c r="D11" s="137">
        <f>C11/B11</f>
        <v>0.838442280945758</v>
      </c>
      <c r="E11" s="55" t="s">
        <v>84</v>
      </c>
      <c r="F11" s="46">
        <v>6211</v>
      </c>
      <c r="G11" s="46">
        <f>'2016.évi kiadások'!D9</f>
        <v>8061</v>
      </c>
      <c r="H11" s="183">
        <f t="shared" si="0"/>
        <v>1.297858637900499</v>
      </c>
    </row>
    <row r="12" spans="1:8" ht="15.75">
      <c r="A12" s="43" t="s">
        <v>68</v>
      </c>
      <c r="B12" s="205">
        <v>8492</v>
      </c>
      <c r="C12" s="42">
        <f>'2016.évi bevételek'!D19</f>
        <v>9647</v>
      </c>
      <c r="D12" s="137">
        <f>C12/B12</f>
        <v>1.1360103626943006</v>
      </c>
      <c r="E12" s="53" t="s">
        <v>72</v>
      </c>
      <c r="F12" s="206">
        <v>100</v>
      </c>
      <c r="G12" s="42">
        <f>'2016.évi kiadások'!D17</f>
        <v>100</v>
      </c>
      <c r="H12" s="183">
        <f t="shared" si="0"/>
        <v>1</v>
      </c>
    </row>
    <row r="13" spans="1:8" ht="15.75">
      <c r="A13" s="43" t="s">
        <v>70</v>
      </c>
      <c r="B13" s="205"/>
      <c r="C13" s="42"/>
      <c r="D13" s="138"/>
      <c r="E13" s="53" t="s">
        <v>88</v>
      </c>
      <c r="F13" s="206">
        <v>3394</v>
      </c>
      <c r="G13" s="42">
        <f>'2016.évi kiadások'!D11</f>
        <v>3260</v>
      </c>
      <c r="H13" s="183">
        <f t="shared" si="0"/>
        <v>0.9605185621685327</v>
      </c>
    </row>
    <row r="14" spans="1:8" ht="15.75">
      <c r="A14" s="43" t="s">
        <v>26</v>
      </c>
      <c r="B14" s="205"/>
      <c r="C14" s="42"/>
      <c r="D14" s="138"/>
      <c r="E14" s="53" t="s">
        <v>186</v>
      </c>
      <c r="F14" s="206"/>
      <c r="G14" s="53"/>
      <c r="H14" s="54"/>
    </row>
    <row r="15" spans="1:8" ht="15.75">
      <c r="A15" s="43" t="s">
        <v>69</v>
      </c>
      <c r="B15" s="205">
        <v>33971</v>
      </c>
      <c r="C15" s="42">
        <f>'2016.évi bevételek'!D30</f>
        <v>35669</v>
      </c>
      <c r="D15" s="137">
        <f>C15/B15</f>
        <v>1.0499838097200553</v>
      </c>
      <c r="E15" s="53"/>
      <c r="F15" s="207"/>
      <c r="G15" s="53"/>
      <c r="H15" s="116"/>
    </row>
    <row r="16" spans="1:8" ht="16.5" thickBot="1">
      <c r="A16" s="83" t="s">
        <v>127</v>
      </c>
      <c r="B16" s="84"/>
      <c r="C16" s="84"/>
      <c r="D16" s="139"/>
      <c r="E16" s="85" t="s">
        <v>128</v>
      </c>
      <c r="F16" s="208"/>
      <c r="G16" s="85"/>
      <c r="H16" s="117"/>
    </row>
    <row r="17" spans="1:8" ht="16.5" thickBot="1">
      <c r="A17" s="39" t="s">
        <v>27</v>
      </c>
      <c r="B17" s="44">
        <f>SUM(B8:B15)</f>
        <v>87466</v>
      </c>
      <c r="C17" s="44">
        <f>SUM(C8:C15)</f>
        <v>98342</v>
      </c>
      <c r="D17" s="140">
        <f>C17/B17</f>
        <v>1.1243454599501521</v>
      </c>
      <c r="E17" s="57" t="s">
        <v>32</v>
      </c>
      <c r="F17" s="58">
        <f>SUM(F8:F15)</f>
        <v>87466</v>
      </c>
      <c r="G17" s="45">
        <f>SUM(G7:G15)</f>
        <v>89342</v>
      </c>
      <c r="H17" s="184">
        <f>G17/F17</f>
        <v>1.0214483342098644</v>
      </c>
    </row>
    <row r="18" spans="1:8" ht="16.5" thickBot="1">
      <c r="A18" s="59"/>
      <c r="B18" s="60"/>
      <c r="C18" s="60"/>
      <c r="D18" s="60"/>
      <c r="E18" s="61"/>
      <c r="F18" s="62"/>
      <c r="G18" s="62"/>
      <c r="H18" s="63"/>
    </row>
    <row r="19" spans="1:12" s="65" customFormat="1" ht="16.5" thickBot="1">
      <c r="A19" s="278" t="s">
        <v>41</v>
      </c>
      <c r="B19" s="279"/>
      <c r="C19" s="279"/>
      <c r="D19" s="279"/>
      <c r="E19" s="279"/>
      <c r="F19" s="279"/>
      <c r="G19" s="279"/>
      <c r="H19" s="280"/>
      <c r="I19" s="64"/>
      <c r="J19" s="64"/>
      <c r="K19" s="64"/>
      <c r="L19" s="64"/>
    </row>
    <row r="20" spans="1:8" ht="15.75">
      <c r="A20" s="40"/>
      <c r="B20" s="66"/>
      <c r="C20" s="66"/>
      <c r="D20" s="66"/>
      <c r="E20" s="66"/>
      <c r="F20" s="67"/>
      <c r="G20" s="67"/>
      <c r="H20" s="68"/>
    </row>
    <row r="21" spans="1:8" ht="15.75">
      <c r="A21" s="43" t="s">
        <v>12</v>
      </c>
      <c r="B21" s="42"/>
      <c r="C21" s="42"/>
      <c r="D21" s="42"/>
      <c r="E21" s="53" t="s">
        <v>83</v>
      </c>
      <c r="F21" s="69"/>
      <c r="G21" s="42"/>
      <c r="H21" s="56"/>
    </row>
    <row r="22" spans="1:8" ht="15.75">
      <c r="A22" s="43" t="s">
        <v>89</v>
      </c>
      <c r="B22" s="42">
        <f>'2016.évi bevételek'!C21</f>
        <v>0</v>
      </c>
      <c r="C22" s="42"/>
      <c r="D22" s="137"/>
      <c r="E22" s="53" t="s">
        <v>71</v>
      </c>
      <c r="F22" s="69">
        <v>0</v>
      </c>
      <c r="G22" s="69">
        <v>9000</v>
      </c>
      <c r="H22" s="183">
        <v>0</v>
      </c>
    </row>
    <row r="23" spans="1:8" ht="15.75">
      <c r="A23" s="43" t="s">
        <v>28</v>
      </c>
      <c r="B23" s="42"/>
      <c r="C23" s="42"/>
      <c r="D23" s="42"/>
      <c r="E23" s="53" t="s">
        <v>178</v>
      </c>
      <c r="F23" s="42">
        <v>0</v>
      </c>
      <c r="G23" s="42"/>
      <c r="H23" s="56"/>
    </row>
    <row r="24" spans="1:8" ht="15.75">
      <c r="A24" s="177" t="s">
        <v>177</v>
      </c>
      <c r="B24" s="178">
        <v>0</v>
      </c>
      <c r="C24" s="178"/>
      <c r="D24" s="178"/>
      <c r="E24" s="179" t="s">
        <v>179</v>
      </c>
      <c r="F24" s="178">
        <v>0</v>
      </c>
      <c r="G24" s="178"/>
      <c r="H24" s="180"/>
    </row>
    <row r="25" spans="1:8" ht="16.5" thickBot="1">
      <c r="A25" s="83" t="s">
        <v>82</v>
      </c>
      <c r="B25" s="84"/>
      <c r="C25" s="84"/>
      <c r="D25" s="84"/>
      <c r="E25" s="85"/>
      <c r="F25" s="86"/>
      <c r="G25" s="84"/>
      <c r="H25" s="118"/>
    </row>
    <row r="26" spans="1:8" ht="16.5" thickBot="1">
      <c r="A26" s="39" t="s">
        <v>29</v>
      </c>
      <c r="B26" s="44">
        <f>SUM(B21:B25)</f>
        <v>0</v>
      </c>
      <c r="C26" s="44">
        <f>SUM(C21:C25)</f>
        <v>0</v>
      </c>
      <c r="D26" s="140"/>
      <c r="E26" s="57" t="s">
        <v>34</v>
      </c>
      <c r="F26" s="58">
        <f>SUM(F21:F24)</f>
        <v>0</v>
      </c>
      <c r="G26" s="45">
        <f>SUM(G21:G24)</f>
        <v>9000</v>
      </c>
      <c r="H26" s="184">
        <v>0</v>
      </c>
    </row>
    <row r="27" spans="1:8" ht="16.5" thickBot="1">
      <c r="A27" s="70"/>
      <c r="B27" s="71"/>
      <c r="C27" s="71"/>
      <c r="D27" s="71"/>
      <c r="E27" s="72" t="s">
        <v>42</v>
      </c>
      <c r="F27" s="73"/>
      <c r="G27" s="119"/>
      <c r="H27" s="120"/>
    </row>
    <row r="28" spans="1:8" ht="16.5" thickBot="1">
      <c r="A28" s="39" t="s">
        <v>13</v>
      </c>
      <c r="B28" s="44">
        <f>B17+B26+B27</f>
        <v>87466</v>
      </c>
      <c r="C28" s="44">
        <f>C17+C26+C27</f>
        <v>98342</v>
      </c>
      <c r="D28" s="140">
        <f>C28/B28</f>
        <v>1.1243454599501521</v>
      </c>
      <c r="E28" s="57" t="s">
        <v>35</v>
      </c>
      <c r="F28" s="58">
        <f>F17+F26</f>
        <v>87466</v>
      </c>
      <c r="G28" s="45">
        <f>G17+G26</f>
        <v>98342</v>
      </c>
      <c r="H28" s="184">
        <f>G28/F28</f>
        <v>1.1243454599501521</v>
      </c>
    </row>
    <row r="30" ht="15.75">
      <c r="B30" s="74"/>
    </row>
  </sheetData>
  <sheetProtection/>
  <mergeCells count="3">
    <mergeCell ref="A5:H5"/>
    <mergeCell ref="A19:H19"/>
    <mergeCell ref="A2:H2"/>
  </mergeCells>
  <printOptions horizontalCentered="1" verticalCentered="1"/>
  <pageMargins left="0.1968503937007874" right="0.2362204724409449" top="0.7480314960629921" bottom="0.7480314960629921" header="0.5118110236220472" footer="0.5118110236220472"/>
  <pageSetup horizontalDpi="300" verticalDpi="300" orientation="landscape" paperSize="9" scale="95" r:id="rId1"/>
  <headerFooter alignWithMargins="0">
    <oddHeader>&amp;C
&amp;RKétpó Községi Önkormányzat 2016. évi költségvetéséről szóló 3/2016 .(III
. 04.) rendelet  3. sz. melléklete &amp;P/&amp;N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I50"/>
  <sheetViews>
    <sheetView view="pageLayout" workbookViewId="0" topLeftCell="A1">
      <selection activeCell="H18" sqref="H18"/>
    </sheetView>
  </sheetViews>
  <sheetFormatPr defaultColWidth="9.00390625" defaultRowHeight="12.75"/>
  <cols>
    <col min="1" max="1" width="8.125" style="0" customWidth="1"/>
    <col min="2" max="2" width="8.00390625" style="0" customWidth="1"/>
    <col min="6" max="6" width="7.00390625" style="0" customWidth="1"/>
    <col min="7" max="7" width="12.25390625" style="0" customWidth="1"/>
    <col min="8" max="8" width="12.125" style="0" customWidth="1"/>
  </cols>
  <sheetData>
    <row r="1" spans="1:9" ht="12.75">
      <c r="A1" s="296" t="s">
        <v>90</v>
      </c>
      <c r="B1" s="297"/>
      <c r="C1" s="296" t="s">
        <v>181</v>
      </c>
      <c r="D1" s="300"/>
      <c r="E1" s="300"/>
      <c r="F1" s="300"/>
      <c r="G1" s="300"/>
      <c r="H1" s="300"/>
      <c r="I1" s="297"/>
    </row>
    <row r="2" spans="1:9" ht="13.5" thickBot="1">
      <c r="A2" s="298"/>
      <c r="B2" s="299"/>
      <c r="C2" s="298"/>
      <c r="D2" s="301"/>
      <c r="E2" s="301"/>
      <c r="F2" s="301"/>
      <c r="G2" s="301"/>
      <c r="H2" s="301"/>
      <c r="I2" s="299"/>
    </row>
    <row r="3" spans="1:9" ht="12.75">
      <c r="A3" s="302" t="s">
        <v>91</v>
      </c>
      <c r="B3" s="303"/>
      <c r="C3" s="296" t="s">
        <v>181</v>
      </c>
      <c r="D3" s="300"/>
      <c r="E3" s="300"/>
      <c r="F3" s="300"/>
      <c r="G3" s="300"/>
      <c r="H3" s="300"/>
      <c r="I3" s="297"/>
    </row>
    <row r="4" spans="1:9" ht="13.5" thickBot="1">
      <c r="A4" s="304"/>
      <c r="B4" s="305"/>
      <c r="C4" s="298"/>
      <c r="D4" s="301"/>
      <c r="E4" s="301"/>
      <c r="F4" s="301"/>
      <c r="G4" s="301"/>
      <c r="H4" s="301"/>
      <c r="I4" s="299"/>
    </row>
    <row r="5" spans="1:9" ht="12.75">
      <c r="A5" s="209"/>
      <c r="B5" s="210"/>
      <c r="C5" s="209"/>
      <c r="D5" s="209"/>
      <c r="E5" s="209"/>
      <c r="F5" s="209"/>
      <c r="G5" s="209"/>
      <c r="H5" s="209"/>
      <c r="I5" s="209"/>
    </row>
    <row r="6" spans="1:9" ht="13.5" thickBot="1">
      <c r="A6" s="282" t="s">
        <v>92</v>
      </c>
      <c r="B6" s="282"/>
      <c r="C6" s="282"/>
      <c r="D6" s="282"/>
      <c r="E6" s="282"/>
      <c r="F6" s="282"/>
      <c r="G6" s="282"/>
      <c r="H6" s="282"/>
      <c r="I6" s="282"/>
    </row>
    <row r="7" spans="1:9" ht="12.75" customHeight="1">
      <c r="A7" s="283" t="s">
        <v>93</v>
      </c>
      <c r="B7" s="283" t="s">
        <v>94</v>
      </c>
      <c r="C7" s="283" t="s">
        <v>95</v>
      </c>
      <c r="D7" s="283"/>
      <c r="E7" s="283"/>
      <c r="F7" s="283"/>
      <c r="G7" s="283" t="s">
        <v>187</v>
      </c>
      <c r="H7" s="283" t="s">
        <v>190</v>
      </c>
      <c r="I7" s="283" t="s">
        <v>134</v>
      </c>
    </row>
    <row r="8" spans="1:9" ht="24.75" customHeight="1">
      <c r="A8" s="284"/>
      <c r="B8" s="284"/>
      <c r="C8" s="284"/>
      <c r="D8" s="284"/>
      <c r="E8" s="284"/>
      <c r="F8" s="284"/>
      <c r="G8" s="284"/>
      <c r="H8" s="284"/>
      <c r="I8" s="284"/>
    </row>
    <row r="9" spans="1:9" ht="27" customHeight="1">
      <c r="A9" s="307" t="s">
        <v>96</v>
      </c>
      <c r="B9" s="307"/>
      <c r="C9" s="284"/>
      <c r="D9" s="284"/>
      <c r="E9" s="284"/>
      <c r="F9" s="284"/>
      <c r="G9" s="285"/>
      <c r="H9" s="285"/>
      <c r="I9" s="285"/>
    </row>
    <row r="10" spans="1:9" ht="13.5" thickBot="1">
      <c r="A10" s="87">
        <v>1</v>
      </c>
      <c r="B10" s="87">
        <v>2</v>
      </c>
      <c r="C10" s="308">
        <v>3</v>
      </c>
      <c r="D10" s="308"/>
      <c r="E10" s="308"/>
      <c r="F10" s="308"/>
      <c r="G10" s="87">
        <v>4</v>
      </c>
      <c r="H10" s="87">
        <v>6</v>
      </c>
      <c r="I10" s="87">
        <v>7</v>
      </c>
    </row>
    <row r="11" spans="1:9" ht="15">
      <c r="A11" s="88"/>
      <c r="B11" s="89"/>
      <c r="C11" s="286" t="s">
        <v>97</v>
      </c>
      <c r="D11" s="287"/>
      <c r="E11" s="287"/>
      <c r="F11" s="288"/>
      <c r="G11" s="191"/>
      <c r="H11" s="141"/>
      <c r="I11" s="232"/>
    </row>
    <row r="12" spans="1:9" ht="15">
      <c r="A12" s="90">
        <v>1</v>
      </c>
      <c r="B12" s="91"/>
      <c r="C12" s="290" t="s">
        <v>98</v>
      </c>
      <c r="D12" s="290"/>
      <c r="E12" s="290"/>
      <c r="F12" s="290"/>
      <c r="G12" s="216">
        <f>G13+G17</f>
        <v>57424</v>
      </c>
      <c r="H12" s="216">
        <f>H13+H17+H14</f>
        <v>73314</v>
      </c>
      <c r="I12" s="234">
        <f>SUM(H12/G12)</f>
        <v>1.2767135692393425</v>
      </c>
    </row>
    <row r="13" spans="1:9" ht="15">
      <c r="A13" s="90"/>
      <c r="B13" s="91">
        <v>1</v>
      </c>
      <c r="C13" s="289" t="s">
        <v>87</v>
      </c>
      <c r="D13" s="289"/>
      <c r="E13" s="289"/>
      <c r="F13" s="289"/>
      <c r="G13" s="218">
        <v>23453</v>
      </c>
      <c r="H13" s="216">
        <v>37645</v>
      </c>
      <c r="I13" s="234">
        <f>SUM(H13/G13)</f>
        <v>1.6051251439048309</v>
      </c>
    </row>
    <row r="14" spans="1:9" ht="15">
      <c r="A14" s="90"/>
      <c r="B14" s="91">
        <v>2</v>
      </c>
      <c r="C14" s="289" t="s">
        <v>99</v>
      </c>
      <c r="D14" s="289"/>
      <c r="E14" s="289"/>
      <c r="F14" s="289"/>
      <c r="G14" s="218"/>
      <c r="H14" s="216"/>
      <c r="I14" s="234"/>
    </row>
    <row r="15" spans="1:9" ht="15">
      <c r="A15" s="90"/>
      <c r="B15" s="91">
        <v>3</v>
      </c>
      <c r="C15" s="289" t="s">
        <v>100</v>
      </c>
      <c r="D15" s="289"/>
      <c r="E15" s="289"/>
      <c r="F15" s="289"/>
      <c r="G15" s="218"/>
      <c r="H15" s="216"/>
      <c r="I15" s="234"/>
    </row>
    <row r="16" spans="1:9" ht="15">
      <c r="A16" s="90"/>
      <c r="B16" s="91">
        <v>4</v>
      </c>
      <c r="C16" s="289" t="s">
        <v>101</v>
      </c>
      <c r="D16" s="289"/>
      <c r="E16" s="289"/>
      <c r="F16" s="289"/>
      <c r="G16" s="218"/>
      <c r="H16" s="216"/>
      <c r="I16" s="234"/>
    </row>
    <row r="17" spans="1:9" ht="13.5" customHeight="1">
      <c r="A17" s="90"/>
      <c r="B17" s="91">
        <v>5</v>
      </c>
      <c r="C17" s="294" t="s">
        <v>86</v>
      </c>
      <c r="D17" s="294"/>
      <c r="E17" s="294"/>
      <c r="F17" s="294"/>
      <c r="G17" s="218">
        <v>33971</v>
      </c>
      <c r="H17" s="216">
        <f>35178+491</f>
        <v>35669</v>
      </c>
      <c r="I17" s="234">
        <f>SUM(H17/G17)</f>
        <v>1.0499838097200553</v>
      </c>
    </row>
    <row r="18" spans="1:9" ht="15">
      <c r="A18" s="90">
        <v>2</v>
      </c>
      <c r="B18" s="91"/>
      <c r="C18" s="306" t="s">
        <v>102</v>
      </c>
      <c r="D18" s="306"/>
      <c r="E18" s="306"/>
      <c r="F18" s="306"/>
      <c r="G18" s="216">
        <v>8492</v>
      </c>
      <c r="H18" s="216">
        <v>9647</v>
      </c>
      <c r="I18" s="234">
        <f>SUM(H18/G18)</f>
        <v>1.1360103626943006</v>
      </c>
    </row>
    <row r="19" spans="1:9" ht="15">
      <c r="A19" s="90"/>
      <c r="B19" s="91">
        <v>1</v>
      </c>
      <c r="C19" s="294" t="s">
        <v>103</v>
      </c>
      <c r="D19" s="294"/>
      <c r="E19" s="294"/>
      <c r="F19" s="294"/>
      <c r="G19" s="218">
        <v>8492</v>
      </c>
      <c r="H19" s="216">
        <v>9647</v>
      </c>
      <c r="I19" s="234">
        <f>SUM(H19/G19)</f>
        <v>1.1360103626943006</v>
      </c>
    </row>
    <row r="20" spans="1:9" ht="15">
      <c r="A20" s="90"/>
      <c r="B20" s="91">
        <v>2</v>
      </c>
      <c r="C20" s="294" t="s">
        <v>104</v>
      </c>
      <c r="D20" s="294"/>
      <c r="E20" s="294"/>
      <c r="F20" s="294"/>
      <c r="G20" s="218"/>
      <c r="H20" s="216"/>
      <c r="I20" s="234"/>
    </row>
    <row r="21" spans="1:9" ht="15">
      <c r="A21" s="92">
        <v>3</v>
      </c>
      <c r="B21" s="93"/>
      <c r="C21" s="295" t="s">
        <v>135</v>
      </c>
      <c r="D21" s="295"/>
      <c r="E21" s="295"/>
      <c r="F21" s="295"/>
      <c r="G21" s="222">
        <v>2500</v>
      </c>
      <c r="H21" s="216">
        <v>15071</v>
      </c>
      <c r="I21" s="234">
        <f>SUM(H21/G21)</f>
        <v>6.0284</v>
      </c>
    </row>
    <row r="22" spans="1:9" ht="15">
      <c r="A22" s="90"/>
      <c r="B22" s="91">
        <v>1</v>
      </c>
      <c r="C22" s="291" t="s">
        <v>136</v>
      </c>
      <c r="D22" s="292"/>
      <c r="E22" s="292"/>
      <c r="F22" s="293"/>
      <c r="G22" s="218"/>
      <c r="H22" s="216">
        <v>15053</v>
      </c>
      <c r="I22" s="234"/>
    </row>
    <row r="23" spans="1:9" ht="15">
      <c r="A23" s="90"/>
      <c r="B23" s="91">
        <v>2</v>
      </c>
      <c r="C23" s="291" t="s">
        <v>137</v>
      </c>
      <c r="D23" s="292"/>
      <c r="E23" s="292"/>
      <c r="F23" s="293"/>
      <c r="G23" s="218">
        <v>2500</v>
      </c>
      <c r="H23" s="216">
        <v>18</v>
      </c>
      <c r="I23" s="234">
        <f>SUM(H23/G23)</f>
        <v>0.0072</v>
      </c>
    </row>
    <row r="24" spans="1:9" ht="15">
      <c r="A24" s="90"/>
      <c r="B24" s="91">
        <v>3</v>
      </c>
      <c r="C24" s="291" t="s">
        <v>138</v>
      </c>
      <c r="D24" s="314"/>
      <c r="E24" s="314"/>
      <c r="F24" s="315"/>
      <c r="G24" s="218"/>
      <c r="H24" s="216"/>
      <c r="I24" s="234"/>
    </row>
    <row r="25" spans="1:9" ht="15">
      <c r="A25" s="90">
        <v>4</v>
      </c>
      <c r="B25" s="91"/>
      <c r="C25" s="309" t="s">
        <v>146</v>
      </c>
      <c r="D25" s="310"/>
      <c r="E25" s="310"/>
      <c r="F25" s="311"/>
      <c r="G25" s="216"/>
      <c r="H25" s="216"/>
      <c r="I25" s="234"/>
    </row>
    <row r="26" spans="1:9" ht="15.75" thickBot="1">
      <c r="A26" s="90">
        <v>5</v>
      </c>
      <c r="B26" s="91"/>
      <c r="C26" s="295" t="s">
        <v>139</v>
      </c>
      <c r="D26" s="295"/>
      <c r="E26" s="295"/>
      <c r="F26" s="295"/>
      <c r="G26" s="216"/>
      <c r="H26" s="235"/>
      <c r="I26" s="238"/>
    </row>
    <row r="27" spans="1:9" ht="15.75" thickBot="1">
      <c r="A27" s="96"/>
      <c r="B27" s="97"/>
      <c r="C27" s="312" t="s">
        <v>108</v>
      </c>
      <c r="D27" s="312"/>
      <c r="E27" s="312"/>
      <c r="F27" s="312"/>
      <c r="G27" s="225">
        <f>SUM(G12+G18+G21)</f>
        <v>68416</v>
      </c>
      <c r="H27" s="254">
        <f>H12+H21+H18</f>
        <v>98032</v>
      </c>
      <c r="I27" s="256">
        <f>SUM(H27/G27)</f>
        <v>1.4328811973807296</v>
      </c>
    </row>
    <row r="28" spans="1:9" ht="15">
      <c r="A28" s="88"/>
      <c r="B28" s="89"/>
      <c r="C28" s="313" t="s">
        <v>109</v>
      </c>
      <c r="D28" s="313"/>
      <c r="E28" s="313"/>
      <c r="F28" s="313"/>
      <c r="G28" s="226"/>
      <c r="H28" s="226"/>
      <c r="I28" s="237"/>
    </row>
    <row r="29" spans="1:9" ht="15">
      <c r="A29" s="90">
        <v>6</v>
      </c>
      <c r="B29" s="91"/>
      <c r="C29" s="306" t="s">
        <v>110</v>
      </c>
      <c r="D29" s="306"/>
      <c r="E29" s="306"/>
      <c r="F29" s="306"/>
      <c r="G29" s="216">
        <f>G30+G31+G32</f>
        <v>46494</v>
      </c>
      <c r="H29" s="216">
        <f>H30+H31+H32</f>
        <v>51301</v>
      </c>
      <c r="I29" s="234">
        <f>SUM(H29/G29)</f>
        <v>1.1033896846904978</v>
      </c>
    </row>
    <row r="30" spans="1:9" ht="15">
      <c r="A30" s="90"/>
      <c r="B30" s="91">
        <v>1</v>
      </c>
      <c r="C30" s="294" t="s">
        <v>111</v>
      </c>
      <c r="D30" s="294"/>
      <c r="E30" s="294"/>
      <c r="F30" s="294"/>
      <c r="G30" s="218">
        <v>18972</v>
      </c>
      <c r="H30" s="216">
        <f>17641+387</f>
        <v>18028</v>
      </c>
      <c r="I30" s="234"/>
    </row>
    <row r="31" spans="1:9" ht="15">
      <c r="A31" s="90"/>
      <c r="B31" s="91">
        <v>2</v>
      </c>
      <c r="C31" s="294" t="s">
        <v>31</v>
      </c>
      <c r="D31" s="294"/>
      <c r="E31" s="294"/>
      <c r="F31" s="294"/>
      <c r="G31" s="218">
        <v>4607</v>
      </c>
      <c r="H31" s="216">
        <f>4763+104</f>
        <v>4867</v>
      </c>
      <c r="I31" s="234"/>
    </row>
    <row r="32" spans="1:9" ht="15">
      <c r="A32" s="90"/>
      <c r="B32" s="91">
        <v>3</v>
      </c>
      <c r="C32" s="294" t="s">
        <v>112</v>
      </c>
      <c r="D32" s="294"/>
      <c r="E32" s="294"/>
      <c r="F32" s="294"/>
      <c r="G32" s="218">
        <v>22915</v>
      </c>
      <c r="H32" s="216">
        <v>28406</v>
      </c>
      <c r="I32" s="234">
        <f>SUM(H32/G32)</f>
        <v>1.2396246999781801</v>
      </c>
    </row>
    <row r="33" spans="1:9" ht="15">
      <c r="A33" s="90">
        <v>7</v>
      </c>
      <c r="B33" s="91"/>
      <c r="C33" s="306" t="s">
        <v>113</v>
      </c>
      <c r="D33" s="306"/>
      <c r="E33" s="306"/>
      <c r="F33" s="306"/>
      <c r="G33" s="216">
        <f>G34+G35</f>
        <v>9605</v>
      </c>
      <c r="H33" s="216">
        <f>H34+H35</f>
        <v>11321</v>
      </c>
      <c r="I33" s="234">
        <f>SUM(H33/G33)</f>
        <v>1.178656949505466</v>
      </c>
    </row>
    <row r="34" spans="1:9" ht="15">
      <c r="A34" s="90"/>
      <c r="B34" s="91">
        <v>1</v>
      </c>
      <c r="C34" s="294" t="s">
        <v>114</v>
      </c>
      <c r="D34" s="294"/>
      <c r="E34" s="294"/>
      <c r="F34" s="294"/>
      <c r="G34" s="218">
        <v>3394</v>
      </c>
      <c r="H34" s="216">
        <v>3260</v>
      </c>
      <c r="I34" s="234"/>
    </row>
    <row r="35" spans="1:9" ht="15">
      <c r="A35" s="90"/>
      <c r="B35" s="91">
        <v>2</v>
      </c>
      <c r="C35" s="294" t="s">
        <v>115</v>
      </c>
      <c r="D35" s="294"/>
      <c r="E35" s="294"/>
      <c r="F35" s="294"/>
      <c r="G35" s="218">
        <v>6211</v>
      </c>
      <c r="H35" s="216">
        <v>8061</v>
      </c>
      <c r="I35" s="234">
        <f>SUM(H35/G35)</f>
        <v>1.297858637900499</v>
      </c>
    </row>
    <row r="36" spans="1:9" ht="15">
      <c r="A36" s="90"/>
      <c r="B36" s="91">
        <v>3</v>
      </c>
      <c r="C36" s="294" t="s">
        <v>88</v>
      </c>
      <c r="D36" s="294"/>
      <c r="E36" s="294"/>
      <c r="F36" s="294"/>
      <c r="G36" s="218"/>
      <c r="H36" s="216"/>
      <c r="I36" s="234"/>
    </row>
    <row r="37" spans="1:9" ht="15">
      <c r="A37" s="90">
        <v>8</v>
      </c>
      <c r="B37" s="91"/>
      <c r="C37" s="306" t="s">
        <v>116</v>
      </c>
      <c r="D37" s="306"/>
      <c r="E37" s="306"/>
      <c r="F37" s="306"/>
      <c r="G37" s="216"/>
      <c r="H37" s="216">
        <v>9000</v>
      </c>
      <c r="I37" s="234"/>
    </row>
    <row r="38" spans="1:9" ht="15">
      <c r="A38" s="90"/>
      <c r="B38" s="91">
        <v>1</v>
      </c>
      <c r="C38" s="294" t="s">
        <v>117</v>
      </c>
      <c r="D38" s="294"/>
      <c r="E38" s="294"/>
      <c r="F38" s="294"/>
      <c r="G38" s="218"/>
      <c r="H38" s="216">
        <v>9000</v>
      </c>
      <c r="I38" s="234"/>
    </row>
    <row r="39" spans="1:9" ht="15">
      <c r="A39" s="90"/>
      <c r="B39" s="91">
        <v>2</v>
      </c>
      <c r="C39" s="294" t="s">
        <v>118</v>
      </c>
      <c r="D39" s="294"/>
      <c r="E39" s="294"/>
      <c r="F39" s="294"/>
      <c r="G39" s="218"/>
      <c r="H39" s="216"/>
      <c r="I39" s="234"/>
    </row>
    <row r="40" spans="1:9" ht="15">
      <c r="A40" s="90"/>
      <c r="B40" s="91">
        <v>3</v>
      </c>
      <c r="C40" s="294" t="s">
        <v>119</v>
      </c>
      <c r="D40" s="294"/>
      <c r="E40" s="294"/>
      <c r="F40" s="294"/>
      <c r="G40" s="218"/>
      <c r="H40" s="216"/>
      <c r="I40" s="234"/>
    </row>
    <row r="41" spans="1:9" ht="15">
      <c r="A41" s="90">
        <v>9</v>
      </c>
      <c r="B41" s="91"/>
      <c r="C41" s="306" t="s">
        <v>72</v>
      </c>
      <c r="D41" s="306"/>
      <c r="E41" s="306"/>
      <c r="F41" s="306"/>
      <c r="G41" s="216">
        <v>100</v>
      </c>
      <c r="H41" s="216">
        <v>100</v>
      </c>
      <c r="I41" s="234"/>
    </row>
    <row r="42" spans="1:9" ht="15">
      <c r="A42" s="90"/>
      <c r="B42" s="91">
        <v>1</v>
      </c>
      <c r="C42" s="294" t="s">
        <v>140</v>
      </c>
      <c r="D42" s="294"/>
      <c r="E42" s="294"/>
      <c r="F42" s="294"/>
      <c r="G42" s="218">
        <v>100</v>
      </c>
      <c r="H42" s="216">
        <v>100</v>
      </c>
      <c r="I42" s="234"/>
    </row>
    <row r="43" spans="1:9" ht="15">
      <c r="A43" s="90"/>
      <c r="B43" s="91">
        <v>2</v>
      </c>
      <c r="C43" s="294" t="s">
        <v>141</v>
      </c>
      <c r="D43" s="294"/>
      <c r="E43" s="294"/>
      <c r="F43" s="294"/>
      <c r="G43" s="218"/>
      <c r="H43" s="216"/>
      <c r="I43" s="234"/>
    </row>
    <row r="44" spans="1:9" ht="15">
      <c r="A44" s="90">
        <v>10</v>
      </c>
      <c r="B44" s="91"/>
      <c r="C44" s="306" t="s">
        <v>142</v>
      </c>
      <c r="D44" s="306"/>
      <c r="E44" s="306"/>
      <c r="F44" s="306"/>
      <c r="G44" s="216"/>
      <c r="H44" s="216"/>
      <c r="I44" s="234"/>
    </row>
    <row r="45" spans="1:9" ht="15">
      <c r="A45" s="90"/>
      <c r="B45" s="91">
        <v>1</v>
      </c>
      <c r="C45" s="294" t="s">
        <v>143</v>
      </c>
      <c r="D45" s="294"/>
      <c r="E45" s="294"/>
      <c r="F45" s="294"/>
      <c r="G45" s="218"/>
      <c r="H45" s="216"/>
      <c r="I45" s="234"/>
    </row>
    <row r="46" spans="1:9" ht="15">
      <c r="A46" s="90"/>
      <c r="B46" s="91">
        <v>2</v>
      </c>
      <c r="C46" s="291" t="s">
        <v>144</v>
      </c>
      <c r="D46" s="292"/>
      <c r="E46" s="292"/>
      <c r="F46" s="293"/>
      <c r="G46" s="218"/>
      <c r="H46" s="216"/>
      <c r="I46" s="234"/>
    </row>
    <row r="47" spans="1:9" ht="15.75" thickBot="1">
      <c r="A47" s="94">
        <v>11</v>
      </c>
      <c r="B47" s="95"/>
      <c r="C47" s="320" t="s">
        <v>145</v>
      </c>
      <c r="D47" s="321"/>
      <c r="E47" s="321"/>
      <c r="F47" s="321"/>
      <c r="G47" s="235">
        <v>12217</v>
      </c>
      <c r="H47" s="235">
        <v>26310</v>
      </c>
      <c r="I47" s="238">
        <f>SUM(H47/G47)</f>
        <v>2.1535565196038307</v>
      </c>
    </row>
    <row r="48" spans="1:9" ht="15.75" thickBot="1">
      <c r="A48" s="96"/>
      <c r="B48" s="97"/>
      <c r="C48" s="317" t="s">
        <v>39</v>
      </c>
      <c r="D48" s="318"/>
      <c r="E48" s="318"/>
      <c r="F48" s="319"/>
      <c r="G48" s="225">
        <f>G30+G31+G32+G34+G35+G38+G42+G47</f>
        <v>68416</v>
      </c>
      <c r="H48" s="254">
        <f>H29+H33+H47+H41+H37</f>
        <v>98032</v>
      </c>
      <c r="I48" s="255">
        <f>SUM(H48/G48)</f>
        <v>1.4328811973807296</v>
      </c>
    </row>
    <row r="49" spans="1:9" ht="15">
      <c r="A49" s="98"/>
      <c r="B49" s="99"/>
      <c r="C49" s="316"/>
      <c r="D49" s="316"/>
      <c r="E49" s="316"/>
      <c r="F49" s="316"/>
      <c r="G49" s="108"/>
      <c r="H49" s="106"/>
      <c r="I49" s="233"/>
    </row>
    <row r="50" spans="3:9" ht="12.75">
      <c r="C50" s="209"/>
      <c r="D50" s="209"/>
      <c r="E50" s="209"/>
      <c r="F50" s="209"/>
      <c r="I50" s="109"/>
    </row>
  </sheetData>
  <sheetProtection/>
  <mergeCells count="52">
    <mergeCell ref="C49:F49"/>
    <mergeCell ref="C37:F37"/>
    <mergeCell ref="C38:F38"/>
    <mergeCell ref="C39:F39"/>
    <mergeCell ref="C40:F40"/>
    <mergeCell ref="C48:F48"/>
    <mergeCell ref="C47:F47"/>
    <mergeCell ref="C42:F42"/>
    <mergeCell ref="C45:F45"/>
    <mergeCell ref="C46:F46"/>
    <mergeCell ref="C44:F44"/>
    <mergeCell ref="C43:F43"/>
    <mergeCell ref="C34:F34"/>
    <mergeCell ref="C23:F23"/>
    <mergeCell ref="C27:F27"/>
    <mergeCell ref="C28:F28"/>
    <mergeCell ref="C24:F24"/>
    <mergeCell ref="C26:F26"/>
    <mergeCell ref="C41:F41"/>
    <mergeCell ref="C32:F32"/>
    <mergeCell ref="C29:F29"/>
    <mergeCell ref="C30:F30"/>
    <mergeCell ref="C31:F31"/>
    <mergeCell ref="C25:F25"/>
    <mergeCell ref="C36:F36"/>
    <mergeCell ref="C35:F35"/>
    <mergeCell ref="C33:F33"/>
    <mergeCell ref="A1:B2"/>
    <mergeCell ref="C1:I2"/>
    <mergeCell ref="A3:B4"/>
    <mergeCell ref="C3:I4"/>
    <mergeCell ref="C16:F16"/>
    <mergeCell ref="C18:F18"/>
    <mergeCell ref="A9:B9"/>
    <mergeCell ref="G7:G9"/>
    <mergeCell ref="C10:F10"/>
    <mergeCell ref="C13:F13"/>
    <mergeCell ref="C11:F11"/>
    <mergeCell ref="C14:F14"/>
    <mergeCell ref="C15:F15"/>
    <mergeCell ref="C12:F12"/>
    <mergeCell ref="C22:F22"/>
    <mergeCell ref="C17:F17"/>
    <mergeCell ref="C21:F21"/>
    <mergeCell ref="C20:F20"/>
    <mergeCell ref="C19:F19"/>
    <mergeCell ref="A6:I6"/>
    <mergeCell ref="A7:A8"/>
    <mergeCell ref="B7:B8"/>
    <mergeCell ref="I7:I9"/>
    <mergeCell ref="H7:H9"/>
    <mergeCell ref="C7:F9"/>
  </mergeCells>
  <printOptions horizontalCentered="1"/>
  <pageMargins left="0.4583333333333333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&amp;RKétpó Községi Önkormányzat 2016. évi költségvetéséről szóló 3/2016.(III. 04
.) rendelet 4. sz. melléklete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K44"/>
  <sheetViews>
    <sheetView view="pageLayout" workbookViewId="0" topLeftCell="A1">
      <selection activeCell="H24" sqref="H24"/>
    </sheetView>
  </sheetViews>
  <sheetFormatPr defaultColWidth="9.00390625" defaultRowHeight="12.75"/>
  <cols>
    <col min="1" max="1" width="8.125" style="0" customWidth="1"/>
    <col min="2" max="2" width="7.625" style="0" customWidth="1"/>
    <col min="6" max="6" width="6.625" style="0" customWidth="1"/>
    <col min="7" max="7" width="11.625" style="0" customWidth="1"/>
    <col min="8" max="8" width="12.25390625" style="0" customWidth="1"/>
    <col min="9" max="9" width="7.375" style="0" customWidth="1"/>
  </cols>
  <sheetData>
    <row r="1" spans="1:9" ht="12.75" customHeight="1">
      <c r="A1" s="283" t="s">
        <v>90</v>
      </c>
      <c r="B1" s="283"/>
      <c r="C1" s="296" t="s">
        <v>182</v>
      </c>
      <c r="D1" s="328"/>
      <c r="E1" s="328"/>
      <c r="F1" s="328"/>
      <c r="G1" s="328"/>
      <c r="H1" s="328"/>
      <c r="I1" s="329"/>
    </row>
    <row r="2" spans="1:9" ht="12.75">
      <c r="A2" s="285"/>
      <c r="B2" s="285"/>
      <c r="C2" s="330"/>
      <c r="D2" s="331"/>
      <c r="E2" s="331"/>
      <c r="F2" s="331"/>
      <c r="G2" s="331"/>
      <c r="H2" s="331"/>
      <c r="I2" s="332"/>
    </row>
    <row r="3" spans="1:9" ht="12.75">
      <c r="A3" s="284" t="s">
        <v>91</v>
      </c>
      <c r="B3" s="284"/>
      <c r="C3" s="333" t="s">
        <v>183</v>
      </c>
      <c r="D3" s="334"/>
      <c r="E3" s="334"/>
      <c r="F3" s="334"/>
      <c r="G3" s="334"/>
      <c r="H3" s="334"/>
      <c r="I3" s="335"/>
    </row>
    <row r="4" spans="1:9" ht="13.5" thickBot="1">
      <c r="A4" s="327"/>
      <c r="B4" s="327"/>
      <c r="C4" s="336"/>
      <c r="D4" s="337"/>
      <c r="E4" s="337"/>
      <c r="F4" s="337"/>
      <c r="G4" s="337"/>
      <c r="H4" s="337"/>
      <c r="I4" s="338"/>
    </row>
    <row r="5" spans="1:9" ht="12.75">
      <c r="A5" s="209"/>
      <c r="B5" s="210"/>
      <c r="C5" s="209"/>
      <c r="D5" s="209"/>
      <c r="E5" s="209"/>
      <c r="F5" s="209"/>
      <c r="G5" s="209"/>
      <c r="H5" s="209"/>
      <c r="I5" s="209"/>
    </row>
    <row r="6" spans="1:9" ht="13.5" thickBot="1">
      <c r="A6" s="282" t="s">
        <v>92</v>
      </c>
      <c r="B6" s="282"/>
      <c r="C6" s="282"/>
      <c r="D6" s="282"/>
      <c r="E6" s="282"/>
      <c r="F6" s="282"/>
      <c r="G6" s="282"/>
      <c r="H6" s="282"/>
      <c r="I6" s="282"/>
    </row>
    <row r="7" spans="1:9" ht="12.75" customHeight="1">
      <c r="A7" s="283" t="s">
        <v>93</v>
      </c>
      <c r="B7" s="283" t="s">
        <v>94</v>
      </c>
      <c r="C7" s="283" t="s">
        <v>95</v>
      </c>
      <c r="D7" s="283"/>
      <c r="E7" s="283"/>
      <c r="F7" s="283"/>
      <c r="G7" s="283" t="s">
        <v>187</v>
      </c>
      <c r="H7" s="283" t="s">
        <v>189</v>
      </c>
      <c r="I7" s="283" t="s">
        <v>134</v>
      </c>
    </row>
    <row r="8" spans="1:9" ht="27.75" customHeight="1">
      <c r="A8" s="284"/>
      <c r="B8" s="284"/>
      <c r="C8" s="284"/>
      <c r="D8" s="284"/>
      <c r="E8" s="284"/>
      <c r="F8" s="284"/>
      <c r="G8" s="284"/>
      <c r="H8" s="284"/>
      <c r="I8" s="284"/>
    </row>
    <row r="9" spans="1:9" ht="12.75">
      <c r="A9" s="307" t="s">
        <v>96</v>
      </c>
      <c r="B9" s="307"/>
      <c r="C9" s="284"/>
      <c r="D9" s="284"/>
      <c r="E9" s="284"/>
      <c r="F9" s="284"/>
      <c r="G9" s="285"/>
      <c r="H9" s="285"/>
      <c r="I9" s="285"/>
    </row>
    <row r="10" spans="1:9" ht="13.5" thickBot="1">
      <c r="A10" s="87">
        <v>1</v>
      </c>
      <c r="B10" s="87">
        <v>2</v>
      </c>
      <c r="C10" s="308">
        <v>3</v>
      </c>
      <c r="D10" s="308"/>
      <c r="E10" s="308"/>
      <c r="F10" s="308"/>
      <c r="G10" s="87">
        <v>4</v>
      </c>
      <c r="H10" s="87">
        <v>6</v>
      </c>
      <c r="I10" s="87">
        <v>7</v>
      </c>
    </row>
    <row r="11" spans="1:9" ht="18" customHeight="1">
      <c r="A11" s="211"/>
      <c r="B11" s="212"/>
      <c r="C11" s="286" t="s">
        <v>97</v>
      </c>
      <c r="D11" s="287"/>
      <c r="E11" s="287"/>
      <c r="F11" s="288"/>
      <c r="G11" s="213"/>
      <c r="H11" s="213"/>
      <c r="I11" s="213"/>
    </row>
    <row r="12" spans="1:9" ht="18" customHeight="1">
      <c r="A12" s="214">
        <v>1</v>
      </c>
      <c r="B12" s="215"/>
      <c r="C12" s="290" t="s">
        <v>98</v>
      </c>
      <c r="D12" s="290"/>
      <c r="E12" s="290"/>
      <c r="F12" s="290"/>
      <c r="G12" s="219">
        <v>3575</v>
      </c>
      <c r="H12" s="219">
        <f>H13</f>
        <v>310</v>
      </c>
      <c r="I12" s="217">
        <f>H12/G12</f>
        <v>0.08671328671328671</v>
      </c>
    </row>
    <row r="13" spans="1:11" ht="18" customHeight="1">
      <c r="A13" s="214"/>
      <c r="B13" s="215">
        <v>1</v>
      </c>
      <c r="C13" s="289" t="s">
        <v>87</v>
      </c>
      <c r="D13" s="289"/>
      <c r="E13" s="289"/>
      <c r="F13" s="289"/>
      <c r="G13" s="218">
        <v>3575</v>
      </c>
      <c r="H13" s="219">
        <v>310</v>
      </c>
      <c r="I13" s="217">
        <f>H13/G13</f>
        <v>0.08671328671328671</v>
      </c>
      <c r="K13" s="105"/>
    </row>
    <row r="14" spans="1:9" ht="18" customHeight="1">
      <c r="A14" s="214"/>
      <c r="B14" s="215">
        <v>2</v>
      </c>
      <c r="C14" s="289" t="s">
        <v>99</v>
      </c>
      <c r="D14" s="289"/>
      <c r="E14" s="289"/>
      <c r="F14" s="289"/>
      <c r="G14" s="218"/>
      <c r="H14" s="219"/>
      <c r="I14" s="217"/>
    </row>
    <row r="15" spans="1:9" ht="18" customHeight="1">
      <c r="A15" s="214"/>
      <c r="B15" s="215">
        <v>3</v>
      </c>
      <c r="C15" s="289" t="s">
        <v>100</v>
      </c>
      <c r="D15" s="289"/>
      <c r="E15" s="289"/>
      <c r="F15" s="289"/>
      <c r="G15" s="218"/>
      <c r="H15" s="219"/>
      <c r="I15" s="217"/>
    </row>
    <row r="16" spans="1:9" ht="18" customHeight="1">
      <c r="A16" s="214"/>
      <c r="B16" s="215">
        <v>4</v>
      </c>
      <c r="C16" s="289" t="s">
        <v>101</v>
      </c>
      <c r="D16" s="289"/>
      <c r="E16" s="289"/>
      <c r="F16" s="289"/>
      <c r="G16" s="218"/>
      <c r="H16" s="219"/>
      <c r="I16" s="217"/>
    </row>
    <row r="17" spans="1:9" ht="18" customHeight="1">
      <c r="A17" s="214"/>
      <c r="B17" s="215">
        <v>5</v>
      </c>
      <c r="C17" s="294" t="s">
        <v>86</v>
      </c>
      <c r="D17" s="294"/>
      <c r="E17" s="294"/>
      <c r="F17" s="294"/>
      <c r="G17" s="218"/>
      <c r="H17" s="219"/>
      <c r="I17" s="217"/>
    </row>
    <row r="18" spans="1:9" ht="18" customHeight="1">
      <c r="A18" s="214">
        <v>2</v>
      </c>
      <c r="B18" s="215"/>
      <c r="C18" s="306" t="s">
        <v>102</v>
      </c>
      <c r="D18" s="306"/>
      <c r="E18" s="306"/>
      <c r="F18" s="306"/>
      <c r="G18" s="218"/>
      <c r="H18" s="219"/>
      <c r="I18" s="217"/>
    </row>
    <row r="19" spans="1:9" ht="18" customHeight="1">
      <c r="A19" s="214"/>
      <c r="B19" s="215">
        <v>1</v>
      </c>
      <c r="C19" s="294" t="s">
        <v>103</v>
      </c>
      <c r="D19" s="294"/>
      <c r="E19" s="294"/>
      <c r="F19" s="294"/>
      <c r="G19" s="218"/>
      <c r="H19" s="219"/>
      <c r="I19" s="217"/>
    </row>
    <row r="20" spans="1:9" ht="18" customHeight="1">
      <c r="A20" s="214"/>
      <c r="B20" s="215">
        <v>2</v>
      </c>
      <c r="C20" s="294" t="s">
        <v>104</v>
      </c>
      <c r="D20" s="294"/>
      <c r="E20" s="294"/>
      <c r="F20" s="294"/>
      <c r="G20" s="218"/>
      <c r="H20" s="219"/>
      <c r="I20" s="217"/>
    </row>
    <row r="21" spans="1:9" ht="18" customHeight="1">
      <c r="A21" s="220">
        <v>3</v>
      </c>
      <c r="B21" s="221"/>
      <c r="C21" s="295" t="s">
        <v>105</v>
      </c>
      <c r="D21" s="295"/>
      <c r="E21" s="295"/>
      <c r="F21" s="295"/>
      <c r="G21" s="239">
        <v>27692</v>
      </c>
      <c r="H21" s="219">
        <f>H22+H23</f>
        <v>26310</v>
      </c>
      <c r="I21" s="217">
        <f>H21/G21</f>
        <v>0.9500938899321103</v>
      </c>
    </row>
    <row r="22" spans="1:9" ht="18" customHeight="1">
      <c r="A22" s="214"/>
      <c r="B22" s="215">
        <v>1</v>
      </c>
      <c r="C22" s="294" t="s">
        <v>106</v>
      </c>
      <c r="D22" s="306"/>
      <c r="E22" s="306"/>
      <c r="F22" s="306"/>
      <c r="G22" s="218">
        <v>15475</v>
      </c>
      <c r="H22" s="219">
        <v>0</v>
      </c>
      <c r="I22" s="217">
        <f>H22/G22</f>
        <v>0</v>
      </c>
    </row>
    <row r="23" spans="1:9" ht="18" customHeight="1" thickBot="1">
      <c r="A23" s="227"/>
      <c r="B23" s="228">
        <v>2</v>
      </c>
      <c r="C23" s="322" t="s">
        <v>107</v>
      </c>
      <c r="D23" s="322"/>
      <c r="E23" s="322"/>
      <c r="F23" s="322"/>
      <c r="G23" s="240">
        <v>12217</v>
      </c>
      <c r="H23" s="229">
        <v>26310</v>
      </c>
      <c r="I23" s="247">
        <f>H23/G23</f>
        <v>2.1535565196038307</v>
      </c>
    </row>
    <row r="24" spans="1:9" ht="18" customHeight="1" thickBot="1">
      <c r="A24" s="223"/>
      <c r="B24" s="224"/>
      <c r="C24" s="312" t="s">
        <v>108</v>
      </c>
      <c r="D24" s="312"/>
      <c r="E24" s="312"/>
      <c r="F24" s="312"/>
      <c r="G24" s="225">
        <f>SUM(G12,G18,G21)</f>
        <v>31267</v>
      </c>
      <c r="H24" s="250">
        <f>H13+H22+H23</f>
        <v>26620</v>
      </c>
      <c r="I24" s="253">
        <f>H24/G24</f>
        <v>0.8513768509930598</v>
      </c>
    </row>
    <row r="25" spans="1:9" ht="18" customHeight="1">
      <c r="A25" s="211"/>
      <c r="B25" s="212"/>
      <c r="C25" s="313" t="s">
        <v>109</v>
      </c>
      <c r="D25" s="313"/>
      <c r="E25" s="313"/>
      <c r="F25" s="313"/>
      <c r="G25" s="241"/>
      <c r="H25" s="251"/>
      <c r="I25" s="252"/>
    </row>
    <row r="26" spans="1:9" ht="18" customHeight="1">
      <c r="A26" s="214">
        <v>4</v>
      </c>
      <c r="B26" s="215"/>
      <c r="C26" s="306" t="s">
        <v>110</v>
      </c>
      <c r="D26" s="306"/>
      <c r="E26" s="306"/>
      <c r="F26" s="306"/>
      <c r="G26" s="219">
        <v>31267</v>
      </c>
      <c r="H26" s="219">
        <f>H27+H28+H29</f>
        <v>26620</v>
      </c>
      <c r="I26" s="217">
        <f>H26/G26</f>
        <v>0.8513768509930598</v>
      </c>
    </row>
    <row r="27" spans="1:9" ht="18" customHeight="1">
      <c r="A27" s="214"/>
      <c r="B27" s="215">
        <v>1</v>
      </c>
      <c r="C27" s="294" t="s">
        <v>111</v>
      </c>
      <c r="D27" s="294"/>
      <c r="E27" s="294"/>
      <c r="F27" s="294"/>
      <c r="G27" s="218">
        <v>14370</v>
      </c>
      <c r="H27" s="219">
        <v>13271</v>
      </c>
      <c r="I27" s="217">
        <f>H27/G27</f>
        <v>0.9235212247738344</v>
      </c>
    </row>
    <row r="28" spans="1:9" ht="18" customHeight="1">
      <c r="A28" s="214"/>
      <c r="B28" s="215">
        <v>2</v>
      </c>
      <c r="C28" s="294" t="s">
        <v>31</v>
      </c>
      <c r="D28" s="294"/>
      <c r="E28" s="294"/>
      <c r="F28" s="294"/>
      <c r="G28" s="218">
        <v>3699</v>
      </c>
      <c r="H28" s="219">
        <v>3419</v>
      </c>
      <c r="I28" s="217">
        <f>H28/G28</f>
        <v>0.9243038659097054</v>
      </c>
    </row>
    <row r="29" spans="1:9" ht="18" customHeight="1">
      <c r="A29" s="214"/>
      <c r="B29" s="215">
        <v>3</v>
      </c>
      <c r="C29" s="294" t="s">
        <v>112</v>
      </c>
      <c r="D29" s="294"/>
      <c r="E29" s="294"/>
      <c r="F29" s="294"/>
      <c r="G29" s="218">
        <v>13198</v>
      </c>
      <c r="H29" s="219">
        <v>9930</v>
      </c>
      <c r="I29" s="217">
        <f>H29/G29</f>
        <v>0.7523867252614033</v>
      </c>
    </row>
    <row r="30" spans="1:9" ht="18" customHeight="1">
      <c r="A30" s="214">
        <v>5</v>
      </c>
      <c r="B30" s="215"/>
      <c r="C30" s="306" t="s">
        <v>113</v>
      </c>
      <c r="D30" s="306"/>
      <c r="E30" s="306"/>
      <c r="F30" s="306"/>
      <c r="G30" s="219"/>
      <c r="H30" s="219"/>
      <c r="I30" s="217"/>
    </row>
    <row r="31" spans="1:9" ht="18" customHeight="1">
      <c r="A31" s="214"/>
      <c r="B31" s="215">
        <v>1</v>
      </c>
      <c r="C31" s="294" t="s">
        <v>114</v>
      </c>
      <c r="D31" s="294"/>
      <c r="E31" s="294"/>
      <c r="F31" s="294"/>
      <c r="G31" s="218"/>
      <c r="H31" s="219"/>
      <c r="I31" s="217"/>
    </row>
    <row r="32" spans="1:9" ht="18" customHeight="1">
      <c r="A32" s="214"/>
      <c r="B32" s="215">
        <v>2</v>
      </c>
      <c r="C32" s="294" t="s">
        <v>115</v>
      </c>
      <c r="D32" s="294"/>
      <c r="E32" s="294"/>
      <c r="F32" s="294"/>
      <c r="G32" s="218"/>
      <c r="H32" s="218"/>
      <c r="I32" s="217"/>
    </row>
    <row r="33" spans="1:9" ht="18" customHeight="1">
      <c r="A33" s="214"/>
      <c r="B33" s="215">
        <v>3</v>
      </c>
      <c r="C33" s="294" t="s">
        <v>88</v>
      </c>
      <c r="D33" s="294"/>
      <c r="E33" s="294"/>
      <c r="F33" s="294"/>
      <c r="G33" s="218"/>
      <c r="H33" s="219"/>
      <c r="I33" s="217"/>
    </row>
    <row r="34" spans="1:9" ht="18" customHeight="1">
      <c r="A34" s="214">
        <v>6</v>
      </c>
      <c r="B34" s="215"/>
      <c r="C34" s="306" t="s">
        <v>116</v>
      </c>
      <c r="D34" s="306"/>
      <c r="E34" s="306"/>
      <c r="F34" s="306"/>
      <c r="G34" s="219"/>
      <c r="H34" s="219"/>
      <c r="I34" s="217"/>
    </row>
    <row r="35" spans="1:9" ht="18" customHeight="1">
      <c r="A35" s="214"/>
      <c r="B35" s="215">
        <v>1</v>
      </c>
      <c r="C35" s="294" t="s">
        <v>117</v>
      </c>
      <c r="D35" s="294"/>
      <c r="E35" s="294"/>
      <c r="F35" s="294"/>
      <c r="G35" s="218"/>
      <c r="H35" s="219"/>
      <c r="I35" s="217"/>
    </row>
    <row r="36" spans="1:9" ht="18" customHeight="1">
      <c r="A36" s="214"/>
      <c r="B36" s="215">
        <v>2</v>
      </c>
      <c r="C36" s="294" t="s">
        <v>118</v>
      </c>
      <c r="D36" s="294"/>
      <c r="E36" s="294"/>
      <c r="F36" s="294"/>
      <c r="G36" s="218"/>
      <c r="H36" s="219"/>
      <c r="I36" s="217"/>
    </row>
    <row r="37" spans="1:9" ht="18" customHeight="1" thickBot="1">
      <c r="A37" s="220"/>
      <c r="B37" s="221">
        <v>3</v>
      </c>
      <c r="C37" s="326" t="s">
        <v>119</v>
      </c>
      <c r="D37" s="326"/>
      <c r="E37" s="326"/>
      <c r="F37" s="326"/>
      <c r="G37" s="240"/>
      <c r="H37" s="229"/>
      <c r="I37" s="247"/>
    </row>
    <row r="38" spans="1:9" ht="18" customHeight="1" thickBot="1">
      <c r="A38" s="223"/>
      <c r="B38" s="224"/>
      <c r="C38" s="312" t="s">
        <v>39</v>
      </c>
      <c r="D38" s="312"/>
      <c r="E38" s="312"/>
      <c r="F38" s="312"/>
      <c r="G38" s="225">
        <f>SUM(G26,G30,G34)</f>
        <v>31267</v>
      </c>
      <c r="H38" s="250">
        <f>H26</f>
        <v>26620</v>
      </c>
      <c r="I38" s="249">
        <f>H38/G38</f>
        <v>0.8513768509930598</v>
      </c>
    </row>
    <row r="39" spans="1:9" ht="18" customHeight="1" thickBot="1">
      <c r="A39" s="230"/>
      <c r="B39" s="231"/>
      <c r="C39" s="339"/>
      <c r="D39" s="339"/>
      <c r="E39" s="339"/>
      <c r="F39" s="339"/>
      <c r="G39" s="242"/>
      <c r="H39" s="248"/>
      <c r="I39" s="249"/>
    </row>
    <row r="40" spans="1:9" ht="18" customHeight="1" thickBot="1">
      <c r="A40" s="323" t="s">
        <v>120</v>
      </c>
      <c r="B40" s="324"/>
      <c r="C40" s="324"/>
      <c r="D40" s="324"/>
      <c r="E40" s="324"/>
      <c r="F40" s="325"/>
      <c r="G40" s="236">
        <v>4</v>
      </c>
      <c r="H40" s="250">
        <v>4</v>
      </c>
      <c r="I40" s="249">
        <f>H40/G40</f>
        <v>1</v>
      </c>
    </row>
    <row r="41" spans="1:9" ht="18" customHeight="1">
      <c r="A41" s="209"/>
      <c r="B41" s="209"/>
      <c r="C41" s="209"/>
      <c r="D41" s="209"/>
      <c r="E41" s="209"/>
      <c r="F41" s="209"/>
      <c r="G41" s="209"/>
      <c r="H41" s="243"/>
      <c r="I41" s="244"/>
    </row>
    <row r="42" spans="1:9" ht="15.75" customHeight="1">
      <c r="A42" s="209"/>
      <c r="B42" s="209"/>
      <c r="C42" s="209"/>
      <c r="D42" s="209"/>
      <c r="E42" s="209"/>
      <c r="F42" s="209"/>
      <c r="G42" s="209"/>
      <c r="H42" s="243"/>
      <c r="I42" s="244"/>
    </row>
    <row r="43" spans="1:9" ht="15.75" customHeight="1">
      <c r="A43" s="209"/>
      <c r="B43" s="209"/>
      <c r="C43" s="209"/>
      <c r="D43" s="209"/>
      <c r="E43" s="209"/>
      <c r="F43" s="209"/>
      <c r="G43" s="209"/>
      <c r="H43" s="245"/>
      <c r="I43" s="244"/>
    </row>
    <row r="44" spans="8:9" ht="12.75">
      <c r="H44" s="246"/>
      <c r="I44" s="246"/>
    </row>
  </sheetData>
  <sheetProtection/>
  <mergeCells count="43">
    <mergeCell ref="C39:F39"/>
    <mergeCell ref="C26:F26"/>
    <mergeCell ref="C27:F27"/>
    <mergeCell ref="C32:F32"/>
    <mergeCell ref="C33:F33"/>
    <mergeCell ref="C28:F28"/>
    <mergeCell ref="C29:F29"/>
    <mergeCell ref="C30:F30"/>
    <mergeCell ref="C31:F31"/>
    <mergeCell ref="C25:F25"/>
    <mergeCell ref="A1:B2"/>
    <mergeCell ref="A3:B4"/>
    <mergeCell ref="C1:I2"/>
    <mergeCell ref="C3:I4"/>
    <mergeCell ref="A6:I6"/>
    <mergeCell ref="A7:A8"/>
    <mergeCell ref="B7:B8"/>
    <mergeCell ref="H7:H9"/>
    <mergeCell ref="C12:F12"/>
    <mergeCell ref="I7:I9"/>
    <mergeCell ref="G7:G9"/>
    <mergeCell ref="A40:F40"/>
    <mergeCell ref="C34:F34"/>
    <mergeCell ref="C35:F35"/>
    <mergeCell ref="C36:F36"/>
    <mergeCell ref="C37:F37"/>
    <mergeCell ref="C38:F38"/>
    <mergeCell ref="C24:F24"/>
    <mergeCell ref="C10:F10"/>
    <mergeCell ref="C11:F11"/>
    <mergeCell ref="C18:F18"/>
    <mergeCell ref="C19:F19"/>
    <mergeCell ref="C7:F9"/>
    <mergeCell ref="A9:B9"/>
    <mergeCell ref="C15:F15"/>
    <mergeCell ref="C13:F13"/>
    <mergeCell ref="C14:F14"/>
    <mergeCell ref="C23:F23"/>
    <mergeCell ref="C16:F16"/>
    <mergeCell ref="C17:F17"/>
    <mergeCell ref="C20:F20"/>
    <mergeCell ref="C21:F21"/>
    <mergeCell ref="C22:F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&amp;RKétpó Községi Önkormányzat 2016. évi költségvetéséről szóló 3/2016.(III. 04
.)rendelet 5. sz. melléklete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</sheetPr>
  <dimension ref="A2:O29"/>
  <sheetViews>
    <sheetView view="pageLayout" workbookViewId="0" topLeftCell="A1">
      <selection activeCell="B19" sqref="B19"/>
    </sheetView>
  </sheetViews>
  <sheetFormatPr defaultColWidth="9.00390625" defaultRowHeight="12.75"/>
  <cols>
    <col min="1" max="1" width="28.25390625" style="0" bestFit="1" customWidth="1"/>
    <col min="2" max="2" width="8.125" style="31" customWidth="1"/>
    <col min="3" max="3" width="8.125" style="31" bestFit="1" customWidth="1"/>
    <col min="4" max="5" width="8.125" style="31" customWidth="1"/>
    <col min="6" max="6" width="7.625" style="31" bestFit="1" customWidth="1"/>
    <col min="7" max="7" width="8.25390625" style="31" customWidth="1"/>
    <col min="8" max="8" width="8.375" style="31" customWidth="1"/>
    <col min="9" max="9" width="7.375" style="31" customWidth="1"/>
    <col min="10" max="10" width="8.00390625" style="31" customWidth="1"/>
    <col min="11" max="11" width="7.25390625" style="31" customWidth="1"/>
    <col min="12" max="12" width="7.75390625" style="31" customWidth="1"/>
    <col min="13" max="13" width="8.00390625" style="31" customWidth="1"/>
    <col min="14" max="14" width="9.00390625" style="31" customWidth="1"/>
  </cols>
  <sheetData>
    <row r="2" spans="1:14" ht="15.75">
      <c r="A2" s="274" t="s">
        <v>184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4" ht="13.5" thickBot="1">
      <c r="N4" s="31" t="s">
        <v>154</v>
      </c>
    </row>
    <row r="5" spans="1:14" ht="13.5" thickBot="1">
      <c r="A5" s="142" t="s">
        <v>155</v>
      </c>
      <c r="B5" s="174" t="s">
        <v>2</v>
      </c>
      <c r="C5" s="174" t="s">
        <v>3</v>
      </c>
      <c r="D5" s="174" t="s">
        <v>4</v>
      </c>
      <c r="E5" s="174" t="s">
        <v>5</v>
      </c>
      <c r="F5" s="174" t="s">
        <v>7</v>
      </c>
      <c r="G5" s="174" t="s">
        <v>17</v>
      </c>
      <c r="H5" s="174" t="s">
        <v>9</v>
      </c>
      <c r="I5" s="174" t="s">
        <v>156</v>
      </c>
      <c r="J5" s="174" t="s">
        <v>157</v>
      </c>
      <c r="K5" s="174" t="s">
        <v>158</v>
      </c>
      <c r="L5" s="174" t="s">
        <v>159</v>
      </c>
      <c r="M5" s="174" t="s">
        <v>160</v>
      </c>
      <c r="N5" s="174" t="s">
        <v>153</v>
      </c>
    </row>
    <row r="6" spans="1:15" ht="12.75">
      <c r="A6" s="144" t="s">
        <v>161</v>
      </c>
      <c r="B6" s="259">
        <v>3163</v>
      </c>
      <c r="C6" s="259">
        <v>3163</v>
      </c>
      <c r="D6" s="259">
        <v>3163</v>
      </c>
      <c r="E6" s="259">
        <v>3163</v>
      </c>
      <c r="F6" s="259">
        <v>3163</v>
      </c>
      <c r="G6" s="259">
        <v>3163</v>
      </c>
      <c r="H6" s="259">
        <v>3163</v>
      </c>
      <c r="I6" s="259">
        <v>3163</v>
      </c>
      <c r="J6" s="259">
        <v>3163</v>
      </c>
      <c r="K6" s="259">
        <v>3163</v>
      </c>
      <c r="L6" s="259">
        <v>3163</v>
      </c>
      <c r="M6" s="259">
        <v>3162</v>
      </c>
      <c r="N6" s="145">
        <f aca="true" t="shared" si="0" ref="N6:N12">SUM(B6:M6)</f>
        <v>37955</v>
      </c>
      <c r="O6" s="146"/>
    </row>
    <row r="7" spans="1:15" ht="12.75">
      <c r="A7" s="147" t="s">
        <v>162</v>
      </c>
      <c r="B7" s="260">
        <v>1256</v>
      </c>
      <c r="C7" s="260">
        <v>1256</v>
      </c>
      <c r="D7" s="260">
        <v>1256</v>
      </c>
      <c r="E7" s="260">
        <v>1256</v>
      </c>
      <c r="F7" s="260">
        <v>1256</v>
      </c>
      <c r="G7" s="260">
        <v>1256</v>
      </c>
      <c r="H7" s="260">
        <v>1256</v>
      </c>
      <c r="I7" s="260">
        <v>1256</v>
      </c>
      <c r="J7" s="260">
        <v>1256</v>
      </c>
      <c r="K7" s="260">
        <v>1256</v>
      </c>
      <c r="L7" s="260">
        <v>1256</v>
      </c>
      <c r="M7" s="260">
        <v>1255</v>
      </c>
      <c r="N7" s="148">
        <f t="shared" si="0"/>
        <v>15071</v>
      </c>
      <c r="O7" s="146"/>
    </row>
    <row r="8" spans="1:15" ht="12.75">
      <c r="A8" s="147" t="s">
        <v>163</v>
      </c>
      <c r="B8" s="260">
        <v>804</v>
      </c>
      <c r="C8" s="260">
        <v>804</v>
      </c>
      <c r="D8" s="260">
        <v>804</v>
      </c>
      <c r="E8" s="260">
        <v>804</v>
      </c>
      <c r="F8" s="260">
        <v>804</v>
      </c>
      <c r="G8" s="260">
        <v>804</v>
      </c>
      <c r="H8" s="260">
        <v>804</v>
      </c>
      <c r="I8" s="260">
        <v>804</v>
      </c>
      <c r="J8" s="260">
        <v>804</v>
      </c>
      <c r="K8" s="260">
        <v>804</v>
      </c>
      <c r="L8" s="260">
        <v>804</v>
      </c>
      <c r="M8" s="260">
        <v>803</v>
      </c>
      <c r="N8" s="148">
        <f t="shared" si="0"/>
        <v>9647</v>
      </c>
      <c r="O8" s="146"/>
    </row>
    <row r="9" spans="1:15" ht="12.75">
      <c r="A9" s="147" t="s">
        <v>164</v>
      </c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148">
        <f t="shared" si="0"/>
        <v>0</v>
      </c>
      <c r="O9" s="146"/>
    </row>
    <row r="10" spans="1:15" ht="12.75">
      <c r="A10" s="147" t="s">
        <v>175</v>
      </c>
      <c r="B10" s="262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148">
        <f t="shared" si="0"/>
        <v>0</v>
      </c>
      <c r="O10" s="146"/>
    </row>
    <row r="11" spans="1:14" ht="12.75">
      <c r="A11" s="147" t="s">
        <v>165</v>
      </c>
      <c r="B11" s="262"/>
      <c r="C11" s="263"/>
      <c r="D11" s="263"/>
      <c r="E11" s="263"/>
      <c r="F11" s="261"/>
      <c r="G11" s="263"/>
      <c r="H11" s="263"/>
      <c r="I11" s="263"/>
      <c r="J11" s="263"/>
      <c r="K11" s="263"/>
      <c r="L11" s="263"/>
      <c r="M11" s="263"/>
      <c r="N11" s="148">
        <f t="shared" si="0"/>
        <v>0</v>
      </c>
    </row>
    <row r="12" spans="1:14" ht="12.75">
      <c r="A12" s="147" t="s">
        <v>36</v>
      </c>
      <c r="B12" s="262"/>
      <c r="C12" s="263"/>
      <c r="D12" s="263"/>
      <c r="E12" s="263"/>
      <c r="F12" s="261"/>
      <c r="G12" s="263"/>
      <c r="H12" s="263"/>
      <c r="I12" s="263"/>
      <c r="J12" s="263"/>
      <c r="K12" s="263"/>
      <c r="L12" s="263"/>
      <c r="M12" s="263"/>
      <c r="N12" s="148">
        <f t="shared" si="0"/>
        <v>0</v>
      </c>
    </row>
    <row r="13" spans="1:14" ht="13.5" thickBot="1">
      <c r="A13" s="149" t="s">
        <v>86</v>
      </c>
      <c r="B13" s="264">
        <f>2926+491</f>
        <v>3417</v>
      </c>
      <c r="C13" s="264">
        <v>2932</v>
      </c>
      <c r="D13" s="264">
        <v>2932</v>
      </c>
      <c r="E13" s="264">
        <v>2932</v>
      </c>
      <c r="F13" s="264">
        <v>2932</v>
      </c>
      <c r="G13" s="264">
        <v>2932</v>
      </c>
      <c r="H13" s="264">
        <v>2932</v>
      </c>
      <c r="I13" s="264">
        <v>2932</v>
      </c>
      <c r="J13" s="264">
        <v>2932</v>
      </c>
      <c r="K13" s="264">
        <v>2932</v>
      </c>
      <c r="L13" s="264">
        <v>2932</v>
      </c>
      <c r="M13" s="264">
        <v>2932</v>
      </c>
      <c r="N13" s="151">
        <f>SUM(B13:M13)</f>
        <v>35669</v>
      </c>
    </row>
    <row r="14" spans="1:14" ht="13.5" thickBot="1">
      <c r="A14" s="152" t="s">
        <v>166</v>
      </c>
      <c r="B14" s="173">
        <f>SUM(B6:B13)</f>
        <v>8640</v>
      </c>
      <c r="C14" s="173">
        <f aca="true" t="shared" si="1" ref="C14:M14">SUM(C6:C13)</f>
        <v>8155</v>
      </c>
      <c r="D14" s="173">
        <f t="shared" si="1"/>
        <v>8155</v>
      </c>
      <c r="E14" s="173">
        <f t="shared" si="1"/>
        <v>8155</v>
      </c>
      <c r="F14" s="173">
        <f t="shared" si="1"/>
        <v>8155</v>
      </c>
      <c r="G14" s="173">
        <f t="shared" si="1"/>
        <v>8155</v>
      </c>
      <c r="H14" s="173">
        <f t="shared" si="1"/>
        <v>8155</v>
      </c>
      <c r="I14" s="173">
        <f t="shared" si="1"/>
        <v>8155</v>
      </c>
      <c r="J14" s="173">
        <f t="shared" si="1"/>
        <v>8155</v>
      </c>
      <c r="K14" s="173">
        <f t="shared" si="1"/>
        <v>8155</v>
      </c>
      <c r="L14" s="173">
        <f t="shared" si="1"/>
        <v>8155</v>
      </c>
      <c r="M14" s="173">
        <f t="shared" si="1"/>
        <v>8152</v>
      </c>
      <c r="N14" s="153">
        <f>SUM(N6:N13)</f>
        <v>98342</v>
      </c>
    </row>
    <row r="15" spans="1:14" ht="13.5" thickBo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</row>
    <row r="16" spans="1:14" ht="13.5" thickBot="1">
      <c r="A16" s="142" t="s">
        <v>167</v>
      </c>
      <c r="B16" s="174" t="s">
        <v>2</v>
      </c>
      <c r="C16" s="174" t="s">
        <v>3</v>
      </c>
      <c r="D16" s="174" t="s">
        <v>4</v>
      </c>
      <c r="E16" s="174" t="s">
        <v>5</v>
      </c>
      <c r="F16" s="174" t="s">
        <v>7</v>
      </c>
      <c r="G16" s="174" t="s">
        <v>17</v>
      </c>
      <c r="H16" s="174" t="s">
        <v>9</v>
      </c>
      <c r="I16" s="174" t="s">
        <v>156</v>
      </c>
      <c r="J16" s="174" t="s">
        <v>157</v>
      </c>
      <c r="K16" s="174" t="s">
        <v>158</v>
      </c>
      <c r="L16" s="174" t="s">
        <v>159</v>
      </c>
      <c r="M16" s="174" t="s">
        <v>160</v>
      </c>
      <c r="N16" s="143" t="s">
        <v>153</v>
      </c>
    </row>
    <row r="17" spans="1:15" ht="12.75">
      <c r="A17" s="157" t="s">
        <v>30</v>
      </c>
      <c r="B17" s="265">
        <v>2963</v>
      </c>
      <c r="C17" s="265">
        <v>2576</v>
      </c>
      <c r="D17" s="265">
        <v>2576</v>
      </c>
      <c r="E17" s="265">
        <v>2576</v>
      </c>
      <c r="F17" s="265">
        <v>2576</v>
      </c>
      <c r="G17" s="265">
        <v>2576</v>
      </c>
      <c r="H17" s="265">
        <v>2576</v>
      </c>
      <c r="I17" s="265">
        <v>2576</v>
      </c>
      <c r="J17" s="265">
        <v>2576</v>
      </c>
      <c r="K17" s="265">
        <v>2576</v>
      </c>
      <c r="L17" s="265">
        <v>2576</v>
      </c>
      <c r="M17" s="265">
        <v>2576</v>
      </c>
      <c r="N17" s="171">
        <f aca="true" t="shared" si="2" ref="N17:N25">SUM(B17:M17)</f>
        <v>31299</v>
      </c>
      <c r="O17" s="158"/>
    </row>
    <row r="18" spans="1:15" ht="12.75">
      <c r="A18" s="159" t="s">
        <v>168</v>
      </c>
      <c r="B18" s="266">
        <v>786</v>
      </c>
      <c r="C18" s="266">
        <v>682</v>
      </c>
      <c r="D18" s="266">
        <v>682</v>
      </c>
      <c r="E18" s="266">
        <v>682</v>
      </c>
      <c r="F18" s="266">
        <v>682</v>
      </c>
      <c r="G18" s="266">
        <v>682</v>
      </c>
      <c r="H18" s="266">
        <v>682</v>
      </c>
      <c r="I18" s="266">
        <v>682</v>
      </c>
      <c r="J18" s="266">
        <v>682</v>
      </c>
      <c r="K18" s="266">
        <v>682</v>
      </c>
      <c r="L18" s="266">
        <v>682</v>
      </c>
      <c r="M18" s="266">
        <v>680</v>
      </c>
      <c r="N18" s="172">
        <f t="shared" si="2"/>
        <v>8286</v>
      </c>
      <c r="O18" s="158"/>
    </row>
    <row r="19" spans="1:15" ht="12.75">
      <c r="A19" s="159" t="s">
        <v>18</v>
      </c>
      <c r="B19" s="266">
        <v>3195</v>
      </c>
      <c r="C19" s="266">
        <v>3195</v>
      </c>
      <c r="D19" s="266">
        <v>3195</v>
      </c>
      <c r="E19" s="266">
        <v>3195</v>
      </c>
      <c r="F19" s="266">
        <v>3195</v>
      </c>
      <c r="G19" s="266">
        <v>3195</v>
      </c>
      <c r="H19" s="266">
        <v>3195</v>
      </c>
      <c r="I19" s="266">
        <v>3195</v>
      </c>
      <c r="J19" s="266">
        <v>3195</v>
      </c>
      <c r="K19" s="266">
        <v>3195</v>
      </c>
      <c r="L19" s="266">
        <v>3195</v>
      </c>
      <c r="M19" s="266">
        <v>3191</v>
      </c>
      <c r="N19" s="172">
        <f t="shared" si="2"/>
        <v>38336</v>
      </c>
      <c r="O19" s="158"/>
    </row>
    <row r="20" spans="1:15" ht="12.75">
      <c r="A20" s="159" t="s">
        <v>176</v>
      </c>
      <c r="B20" s="266">
        <v>272</v>
      </c>
      <c r="C20" s="266">
        <v>272</v>
      </c>
      <c r="D20" s="266">
        <v>272</v>
      </c>
      <c r="E20" s="266">
        <v>272</v>
      </c>
      <c r="F20" s="266">
        <v>272</v>
      </c>
      <c r="G20" s="266">
        <v>272</v>
      </c>
      <c r="H20" s="266">
        <v>272</v>
      </c>
      <c r="I20" s="266">
        <v>272</v>
      </c>
      <c r="J20" s="266">
        <v>272</v>
      </c>
      <c r="K20" s="266">
        <v>272</v>
      </c>
      <c r="L20" s="266">
        <v>272</v>
      </c>
      <c r="M20" s="266">
        <v>268</v>
      </c>
      <c r="N20" s="172">
        <f t="shared" si="2"/>
        <v>3260</v>
      </c>
      <c r="O20" s="158"/>
    </row>
    <row r="21" spans="1:15" ht="12.75">
      <c r="A21" s="159" t="s">
        <v>169</v>
      </c>
      <c r="B21" s="267">
        <v>172</v>
      </c>
      <c r="C21" s="267">
        <v>172</v>
      </c>
      <c r="D21" s="267">
        <v>172</v>
      </c>
      <c r="E21" s="267">
        <v>172</v>
      </c>
      <c r="F21" s="267">
        <v>172</v>
      </c>
      <c r="G21" s="267">
        <v>6172</v>
      </c>
      <c r="H21" s="267">
        <v>172</v>
      </c>
      <c r="I21" s="267">
        <v>172</v>
      </c>
      <c r="J21" s="267">
        <v>172</v>
      </c>
      <c r="K21" s="267">
        <v>172</v>
      </c>
      <c r="L21" s="267">
        <v>172</v>
      </c>
      <c r="M21" s="267">
        <v>169</v>
      </c>
      <c r="N21" s="172">
        <f t="shared" si="2"/>
        <v>8061</v>
      </c>
      <c r="O21" s="146"/>
    </row>
    <row r="22" spans="1:14" ht="12.75">
      <c r="A22" s="159" t="s">
        <v>33</v>
      </c>
      <c r="B22" s="266"/>
      <c r="C22" s="266"/>
      <c r="D22" s="266">
        <v>3000</v>
      </c>
      <c r="E22" s="266"/>
      <c r="F22" s="266"/>
      <c r="G22" s="266">
        <v>3000</v>
      </c>
      <c r="H22" s="266"/>
      <c r="I22" s="266"/>
      <c r="J22" s="266">
        <v>3000</v>
      </c>
      <c r="K22" s="266"/>
      <c r="L22" s="266"/>
      <c r="M22" s="266"/>
      <c r="N22" s="172">
        <f t="shared" si="2"/>
        <v>9000</v>
      </c>
    </row>
    <row r="23" spans="1:14" ht="12.75">
      <c r="A23" s="159" t="s">
        <v>170</v>
      </c>
      <c r="B23" s="266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172">
        <f t="shared" si="2"/>
        <v>0</v>
      </c>
    </row>
    <row r="24" spans="1:14" ht="12.75">
      <c r="A24" s="159" t="s">
        <v>171</v>
      </c>
      <c r="B24" s="266">
        <v>10</v>
      </c>
      <c r="C24" s="266">
        <v>10</v>
      </c>
      <c r="D24" s="266">
        <v>10</v>
      </c>
      <c r="E24" s="266">
        <v>10</v>
      </c>
      <c r="F24" s="266">
        <v>10</v>
      </c>
      <c r="G24" s="266">
        <v>10</v>
      </c>
      <c r="H24" s="266">
        <v>10</v>
      </c>
      <c r="I24" s="266">
        <v>10</v>
      </c>
      <c r="J24" s="266">
        <v>10</v>
      </c>
      <c r="K24" s="266">
        <v>10</v>
      </c>
      <c r="L24" s="266"/>
      <c r="M24" s="266"/>
      <c r="N24" s="172">
        <f t="shared" si="2"/>
        <v>100</v>
      </c>
    </row>
    <row r="25" spans="1:14" ht="13.5" thickBot="1">
      <c r="A25" s="160" t="s">
        <v>38</v>
      </c>
      <c r="B25" s="16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172">
        <f t="shared" si="2"/>
        <v>0</v>
      </c>
    </row>
    <row r="26" spans="1:15" ht="13.5" thickBot="1">
      <c r="A26" s="152" t="s">
        <v>39</v>
      </c>
      <c r="B26" s="173">
        <f>SUM(B17:B25)</f>
        <v>7398</v>
      </c>
      <c r="C26" s="173">
        <f aca="true" t="shared" si="3" ref="C26:N26">SUM(C17:C25)</f>
        <v>6907</v>
      </c>
      <c r="D26" s="173">
        <f t="shared" si="3"/>
        <v>9907</v>
      </c>
      <c r="E26" s="173">
        <f t="shared" si="3"/>
        <v>6907</v>
      </c>
      <c r="F26" s="173">
        <f t="shared" si="3"/>
        <v>6907</v>
      </c>
      <c r="G26" s="173">
        <f t="shared" si="3"/>
        <v>15907</v>
      </c>
      <c r="H26" s="173">
        <f t="shared" si="3"/>
        <v>6907</v>
      </c>
      <c r="I26" s="173">
        <f t="shared" si="3"/>
        <v>6907</v>
      </c>
      <c r="J26" s="173">
        <f t="shared" si="3"/>
        <v>9907</v>
      </c>
      <c r="K26" s="173">
        <f t="shared" si="3"/>
        <v>6907</v>
      </c>
      <c r="L26" s="173">
        <f t="shared" si="3"/>
        <v>6897</v>
      </c>
      <c r="M26" s="173">
        <f t="shared" si="3"/>
        <v>6884</v>
      </c>
      <c r="N26" s="173">
        <f t="shared" si="3"/>
        <v>98342</v>
      </c>
      <c r="O26" s="162"/>
    </row>
    <row r="27" spans="1:14" ht="12.75">
      <c r="A27" s="163" t="s">
        <v>172</v>
      </c>
      <c r="B27" s="164">
        <v>45535</v>
      </c>
      <c r="C27" s="164">
        <f>B29</f>
        <v>46777</v>
      </c>
      <c r="D27" s="164">
        <f aca="true" t="shared" si="4" ref="D27:M27">C29</f>
        <v>48025</v>
      </c>
      <c r="E27" s="164">
        <f t="shared" si="4"/>
        <v>46273</v>
      </c>
      <c r="F27" s="164">
        <f t="shared" si="4"/>
        <v>47521</v>
      </c>
      <c r="G27" s="164">
        <f t="shared" si="4"/>
        <v>48769</v>
      </c>
      <c r="H27" s="164">
        <f t="shared" si="4"/>
        <v>41017</v>
      </c>
      <c r="I27" s="164">
        <f t="shared" si="4"/>
        <v>42265</v>
      </c>
      <c r="J27" s="164">
        <f t="shared" si="4"/>
        <v>43513</v>
      </c>
      <c r="K27" s="164">
        <f t="shared" si="4"/>
        <v>41761</v>
      </c>
      <c r="L27" s="164">
        <f t="shared" si="4"/>
        <v>43009</v>
      </c>
      <c r="M27" s="164">
        <f t="shared" si="4"/>
        <v>44267</v>
      </c>
      <c r="N27" s="165"/>
    </row>
    <row r="28" spans="1:14" ht="13.5" thickBot="1">
      <c r="A28" s="166" t="s">
        <v>173</v>
      </c>
      <c r="B28" s="167">
        <f aca="true" t="shared" si="5" ref="B28:M28">SUM(B14-B26)</f>
        <v>1242</v>
      </c>
      <c r="C28" s="167">
        <f t="shared" si="5"/>
        <v>1248</v>
      </c>
      <c r="D28" s="167">
        <f t="shared" si="5"/>
        <v>-1752</v>
      </c>
      <c r="E28" s="167">
        <f t="shared" si="5"/>
        <v>1248</v>
      </c>
      <c r="F28" s="167">
        <f t="shared" si="5"/>
        <v>1248</v>
      </c>
      <c r="G28" s="167">
        <f t="shared" si="5"/>
        <v>-7752</v>
      </c>
      <c r="H28" s="167">
        <f t="shared" si="5"/>
        <v>1248</v>
      </c>
      <c r="I28" s="167">
        <f t="shared" si="5"/>
        <v>1248</v>
      </c>
      <c r="J28" s="167">
        <f t="shared" si="5"/>
        <v>-1752</v>
      </c>
      <c r="K28" s="167">
        <f t="shared" si="5"/>
        <v>1248</v>
      </c>
      <c r="L28" s="167">
        <f t="shared" si="5"/>
        <v>1258</v>
      </c>
      <c r="M28" s="167">
        <f t="shared" si="5"/>
        <v>1268</v>
      </c>
      <c r="N28" s="168">
        <v>0</v>
      </c>
    </row>
    <row r="29" spans="1:14" ht="13.5" thickBot="1">
      <c r="A29" s="169" t="s">
        <v>174</v>
      </c>
      <c r="B29" s="175">
        <f aca="true" t="shared" si="6" ref="B29:M29">B27+B28</f>
        <v>46777</v>
      </c>
      <c r="C29" s="175">
        <f t="shared" si="6"/>
        <v>48025</v>
      </c>
      <c r="D29" s="175">
        <f t="shared" si="6"/>
        <v>46273</v>
      </c>
      <c r="E29" s="175">
        <f t="shared" si="6"/>
        <v>47521</v>
      </c>
      <c r="F29" s="175">
        <f t="shared" si="6"/>
        <v>48769</v>
      </c>
      <c r="G29" s="175">
        <f t="shared" si="6"/>
        <v>41017</v>
      </c>
      <c r="H29" s="175">
        <f t="shared" si="6"/>
        <v>42265</v>
      </c>
      <c r="I29" s="175">
        <f t="shared" si="6"/>
        <v>43513</v>
      </c>
      <c r="J29" s="175">
        <f t="shared" si="6"/>
        <v>41761</v>
      </c>
      <c r="K29" s="175">
        <f t="shared" si="6"/>
        <v>43009</v>
      </c>
      <c r="L29" s="175">
        <f t="shared" si="6"/>
        <v>44267</v>
      </c>
      <c r="M29" s="176">
        <f t="shared" si="6"/>
        <v>45535</v>
      </c>
      <c r="N29" s="170"/>
    </row>
  </sheetData>
  <sheetProtection/>
  <mergeCells count="1">
    <mergeCell ref="A2:N2"/>
  </mergeCells>
  <printOptions horizontalCentered="1"/>
  <pageMargins left="0.6692913385826772" right="0.7086614173228347" top="1.4173228346456694" bottom="1.4960629921259843" header="0.6299212598425197" footer="0.8267716535433072"/>
  <pageSetup horizontalDpi="120" verticalDpi="120" orientation="landscape" paperSize="9" r:id="rId1"/>
  <headerFooter alignWithMargins="0">
    <oddHeader>&amp;RKétpó Községi Önkormányzat 2016. évi költségvetéséről szóló 3/2016.(II
I.04.) rendelet 6. sz. melléklete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2:H8"/>
  <sheetViews>
    <sheetView tabSelected="1" view="pageLayout" workbookViewId="0" topLeftCell="A1">
      <selection activeCell="D6" sqref="D6"/>
    </sheetView>
  </sheetViews>
  <sheetFormatPr defaultColWidth="9.00390625" defaultRowHeight="12.75"/>
  <cols>
    <col min="1" max="1" width="7.75390625" style="0" customWidth="1"/>
    <col min="2" max="2" width="9.875" style="0" customWidth="1"/>
    <col min="3" max="3" width="27.75390625" style="0" customWidth="1"/>
    <col min="5" max="5" width="10.00390625" style="0" customWidth="1"/>
  </cols>
  <sheetData>
    <row r="2" spans="1:8" ht="30" customHeight="1">
      <c r="A2" s="341" t="s">
        <v>185</v>
      </c>
      <c r="B2" s="341"/>
      <c r="C2" s="341"/>
      <c r="D2" s="341"/>
      <c r="E2" s="341"/>
      <c r="F2" s="341"/>
      <c r="G2" s="341"/>
      <c r="H2" s="341"/>
    </row>
    <row r="3" spans="1:8" ht="30" customHeight="1">
      <c r="A3" s="268"/>
      <c r="B3" s="268"/>
      <c r="C3" s="268"/>
      <c r="D3" s="268"/>
      <c r="E3" s="268"/>
      <c r="F3" s="268"/>
      <c r="G3" s="268"/>
      <c r="H3" s="268"/>
    </row>
    <row r="4" spans="1:8" ht="38.25" customHeight="1">
      <c r="A4" s="269" t="s">
        <v>150</v>
      </c>
      <c r="B4" s="269" t="s">
        <v>151</v>
      </c>
      <c r="C4" s="270" t="s">
        <v>152</v>
      </c>
      <c r="D4" s="342"/>
      <c r="E4" s="343"/>
      <c r="F4" s="343"/>
      <c r="G4" s="344"/>
      <c r="H4" s="340" t="s">
        <v>153</v>
      </c>
    </row>
    <row r="5" spans="1:8" ht="24.75" customHeight="1">
      <c r="A5" s="340"/>
      <c r="B5" s="340"/>
      <c r="C5" s="340"/>
      <c r="D5" s="269">
        <v>2016</v>
      </c>
      <c r="E5" s="269">
        <v>2017</v>
      </c>
      <c r="F5" s="269">
        <v>2018</v>
      </c>
      <c r="G5" s="269">
        <v>2019</v>
      </c>
      <c r="H5" s="340"/>
    </row>
    <row r="6" spans="1:8" ht="15" customHeight="1">
      <c r="A6" s="269">
        <v>1</v>
      </c>
      <c r="B6" s="269"/>
      <c r="C6" s="269"/>
      <c r="D6" s="269"/>
      <c r="E6" s="269"/>
      <c r="F6" s="269"/>
      <c r="G6" s="269"/>
      <c r="H6" s="269"/>
    </row>
    <row r="7" spans="1:8" ht="15" customHeight="1">
      <c r="A7" s="269">
        <v>2</v>
      </c>
      <c r="B7" s="269"/>
      <c r="C7" s="269"/>
      <c r="D7" s="269"/>
      <c r="E7" s="269"/>
      <c r="F7" s="269"/>
      <c r="G7" s="269"/>
      <c r="H7" s="269"/>
    </row>
    <row r="8" spans="1:6" ht="12.75">
      <c r="A8" s="246"/>
      <c r="B8" s="246"/>
      <c r="C8" s="246"/>
      <c r="D8" s="246"/>
      <c r="E8" s="246"/>
      <c r="F8" s="246"/>
    </row>
  </sheetData>
  <sheetProtection/>
  <mergeCells count="4">
    <mergeCell ref="H4:H5"/>
    <mergeCell ref="A2:H2"/>
    <mergeCell ref="D4:G4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&amp;RKétpó Községi Önkormányzat 2016. évi költségvetéséről szóló 3/2016.(II
I. 04.) rendelet 7. sz. melléklete 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 Györgyné</dc:creator>
  <cp:keywords/>
  <dc:description/>
  <cp:lastModifiedBy>Iroda</cp:lastModifiedBy>
  <cp:lastPrinted>2016-02-10T13:57:17Z</cp:lastPrinted>
  <dcterms:created xsi:type="dcterms:W3CDTF">2002-01-23T07:03:55Z</dcterms:created>
  <dcterms:modified xsi:type="dcterms:W3CDTF">2016-03-08T11:22:42Z</dcterms:modified>
  <cp:category/>
  <cp:version/>
  <cp:contentType/>
  <cp:contentStatus/>
</cp:coreProperties>
</file>