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20\10. 2020. 09. 30\2. napirend - 2020. évi költségvetés 2. számú módosítás\"/>
    </mc:Choice>
  </mc:AlternateContent>
  <xr:revisionPtr revIDLastSave="0" documentId="8_{728BF792-D3D7-4A8B-91CD-A2653360EE1B}" xr6:coauthVersionLast="45" xr6:coauthVersionMax="45" xr10:uidLastSave="{00000000-0000-0000-0000-000000000000}"/>
  <bookViews>
    <workbookView xWindow="-120" yWindow="-120" windowWidth="29040" windowHeight="15840" tabRatio="776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</sheets>
  <definedNames>
    <definedName name="_xlnm.Print_Area" localSheetId="0">'1.sz.mell. Működési mérleg'!$A$1:$M$27</definedName>
    <definedName name="_xlnm.Print_Area" localSheetId="1">'2.sz.mell. Felhalmozási mérleg'!$A$1:$M$29</definedName>
    <definedName name="_xlnm.Print_Area" localSheetId="2">'3.sz.mell. Kiemelt előirányzat.'!$A$1:$G$152</definedName>
    <definedName name="_xlnm.Print_Area" localSheetId="3">'4.sz.mell. Köt.,Önk., Államig. '!$A$1:$M$152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4" l="1"/>
  <c r="G143" i="4" s="1"/>
  <c r="F121" i="4"/>
  <c r="G120" i="4"/>
  <c r="F109" i="4"/>
  <c r="G106" i="4"/>
  <c r="F105" i="4"/>
  <c r="F100" i="4"/>
  <c r="F96" i="4"/>
  <c r="F95" i="4"/>
  <c r="F94" i="4"/>
  <c r="F93" i="4"/>
  <c r="F92" i="4"/>
  <c r="F91" i="4"/>
  <c r="K93" i="4"/>
  <c r="K92" i="4"/>
  <c r="K91" i="4"/>
  <c r="L106" i="4"/>
  <c r="L90" i="4"/>
  <c r="G90" i="4"/>
  <c r="G73" i="4"/>
  <c r="F71" i="4"/>
  <c r="G70" i="4"/>
  <c r="F24" i="4"/>
  <c r="G19" i="4"/>
  <c r="E19" i="4"/>
  <c r="L50" i="4"/>
  <c r="G50" i="4"/>
  <c r="L33" i="4"/>
  <c r="G33" i="4"/>
  <c r="G26" i="4"/>
  <c r="K8" i="4"/>
  <c r="F9" i="4"/>
  <c r="F8" i="4"/>
  <c r="F7" i="4"/>
  <c r="F6" i="4"/>
  <c r="G12" i="4"/>
  <c r="E12" i="4"/>
  <c r="L5" i="4"/>
  <c r="L60" i="4" s="1"/>
  <c r="L84" i="4" s="1"/>
  <c r="G5" i="4"/>
  <c r="D147" i="3"/>
  <c r="G133" i="3"/>
  <c r="G143" i="3" s="1"/>
  <c r="G123" i="3"/>
  <c r="F121" i="3"/>
  <c r="G120" i="3"/>
  <c r="F109" i="3"/>
  <c r="F107" i="3"/>
  <c r="F100" i="3"/>
  <c r="F95" i="3"/>
  <c r="F94" i="3"/>
  <c r="F93" i="3"/>
  <c r="F92" i="3"/>
  <c r="F91" i="3"/>
  <c r="G106" i="3"/>
  <c r="G90" i="3"/>
  <c r="F71" i="3"/>
  <c r="F24" i="3"/>
  <c r="F9" i="3"/>
  <c r="F8" i="3"/>
  <c r="F7" i="3"/>
  <c r="F6" i="3"/>
  <c r="G19" i="3"/>
  <c r="G70" i="3"/>
  <c r="G73" i="3"/>
  <c r="G50" i="3"/>
  <c r="G33" i="3"/>
  <c r="E33" i="3"/>
  <c r="G27" i="3"/>
  <c r="G26" i="3" s="1"/>
  <c r="G12" i="3"/>
  <c r="G5" i="3"/>
  <c r="F15" i="2"/>
  <c r="F7" i="2"/>
  <c r="G14" i="2"/>
  <c r="G26" i="2" s="1"/>
  <c r="F18" i="1"/>
  <c r="F17" i="1"/>
  <c r="F14" i="1"/>
  <c r="F13" i="1"/>
  <c r="F12" i="1"/>
  <c r="F11" i="1"/>
  <c r="F10" i="1"/>
  <c r="F8" i="1"/>
  <c r="F7" i="1"/>
  <c r="G16" i="1"/>
  <c r="G24" i="1" s="1"/>
  <c r="G13" i="2"/>
  <c r="G15" i="1"/>
  <c r="L9" i="2"/>
  <c r="M13" i="2"/>
  <c r="M27" i="2" s="1"/>
  <c r="K13" i="2"/>
  <c r="L13" i="2" s="1"/>
  <c r="M25" i="1"/>
  <c r="L11" i="1"/>
  <c r="L10" i="1"/>
  <c r="L9" i="1"/>
  <c r="L8" i="1"/>
  <c r="L12" i="1"/>
  <c r="L7" i="1"/>
  <c r="M24" i="1"/>
  <c r="M15" i="1"/>
  <c r="L123" i="4" l="1"/>
  <c r="L144" i="4" s="1"/>
  <c r="G60" i="4"/>
  <c r="F19" i="4"/>
  <c r="G25" i="1"/>
  <c r="G83" i="4"/>
  <c r="G152" i="4" s="1"/>
  <c r="G123" i="4"/>
  <c r="G27" i="2"/>
  <c r="G83" i="3"/>
  <c r="G60" i="3"/>
  <c r="G144" i="3"/>
  <c r="G84" i="4" l="1"/>
  <c r="G84" i="3"/>
  <c r="G151" i="3"/>
  <c r="G144" i="4"/>
  <c r="G152" i="3"/>
  <c r="G151" i="4"/>
  <c r="E14" i="2"/>
  <c r="E13" i="2"/>
  <c r="D29" i="2"/>
  <c r="D28" i="2"/>
  <c r="D25" i="2"/>
  <c r="D24" i="2"/>
  <c r="D23" i="2"/>
  <c r="D22" i="2"/>
  <c r="D21" i="2"/>
  <c r="D19" i="2"/>
  <c r="D18" i="2"/>
  <c r="D17" i="2"/>
  <c r="D16" i="2"/>
  <c r="D15" i="2"/>
  <c r="D12" i="2"/>
  <c r="D11" i="2"/>
  <c r="D10" i="2"/>
  <c r="D9" i="2"/>
  <c r="D8" i="2"/>
  <c r="D7" i="2"/>
  <c r="J25" i="2"/>
  <c r="J24" i="2"/>
  <c r="J23" i="2"/>
  <c r="J22" i="2"/>
  <c r="J21" i="2"/>
  <c r="J20" i="2"/>
  <c r="J19" i="2"/>
  <c r="J18" i="2"/>
  <c r="J17" i="2"/>
  <c r="J16" i="2"/>
  <c r="J15" i="2"/>
  <c r="J14" i="2"/>
  <c r="J8" i="2"/>
  <c r="J7" i="2"/>
  <c r="J9" i="2"/>
  <c r="J10" i="2"/>
  <c r="K26" i="2"/>
  <c r="K27" i="2" s="1"/>
  <c r="J27" i="1"/>
  <c r="J26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D26" i="1"/>
  <c r="D23" i="1"/>
  <c r="D22" i="1"/>
  <c r="D20" i="1"/>
  <c r="D19" i="1"/>
  <c r="D18" i="1"/>
  <c r="D17" i="1"/>
  <c r="D14" i="1"/>
  <c r="D13" i="1"/>
  <c r="D12" i="1"/>
  <c r="D11" i="1"/>
  <c r="D10" i="1"/>
  <c r="D9" i="1"/>
  <c r="D7" i="1"/>
  <c r="D8" i="1"/>
  <c r="E16" i="1"/>
  <c r="E21" i="1"/>
  <c r="E15" i="1"/>
  <c r="K24" i="1"/>
  <c r="K15" i="1"/>
  <c r="L15" i="1" s="1"/>
  <c r="I142" i="4"/>
  <c r="I141" i="4"/>
  <c r="I140" i="4"/>
  <c r="I139" i="4"/>
  <c r="I137" i="4"/>
  <c r="I136" i="4"/>
  <c r="I135" i="4"/>
  <c r="I134" i="4"/>
  <c r="I132" i="4"/>
  <c r="I131" i="4"/>
  <c r="I130" i="4"/>
  <c r="I129" i="4"/>
  <c r="I127" i="4"/>
  <c r="I126" i="4"/>
  <c r="I125" i="4"/>
  <c r="I122" i="4"/>
  <c r="I121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J138" i="4"/>
  <c r="J133" i="4"/>
  <c r="J128" i="4"/>
  <c r="J124" i="4"/>
  <c r="J120" i="4"/>
  <c r="J106" i="4"/>
  <c r="J90" i="4"/>
  <c r="D142" i="4"/>
  <c r="D141" i="4"/>
  <c r="D140" i="4"/>
  <c r="D139" i="4"/>
  <c r="D137" i="4"/>
  <c r="D136" i="4"/>
  <c r="D135" i="4"/>
  <c r="D134" i="4"/>
  <c r="D132" i="4"/>
  <c r="D131" i="4"/>
  <c r="D130" i="4"/>
  <c r="D129" i="4"/>
  <c r="D127" i="4"/>
  <c r="D126" i="4"/>
  <c r="D125" i="4"/>
  <c r="D122" i="4"/>
  <c r="D121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1" i="4"/>
  <c r="D92" i="4"/>
  <c r="E138" i="4"/>
  <c r="E133" i="4"/>
  <c r="E128" i="4"/>
  <c r="E124" i="4"/>
  <c r="E120" i="4"/>
  <c r="E106" i="4"/>
  <c r="E90" i="4"/>
  <c r="I82" i="4"/>
  <c r="I81" i="4"/>
  <c r="I80" i="4"/>
  <c r="I79" i="4"/>
  <c r="I78" i="4"/>
  <c r="I76" i="4"/>
  <c r="I75" i="4"/>
  <c r="I74" i="4"/>
  <c r="I72" i="4"/>
  <c r="I71" i="4"/>
  <c r="I69" i="4"/>
  <c r="I68" i="4"/>
  <c r="I67" i="4"/>
  <c r="I66" i="4"/>
  <c r="I64" i="4"/>
  <c r="I63" i="4"/>
  <c r="I62" i="4"/>
  <c r="I59" i="4"/>
  <c r="I58" i="4"/>
  <c r="I57" i="4"/>
  <c r="I56" i="4"/>
  <c r="I54" i="4"/>
  <c r="I53" i="4"/>
  <c r="I52" i="4"/>
  <c r="I51" i="4"/>
  <c r="I49" i="4"/>
  <c r="I48" i="4"/>
  <c r="I47" i="4"/>
  <c r="I46" i="4"/>
  <c r="I45" i="4"/>
  <c r="I43" i="4"/>
  <c r="I42" i="4"/>
  <c r="I41" i="4"/>
  <c r="I40" i="4"/>
  <c r="I39" i="4"/>
  <c r="I38" i="4"/>
  <c r="I37" i="4"/>
  <c r="I36" i="4"/>
  <c r="I35" i="4"/>
  <c r="I34" i="4"/>
  <c r="I32" i="4"/>
  <c r="I31" i="4"/>
  <c r="I30" i="4"/>
  <c r="I29" i="4"/>
  <c r="I28" i="4"/>
  <c r="I27" i="4"/>
  <c r="I25" i="4"/>
  <c r="I24" i="4"/>
  <c r="I23" i="4"/>
  <c r="I22" i="4"/>
  <c r="I21" i="4"/>
  <c r="I20" i="4"/>
  <c r="I18" i="4"/>
  <c r="I17" i="4"/>
  <c r="I16" i="4"/>
  <c r="I15" i="4"/>
  <c r="I14" i="4"/>
  <c r="I13" i="4"/>
  <c r="I11" i="4"/>
  <c r="I10" i="4"/>
  <c r="I9" i="4"/>
  <c r="I8" i="4"/>
  <c r="I7" i="4"/>
  <c r="J77" i="4"/>
  <c r="J73" i="4"/>
  <c r="J70" i="4"/>
  <c r="J55" i="4"/>
  <c r="J50" i="4"/>
  <c r="J44" i="4"/>
  <c r="J33" i="4"/>
  <c r="J26" i="4"/>
  <c r="J19" i="4"/>
  <c r="J12" i="4"/>
  <c r="J5" i="4"/>
  <c r="K5" i="4" s="1"/>
  <c r="E44" i="4"/>
  <c r="D82" i="4"/>
  <c r="D81" i="4"/>
  <c r="D80" i="4"/>
  <c r="D79" i="4"/>
  <c r="D78" i="4"/>
  <c r="D76" i="4"/>
  <c r="D75" i="4"/>
  <c r="D74" i="4"/>
  <c r="D72" i="4"/>
  <c r="D71" i="4"/>
  <c r="D69" i="4"/>
  <c r="D68" i="4"/>
  <c r="D67" i="4"/>
  <c r="D66" i="4"/>
  <c r="D64" i="4"/>
  <c r="D63" i="4"/>
  <c r="D62" i="4"/>
  <c r="D59" i="4"/>
  <c r="D58" i="4"/>
  <c r="D57" i="4"/>
  <c r="D56" i="4"/>
  <c r="D54" i="4"/>
  <c r="D53" i="4"/>
  <c r="D52" i="4"/>
  <c r="D51" i="4"/>
  <c r="D49" i="4"/>
  <c r="D48" i="4"/>
  <c r="D47" i="4"/>
  <c r="D46" i="4"/>
  <c r="D45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5" i="4"/>
  <c r="D24" i="4"/>
  <c r="D23" i="4"/>
  <c r="D22" i="4"/>
  <c r="D21" i="4"/>
  <c r="D20" i="4"/>
  <c r="D18" i="4"/>
  <c r="D17" i="4"/>
  <c r="D16" i="4"/>
  <c r="D15" i="4"/>
  <c r="D14" i="4"/>
  <c r="D11" i="4"/>
  <c r="D10" i="4"/>
  <c r="D9" i="4"/>
  <c r="D8" i="4"/>
  <c r="D6" i="4"/>
  <c r="D7" i="4"/>
  <c r="E73" i="4"/>
  <c r="E70" i="4"/>
  <c r="F70" i="4" s="1"/>
  <c r="E50" i="4"/>
  <c r="E33" i="4"/>
  <c r="E26" i="4"/>
  <c r="E5" i="4"/>
  <c r="F5" i="4" s="1"/>
  <c r="D72" i="3"/>
  <c r="D71" i="3"/>
  <c r="D54" i="3"/>
  <c r="D53" i="3"/>
  <c r="D52" i="3"/>
  <c r="D51" i="3"/>
  <c r="D49" i="3"/>
  <c r="D48" i="3"/>
  <c r="D47" i="3"/>
  <c r="D46" i="3"/>
  <c r="D45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18" i="3"/>
  <c r="D17" i="3"/>
  <c r="D16" i="3"/>
  <c r="D15" i="3"/>
  <c r="D14" i="3"/>
  <c r="D13" i="3"/>
  <c r="D6" i="3"/>
  <c r="D11" i="3"/>
  <c r="D10" i="3"/>
  <c r="D9" i="3"/>
  <c r="D8" i="3"/>
  <c r="D7" i="3"/>
  <c r="D73" i="3"/>
  <c r="C73" i="3"/>
  <c r="E73" i="3"/>
  <c r="C77" i="3"/>
  <c r="D142" i="3"/>
  <c r="D141" i="3"/>
  <c r="D140" i="3"/>
  <c r="D139" i="3"/>
  <c r="D138" i="3"/>
  <c r="D137" i="3"/>
  <c r="D136" i="3"/>
  <c r="D135" i="3"/>
  <c r="D134" i="3"/>
  <c r="D132" i="3"/>
  <c r="D131" i="3"/>
  <c r="D130" i="3"/>
  <c r="D129" i="3"/>
  <c r="D128" i="3"/>
  <c r="D127" i="3"/>
  <c r="D126" i="3"/>
  <c r="D125" i="3"/>
  <c r="D124" i="3"/>
  <c r="D122" i="3"/>
  <c r="D121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J83" i="4" l="1"/>
  <c r="E83" i="4"/>
  <c r="F15" i="1"/>
  <c r="F14" i="2"/>
  <c r="F106" i="4"/>
  <c r="F16" i="1"/>
  <c r="L27" i="2"/>
  <c r="F90" i="4"/>
  <c r="F120" i="4"/>
  <c r="J143" i="4"/>
  <c r="J13" i="2"/>
  <c r="J123" i="4"/>
  <c r="K90" i="4"/>
  <c r="L24" i="1"/>
  <c r="E27" i="2"/>
  <c r="F27" i="2" s="1"/>
  <c r="F13" i="2"/>
  <c r="K25" i="1"/>
  <c r="E26" i="2"/>
  <c r="F26" i="2" s="1"/>
  <c r="E24" i="1"/>
  <c r="F24" i="1" s="1"/>
  <c r="E143" i="4"/>
  <c r="E152" i="4" s="1"/>
  <c r="E123" i="4"/>
  <c r="J60" i="4"/>
  <c r="E60" i="4"/>
  <c r="E70" i="3"/>
  <c r="E55" i="3"/>
  <c r="D55" i="3"/>
  <c r="E50" i="3"/>
  <c r="D50" i="3"/>
  <c r="E44" i="3"/>
  <c r="D44" i="3"/>
  <c r="D33" i="3"/>
  <c r="E27" i="3"/>
  <c r="E26" i="3"/>
  <c r="E19" i="3"/>
  <c r="F19" i="3" s="1"/>
  <c r="D19" i="3"/>
  <c r="E12" i="3"/>
  <c r="E5" i="3"/>
  <c r="E133" i="3"/>
  <c r="E120" i="3"/>
  <c r="E106" i="3"/>
  <c r="E90" i="3"/>
  <c r="F90" i="3" s="1"/>
  <c r="D90" i="3"/>
  <c r="J152" i="4" l="1"/>
  <c r="J151" i="4"/>
  <c r="E60" i="3"/>
  <c r="F60" i="3" s="1"/>
  <c r="L25" i="1"/>
  <c r="E25" i="1"/>
  <c r="F25" i="1" s="1"/>
  <c r="F120" i="3"/>
  <c r="F70" i="3"/>
  <c r="E83" i="3"/>
  <c r="E144" i="4"/>
  <c r="F123" i="4"/>
  <c r="F106" i="3"/>
  <c r="E27" i="1"/>
  <c r="F5" i="3"/>
  <c r="J144" i="4"/>
  <c r="K123" i="4"/>
  <c r="E84" i="4"/>
  <c r="E143" i="3"/>
  <c r="E151" i="3"/>
  <c r="E151" i="4"/>
  <c r="J84" i="4"/>
  <c r="E84" i="3"/>
  <c r="E123" i="3"/>
  <c r="F83" i="3" l="1"/>
  <c r="F84" i="3"/>
  <c r="F144" i="4"/>
  <c r="F123" i="3"/>
  <c r="K144" i="4"/>
  <c r="E152" i="3"/>
  <c r="E144" i="3"/>
  <c r="I15" i="1"/>
  <c r="J15" i="1" s="1"/>
  <c r="C15" i="1"/>
  <c r="D15" i="1" s="1"/>
  <c r="F144" i="3" l="1"/>
  <c r="M138" i="4" l="1"/>
  <c r="H138" i="4"/>
  <c r="I138" i="4" s="1"/>
  <c r="C138" i="4"/>
  <c r="D138" i="4" s="1"/>
  <c r="M133" i="4"/>
  <c r="H133" i="4"/>
  <c r="I133" i="4" s="1"/>
  <c r="C133" i="4"/>
  <c r="D133" i="4" s="1"/>
  <c r="M128" i="4"/>
  <c r="H128" i="4"/>
  <c r="I128" i="4" s="1"/>
  <c r="C128" i="4"/>
  <c r="D128" i="4" s="1"/>
  <c r="M124" i="4"/>
  <c r="H124" i="4"/>
  <c r="I124" i="4" s="1"/>
  <c r="C124" i="4"/>
  <c r="D124" i="4" s="1"/>
  <c r="M120" i="4"/>
  <c r="H120" i="4"/>
  <c r="I120" i="4" s="1"/>
  <c r="C120" i="4"/>
  <c r="D120" i="4" s="1"/>
  <c r="M106" i="4"/>
  <c r="H106" i="4"/>
  <c r="I106" i="4" s="1"/>
  <c r="C106" i="4"/>
  <c r="D106" i="4" s="1"/>
  <c r="M90" i="4"/>
  <c r="H90" i="4"/>
  <c r="I90" i="4" s="1"/>
  <c r="C90" i="4"/>
  <c r="D90" i="4" s="1"/>
  <c r="M77" i="4"/>
  <c r="H77" i="4"/>
  <c r="I77" i="4" s="1"/>
  <c r="C77" i="4"/>
  <c r="D77" i="4" s="1"/>
  <c r="M73" i="4"/>
  <c r="H73" i="4"/>
  <c r="I73" i="4" s="1"/>
  <c r="C73" i="4"/>
  <c r="D73" i="4" s="1"/>
  <c r="M70" i="4"/>
  <c r="H70" i="4"/>
  <c r="I70" i="4" s="1"/>
  <c r="C70" i="4"/>
  <c r="D70" i="4" s="1"/>
  <c r="M65" i="4"/>
  <c r="H65" i="4"/>
  <c r="I65" i="4" s="1"/>
  <c r="C65" i="4"/>
  <c r="D65" i="4" s="1"/>
  <c r="M61" i="4"/>
  <c r="H61" i="4"/>
  <c r="I61" i="4" s="1"/>
  <c r="C61" i="4"/>
  <c r="D61" i="4" s="1"/>
  <c r="M55" i="4"/>
  <c r="H55" i="4"/>
  <c r="I55" i="4" s="1"/>
  <c r="C55" i="4"/>
  <c r="D55" i="4" s="1"/>
  <c r="M50" i="4"/>
  <c r="H50" i="4"/>
  <c r="I50" i="4" s="1"/>
  <c r="C50" i="4"/>
  <c r="D50" i="4" s="1"/>
  <c r="M44" i="4"/>
  <c r="H44" i="4"/>
  <c r="I44" i="4" s="1"/>
  <c r="C44" i="4"/>
  <c r="D44" i="4" s="1"/>
  <c r="M33" i="4"/>
  <c r="H33" i="4"/>
  <c r="I33" i="4" s="1"/>
  <c r="C33" i="4"/>
  <c r="D33" i="4" s="1"/>
  <c r="C27" i="4"/>
  <c r="M26" i="4"/>
  <c r="H26" i="4"/>
  <c r="I26" i="4" s="1"/>
  <c r="M19" i="4"/>
  <c r="H19" i="4"/>
  <c r="I19" i="4" s="1"/>
  <c r="C19" i="4"/>
  <c r="D19" i="4" s="1"/>
  <c r="M12" i="4"/>
  <c r="H12" i="4"/>
  <c r="I12" i="4" s="1"/>
  <c r="C12" i="4"/>
  <c r="D12" i="4" s="1"/>
  <c r="M5" i="4"/>
  <c r="H5" i="4"/>
  <c r="C5" i="4"/>
  <c r="D5" i="4" s="1"/>
  <c r="C133" i="3"/>
  <c r="C120" i="3"/>
  <c r="D120" i="3" s="1"/>
  <c r="C106" i="3"/>
  <c r="D106" i="3" s="1"/>
  <c r="C90" i="3"/>
  <c r="C70" i="3"/>
  <c r="C55" i="3"/>
  <c r="C50" i="3"/>
  <c r="C44" i="3"/>
  <c r="C33" i="3"/>
  <c r="C27" i="3"/>
  <c r="C19" i="3"/>
  <c r="C12" i="3"/>
  <c r="D12" i="3" s="1"/>
  <c r="C5" i="3"/>
  <c r="D5" i="3" s="1"/>
  <c r="I26" i="2"/>
  <c r="J26" i="2" s="1"/>
  <c r="C20" i="2"/>
  <c r="D20" i="2" s="1"/>
  <c r="C14" i="2"/>
  <c r="D14" i="2" s="1"/>
  <c r="I13" i="2"/>
  <c r="C13" i="2"/>
  <c r="D13" i="2" s="1"/>
  <c r="I24" i="1"/>
  <c r="J24" i="1" s="1"/>
  <c r="C21" i="1"/>
  <c r="D21" i="1" s="1"/>
  <c r="C16" i="1"/>
  <c r="D16" i="1" s="1"/>
  <c r="C143" i="3" l="1"/>
  <c r="D143" i="3" s="1"/>
  <c r="D133" i="3"/>
  <c r="C26" i="4"/>
  <c r="D26" i="4" s="1"/>
  <c r="D27" i="4"/>
  <c r="C26" i="3"/>
  <c r="D27" i="3"/>
  <c r="D26" i="3" s="1"/>
  <c r="C83" i="3"/>
  <c r="D83" i="3" s="1"/>
  <c r="D70" i="3"/>
  <c r="C26" i="2"/>
  <c r="D26" i="2" s="1"/>
  <c r="C24" i="1"/>
  <c r="I27" i="2"/>
  <c r="J27" i="2" s="1"/>
  <c r="H123" i="4"/>
  <c r="I123" i="4" s="1"/>
  <c r="C60" i="4"/>
  <c r="D60" i="4" s="1"/>
  <c r="C152" i="3"/>
  <c r="C123" i="3"/>
  <c r="I25" i="1"/>
  <c r="H60" i="4"/>
  <c r="I60" i="4" s="1"/>
  <c r="M83" i="4"/>
  <c r="C143" i="4"/>
  <c r="D143" i="4" s="1"/>
  <c r="H83" i="4"/>
  <c r="I83" i="4" s="1"/>
  <c r="M60" i="4"/>
  <c r="H143" i="4"/>
  <c r="M123" i="4"/>
  <c r="C83" i="4"/>
  <c r="D83" i="4" s="1"/>
  <c r="C123" i="4"/>
  <c r="D123" i="4" s="1"/>
  <c r="D151" i="4" s="1"/>
  <c r="M143" i="4"/>
  <c r="C60" i="3"/>
  <c r="I151" i="4" l="1"/>
  <c r="D152" i="4"/>
  <c r="C27" i="2"/>
  <c r="D27" i="2" s="1"/>
  <c r="C27" i="1"/>
  <c r="J25" i="1"/>
  <c r="C25" i="1"/>
  <c r="D25" i="1" s="1"/>
  <c r="D24" i="1"/>
  <c r="C84" i="3"/>
  <c r="D84" i="3" s="1"/>
  <c r="C151" i="3"/>
  <c r="D60" i="3"/>
  <c r="H144" i="4"/>
  <c r="I144" i="4" s="1"/>
  <c r="I143" i="4"/>
  <c r="I152" i="4" s="1"/>
  <c r="C144" i="3"/>
  <c r="D144" i="3" s="1"/>
  <c r="D123" i="3"/>
  <c r="H152" i="4"/>
  <c r="H151" i="4"/>
  <c r="M144" i="4"/>
  <c r="M84" i="4"/>
  <c r="C144" i="4"/>
  <c r="D144" i="4" s="1"/>
  <c r="C84" i="4"/>
  <c r="D84" i="4" s="1"/>
  <c r="M151" i="4"/>
  <c r="C151" i="4"/>
  <c r="M152" i="4"/>
  <c r="C152" i="4"/>
  <c r="H84" i="4"/>
  <c r="I84" i="4" s="1"/>
</calcChain>
</file>

<file path=xl/sharedStrings.xml><?xml version="1.0" encoding="utf-8"?>
<sst xmlns="http://schemas.openxmlformats.org/spreadsheetml/2006/main" count="783" uniqueCount="347">
  <si>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</si>
  <si>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</si>
  <si>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</si>
  <si>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</si>
  <si>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</si>
  <si>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</si>
  <si>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</si>
  <si>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</si>
  <si>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</si>
  <si>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</si>
  <si>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</si>
  <si>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</si>
  <si>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</si>
  <si>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</si>
  <si>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</si>
  <si>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</si>
  <si>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</si>
  <si>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</si>
  <si>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</si>
  <si>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</si>
  <si>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</si>
  <si>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</si>
  <si>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</si>
  <si>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</si>
  <si>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</si>
  <si>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</si>
  <si>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</si>
  <si>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</si>
  <si>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</si>
  <si>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</si>
  <si>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</si>
  <si>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</si>
  <si>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</si>
  <si>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</si>
  <si>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</si>
  <si>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</si>
  <si>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</si>
  <si>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</si>
  <si>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</si>
  <si>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</si>
  <si>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</si>
  <si>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</si>
  <si>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</si>
  <si>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</si>
  <si>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</si>
  <si>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</si>
  <si>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</si>
  <si>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</si>
  <si>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</si>
  <si>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</si>
  <si>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</si>
  <si>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</si>
  <si>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</si>
  <si>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</si>
  <si>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</si>
  <si>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</si>
  <si>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</si>
  <si>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</si>
  <si>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</si>
  <si>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</si>
  <si>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</si>
  <si>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</si>
  <si>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</si>
  <si>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</si>
  <si>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</si>
  <si>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</si>
  <si>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</si>
  <si>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</si>
  <si>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</si>
  <si>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</si>
  <si>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</si>
  <si>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</si>
  <si>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</si>
  <si>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</si>
  <si>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</si>
  <si>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</si>
  <si>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</si>
  <si>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</si>
  <si>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</si>
  <si>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</si>
  <si>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</si>
  <si>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</si>
  <si>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</si>
  <si>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</si>
  <si>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</si>
  <si>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</si>
  <si>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</si>
  <si>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</si>
  <si>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</si>
  <si>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</si>
  <si>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</si>
  <si>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</si>
  <si>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</si>
  <si>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</si>
  <si>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</si>
  <si>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</si>
  <si>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</si>
  <si>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</si>
  <si>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</si>
  <si>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</si>
  <si>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</si>
  <si>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</si>
  <si>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</si>
  <si>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</si>
  <si>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</si>
  <si>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</si>
  <si>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</si>
  <si>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</si>
  <si>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</si>
  <si>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</si>
  <si>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</si>
  <si>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</si>
  <si>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</si>
  <si>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</si>
  <si>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</si>
  <si>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</si>
  <si>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</si>
  <si>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</si>
  <si>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</si>
  <si>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</si>
  <si>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</si>
  <si>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</si>
  <si>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</si>
  <si>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</si>
  <si>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</si>
  <si>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</si>
  <si>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</si>
  <si>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</si>
  <si>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</si>
  <si>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</si>
  <si>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</si>
  <si>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</si>
  <si>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</si>
  <si>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</si>
  <si>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</si>
  <si>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</si>
  <si>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</si>
  <si>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</si>
  <si>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</si>
  <si>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</si>
  <si>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</si>
  <si>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</si>
  <si>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</si>
  <si>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</si>
  <si>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</si>
  <si>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</si>
  <si>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</si>
  <si>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</si>
  <si>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</si>
  <si>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</si>
  <si>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</si>
  <si>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</si>
  <si>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</si>
  <si>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</si>
  <si>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</si>
  <si>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</si>
  <si>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</si>
  <si>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</si>
  <si>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</si>
  <si>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</si>
  <si>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</si>
  <si>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</si>
  <si>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</si>
  <si>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</si>
  <si>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</si>
  <si>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</si>
  <si>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</si>
  <si>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</si>
  <si>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</si>
  <si>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</si>
  <si>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</si>
  <si>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</si>
  <si>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</si>
  <si>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</si>
  <si>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</si>
  <si>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</si>
  <si>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</si>
  <si>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</si>
  <si>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</si>
  <si>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</si>
  <si>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</si>
  <si>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</si>
  <si>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</si>
  <si>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</si>
  <si>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</si>
  <si>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</si>
  <si>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</si>
  <si>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</si>
  <si>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</si>
  <si>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</si>
  <si>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</si>
  <si>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</si>
  <si>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</si>
  <si>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</si>
  <si>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</si>
  <si>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</si>
  <si>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</si>
  <si>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</si>
  <si>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</si>
  <si>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</si>
  <si>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</si>
  <si>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</si>
  <si>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</si>
  <si>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</si>
  <si>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</si>
  <si>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</si>
  <si>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</si>
  <si>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</si>
  <si>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</si>
  <si>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</si>
  <si>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</si>
  <si>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</si>
  <si>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</si>
  <si>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</si>
  <si>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</si>
  <si>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</si>
  <si>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</si>
  <si>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</si>
  <si>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</si>
  <si>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</si>
  <si>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</si>
  <si>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</si>
  <si>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</si>
  <si>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</si>
  <si>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</si>
  <si>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</si>
  <si>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</si>
  <si>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</si>
  <si>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</si>
  <si>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</si>
  <si>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</si>
  <si>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</si>
  <si>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</si>
  <si>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</si>
  <si>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</si>
  <si>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</si>
  <si>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</si>
  <si>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</si>
  <si>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</si>
  <si>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</si>
  <si>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</si>
  <si>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</si>
  <si>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</si>
  <si>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</si>
  <si>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</si>
  <si>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</si>
  <si>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</si>
  <si>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</si>
  <si>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</si>
  <si>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</si>
  <si>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</si>
  <si>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</si>
  <si>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</si>
  <si>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</si>
  <si>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</si>
  <si>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</si>
  <si>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</si>
  <si>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</si>
  <si>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</si>
  <si>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</si>
  <si>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</si>
  <si>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</si>
  <si>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</si>
  <si>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</si>
  <si>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</si>
  <si>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</si>
  <si>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</si>
  <si>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</si>
  <si>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</si>
  <si>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</si>
  <si>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</si>
  <si>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</si>
  <si>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</si>
  <si>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</si>
  <si>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</si>
  <si>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</si>
  <si>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</si>
  <si>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</si>
  <si>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</si>
  <si>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</si>
  <si>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</si>
  <si>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</si>
  <si>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</si>
  <si>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</si>
  <si>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</si>
  <si>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</si>
  <si>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</si>
  <si>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</si>
  <si>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</si>
  <si>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</si>
  <si>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</si>
  <si>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</si>
  <si>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</si>
  <si>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</si>
  <si>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</si>
  <si>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</si>
  <si>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</si>
  <si>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</si>
  <si>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</si>
  <si>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</si>
  <si>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</si>
  <si>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</si>
  <si>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</si>
  <si>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</si>
  <si>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</si>
  <si>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</si>
  <si>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</si>
  <si>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</si>
  <si>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</si>
  <si>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</si>
  <si>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</si>
  <si>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</si>
  <si>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</si>
  <si>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</si>
  <si>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</si>
  <si>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</si>
  <si>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</si>
  <si>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</si>
  <si>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</si>
  <si>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</si>
  <si>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</si>
  <si>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</si>
  <si>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</si>
  <si>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</si>
  <si>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</si>
  <si>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</si>
  <si>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</si>
  <si>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</si>
  <si>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</si>
  <si>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</si>
  <si>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</si>
  <si>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</si>
  <si>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</si>
  <si>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2020 évi előirányzat</t>
  </si>
  <si>
    <t>2020. évi előirányzat</t>
  </si>
  <si>
    <t>2020. évi módosítás I.</t>
  </si>
  <si>
    <t>2020.évi módosítás I.</t>
  </si>
  <si>
    <t>2020.évi módosított 06.24.</t>
  </si>
  <si>
    <t>2020. évi módosított 06.24.</t>
  </si>
  <si>
    <t>2020.évi modosított 06.24.</t>
  </si>
  <si>
    <t>2020.évi módosítás II.</t>
  </si>
  <si>
    <t>2020.évi módosított 09.30.</t>
  </si>
  <si>
    <t>2020.évi    módosított 09.30.</t>
  </si>
  <si>
    <t>2020.évi        módosított 09.30.</t>
  </si>
  <si>
    <t>2020.évi  módosított 09.30.</t>
  </si>
  <si>
    <t>I. Működési célú bevételek és kiadások mérlege</t>
  </si>
  <si>
    <t>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</si>
</sst>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8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name val="Times New Roman CE"/>
      <charset val="238"/>
    </font>
    <font>
      <i/>
      <sz val="14"/>
      <name val="Times New Roman CE"/>
      <charset val="238"/>
    </font>
    <font>
      <sz val="14"/>
      <name val="Times New Roman CE"/>
      <charset val="238"/>
    </font>
    <font>
      <sz val="14"/>
      <color theme="1"/>
      <name val="Times New Roman CE"/>
      <charset val="238"/>
    </font>
    <font>
      <i/>
      <sz val="12"/>
      <name val="Times New Roman CE"/>
      <charset val="238"/>
    </font>
    <font>
      <b/>
      <i/>
      <sz val="11"/>
      <color theme="1"/>
      <name val="Times New Roman CE"/>
      <charset val="238"/>
    </font>
    <font>
      <b/>
      <sz val="14"/>
      <color theme="1"/>
      <name val="Times New Roman CE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89">
    <xf numFmtId="0" fontId="0" fillId="0" borderId="0" xfId="0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textRotation="180" wrapText="1"/>
    </xf>
    <xf numFmtId="164" fontId="7" fillId="0" borderId="11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1"/>
    <xf numFmtId="0" fontId="12" fillId="0" borderId="0" xfId="1" applyFont="1"/>
    <xf numFmtId="0" fontId="1" fillId="0" borderId="6" xfId="1" applyFont="1" applyBorder="1" applyAlignment="1">
      <alignment horizontal="center" vertical="center" wrapText="1"/>
    </xf>
    <xf numFmtId="0" fontId="16" fillId="0" borderId="0" xfId="1" applyFont="1"/>
    <xf numFmtId="164" fontId="1" fillId="0" borderId="1" xfId="1" applyNumberFormat="1" applyFont="1" applyBorder="1" applyAlignment="1">
      <alignment horizontal="right" vertical="center" wrapText="1" indent="1"/>
    </xf>
    <xf numFmtId="164" fontId="13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" fillId="0" borderId="6" xfId="1" applyNumberFormat="1" applyFont="1" applyBorder="1" applyAlignment="1">
      <alignment horizontal="right" vertical="center" wrapText="1" indent="1"/>
    </xf>
    <xf numFmtId="164" fontId="13" fillId="0" borderId="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Border="1" applyAlignment="1">
      <alignment horizontal="right" vertical="center" wrapText="1" indent="1"/>
    </xf>
    <xf numFmtId="164" fontId="15" fillId="0" borderId="6" xfId="0" applyNumberFormat="1" applyFont="1" applyBorder="1" applyAlignment="1">
      <alignment horizontal="right" vertical="center" wrapText="1" indent="1"/>
    </xf>
    <xf numFmtId="164" fontId="15" fillId="0" borderId="6" xfId="0" quotePrefix="1" applyNumberFormat="1" applyFont="1" applyBorder="1" applyAlignment="1">
      <alignment horizontal="right" vertical="center" wrapText="1" indent="1"/>
    </xf>
    <xf numFmtId="0" fontId="8" fillId="0" borderId="0" xfId="1" applyFont="1"/>
    <xf numFmtId="49" fontId="15" fillId="0" borderId="9" xfId="0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164" fontId="8" fillId="0" borderId="0" xfId="1" applyNumberFormat="1" applyFont="1" applyAlignment="1">
      <alignment horizontal="right" vertical="center" wrapText="1"/>
    </xf>
    <xf numFmtId="164" fontId="15" fillId="0" borderId="17" xfId="0" quotePrefix="1" applyNumberFormat="1" applyFont="1" applyBorder="1" applyAlignment="1">
      <alignment horizontal="right" vertical="center" wrapText="1" indent="1"/>
    </xf>
    <xf numFmtId="0" fontId="4" fillId="0" borderId="0" xfId="1" applyFont="1"/>
    <xf numFmtId="0" fontId="15" fillId="0" borderId="0" xfId="1" applyFont="1" applyAlignment="1">
      <alignment horizontal="center" vertical="center" wrapText="1"/>
    </xf>
    <xf numFmtId="0" fontId="19" fillId="0" borderId="0" xfId="1" applyFont="1" applyAlignment="1">
      <alignment wrapText="1"/>
    </xf>
    <xf numFmtId="0" fontId="20" fillId="0" borderId="14" xfId="0" applyFont="1" applyBorder="1" applyAlignment="1">
      <alignment horizontal="right" vertical="center"/>
    </xf>
    <xf numFmtId="0" fontId="19" fillId="0" borderId="0" xfId="1" applyFont="1"/>
    <xf numFmtId="0" fontId="15" fillId="0" borderId="6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4" fontId="15" fillId="0" borderId="6" xfId="1" applyNumberFormat="1" applyFont="1" applyBorder="1" applyAlignment="1">
      <alignment horizontal="right" vertical="center" wrapText="1"/>
    </xf>
    <xf numFmtId="164" fontId="14" fillId="0" borderId="7" xfId="1" applyNumberFormat="1" applyFont="1" applyBorder="1" applyAlignment="1" applyProtection="1">
      <alignment horizontal="right" vertical="center" wrapText="1"/>
      <protection locked="0"/>
    </xf>
    <xf numFmtId="164" fontId="14" fillId="0" borderId="8" xfId="1" applyNumberFormat="1" applyFont="1" applyBorder="1" applyAlignment="1" applyProtection="1">
      <alignment horizontal="right" vertical="center" wrapText="1"/>
      <protection locked="0"/>
    </xf>
    <xf numFmtId="164" fontId="14" fillId="0" borderId="15" xfId="1" applyNumberFormat="1" applyFont="1" applyBorder="1" applyAlignment="1" applyProtection="1">
      <alignment horizontal="right" vertical="center" wrapText="1"/>
      <protection locked="0"/>
    </xf>
    <xf numFmtId="164" fontId="14" fillId="0" borderId="7" xfId="1" applyNumberFormat="1" applyFont="1" applyBorder="1" applyAlignment="1">
      <alignment horizontal="right" vertical="center" wrapText="1"/>
    </xf>
    <xf numFmtId="164" fontId="14" fillId="0" borderId="5" xfId="1" applyNumberFormat="1" applyFont="1" applyBorder="1" applyAlignment="1" applyProtection="1">
      <alignment horizontal="right" vertical="center" wrapText="1"/>
      <protection locked="0"/>
    </xf>
    <xf numFmtId="164" fontId="15" fillId="0" borderId="6" xfId="1" applyNumberFormat="1" applyFont="1" applyBorder="1" applyAlignment="1" applyProtection="1">
      <alignment horizontal="right" vertical="center" wrapText="1"/>
      <protection locked="0"/>
    </xf>
    <xf numFmtId="0" fontId="14" fillId="0" borderId="0" xfId="1" applyFont="1"/>
    <xf numFmtId="164" fontId="15" fillId="0" borderId="1" xfId="1" applyNumberFormat="1" applyFont="1" applyBorder="1" applyAlignment="1">
      <alignment horizontal="right" vertical="center" wrapText="1"/>
    </xf>
    <xf numFmtId="164" fontId="14" fillId="0" borderId="12" xfId="1" applyNumberFormat="1" applyFont="1" applyBorder="1" applyAlignment="1" applyProtection="1">
      <alignment horizontal="right" vertical="center" wrapText="1"/>
      <protection locked="0"/>
    </xf>
    <xf numFmtId="164" fontId="14" fillId="0" borderId="13" xfId="1" applyNumberFormat="1" applyFont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Border="1" applyAlignment="1">
      <alignment horizontal="right" vertical="center" wrapText="1"/>
    </xf>
    <xf numFmtId="164" fontId="15" fillId="0" borderId="6" xfId="0" quotePrefix="1" applyNumberFormat="1" applyFont="1" applyBorder="1" applyAlignment="1">
      <alignment horizontal="right" vertical="center" wrapText="1"/>
    </xf>
    <xf numFmtId="0" fontId="21" fillId="0" borderId="0" xfId="1" applyFont="1"/>
    <xf numFmtId="0" fontId="22" fillId="0" borderId="0" xfId="1" applyFont="1"/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5" fillId="0" borderId="6" xfId="1" applyFont="1" applyBorder="1" applyAlignment="1">
      <alignment horizontal="right"/>
    </xf>
    <xf numFmtId="49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5" fillId="0" borderId="6" xfId="1" applyFont="1" applyBorder="1" applyAlignment="1">
      <alignment vertical="center" wrapText="1"/>
    </xf>
    <xf numFmtId="164" fontId="15" fillId="0" borderId="6" xfId="1" applyNumberFormat="1" applyFont="1" applyBorder="1" applyAlignment="1">
      <alignment horizontal="right" vertical="center" wrapText="1" indent="1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164" fontId="15" fillId="0" borderId="0" xfId="1" applyNumberFormat="1" applyFont="1" applyAlignment="1">
      <alignment horizontal="right" vertical="center" wrapText="1"/>
    </xf>
    <xf numFmtId="164" fontId="15" fillId="0" borderId="0" xfId="1" applyNumberFormat="1" applyFont="1" applyAlignment="1">
      <alignment horizontal="center" vertical="center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Border="1" applyAlignment="1" applyProtection="1">
      <alignment horizontal="right" vertical="center" wrapText="1"/>
      <protection locked="0"/>
    </xf>
    <xf numFmtId="164" fontId="14" fillId="0" borderId="6" xfId="1" applyNumberFormat="1" applyFont="1" applyBorder="1" applyAlignment="1" applyProtection="1">
      <alignment horizontal="right" vertical="center" wrapText="1"/>
      <protection locked="0"/>
    </xf>
    <xf numFmtId="164" fontId="15" fillId="0" borderId="0" xfId="1" applyNumberFormat="1" applyFont="1" applyAlignment="1">
      <alignment horizontal="center" vertical="center"/>
    </xf>
    <xf numFmtId="0" fontId="10" fillId="0" borderId="6" xfId="1" applyBorder="1"/>
    <xf numFmtId="0" fontId="12" fillId="0" borderId="6" xfId="1" applyFont="1" applyBorder="1"/>
    <xf numFmtId="164" fontId="1" fillId="0" borderId="6" xfId="1" applyNumberFormat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/>
    </xf>
    <xf numFmtId="0" fontId="17" fillId="0" borderId="6" xfId="1" applyFont="1" applyBorder="1"/>
    <xf numFmtId="0" fontId="12" fillId="0" borderId="17" xfId="1" applyFont="1" applyBorder="1"/>
    <xf numFmtId="164" fontId="8" fillId="0" borderId="0" xfId="0" applyNumberFormat="1" applyFont="1" applyAlignment="1">
      <alignment horizontal="right" vertical="center" wrapText="1"/>
    </xf>
    <xf numFmtId="164" fontId="24" fillId="0" borderId="0" xfId="0" applyNumberFormat="1" applyFont="1" applyAlignment="1">
      <alignment horizontal="left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6" fillId="0" borderId="7" xfId="0" applyNumberFormat="1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>
      <alignment horizontal="right" vertical="center" wrapText="1" indent="1"/>
    </xf>
    <xf numFmtId="164" fontId="26" fillId="0" borderId="6" xfId="0" applyNumberFormat="1" applyFont="1" applyBorder="1" applyAlignment="1" applyProtection="1">
      <alignment horizontal="right" vertical="center" wrapText="1" indent="1"/>
      <protection locked="0"/>
    </xf>
    <xf numFmtId="3" fontId="8" fillId="0" borderId="6" xfId="1" applyNumberFormat="1" applyFont="1" applyBorder="1"/>
    <xf numFmtId="164" fontId="8" fillId="0" borderId="6" xfId="1" applyNumberFormat="1" applyFont="1" applyBorder="1"/>
    <xf numFmtId="0" fontId="10" fillId="0" borderId="12" xfId="1" applyBorder="1"/>
    <xf numFmtId="0" fontId="10" fillId="0" borderId="8" xfId="1" applyBorder="1"/>
    <xf numFmtId="0" fontId="10" fillId="0" borderId="13" xfId="1" applyBorder="1"/>
    <xf numFmtId="3" fontId="10" fillId="0" borderId="7" xfId="1" applyNumberFormat="1" applyBorder="1"/>
    <xf numFmtId="0" fontId="10" fillId="0" borderId="15" xfId="1" applyBorder="1"/>
    <xf numFmtId="0" fontId="20" fillId="0" borderId="0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center" wrapText="1"/>
    </xf>
    <xf numFmtId="164" fontId="27" fillId="0" borderId="6" xfId="0" applyNumberFormat="1" applyFont="1" applyBorder="1" applyAlignment="1">
      <alignment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Continuous" vertical="center" wrapText="1"/>
    </xf>
    <xf numFmtId="164" fontId="25" fillId="0" borderId="6" xfId="0" applyNumberFormat="1" applyFont="1" applyBorder="1" applyAlignment="1">
      <alignment textRotation="180" wrapText="1"/>
    </xf>
    <xf numFmtId="164" fontId="25" fillId="0" borderId="6" xfId="0" applyNumberFormat="1" applyFont="1" applyBorder="1" applyAlignment="1">
      <alignment horizontal="center" textRotation="180" wrapText="1"/>
    </xf>
    <xf numFmtId="164" fontId="26" fillId="0" borderId="7" xfId="0" applyNumberFormat="1" applyFont="1" applyBorder="1" applyAlignment="1">
      <alignment horizontal="left" vertical="center" wrapText="1" indent="1"/>
    </xf>
    <xf numFmtId="164" fontId="2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12" xfId="0" applyNumberFormat="1" applyFont="1" applyBorder="1" applyAlignment="1">
      <alignment vertical="center" wrapText="1"/>
    </xf>
    <xf numFmtId="164" fontId="26" fillId="0" borderId="8" xfId="0" applyNumberFormat="1" applyFont="1" applyBorder="1" applyAlignment="1">
      <alignment horizontal="left" vertical="center" wrapText="1" indent="1"/>
    </xf>
    <xf numFmtId="164" fontId="27" fillId="0" borderId="8" xfId="0" applyNumberFormat="1" applyFont="1" applyBorder="1" applyAlignment="1">
      <alignment vertical="center" wrapText="1"/>
    </xf>
    <xf numFmtId="164" fontId="27" fillId="0" borderId="8" xfId="0" applyNumberFormat="1" applyFont="1" applyBorder="1" applyAlignment="1">
      <alignment horizontal="left" vertical="center" wrapText="1" indent="1"/>
    </xf>
    <xf numFmtId="164" fontId="26" fillId="0" borderId="10" xfId="0" applyNumberFormat="1" applyFont="1" applyBorder="1" applyAlignment="1">
      <alignment horizontal="left" vertical="center" wrapText="1" indent="1"/>
    </xf>
    <xf numFmtId="164" fontId="26" fillId="0" borderId="8" xfId="0" applyNumberFormat="1" applyFont="1" applyBorder="1" applyAlignment="1" applyProtection="1">
      <alignment horizontal="left" vertical="center" wrapText="1" indent="1"/>
      <protection locked="0"/>
    </xf>
    <xf numFmtId="164" fontId="27" fillId="0" borderId="8" xfId="0" applyNumberFormat="1" applyFont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13" xfId="0" applyNumberFormat="1" applyFont="1" applyBorder="1" applyAlignment="1">
      <alignment vertical="center" wrapText="1"/>
    </xf>
    <xf numFmtId="164" fontId="24" fillId="0" borderId="6" xfId="0" applyNumberFormat="1" applyFont="1" applyBorder="1" applyAlignment="1">
      <alignment horizontal="left" vertical="center" wrapText="1" indent="1"/>
    </xf>
    <xf numFmtId="164" fontId="25" fillId="0" borderId="10" xfId="0" applyNumberFormat="1" applyFont="1" applyBorder="1" applyAlignment="1">
      <alignment horizontal="left" vertical="center" wrapText="1" indent="1"/>
    </xf>
    <xf numFmtId="164" fontId="25" fillId="0" borderId="10" xfId="0" applyNumberFormat="1" applyFont="1" applyBorder="1" applyAlignment="1">
      <alignment horizontal="right" vertical="center" wrapText="1" indent="1"/>
    </xf>
    <xf numFmtId="164" fontId="25" fillId="0" borderId="8" xfId="0" applyNumberFormat="1" applyFont="1" applyBorder="1" applyAlignment="1">
      <alignment horizontal="left" vertical="center" wrapText="1" indent="1"/>
    </xf>
    <xf numFmtId="164" fontId="25" fillId="0" borderId="8" xfId="0" applyNumberFormat="1" applyFont="1" applyBorder="1" applyAlignment="1">
      <alignment horizontal="right" vertical="center" wrapText="1" indent="1"/>
    </xf>
    <xf numFmtId="164" fontId="27" fillId="0" borderId="7" xfId="0" applyNumberFormat="1" applyFont="1" applyBorder="1" applyAlignment="1">
      <alignment horizontal="left" vertical="center" wrapText="1" indent="1"/>
    </xf>
    <xf numFmtId="164" fontId="2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12" xfId="0" applyNumberFormat="1" applyFont="1" applyBorder="1" applyAlignment="1">
      <alignment vertical="center" wrapText="1"/>
    </xf>
    <xf numFmtId="164" fontId="18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textRotation="180" wrapText="1"/>
    </xf>
    <xf numFmtId="164" fontId="31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4" fontId="31" fillId="0" borderId="6" xfId="0" applyNumberFormat="1" applyFont="1" applyBorder="1" applyAlignment="1">
      <alignment horizontal="centerContinuous" vertical="center" wrapText="1"/>
    </xf>
    <xf numFmtId="164" fontId="33" fillId="0" borderId="6" xfId="0" applyNumberFormat="1" applyFont="1" applyBorder="1" applyAlignment="1">
      <alignment textRotation="180" wrapText="1"/>
    </xf>
    <xf numFmtId="164" fontId="34" fillId="0" borderId="6" xfId="0" applyNumberFormat="1" applyFont="1" applyBorder="1" applyAlignment="1">
      <alignment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164" fontId="36" fillId="0" borderId="7" xfId="0" applyNumberFormat="1" applyFont="1" applyBorder="1" applyAlignment="1">
      <alignment horizontal="center" vertical="center" wrapText="1"/>
    </xf>
    <xf numFmtId="164" fontId="36" fillId="0" borderId="7" xfId="0" applyNumberFormat="1" applyFont="1" applyBorder="1" applyAlignment="1">
      <alignment horizontal="left" vertical="center" wrapText="1" indent="1"/>
    </xf>
    <xf numFmtId="164" fontId="3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34" fillId="0" borderId="7" xfId="0" applyNumberFormat="1" applyFont="1" applyBorder="1" applyAlignment="1">
      <alignment vertical="center" wrapText="1"/>
    </xf>
    <xf numFmtId="164" fontId="36" fillId="0" borderId="8" xfId="0" applyNumberFormat="1" applyFont="1" applyBorder="1" applyAlignment="1">
      <alignment horizontal="center" vertical="center" wrapText="1"/>
    </xf>
    <xf numFmtId="164" fontId="36" fillId="0" borderId="8" xfId="0" applyNumberFormat="1" applyFont="1" applyBorder="1" applyAlignment="1">
      <alignment horizontal="left" vertical="center" wrapText="1" indent="1"/>
    </xf>
    <xf numFmtId="164" fontId="36" fillId="0" borderId="8" xfId="0" applyNumberFormat="1" applyFont="1" applyBorder="1" applyAlignment="1" applyProtection="1">
      <alignment horizontal="right" vertical="center" wrapText="1" indent="1"/>
      <protection locked="0"/>
    </xf>
    <xf numFmtId="164" fontId="34" fillId="0" borderId="8" xfId="0" applyNumberFormat="1" applyFont="1" applyBorder="1" applyAlignment="1">
      <alignment vertical="center" wrapText="1"/>
    </xf>
    <xf numFmtId="164" fontId="3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36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36" fillId="0" borderId="8" xfId="0" applyNumberFormat="1" applyFont="1" applyBorder="1" applyAlignment="1" applyProtection="1">
      <alignment horizontal="left" vertical="center" wrapText="1" indent="1"/>
      <protection locked="0"/>
    </xf>
    <xf numFmtId="164" fontId="34" fillId="0" borderId="15" xfId="0" applyNumberFormat="1" applyFont="1" applyBorder="1" applyAlignment="1">
      <alignment vertical="center" wrapText="1"/>
    </xf>
    <xf numFmtId="164" fontId="31" fillId="0" borderId="6" xfId="0" applyNumberFormat="1" applyFont="1" applyBorder="1" applyAlignment="1">
      <alignment horizontal="left" vertical="center" wrapText="1" indent="1"/>
    </xf>
    <xf numFmtId="164" fontId="31" fillId="0" borderId="6" xfId="0" applyNumberFormat="1" applyFont="1" applyBorder="1" applyAlignment="1">
      <alignment horizontal="right" vertical="center" wrapText="1" indent="1"/>
    </xf>
    <xf numFmtId="164" fontId="36" fillId="0" borderId="6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6" xfId="0" applyNumberFormat="1" applyFont="1" applyBorder="1" applyAlignment="1" applyProtection="1">
      <alignment horizontal="right" vertical="center" wrapText="1" indent="1"/>
      <protection locked="0"/>
    </xf>
    <xf numFmtId="164" fontId="37" fillId="0" borderId="6" xfId="0" applyNumberFormat="1" applyFont="1" applyBorder="1" applyAlignment="1">
      <alignment vertical="center" wrapText="1"/>
    </xf>
    <xf numFmtId="164" fontId="34" fillId="0" borderId="7" xfId="0" applyNumberFormat="1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lef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6" fillId="0" borderId="8" xfId="0" applyNumberFormat="1" applyFont="1" applyBorder="1" applyAlignment="1">
      <alignment horizontal="left" vertical="center" wrapText="1" indent="2"/>
    </xf>
    <xf numFmtId="164" fontId="36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36" fillId="0" borderId="10" xfId="0" applyNumberFormat="1" applyFont="1" applyBorder="1" applyAlignment="1">
      <alignment horizontal="left" vertical="center" wrapText="1" indent="1"/>
    </xf>
    <xf numFmtId="164" fontId="33" fillId="0" borderId="8" xfId="0" applyNumberFormat="1" applyFont="1" applyBorder="1" applyAlignment="1">
      <alignment horizontal="lef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6" fillId="0" borderId="7" xfId="0" applyNumberFormat="1" applyFont="1" applyBorder="1" applyAlignment="1" applyProtection="1">
      <alignment horizontal="left" vertical="center" wrapText="1" indent="1"/>
      <protection locked="0"/>
    </xf>
    <xf numFmtId="164" fontId="36" fillId="0" borderId="7" xfId="0" applyNumberFormat="1" applyFont="1" applyBorder="1" applyAlignment="1">
      <alignment horizontal="left" vertical="center" wrapText="1" indent="2"/>
    </xf>
    <xf numFmtId="164" fontId="36" fillId="0" borderId="15" xfId="0" applyNumberFormat="1" applyFont="1" applyBorder="1" applyAlignment="1">
      <alignment horizontal="left" vertical="center" wrapText="1" indent="2"/>
    </xf>
    <xf numFmtId="164" fontId="31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Alignment="1">
      <alignment horizontal="right" vertical="center"/>
    </xf>
    <xf numFmtId="49" fontId="1" fillId="0" borderId="6" xfId="1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 indent="1"/>
    </xf>
    <xf numFmtId="164" fontId="13" fillId="0" borderId="7" xfId="1" applyNumberFormat="1" applyFont="1" applyBorder="1" applyAlignment="1" applyProtection="1">
      <alignment horizontal="right" vertical="center" wrapText="1"/>
      <protection locked="0"/>
    </xf>
    <xf numFmtId="164" fontId="13" fillId="0" borderId="8" xfId="1" applyNumberFormat="1" applyFont="1" applyBorder="1" applyAlignment="1" applyProtection="1">
      <alignment horizontal="right" vertical="center" wrapText="1"/>
      <protection locked="0"/>
    </xf>
    <xf numFmtId="164" fontId="13" fillId="0" borderId="7" xfId="1" applyNumberFormat="1" applyFont="1" applyBorder="1"/>
    <xf numFmtId="49" fontId="13" fillId="0" borderId="8" xfId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 indent="1"/>
    </xf>
    <xf numFmtId="3" fontId="13" fillId="0" borderId="8" xfId="1" applyNumberFormat="1" applyFont="1" applyBorder="1"/>
    <xf numFmtId="0" fontId="12" fillId="0" borderId="8" xfId="1" applyFont="1" applyBorder="1"/>
    <xf numFmtId="49" fontId="13" fillId="0" borderId="15" xfId="1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 indent="1"/>
    </xf>
    <xf numFmtId="164" fontId="13" fillId="0" borderId="15" xfId="1" applyNumberFormat="1" applyFont="1" applyBorder="1" applyAlignment="1" applyProtection="1">
      <alignment horizontal="right" vertical="center" wrapText="1"/>
      <protection locked="0"/>
    </xf>
    <xf numFmtId="0" fontId="12" fillId="0" borderId="15" xfId="1" applyFont="1" applyBorder="1"/>
    <xf numFmtId="0" fontId="15" fillId="0" borderId="6" xfId="0" applyFont="1" applyBorder="1" applyAlignment="1">
      <alignment horizontal="left" vertical="center" wrapText="1" indent="1"/>
    </xf>
    <xf numFmtId="0" fontId="12" fillId="0" borderId="7" xfId="1" applyFont="1" applyBorder="1"/>
    <xf numFmtId="164" fontId="8" fillId="0" borderId="6" xfId="1" applyNumberFormat="1" applyFont="1" applyBorder="1" applyAlignment="1">
      <alignment horizontal="right" vertical="center" wrapText="1"/>
    </xf>
    <xf numFmtId="164" fontId="13" fillId="0" borderId="7" xfId="1" applyNumberFormat="1" applyFont="1" applyBorder="1" applyAlignment="1">
      <alignment horizontal="right" vertical="center" wrapText="1"/>
    </xf>
    <xf numFmtId="164" fontId="10" fillId="0" borderId="8" xfId="1" applyNumberFormat="1" applyBorder="1" applyAlignment="1" applyProtection="1">
      <alignment horizontal="right" vertical="center" wrapText="1"/>
      <protection locked="0"/>
    </xf>
    <xf numFmtId="164" fontId="10" fillId="0" borderId="15" xfId="1" applyNumberFormat="1" applyBorder="1" applyAlignment="1" applyProtection="1">
      <alignment horizontal="right" vertical="center" wrapText="1"/>
      <protection locked="0"/>
    </xf>
    <xf numFmtId="164" fontId="10" fillId="0" borderId="7" xfId="1" applyNumberFormat="1" applyBorder="1" applyAlignment="1" applyProtection="1">
      <alignment horizontal="right" vertical="center" wrapText="1"/>
      <protection locked="0"/>
    </xf>
    <xf numFmtId="49" fontId="15" fillId="0" borderId="6" xfId="0" applyNumberFormat="1" applyFont="1" applyBorder="1" applyAlignment="1">
      <alignment horizontal="center" vertical="center" wrapText="1"/>
    </xf>
    <xf numFmtId="3" fontId="13" fillId="0" borderId="7" xfId="1" applyNumberFormat="1" applyFont="1" applyBorder="1"/>
    <xf numFmtId="49" fontId="14" fillId="0" borderId="7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 applyProtection="1">
      <alignment horizontal="right" vertical="center" wrapText="1"/>
      <protection locked="0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1"/>
    </xf>
    <xf numFmtId="0" fontId="12" fillId="0" borderId="10" xfId="1" applyFont="1" applyBorder="1"/>
    <xf numFmtId="164" fontId="10" fillId="0" borderId="12" xfId="1" applyNumberFormat="1" applyFont="1" applyBorder="1"/>
    <xf numFmtId="0" fontId="1" fillId="0" borderId="1" xfId="1" applyFont="1" applyBorder="1" applyAlignment="1">
      <alignment vertical="center" wrapText="1"/>
    </xf>
    <xf numFmtId="49" fontId="13" fillId="0" borderId="12" xfId="1" applyNumberFormat="1" applyFont="1" applyBorder="1" applyAlignment="1">
      <alignment horizontal="center" vertical="center" wrapText="1"/>
    </xf>
    <xf numFmtId="3" fontId="10" fillId="0" borderId="8" xfId="1" applyNumberFormat="1" applyBorder="1"/>
    <xf numFmtId="49" fontId="13" fillId="0" borderId="10" xfId="1" applyNumberFormat="1" applyFont="1" applyBorder="1" applyAlignment="1">
      <alignment horizontal="center" vertical="center" wrapText="1"/>
    </xf>
    <xf numFmtId="49" fontId="13" fillId="0" borderId="13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vertical="center" wrapText="1"/>
    </xf>
    <xf numFmtId="164" fontId="10" fillId="0" borderId="7" xfId="1" applyNumberFormat="1" applyBorder="1"/>
    <xf numFmtId="0" fontId="10" fillId="0" borderId="7" xfId="1" applyBorder="1"/>
    <xf numFmtId="0" fontId="28" fillId="0" borderId="14" xfId="0" applyFont="1" applyBorder="1" applyAlignment="1">
      <alignment horizontal="right" vertical="center"/>
    </xf>
    <xf numFmtId="0" fontId="28" fillId="0" borderId="14" xfId="0" applyFont="1" applyBorder="1" applyAlignment="1">
      <alignment horizontal="right"/>
    </xf>
    <xf numFmtId="0" fontId="1" fillId="0" borderId="6" xfId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wrapText="1"/>
    </xf>
    <xf numFmtId="0" fontId="13" fillId="0" borderId="15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8" fillId="0" borderId="0" xfId="1" applyFont="1" applyAlignment="1">
      <alignment horizontal="center" wrapText="1"/>
    </xf>
    <xf numFmtId="0" fontId="10" fillId="0" borderId="0" xfId="1" applyAlignment="1">
      <alignment wrapText="1"/>
    </xf>
    <xf numFmtId="0" fontId="14" fillId="0" borderId="13" xfId="0" applyFont="1" applyBorder="1" applyAlignment="1">
      <alignment horizontal="left" vertical="center" wrapText="1"/>
    </xf>
    <xf numFmtId="164" fontId="10" fillId="0" borderId="13" xfId="1" applyNumberFormat="1" applyBorder="1" applyAlignment="1" applyProtection="1">
      <alignment horizontal="right" vertical="center" wrapText="1"/>
      <protection locked="0"/>
    </xf>
    <xf numFmtId="0" fontId="12" fillId="0" borderId="13" xfId="1" applyFont="1" applyBorder="1"/>
    <xf numFmtId="49" fontId="15" fillId="0" borderId="6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left" vertical="center" wrapText="1" indent="1"/>
    </xf>
    <xf numFmtId="49" fontId="15" fillId="0" borderId="1" xfId="1" applyNumberFormat="1" applyFont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wrapText="1"/>
    </xf>
    <xf numFmtId="49" fontId="14" fillId="0" borderId="8" xfId="1" applyNumberFormat="1" applyFont="1" applyBorder="1" applyAlignment="1">
      <alignment horizontal="center" vertical="center" wrapText="1"/>
    </xf>
    <xf numFmtId="49" fontId="14" fillId="0" borderId="15" xfId="1" applyNumberFormat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1"/>
    </xf>
    <xf numFmtId="0" fontId="15" fillId="0" borderId="1" xfId="1" applyFont="1" applyBorder="1" applyAlignment="1">
      <alignment vertical="center" wrapText="1"/>
    </xf>
    <xf numFmtId="164" fontId="15" fillId="0" borderId="12" xfId="1" applyNumberFormat="1" applyFont="1" applyBorder="1" applyAlignment="1" applyProtection="1">
      <alignment horizontal="right" vertical="center" wrapText="1"/>
      <protection locked="0"/>
    </xf>
    <xf numFmtId="49" fontId="14" fillId="0" borderId="12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vertical="center" wrapText="1" indent="1"/>
    </xf>
    <xf numFmtId="0" fontId="14" fillId="0" borderId="10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indent="6"/>
    </xf>
    <xf numFmtId="0" fontId="14" fillId="0" borderId="8" xfId="1" applyFont="1" applyBorder="1" applyAlignment="1">
      <alignment horizontal="left" vertical="center" wrapText="1" indent="6"/>
    </xf>
    <xf numFmtId="49" fontId="14" fillId="0" borderId="10" xfId="1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left" vertical="center" wrapText="1" indent="6"/>
    </xf>
    <xf numFmtId="49" fontId="14" fillId="0" borderId="13" xfId="1" applyNumberFormat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 wrapText="1" indent="6"/>
    </xf>
    <xf numFmtId="164" fontId="14" fillId="0" borderId="10" xfId="1" applyNumberFormat="1" applyFont="1" applyBorder="1" applyAlignment="1" applyProtection="1">
      <alignment horizontal="right" vertical="center" wrapText="1"/>
      <protection locked="0"/>
    </xf>
    <xf numFmtId="0" fontId="14" fillId="0" borderId="15" xfId="1" applyFont="1" applyBorder="1" applyAlignment="1">
      <alignment horizontal="left" vertical="center" wrapText="1" indent="1"/>
    </xf>
    <xf numFmtId="0" fontId="14" fillId="0" borderId="7" xfId="1" applyFont="1" applyBorder="1" applyAlignment="1">
      <alignment horizontal="left" vertical="center" wrapText="1" indent="6"/>
    </xf>
    <xf numFmtId="0" fontId="14" fillId="0" borderId="7" xfId="1" applyFont="1" applyBorder="1" applyAlignment="1">
      <alignment horizontal="left" vertical="center" wrapText="1" indent="1"/>
    </xf>
    <xf numFmtId="164" fontId="20" fillId="0" borderId="14" xfId="1" applyNumberFormat="1" applyFont="1" applyBorder="1" applyAlignment="1">
      <alignment vertical="center"/>
    </xf>
    <xf numFmtId="0" fontId="14" fillId="0" borderId="13" xfId="0" applyFont="1" applyBorder="1" applyAlignment="1">
      <alignment horizontal="left" vertical="center" wrapText="1" indent="1"/>
    </xf>
    <xf numFmtId="164" fontId="24" fillId="0" borderId="1" xfId="0" applyNumberFormat="1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right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right" vertical="center" wrapText="1"/>
    </xf>
    <xf numFmtId="164" fontId="31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164" fontId="11" fillId="0" borderId="14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1" fillId="0" borderId="14" xfId="1" applyNumberFormat="1" applyFont="1" applyBorder="1" applyAlignment="1">
      <alignment horizontal="left"/>
    </xf>
    <xf numFmtId="0" fontId="8" fillId="0" borderId="16" xfId="1" applyFont="1" applyBorder="1" applyAlignment="1">
      <alignment horizontal="left"/>
    </xf>
    <xf numFmtId="0" fontId="8" fillId="0" borderId="17" xfId="1" applyFont="1" applyBorder="1" applyAlignment="1">
      <alignment horizontal="left"/>
    </xf>
    <xf numFmtId="49" fontId="15" fillId="0" borderId="0" xfId="1" applyNumberFormat="1" applyFont="1" applyAlignment="1">
      <alignment horizontal="left" vertical="center" wrapText="1"/>
    </xf>
    <xf numFmtId="164" fontId="20" fillId="0" borderId="14" xfId="1" applyNumberFormat="1" applyFont="1" applyBorder="1" applyAlignment="1">
      <alignment horizontal="left" vertical="center"/>
    </xf>
    <xf numFmtId="164" fontId="15" fillId="0" borderId="0" xfId="1" applyNumberFormat="1" applyFont="1" applyAlignment="1">
      <alignment horizontal="center" vertical="center"/>
    </xf>
    <xf numFmtId="164" fontId="20" fillId="0" borderId="14" xfId="1" applyNumberFormat="1" applyFont="1" applyBorder="1" applyAlignment="1">
      <alignment horizontal="left"/>
    </xf>
    <xf numFmtId="0" fontId="15" fillId="0" borderId="6" xfId="1" applyFont="1" applyBorder="1" applyAlignment="1">
      <alignment horizontal="left"/>
    </xf>
    <xf numFmtId="0" fontId="15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M28"/>
  <sheetViews>
    <sheetView view="pageBreakPreview" zoomScale="60" zoomScaleNormal="70" workbookViewId="0">
      <selection activeCell="A4" sqref="A4:M27"/>
    </sheetView>
  </sheetViews>
  <sheetFormatPr defaultRowHeight="15" x14ac:dyDescent="0.25"/>
  <cols>
    <col min="1" max="1" width="9" style="1" customWidth="1"/>
    <col min="2" max="2" width="51.5703125" style="4" customWidth="1"/>
    <col min="3" max="3" width="18.85546875" style="1" customWidth="1"/>
    <col min="4" max="4" width="14.7109375" style="1" customWidth="1"/>
    <col min="5" max="5" width="17.140625" style="1" customWidth="1"/>
    <col min="6" max="6" width="15.85546875" style="1" customWidth="1"/>
    <col min="7" max="7" width="17.42578125" style="1" customWidth="1"/>
    <col min="8" max="8" width="47.28515625" style="1" customWidth="1"/>
    <col min="9" max="9" width="16.5703125" style="1" customWidth="1"/>
    <col min="10" max="10" width="14.7109375" style="1" customWidth="1"/>
    <col min="11" max="11" width="17.5703125" style="1" customWidth="1"/>
    <col min="12" max="12" width="14.42578125" style="1" bestFit="1" customWidth="1"/>
    <col min="13" max="13" width="19.140625" style="1" customWidth="1"/>
    <col min="14" max="260" width="9.140625" style="1"/>
    <col min="261" max="261" width="5.85546875" style="1" customWidth="1"/>
    <col min="262" max="262" width="47.28515625" style="1" customWidth="1"/>
    <col min="263" max="263" width="14" style="1" customWidth="1"/>
    <col min="264" max="264" width="47.28515625" style="1" customWidth="1"/>
    <col min="265" max="265" width="14" style="1" customWidth="1"/>
    <col min="266" max="267" width="4.140625" style="1" customWidth="1"/>
    <col min="268" max="516" width="9.140625" style="1"/>
    <col min="517" max="517" width="5.85546875" style="1" customWidth="1"/>
    <col min="518" max="518" width="47.28515625" style="1" customWidth="1"/>
    <col min="519" max="519" width="14" style="1" customWidth="1"/>
    <col min="520" max="520" width="47.28515625" style="1" customWidth="1"/>
    <col min="521" max="521" width="14" style="1" customWidth="1"/>
    <col min="522" max="523" width="4.140625" style="1" customWidth="1"/>
    <col min="524" max="772" width="9.140625" style="1"/>
    <col min="773" max="773" width="5.85546875" style="1" customWidth="1"/>
    <col min="774" max="774" width="47.28515625" style="1" customWidth="1"/>
    <col min="775" max="775" width="14" style="1" customWidth="1"/>
    <col min="776" max="776" width="47.28515625" style="1" customWidth="1"/>
    <col min="777" max="777" width="14" style="1" customWidth="1"/>
    <col min="778" max="779" width="4.140625" style="1" customWidth="1"/>
    <col min="780" max="1028" width="9.140625" style="1"/>
    <col min="1029" max="1029" width="5.85546875" style="1" customWidth="1"/>
    <col min="1030" max="1030" width="47.28515625" style="1" customWidth="1"/>
    <col min="1031" max="1031" width="14" style="1" customWidth="1"/>
    <col min="1032" max="1032" width="47.28515625" style="1" customWidth="1"/>
    <col min="1033" max="1033" width="14" style="1" customWidth="1"/>
    <col min="1034" max="1035" width="4.140625" style="1" customWidth="1"/>
    <col min="1036" max="1284" width="9.140625" style="1"/>
    <col min="1285" max="1285" width="5.85546875" style="1" customWidth="1"/>
    <col min="1286" max="1286" width="47.28515625" style="1" customWidth="1"/>
    <col min="1287" max="1287" width="14" style="1" customWidth="1"/>
    <col min="1288" max="1288" width="47.28515625" style="1" customWidth="1"/>
    <col min="1289" max="1289" width="14" style="1" customWidth="1"/>
    <col min="1290" max="1291" width="4.140625" style="1" customWidth="1"/>
    <col min="1292" max="1540" width="9.140625" style="1"/>
    <col min="1541" max="1541" width="5.85546875" style="1" customWidth="1"/>
    <col min="1542" max="1542" width="47.28515625" style="1" customWidth="1"/>
    <col min="1543" max="1543" width="14" style="1" customWidth="1"/>
    <col min="1544" max="1544" width="47.28515625" style="1" customWidth="1"/>
    <col min="1545" max="1545" width="14" style="1" customWidth="1"/>
    <col min="1546" max="1547" width="4.140625" style="1" customWidth="1"/>
    <col min="1548" max="1796" width="9.140625" style="1"/>
    <col min="1797" max="1797" width="5.85546875" style="1" customWidth="1"/>
    <col min="1798" max="1798" width="47.28515625" style="1" customWidth="1"/>
    <col min="1799" max="1799" width="14" style="1" customWidth="1"/>
    <col min="1800" max="1800" width="47.28515625" style="1" customWidth="1"/>
    <col min="1801" max="1801" width="14" style="1" customWidth="1"/>
    <col min="1802" max="1803" width="4.140625" style="1" customWidth="1"/>
    <col min="1804" max="2052" width="9.140625" style="1"/>
    <col min="2053" max="2053" width="5.85546875" style="1" customWidth="1"/>
    <col min="2054" max="2054" width="47.28515625" style="1" customWidth="1"/>
    <col min="2055" max="2055" width="14" style="1" customWidth="1"/>
    <col min="2056" max="2056" width="47.28515625" style="1" customWidth="1"/>
    <col min="2057" max="2057" width="14" style="1" customWidth="1"/>
    <col min="2058" max="2059" width="4.140625" style="1" customWidth="1"/>
    <col min="2060" max="2308" width="9.140625" style="1"/>
    <col min="2309" max="2309" width="5.85546875" style="1" customWidth="1"/>
    <col min="2310" max="2310" width="47.28515625" style="1" customWidth="1"/>
    <col min="2311" max="2311" width="14" style="1" customWidth="1"/>
    <col min="2312" max="2312" width="47.28515625" style="1" customWidth="1"/>
    <col min="2313" max="2313" width="14" style="1" customWidth="1"/>
    <col min="2314" max="2315" width="4.140625" style="1" customWidth="1"/>
    <col min="2316" max="2564" width="9.140625" style="1"/>
    <col min="2565" max="2565" width="5.85546875" style="1" customWidth="1"/>
    <col min="2566" max="2566" width="47.28515625" style="1" customWidth="1"/>
    <col min="2567" max="2567" width="14" style="1" customWidth="1"/>
    <col min="2568" max="2568" width="47.28515625" style="1" customWidth="1"/>
    <col min="2569" max="2569" width="14" style="1" customWidth="1"/>
    <col min="2570" max="2571" width="4.140625" style="1" customWidth="1"/>
    <col min="2572" max="2820" width="9.140625" style="1"/>
    <col min="2821" max="2821" width="5.85546875" style="1" customWidth="1"/>
    <col min="2822" max="2822" width="47.28515625" style="1" customWidth="1"/>
    <col min="2823" max="2823" width="14" style="1" customWidth="1"/>
    <col min="2824" max="2824" width="47.28515625" style="1" customWidth="1"/>
    <col min="2825" max="2825" width="14" style="1" customWidth="1"/>
    <col min="2826" max="2827" width="4.140625" style="1" customWidth="1"/>
    <col min="2828" max="3076" width="9.140625" style="1"/>
    <col min="3077" max="3077" width="5.85546875" style="1" customWidth="1"/>
    <col min="3078" max="3078" width="47.28515625" style="1" customWidth="1"/>
    <col min="3079" max="3079" width="14" style="1" customWidth="1"/>
    <col min="3080" max="3080" width="47.28515625" style="1" customWidth="1"/>
    <col min="3081" max="3081" width="14" style="1" customWidth="1"/>
    <col min="3082" max="3083" width="4.140625" style="1" customWidth="1"/>
    <col min="3084" max="3332" width="9.140625" style="1"/>
    <col min="3333" max="3333" width="5.85546875" style="1" customWidth="1"/>
    <col min="3334" max="3334" width="47.28515625" style="1" customWidth="1"/>
    <col min="3335" max="3335" width="14" style="1" customWidth="1"/>
    <col min="3336" max="3336" width="47.28515625" style="1" customWidth="1"/>
    <col min="3337" max="3337" width="14" style="1" customWidth="1"/>
    <col min="3338" max="3339" width="4.140625" style="1" customWidth="1"/>
    <col min="3340" max="3588" width="9.140625" style="1"/>
    <col min="3589" max="3589" width="5.85546875" style="1" customWidth="1"/>
    <col min="3590" max="3590" width="47.28515625" style="1" customWidth="1"/>
    <col min="3591" max="3591" width="14" style="1" customWidth="1"/>
    <col min="3592" max="3592" width="47.28515625" style="1" customWidth="1"/>
    <col min="3593" max="3593" width="14" style="1" customWidth="1"/>
    <col min="3594" max="3595" width="4.140625" style="1" customWidth="1"/>
    <col min="3596" max="3844" width="9.140625" style="1"/>
    <col min="3845" max="3845" width="5.85546875" style="1" customWidth="1"/>
    <col min="3846" max="3846" width="47.28515625" style="1" customWidth="1"/>
    <col min="3847" max="3847" width="14" style="1" customWidth="1"/>
    <col min="3848" max="3848" width="47.28515625" style="1" customWidth="1"/>
    <col min="3849" max="3849" width="14" style="1" customWidth="1"/>
    <col min="3850" max="3851" width="4.140625" style="1" customWidth="1"/>
    <col min="3852" max="4100" width="9.140625" style="1"/>
    <col min="4101" max="4101" width="5.85546875" style="1" customWidth="1"/>
    <col min="4102" max="4102" width="47.28515625" style="1" customWidth="1"/>
    <col min="4103" max="4103" width="14" style="1" customWidth="1"/>
    <col min="4104" max="4104" width="47.28515625" style="1" customWidth="1"/>
    <col min="4105" max="4105" width="14" style="1" customWidth="1"/>
    <col min="4106" max="4107" width="4.140625" style="1" customWidth="1"/>
    <col min="4108" max="4356" width="9.140625" style="1"/>
    <col min="4357" max="4357" width="5.85546875" style="1" customWidth="1"/>
    <col min="4358" max="4358" width="47.28515625" style="1" customWidth="1"/>
    <col min="4359" max="4359" width="14" style="1" customWidth="1"/>
    <col min="4360" max="4360" width="47.28515625" style="1" customWidth="1"/>
    <col min="4361" max="4361" width="14" style="1" customWidth="1"/>
    <col min="4362" max="4363" width="4.140625" style="1" customWidth="1"/>
    <col min="4364" max="4612" width="9.140625" style="1"/>
    <col min="4613" max="4613" width="5.85546875" style="1" customWidth="1"/>
    <col min="4614" max="4614" width="47.28515625" style="1" customWidth="1"/>
    <col min="4615" max="4615" width="14" style="1" customWidth="1"/>
    <col min="4616" max="4616" width="47.28515625" style="1" customWidth="1"/>
    <col min="4617" max="4617" width="14" style="1" customWidth="1"/>
    <col min="4618" max="4619" width="4.140625" style="1" customWidth="1"/>
    <col min="4620" max="4868" width="9.140625" style="1"/>
    <col min="4869" max="4869" width="5.85546875" style="1" customWidth="1"/>
    <col min="4870" max="4870" width="47.28515625" style="1" customWidth="1"/>
    <col min="4871" max="4871" width="14" style="1" customWidth="1"/>
    <col min="4872" max="4872" width="47.28515625" style="1" customWidth="1"/>
    <col min="4873" max="4873" width="14" style="1" customWidth="1"/>
    <col min="4874" max="4875" width="4.140625" style="1" customWidth="1"/>
    <col min="4876" max="5124" width="9.140625" style="1"/>
    <col min="5125" max="5125" width="5.85546875" style="1" customWidth="1"/>
    <col min="5126" max="5126" width="47.28515625" style="1" customWidth="1"/>
    <col min="5127" max="5127" width="14" style="1" customWidth="1"/>
    <col min="5128" max="5128" width="47.28515625" style="1" customWidth="1"/>
    <col min="5129" max="5129" width="14" style="1" customWidth="1"/>
    <col min="5130" max="5131" width="4.140625" style="1" customWidth="1"/>
    <col min="5132" max="5380" width="9.140625" style="1"/>
    <col min="5381" max="5381" width="5.85546875" style="1" customWidth="1"/>
    <col min="5382" max="5382" width="47.28515625" style="1" customWidth="1"/>
    <col min="5383" max="5383" width="14" style="1" customWidth="1"/>
    <col min="5384" max="5384" width="47.28515625" style="1" customWidth="1"/>
    <col min="5385" max="5385" width="14" style="1" customWidth="1"/>
    <col min="5386" max="5387" width="4.140625" style="1" customWidth="1"/>
    <col min="5388" max="5636" width="9.140625" style="1"/>
    <col min="5637" max="5637" width="5.85546875" style="1" customWidth="1"/>
    <col min="5638" max="5638" width="47.28515625" style="1" customWidth="1"/>
    <col min="5639" max="5639" width="14" style="1" customWidth="1"/>
    <col min="5640" max="5640" width="47.28515625" style="1" customWidth="1"/>
    <col min="5641" max="5641" width="14" style="1" customWidth="1"/>
    <col min="5642" max="5643" width="4.140625" style="1" customWidth="1"/>
    <col min="5644" max="5892" width="9.140625" style="1"/>
    <col min="5893" max="5893" width="5.85546875" style="1" customWidth="1"/>
    <col min="5894" max="5894" width="47.28515625" style="1" customWidth="1"/>
    <col min="5895" max="5895" width="14" style="1" customWidth="1"/>
    <col min="5896" max="5896" width="47.28515625" style="1" customWidth="1"/>
    <col min="5897" max="5897" width="14" style="1" customWidth="1"/>
    <col min="5898" max="5899" width="4.140625" style="1" customWidth="1"/>
    <col min="5900" max="6148" width="9.140625" style="1"/>
    <col min="6149" max="6149" width="5.85546875" style="1" customWidth="1"/>
    <col min="6150" max="6150" width="47.28515625" style="1" customWidth="1"/>
    <col min="6151" max="6151" width="14" style="1" customWidth="1"/>
    <col min="6152" max="6152" width="47.28515625" style="1" customWidth="1"/>
    <col min="6153" max="6153" width="14" style="1" customWidth="1"/>
    <col min="6154" max="6155" width="4.140625" style="1" customWidth="1"/>
    <col min="6156" max="6404" width="9.140625" style="1"/>
    <col min="6405" max="6405" width="5.85546875" style="1" customWidth="1"/>
    <col min="6406" max="6406" width="47.28515625" style="1" customWidth="1"/>
    <col min="6407" max="6407" width="14" style="1" customWidth="1"/>
    <col min="6408" max="6408" width="47.28515625" style="1" customWidth="1"/>
    <col min="6409" max="6409" width="14" style="1" customWidth="1"/>
    <col min="6410" max="6411" width="4.140625" style="1" customWidth="1"/>
    <col min="6412" max="6660" width="9.140625" style="1"/>
    <col min="6661" max="6661" width="5.85546875" style="1" customWidth="1"/>
    <col min="6662" max="6662" width="47.28515625" style="1" customWidth="1"/>
    <col min="6663" max="6663" width="14" style="1" customWidth="1"/>
    <col min="6664" max="6664" width="47.28515625" style="1" customWidth="1"/>
    <col min="6665" max="6665" width="14" style="1" customWidth="1"/>
    <col min="6666" max="6667" width="4.140625" style="1" customWidth="1"/>
    <col min="6668" max="6916" width="9.140625" style="1"/>
    <col min="6917" max="6917" width="5.85546875" style="1" customWidth="1"/>
    <col min="6918" max="6918" width="47.28515625" style="1" customWidth="1"/>
    <col min="6919" max="6919" width="14" style="1" customWidth="1"/>
    <col min="6920" max="6920" width="47.28515625" style="1" customWidth="1"/>
    <col min="6921" max="6921" width="14" style="1" customWidth="1"/>
    <col min="6922" max="6923" width="4.140625" style="1" customWidth="1"/>
    <col min="6924" max="7172" width="9.140625" style="1"/>
    <col min="7173" max="7173" width="5.85546875" style="1" customWidth="1"/>
    <col min="7174" max="7174" width="47.28515625" style="1" customWidth="1"/>
    <col min="7175" max="7175" width="14" style="1" customWidth="1"/>
    <col min="7176" max="7176" width="47.28515625" style="1" customWidth="1"/>
    <col min="7177" max="7177" width="14" style="1" customWidth="1"/>
    <col min="7178" max="7179" width="4.140625" style="1" customWidth="1"/>
    <col min="7180" max="7428" width="9.140625" style="1"/>
    <col min="7429" max="7429" width="5.85546875" style="1" customWidth="1"/>
    <col min="7430" max="7430" width="47.28515625" style="1" customWidth="1"/>
    <col min="7431" max="7431" width="14" style="1" customWidth="1"/>
    <col min="7432" max="7432" width="47.28515625" style="1" customWidth="1"/>
    <col min="7433" max="7433" width="14" style="1" customWidth="1"/>
    <col min="7434" max="7435" width="4.140625" style="1" customWidth="1"/>
    <col min="7436" max="7684" width="9.140625" style="1"/>
    <col min="7685" max="7685" width="5.85546875" style="1" customWidth="1"/>
    <col min="7686" max="7686" width="47.28515625" style="1" customWidth="1"/>
    <col min="7687" max="7687" width="14" style="1" customWidth="1"/>
    <col min="7688" max="7688" width="47.28515625" style="1" customWidth="1"/>
    <col min="7689" max="7689" width="14" style="1" customWidth="1"/>
    <col min="7690" max="7691" width="4.140625" style="1" customWidth="1"/>
    <col min="7692" max="7940" width="9.140625" style="1"/>
    <col min="7941" max="7941" width="5.85546875" style="1" customWidth="1"/>
    <col min="7942" max="7942" width="47.28515625" style="1" customWidth="1"/>
    <col min="7943" max="7943" width="14" style="1" customWidth="1"/>
    <col min="7944" max="7944" width="47.28515625" style="1" customWidth="1"/>
    <col min="7945" max="7945" width="14" style="1" customWidth="1"/>
    <col min="7946" max="7947" width="4.140625" style="1" customWidth="1"/>
    <col min="7948" max="8196" width="9.140625" style="1"/>
    <col min="8197" max="8197" width="5.85546875" style="1" customWidth="1"/>
    <col min="8198" max="8198" width="47.28515625" style="1" customWidth="1"/>
    <col min="8199" max="8199" width="14" style="1" customWidth="1"/>
    <col min="8200" max="8200" width="47.28515625" style="1" customWidth="1"/>
    <col min="8201" max="8201" width="14" style="1" customWidth="1"/>
    <col min="8202" max="8203" width="4.140625" style="1" customWidth="1"/>
    <col min="8204" max="8452" width="9.140625" style="1"/>
    <col min="8453" max="8453" width="5.85546875" style="1" customWidth="1"/>
    <col min="8454" max="8454" width="47.28515625" style="1" customWidth="1"/>
    <col min="8455" max="8455" width="14" style="1" customWidth="1"/>
    <col min="8456" max="8456" width="47.28515625" style="1" customWidth="1"/>
    <col min="8457" max="8457" width="14" style="1" customWidth="1"/>
    <col min="8458" max="8459" width="4.140625" style="1" customWidth="1"/>
    <col min="8460" max="8708" width="9.140625" style="1"/>
    <col min="8709" max="8709" width="5.85546875" style="1" customWidth="1"/>
    <col min="8710" max="8710" width="47.28515625" style="1" customWidth="1"/>
    <col min="8711" max="8711" width="14" style="1" customWidth="1"/>
    <col min="8712" max="8712" width="47.28515625" style="1" customWidth="1"/>
    <col min="8713" max="8713" width="14" style="1" customWidth="1"/>
    <col min="8714" max="8715" width="4.140625" style="1" customWidth="1"/>
    <col min="8716" max="8964" width="9.140625" style="1"/>
    <col min="8965" max="8965" width="5.85546875" style="1" customWidth="1"/>
    <col min="8966" max="8966" width="47.28515625" style="1" customWidth="1"/>
    <col min="8967" max="8967" width="14" style="1" customWidth="1"/>
    <col min="8968" max="8968" width="47.28515625" style="1" customWidth="1"/>
    <col min="8969" max="8969" width="14" style="1" customWidth="1"/>
    <col min="8970" max="8971" width="4.140625" style="1" customWidth="1"/>
    <col min="8972" max="9220" width="9.140625" style="1"/>
    <col min="9221" max="9221" width="5.85546875" style="1" customWidth="1"/>
    <col min="9222" max="9222" width="47.28515625" style="1" customWidth="1"/>
    <col min="9223" max="9223" width="14" style="1" customWidth="1"/>
    <col min="9224" max="9224" width="47.28515625" style="1" customWidth="1"/>
    <col min="9225" max="9225" width="14" style="1" customWidth="1"/>
    <col min="9226" max="9227" width="4.140625" style="1" customWidth="1"/>
    <col min="9228" max="9476" width="9.140625" style="1"/>
    <col min="9477" max="9477" width="5.85546875" style="1" customWidth="1"/>
    <col min="9478" max="9478" width="47.28515625" style="1" customWidth="1"/>
    <col min="9479" max="9479" width="14" style="1" customWidth="1"/>
    <col min="9480" max="9480" width="47.28515625" style="1" customWidth="1"/>
    <col min="9481" max="9481" width="14" style="1" customWidth="1"/>
    <col min="9482" max="9483" width="4.140625" style="1" customWidth="1"/>
    <col min="9484" max="9732" width="9.140625" style="1"/>
    <col min="9733" max="9733" width="5.85546875" style="1" customWidth="1"/>
    <col min="9734" max="9734" width="47.28515625" style="1" customWidth="1"/>
    <col min="9735" max="9735" width="14" style="1" customWidth="1"/>
    <col min="9736" max="9736" width="47.28515625" style="1" customWidth="1"/>
    <col min="9737" max="9737" width="14" style="1" customWidth="1"/>
    <col min="9738" max="9739" width="4.140625" style="1" customWidth="1"/>
    <col min="9740" max="9988" width="9.140625" style="1"/>
    <col min="9989" max="9989" width="5.85546875" style="1" customWidth="1"/>
    <col min="9990" max="9990" width="47.28515625" style="1" customWidth="1"/>
    <col min="9991" max="9991" width="14" style="1" customWidth="1"/>
    <col min="9992" max="9992" width="47.28515625" style="1" customWidth="1"/>
    <col min="9993" max="9993" width="14" style="1" customWidth="1"/>
    <col min="9994" max="9995" width="4.140625" style="1" customWidth="1"/>
    <col min="9996" max="10244" width="9.140625" style="1"/>
    <col min="10245" max="10245" width="5.85546875" style="1" customWidth="1"/>
    <col min="10246" max="10246" width="47.28515625" style="1" customWidth="1"/>
    <col min="10247" max="10247" width="14" style="1" customWidth="1"/>
    <col min="10248" max="10248" width="47.28515625" style="1" customWidth="1"/>
    <col min="10249" max="10249" width="14" style="1" customWidth="1"/>
    <col min="10250" max="10251" width="4.140625" style="1" customWidth="1"/>
    <col min="10252" max="10500" width="9.140625" style="1"/>
    <col min="10501" max="10501" width="5.85546875" style="1" customWidth="1"/>
    <col min="10502" max="10502" width="47.28515625" style="1" customWidth="1"/>
    <col min="10503" max="10503" width="14" style="1" customWidth="1"/>
    <col min="10504" max="10504" width="47.28515625" style="1" customWidth="1"/>
    <col min="10505" max="10505" width="14" style="1" customWidth="1"/>
    <col min="10506" max="10507" width="4.140625" style="1" customWidth="1"/>
    <col min="10508" max="10756" width="9.140625" style="1"/>
    <col min="10757" max="10757" width="5.85546875" style="1" customWidth="1"/>
    <col min="10758" max="10758" width="47.28515625" style="1" customWidth="1"/>
    <col min="10759" max="10759" width="14" style="1" customWidth="1"/>
    <col min="10760" max="10760" width="47.28515625" style="1" customWidth="1"/>
    <col min="10761" max="10761" width="14" style="1" customWidth="1"/>
    <col min="10762" max="10763" width="4.140625" style="1" customWidth="1"/>
    <col min="10764" max="11012" width="9.140625" style="1"/>
    <col min="11013" max="11013" width="5.85546875" style="1" customWidth="1"/>
    <col min="11014" max="11014" width="47.28515625" style="1" customWidth="1"/>
    <col min="11015" max="11015" width="14" style="1" customWidth="1"/>
    <col min="11016" max="11016" width="47.28515625" style="1" customWidth="1"/>
    <col min="11017" max="11017" width="14" style="1" customWidth="1"/>
    <col min="11018" max="11019" width="4.140625" style="1" customWidth="1"/>
    <col min="11020" max="11268" width="9.140625" style="1"/>
    <col min="11269" max="11269" width="5.85546875" style="1" customWidth="1"/>
    <col min="11270" max="11270" width="47.28515625" style="1" customWidth="1"/>
    <col min="11271" max="11271" width="14" style="1" customWidth="1"/>
    <col min="11272" max="11272" width="47.28515625" style="1" customWidth="1"/>
    <col min="11273" max="11273" width="14" style="1" customWidth="1"/>
    <col min="11274" max="11275" width="4.140625" style="1" customWidth="1"/>
    <col min="11276" max="11524" width="9.140625" style="1"/>
    <col min="11525" max="11525" width="5.85546875" style="1" customWidth="1"/>
    <col min="11526" max="11526" width="47.28515625" style="1" customWidth="1"/>
    <col min="11527" max="11527" width="14" style="1" customWidth="1"/>
    <col min="11528" max="11528" width="47.28515625" style="1" customWidth="1"/>
    <col min="11529" max="11529" width="14" style="1" customWidth="1"/>
    <col min="11530" max="11531" width="4.140625" style="1" customWidth="1"/>
    <col min="11532" max="11780" width="9.140625" style="1"/>
    <col min="11781" max="11781" width="5.85546875" style="1" customWidth="1"/>
    <col min="11782" max="11782" width="47.28515625" style="1" customWidth="1"/>
    <col min="11783" max="11783" width="14" style="1" customWidth="1"/>
    <col min="11784" max="11784" width="47.28515625" style="1" customWidth="1"/>
    <col min="11785" max="11785" width="14" style="1" customWidth="1"/>
    <col min="11786" max="11787" width="4.140625" style="1" customWidth="1"/>
    <col min="11788" max="12036" width="9.140625" style="1"/>
    <col min="12037" max="12037" width="5.85546875" style="1" customWidth="1"/>
    <col min="12038" max="12038" width="47.28515625" style="1" customWidth="1"/>
    <col min="12039" max="12039" width="14" style="1" customWidth="1"/>
    <col min="12040" max="12040" width="47.28515625" style="1" customWidth="1"/>
    <col min="12041" max="12041" width="14" style="1" customWidth="1"/>
    <col min="12042" max="12043" width="4.140625" style="1" customWidth="1"/>
    <col min="12044" max="12292" width="9.140625" style="1"/>
    <col min="12293" max="12293" width="5.85546875" style="1" customWidth="1"/>
    <col min="12294" max="12294" width="47.28515625" style="1" customWidth="1"/>
    <col min="12295" max="12295" width="14" style="1" customWidth="1"/>
    <col min="12296" max="12296" width="47.28515625" style="1" customWidth="1"/>
    <col min="12297" max="12297" width="14" style="1" customWidth="1"/>
    <col min="12298" max="12299" width="4.140625" style="1" customWidth="1"/>
    <col min="12300" max="12548" width="9.140625" style="1"/>
    <col min="12549" max="12549" width="5.85546875" style="1" customWidth="1"/>
    <col min="12550" max="12550" width="47.28515625" style="1" customWidth="1"/>
    <col min="12551" max="12551" width="14" style="1" customWidth="1"/>
    <col min="12552" max="12552" width="47.28515625" style="1" customWidth="1"/>
    <col min="12553" max="12553" width="14" style="1" customWidth="1"/>
    <col min="12554" max="12555" width="4.140625" style="1" customWidth="1"/>
    <col min="12556" max="12804" width="9.140625" style="1"/>
    <col min="12805" max="12805" width="5.85546875" style="1" customWidth="1"/>
    <col min="12806" max="12806" width="47.28515625" style="1" customWidth="1"/>
    <col min="12807" max="12807" width="14" style="1" customWidth="1"/>
    <col min="12808" max="12808" width="47.28515625" style="1" customWidth="1"/>
    <col min="12809" max="12809" width="14" style="1" customWidth="1"/>
    <col min="12810" max="12811" width="4.140625" style="1" customWidth="1"/>
    <col min="12812" max="13060" width="9.140625" style="1"/>
    <col min="13061" max="13061" width="5.85546875" style="1" customWidth="1"/>
    <col min="13062" max="13062" width="47.28515625" style="1" customWidth="1"/>
    <col min="13063" max="13063" width="14" style="1" customWidth="1"/>
    <col min="13064" max="13064" width="47.28515625" style="1" customWidth="1"/>
    <col min="13065" max="13065" width="14" style="1" customWidth="1"/>
    <col min="13066" max="13067" width="4.140625" style="1" customWidth="1"/>
    <col min="13068" max="13316" width="9.140625" style="1"/>
    <col min="13317" max="13317" width="5.85546875" style="1" customWidth="1"/>
    <col min="13318" max="13318" width="47.28515625" style="1" customWidth="1"/>
    <col min="13319" max="13319" width="14" style="1" customWidth="1"/>
    <col min="13320" max="13320" width="47.28515625" style="1" customWidth="1"/>
    <col min="13321" max="13321" width="14" style="1" customWidth="1"/>
    <col min="13322" max="13323" width="4.140625" style="1" customWidth="1"/>
    <col min="13324" max="13572" width="9.140625" style="1"/>
    <col min="13573" max="13573" width="5.85546875" style="1" customWidth="1"/>
    <col min="13574" max="13574" width="47.28515625" style="1" customWidth="1"/>
    <col min="13575" max="13575" width="14" style="1" customWidth="1"/>
    <col min="13576" max="13576" width="47.28515625" style="1" customWidth="1"/>
    <col min="13577" max="13577" width="14" style="1" customWidth="1"/>
    <col min="13578" max="13579" width="4.140625" style="1" customWidth="1"/>
    <col min="13580" max="13828" width="9.140625" style="1"/>
    <col min="13829" max="13829" width="5.85546875" style="1" customWidth="1"/>
    <col min="13830" max="13830" width="47.28515625" style="1" customWidth="1"/>
    <col min="13831" max="13831" width="14" style="1" customWidth="1"/>
    <col min="13832" max="13832" width="47.28515625" style="1" customWidth="1"/>
    <col min="13833" max="13833" width="14" style="1" customWidth="1"/>
    <col min="13834" max="13835" width="4.140625" style="1" customWidth="1"/>
    <col min="13836" max="14084" width="9.140625" style="1"/>
    <col min="14085" max="14085" width="5.85546875" style="1" customWidth="1"/>
    <col min="14086" max="14086" width="47.28515625" style="1" customWidth="1"/>
    <col min="14087" max="14087" width="14" style="1" customWidth="1"/>
    <col min="14088" max="14088" width="47.28515625" style="1" customWidth="1"/>
    <col min="14089" max="14089" width="14" style="1" customWidth="1"/>
    <col min="14090" max="14091" width="4.140625" style="1" customWidth="1"/>
    <col min="14092" max="14340" width="9.140625" style="1"/>
    <col min="14341" max="14341" width="5.85546875" style="1" customWidth="1"/>
    <col min="14342" max="14342" width="47.28515625" style="1" customWidth="1"/>
    <col min="14343" max="14343" width="14" style="1" customWidth="1"/>
    <col min="14344" max="14344" width="47.28515625" style="1" customWidth="1"/>
    <col min="14345" max="14345" width="14" style="1" customWidth="1"/>
    <col min="14346" max="14347" width="4.140625" style="1" customWidth="1"/>
    <col min="14348" max="14596" width="9.140625" style="1"/>
    <col min="14597" max="14597" width="5.85546875" style="1" customWidth="1"/>
    <col min="14598" max="14598" width="47.28515625" style="1" customWidth="1"/>
    <col min="14599" max="14599" width="14" style="1" customWidth="1"/>
    <col min="14600" max="14600" width="47.28515625" style="1" customWidth="1"/>
    <col min="14601" max="14601" width="14" style="1" customWidth="1"/>
    <col min="14602" max="14603" width="4.140625" style="1" customWidth="1"/>
    <col min="14604" max="14852" width="9.140625" style="1"/>
    <col min="14853" max="14853" width="5.85546875" style="1" customWidth="1"/>
    <col min="14854" max="14854" width="47.28515625" style="1" customWidth="1"/>
    <col min="14855" max="14855" width="14" style="1" customWidth="1"/>
    <col min="14856" max="14856" width="47.28515625" style="1" customWidth="1"/>
    <col min="14857" max="14857" width="14" style="1" customWidth="1"/>
    <col min="14858" max="14859" width="4.140625" style="1" customWidth="1"/>
    <col min="14860" max="15108" width="9.140625" style="1"/>
    <col min="15109" max="15109" width="5.85546875" style="1" customWidth="1"/>
    <col min="15110" max="15110" width="47.28515625" style="1" customWidth="1"/>
    <col min="15111" max="15111" width="14" style="1" customWidth="1"/>
    <col min="15112" max="15112" width="47.28515625" style="1" customWidth="1"/>
    <col min="15113" max="15113" width="14" style="1" customWidth="1"/>
    <col min="15114" max="15115" width="4.140625" style="1" customWidth="1"/>
    <col min="15116" max="15364" width="9.140625" style="1"/>
    <col min="15365" max="15365" width="5.85546875" style="1" customWidth="1"/>
    <col min="15366" max="15366" width="47.28515625" style="1" customWidth="1"/>
    <col min="15367" max="15367" width="14" style="1" customWidth="1"/>
    <col min="15368" max="15368" width="47.28515625" style="1" customWidth="1"/>
    <col min="15369" max="15369" width="14" style="1" customWidth="1"/>
    <col min="15370" max="15371" width="4.140625" style="1" customWidth="1"/>
    <col min="15372" max="15620" width="9.140625" style="1"/>
    <col min="15621" max="15621" width="5.85546875" style="1" customWidth="1"/>
    <col min="15622" max="15622" width="47.28515625" style="1" customWidth="1"/>
    <col min="15623" max="15623" width="14" style="1" customWidth="1"/>
    <col min="15624" max="15624" width="47.28515625" style="1" customWidth="1"/>
    <col min="15625" max="15625" width="14" style="1" customWidth="1"/>
    <col min="15626" max="15627" width="4.140625" style="1" customWidth="1"/>
    <col min="15628" max="15876" width="9.140625" style="1"/>
    <col min="15877" max="15877" width="5.85546875" style="1" customWidth="1"/>
    <col min="15878" max="15878" width="47.28515625" style="1" customWidth="1"/>
    <col min="15879" max="15879" width="14" style="1" customWidth="1"/>
    <col min="15880" max="15880" width="47.28515625" style="1" customWidth="1"/>
    <col min="15881" max="15881" width="14" style="1" customWidth="1"/>
    <col min="15882" max="15883" width="4.140625" style="1" customWidth="1"/>
    <col min="15884" max="16132" width="9.140625" style="1"/>
    <col min="16133" max="16133" width="5.85546875" style="1" customWidth="1"/>
    <col min="16134" max="16134" width="47.28515625" style="1" customWidth="1"/>
    <col min="16135" max="16135" width="14" style="1" customWidth="1"/>
    <col min="16136" max="16136" width="47.28515625" style="1" customWidth="1"/>
    <col min="16137" max="16137" width="14" style="1" customWidth="1"/>
    <col min="16138" max="16139" width="4.140625" style="1" customWidth="1"/>
    <col min="16140" max="16384" width="9.140625" style="1"/>
  </cols>
  <sheetData>
    <row r="1" spans="1:13" x14ac:dyDescent="0.25">
      <c r="A1" s="9"/>
      <c r="B1" s="10"/>
      <c r="C1" s="9"/>
      <c r="D1" s="9"/>
      <c r="E1" s="9"/>
      <c r="F1" s="9"/>
      <c r="G1" s="9"/>
      <c r="H1" s="9"/>
      <c r="I1" s="9"/>
      <c r="J1" s="9"/>
      <c r="K1" s="272" t="s">
        <v>66</v>
      </c>
      <c r="L1" s="272"/>
      <c r="M1" s="272"/>
    </row>
    <row r="2" spans="1:13" ht="48" customHeight="1" x14ac:dyDescent="0.25">
      <c r="A2" s="270" t="s">
        <v>345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3" s="5" customFormat="1" ht="24.75" customHeight="1" thickBot="1" x14ac:dyDescent="0.3">
      <c r="A3" s="107"/>
      <c r="B3" s="90" t="s">
        <v>0</v>
      </c>
      <c r="C3" s="107"/>
      <c r="D3" s="6"/>
      <c r="E3" s="107"/>
      <c r="F3" s="6"/>
      <c r="G3" s="89"/>
      <c r="H3" s="107"/>
      <c r="I3" s="107"/>
      <c r="J3" s="7"/>
      <c r="K3" s="107"/>
      <c r="L3" s="107"/>
      <c r="M3" s="106" t="s">
        <v>1</v>
      </c>
    </row>
    <row r="4" spans="1:13" ht="19.5" thickBot="1" x14ac:dyDescent="0.3">
      <c r="A4" s="268" t="s">
        <v>2</v>
      </c>
      <c r="B4" s="111" t="s">
        <v>3</v>
      </c>
      <c r="C4" s="111"/>
      <c r="D4" s="111"/>
      <c r="E4" s="111"/>
      <c r="F4" s="111"/>
      <c r="G4" s="111"/>
      <c r="H4" s="111" t="s">
        <v>4</v>
      </c>
      <c r="I4" s="111"/>
      <c r="J4" s="112"/>
      <c r="K4" s="113"/>
      <c r="L4" s="108"/>
      <c r="M4" s="108"/>
    </row>
    <row r="5" spans="1:13" s="2" customFormat="1" ht="57" thickBot="1" x14ac:dyDescent="0.3">
      <c r="A5" s="269"/>
      <c r="B5" s="91" t="s">
        <v>5</v>
      </c>
      <c r="C5" s="91" t="s">
        <v>334</v>
      </c>
      <c r="D5" s="91" t="s">
        <v>336</v>
      </c>
      <c r="E5" s="91" t="s">
        <v>337</v>
      </c>
      <c r="F5" s="91" t="s">
        <v>340</v>
      </c>
      <c r="G5" s="91" t="s">
        <v>341</v>
      </c>
      <c r="H5" s="91" t="s">
        <v>5</v>
      </c>
      <c r="I5" s="91" t="s">
        <v>334</v>
      </c>
      <c r="J5" s="91" t="s">
        <v>336</v>
      </c>
      <c r="K5" s="91" t="s">
        <v>337</v>
      </c>
      <c r="L5" s="91" t="s">
        <v>340</v>
      </c>
      <c r="M5" s="91" t="s">
        <v>342</v>
      </c>
    </row>
    <row r="6" spans="1:13" s="3" customFormat="1" ht="19.5" thickBot="1" x14ac:dyDescent="0.3">
      <c r="A6" s="91">
        <v>1</v>
      </c>
      <c r="B6" s="91">
        <v>2</v>
      </c>
      <c r="C6" s="91" t="s">
        <v>6</v>
      </c>
      <c r="D6" s="91" t="s">
        <v>7</v>
      </c>
      <c r="E6" s="91" t="s">
        <v>8</v>
      </c>
      <c r="F6" s="91" t="s">
        <v>21</v>
      </c>
      <c r="G6" s="91" t="s">
        <v>24</v>
      </c>
      <c r="H6" s="91" t="s">
        <v>26</v>
      </c>
      <c r="I6" s="91" t="s">
        <v>28</v>
      </c>
      <c r="J6" s="91" t="s">
        <v>31</v>
      </c>
      <c r="K6" s="91" t="s">
        <v>34</v>
      </c>
      <c r="L6" s="91" t="s">
        <v>37</v>
      </c>
      <c r="M6" s="91" t="s">
        <v>39</v>
      </c>
    </row>
    <row r="7" spans="1:13" ht="18.75" x14ac:dyDescent="0.25">
      <c r="A7" s="92" t="s">
        <v>9</v>
      </c>
      <c r="B7" s="114" t="s">
        <v>10</v>
      </c>
      <c r="C7" s="115">
        <v>98556869</v>
      </c>
      <c r="D7" s="116">
        <f>SUM(E7-C7)</f>
        <v>0</v>
      </c>
      <c r="E7" s="115">
        <v>98556869</v>
      </c>
      <c r="F7" s="115">
        <f>G7-E7</f>
        <v>6783751</v>
      </c>
      <c r="G7" s="115">
        <v>105340620</v>
      </c>
      <c r="H7" s="114" t="s">
        <v>11</v>
      </c>
      <c r="I7" s="115">
        <v>9469330</v>
      </c>
      <c r="J7" s="117">
        <f t="shared" ref="J7:J27" si="0">SUM(K7-I7)</f>
        <v>4076500</v>
      </c>
      <c r="K7" s="117">
        <v>13545830</v>
      </c>
      <c r="L7" s="118">
        <f t="shared" ref="L7:L12" si="1">M7-K7</f>
        <v>452000</v>
      </c>
      <c r="M7" s="118">
        <v>13997830</v>
      </c>
    </row>
    <row r="8" spans="1:13" ht="37.5" x14ac:dyDescent="0.25">
      <c r="A8" s="93" t="s">
        <v>12</v>
      </c>
      <c r="B8" s="119" t="s">
        <v>13</v>
      </c>
      <c r="C8" s="116">
        <v>1603313</v>
      </c>
      <c r="D8" s="116">
        <f>SUM(E8-C8)</f>
        <v>3989874</v>
      </c>
      <c r="E8" s="116">
        <v>5593187</v>
      </c>
      <c r="F8" s="115">
        <f>G8-E8</f>
        <v>0</v>
      </c>
      <c r="G8" s="116">
        <v>5593187</v>
      </c>
      <c r="H8" s="119" t="s">
        <v>14</v>
      </c>
      <c r="I8" s="116">
        <v>1649303</v>
      </c>
      <c r="J8" s="116">
        <f t="shared" si="0"/>
        <v>356694</v>
      </c>
      <c r="K8" s="116">
        <v>2005997</v>
      </c>
      <c r="L8" s="120">
        <f t="shared" si="1"/>
        <v>62164</v>
      </c>
      <c r="M8" s="120">
        <v>2068161</v>
      </c>
    </row>
    <row r="9" spans="1:13" ht="18.75" x14ac:dyDescent="0.25">
      <c r="A9" s="93" t="s">
        <v>6</v>
      </c>
      <c r="B9" s="119" t="s">
        <v>15</v>
      </c>
      <c r="C9" s="116"/>
      <c r="D9" s="116">
        <f t="shared" ref="D9:D26" si="2">SUM(E9-C9)</f>
        <v>0</v>
      </c>
      <c r="E9" s="116"/>
      <c r="F9" s="116"/>
      <c r="G9" s="116"/>
      <c r="H9" s="121" t="s">
        <v>16</v>
      </c>
      <c r="I9" s="116">
        <v>21519654</v>
      </c>
      <c r="J9" s="116">
        <f t="shared" si="0"/>
        <v>0</v>
      </c>
      <c r="K9" s="116">
        <v>21519654</v>
      </c>
      <c r="L9" s="120">
        <f t="shared" si="1"/>
        <v>3291080</v>
      </c>
      <c r="M9" s="120">
        <v>24810734</v>
      </c>
    </row>
    <row r="10" spans="1:13" ht="18.75" x14ac:dyDescent="0.25">
      <c r="A10" s="93" t="s">
        <v>7</v>
      </c>
      <c r="B10" s="119" t="s">
        <v>17</v>
      </c>
      <c r="C10" s="116">
        <v>11292000</v>
      </c>
      <c r="D10" s="116">
        <f t="shared" si="2"/>
        <v>0</v>
      </c>
      <c r="E10" s="116">
        <v>11292000</v>
      </c>
      <c r="F10" s="115">
        <f t="shared" ref="F10:F14" si="3">G10-E10</f>
        <v>0</v>
      </c>
      <c r="G10" s="116">
        <v>11292000</v>
      </c>
      <c r="H10" s="119" t="s">
        <v>18</v>
      </c>
      <c r="I10" s="116">
        <v>3542000</v>
      </c>
      <c r="J10" s="116">
        <f t="shared" si="0"/>
        <v>0</v>
      </c>
      <c r="K10" s="116">
        <v>3542000</v>
      </c>
      <c r="L10" s="120">
        <f t="shared" si="1"/>
        <v>0</v>
      </c>
      <c r="M10" s="120">
        <v>3542000</v>
      </c>
    </row>
    <row r="11" spans="1:13" ht="18.75" x14ac:dyDescent="0.25">
      <c r="A11" s="93" t="s">
        <v>8</v>
      </c>
      <c r="B11" s="122" t="s">
        <v>19</v>
      </c>
      <c r="C11" s="116">
        <v>36000</v>
      </c>
      <c r="D11" s="116">
        <f t="shared" si="2"/>
        <v>0</v>
      </c>
      <c r="E11" s="116">
        <v>36000</v>
      </c>
      <c r="F11" s="115">
        <f t="shared" si="3"/>
        <v>0</v>
      </c>
      <c r="G11" s="116">
        <v>36000</v>
      </c>
      <c r="H11" s="119" t="s">
        <v>20</v>
      </c>
      <c r="I11" s="116">
        <v>81207794</v>
      </c>
      <c r="J11" s="116">
        <f t="shared" si="0"/>
        <v>0</v>
      </c>
      <c r="K11" s="116">
        <v>81207794</v>
      </c>
      <c r="L11" s="120">
        <f t="shared" si="1"/>
        <v>6284587</v>
      </c>
      <c r="M11" s="120">
        <v>87492381</v>
      </c>
    </row>
    <row r="12" spans="1:13" ht="18.75" x14ac:dyDescent="0.25">
      <c r="A12" s="93" t="s">
        <v>21</v>
      </c>
      <c r="B12" s="119" t="s">
        <v>22</v>
      </c>
      <c r="C12" s="116"/>
      <c r="D12" s="116">
        <f t="shared" si="2"/>
        <v>0</v>
      </c>
      <c r="E12" s="116"/>
      <c r="F12" s="115">
        <f t="shared" si="3"/>
        <v>0</v>
      </c>
      <c r="G12" s="116"/>
      <c r="H12" s="119" t="s">
        <v>23</v>
      </c>
      <c r="I12" s="116">
        <v>8700000</v>
      </c>
      <c r="J12" s="116">
        <f t="shared" si="0"/>
        <v>-458145</v>
      </c>
      <c r="K12" s="116">
        <v>8241855</v>
      </c>
      <c r="L12" s="120">
        <f t="shared" si="1"/>
        <v>2329962</v>
      </c>
      <c r="M12" s="120">
        <v>10571817</v>
      </c>
    </row>
    <row r="13" spans="1:13" ht="18.75" x14ac:dyDescent="0.25">
      <c r="A13" s="93" t="s">
        <v>24</v>
      </c>
      <c r="B13" s="119" t="s">
        <v>25</v>
      </c>
      <c r="C13" s="116">
        <v>2075004</v>
      </c>
      <c r="D13" s="116">
        <f t="shared" si="2"/>
        <v>0</v>
      </c>
      <c r="E13" s="116">
        <v>2075004</v>
      </c>
      <c r="F13" s="115">
        <f t="shared" si="3"/>
        <v>0</v>
      </c>
      <c r="G13" s="116">
        <v>2075004</v>
      </c>
      <c r="H13" s="123"/>
      <c r="I13" s="116"/>
      <c r="J13" s="116">
        <f t="shared" si="0"/>
        <v>0</v>
      </c>
      <c r="K13" s="116"/>
      <c r="L13" s="120"/>
      <c r="M13" s="120"/>
    </row>
    <row r="14" spans="1:13" ht="19.5" thickBot="1" x14ac:dyDescent="0.3">
      <c r="A14" s="109" t="s">
        <v>26</v>
      </c>
      <c r="B14" s="124" t="s">
        <v>27</v>
      </c>
      <c r="C14" s="116">
        <v>313580</v>
      </c>
      <c r="D14" s="125">
        <f t="shared" si="2"/>
        <v>0</v>
      </c>
      <c r="E14" s="125">
        <v>313580</v>
      </c>
      <c r="F14" s="126">
        <f t="shared" si="3"/>
        <v>0</v>
      </c>
      <c r="G14" s="125">
        <v>313580</v>
      </c>
      <c r="H14" s="123"/>
      <c r="I14" s="116"/>
      <c r="J14" s="125">
        <f t="shared" si="0"/>
        <v>0</v>
      </c>
      <c r="K14" s="125"/>
      <c r="L14" s="127"/>
      <c r="M14" s="127"/>
    </row>
    <row r="15" spans="1:13" ht="38.25" thickBot="1" x14ac:dyDescent="0.3">
      <c r="A15" s="91" t="s">
        <v>28</v>
      </c>
      <c r="B15" s="128" t="s">
        <v>29</v>
      </c>
      <c r="C15" s="95">
        <f>SUM(C7,C8,C10,C11,C13,C14)</f>
        <v>113876766</v>
      </c>
      <c r="D15" s="94">
        <f t="shared" si="2"/>
        <v>3989874</v>
      </c>
      <c r="E15" s="95">
        <f>SUM(E7,E8,E10,E11,E13,E14)</f>
        <v>117866640</v>
      </c>
      <c r="F15" s="94">
        <f>G15-E15</f>
        <v>6783751</v>
      </c>
      <c r="G15" s="95">
        <f>SUM(G7,G8,G10,G11,G13,G14)</f>
        <v>124650391</v>
      </c>
      <c r="H15" s="128" t="s">
        <v>30</v>
      </c>
      <c r="I15" s="95">
        <f>SUM(I7:I14)</f>
        <v>126088081</v>
      </c>
      <c r="J15" s="94">
        <f t="shared" si="0"/>
        <v>3975049</v>
      </c>
      <c r="K15" s="95">
        <f t="shared" ref="K15:M15" si="4">SUM(K7:K14)</f>
        <v>130063130</v>
      </c>
      <c r="L15" s="118">
        <f>M15-K15</f>
        <v>12419793</v>
      </c>
      <c r="M15" s="95">
        <f t="shared" si="4"/>
        <v>142482923</v>
      </c>
    </row>
    <row r="16" spans="1:13" ht="37.5" x14ac:dyDescent="0.25">
      <c r="A16" s="110" t="s">
        <v>31</v>
      </c>
      <c r="B16" s="129" t="s">
        <v>32</v>
      </c>
      <c r="C16" s="130">
        <f>SUM(C17:C20)</f>
        <v>16153590</v>
      </c>
      <c r="D16" s="115">
        <f t="shared" si="2"/>
        <v>683446</v>
      </c>
      <c r="E16" s="130">
        <f>SUM(E17:E20)</f>
        <v>16837036</v>
      </c>
      <c r="F16" s="115">
        <f t="shared" ref="F16:F18" si="5">G16-E16</f>
        <v>5636042</v>
      </c>
      <c r="G16" s="130">
        <f>SUM(G17:G20)</f>
        <v>22473078</v>
      </c>
      <c r="H16" s="119" t="s">
        <v>33</v>
      </c>
      <c r="I16" s="126"/>
      <c r="J16" s="115">
        <f t="shared" si="0"/>
        <v>0</v>
      </c>
      <c r="K16" s="126"/>
      <c r="L16" s="118"/>
      <c r="M16" s="118"/>
    </row>
    <row r="17" spans="1:13" ht="18.75" x14ac:dyDescent="0.25">
      <c r="A17" s="109" t="s">
        <v>34</v>
      </c>
      <c r="B17" s="119" t="s">
        <v>35</v>
      </c>
      <c r="C17" s="116">
        <v>16153590</v>
      </c>
      <c r="D17" s="116">
        <f t="shared" si="2"/>
        <v>0</v>
      </c>
      <c r="E17" s="116">
        <v>16153590</v>
      </c>
      <c r="F17" s="115">
        <f t="shared" si="5"/>
        <v>5636042</v>
      </c>
      <c r="G17" s="116">
        <v>21789632</v>
      </c>
      <c r="H17" s="119" t="s">
        <v>36</v>
      </c>
      <c r="I17" s="116"/>
      <c r="J17" s="116">
        <f t="shared" si="0"/>
        <v>0</v>
      </c>
      <c r="K17" s="116"/>
      <c r="L17" s="120"/>
      <c r="M17" s="120"/>
    </row>
    <row r="18" spans="1:13" ht="18.75" x14ac:dyDescent="0.25">
      <c r="A18" s="109" t="s">
        <v>37</v>
      </c>
      <c r="B18" s="119" t="s">
        <v>231</v>
      </c>
      <c r="C18" s="116"/>
      <c r="D18" s="116">
        <f t="shared" si="2"/>
        <v>683446</v>
      </c>
      <c r="E18" s="116">
        <v>683446</v>
      </c>
      <c r="F18" s="115">
        <f t="shared" si="5"/>
        <v>0</v>
      </c>
      <c r="G18" s="116">
        <v>683446</v>
      </c>
      <c r="H18" s="119" t="s">
        <v>38</v>
      </c>
      <c r="I18" s="116"/>
      <c r="J18" s="116">
        <f t="shared" si="0"/>
        <v>0</v>
      </c>
      <c r="K18" s="116"/>
      <c r="L18" s="120"/>
      <c r="M18" s="120"/>
    </row>
    <row r="19" spans="1:13" ht="18.75" x14ac:dyDescent="0.25">
      <c r="A19" s="109" t="s">
        <v>39</v>
      </c>
      <c r="B19" s="119" t="s">
        <v>40</v>
      </c>
      <c r="C19" s="116"/>
      <c r="D19" s="116">
        <f t="shared" si="2"/>
        <v>0</v>
      </c>
      <c r="E19" s="116"/>
      <c r="F19" s="116"/>
      <c r="G19" s="116"/>
      <c r="H19" s="119" t="s">
        <v>41</v>
      </c>
      <c r="I19" s="116"/>
      <c r="J19" s="116">
        <f t="shared" si="0"/>
        <v>0</v>
      </c>
      <c r="K19" s="116"/>
      <c r="L19" s="120"/>
      <c r="M19" s="120"/>
    </row>
    <row r="20" spans="1:13" ht="18.75" x14ac:dyDescent="0.25">
      <c r="A20" s="109" t="s">
        <v>42</v>
      </c>
      <c r="B20" s="119" t="s">
        <v>43</v>
      </c>
      <c r="C20" s="116"/>
      <c r="D20" s="116">
        <f t="shared" si="2"/>
        <v>0</v>
      </c>
      <c r="E20" s="116"/>
      <c r="F20" s="126"/>
      <c r="G20" s="126"/>
      <c r="H20" s="122" t="s">
        <v>44</v>
      </c>
      <c r="I20" s="116"/>
      <c r="J20" s="116">
        <f t="shared" si="0"/>
        <v>0</v>
      </c>
      <c r="K20" s="116"/>
      <c r="L20" s="120"/>
      <c r="M20" s="120"/>
    </row>
    <row r="21" spans="1:13" ht="37.5" x14ac:dyDescent="0.25">
      <c r="A21" s="109" t="s">
        <v>45</v>
      </c>
      <c r="B21" s="131" t="s">
        <v>46</v>
      </c>
      <c r="C21" s="132">
        <f>SUM(C22:C23)</f>
        <v>0</v>
      </c>
      <c r="D21" s="116">
        <f t="shared" si="2"/>
        <v>0</v>
      </c>
      <c r="E21" s="132">
        <f>SUM(E22:E23)</f>
        <v>0</v>
      </c>
      <c r="F21" s="132"/>
      <c r="G21" s="132"/>
      <c r="H21" s="119" t="s">
        <v>47</v>
      </c>
      <c r="I21" s="116"/>
      <c r="J21" s="116">
        <f t="shared" si="0"/>
        <v>0</v>
      </c>
      <c r="K21" s="116"/>
      <c r="L21" s="120"/>
      <c r="M21" s="120"/>
    </row>
    <row r="22" spans="1:13" ht="18.75" x14ac:dyDescent="0.25">
      <c r="A22" s="109" t="s">
        <v>48</v>
      </c>
      <c r="B22" s="122" t="s">
        <v>49</v>
      </c>
      <c r="C22" s="126"/>
      <c r="D22" s="116">
        <f t="shared" si="2"/>
        <v>0</v>
      </c>
      <c r="E22" s="126"/>
      <c r="F22" s="126"/>
      <c r="G22" s="126"/>
      <c r="H22" s="133" t="s">
        <v>50</v>
      </c>
      <c r="I22" s="126">
        <v>3942275</v>
      </c>
      <c r="J22" s="116">
        <f t="shared" si="0"/>
        <v>698271</v>
      </c>
      <c r="K22" s="126">
        <v>4640546</v>
      </c>
      <c r="L22" s="120"/>
      <c r="M22" s="126">
        <v>4640546</v>
      </c>
    </row>
    <row r="23" spans="1:13" ht="38.25" thickBot="1" x14ac:dyDescent="0.3">
      <c r="A23" s="109" t="s">
        <v>51</v>
      </c>
      <c r="B23" s="119" t="s">
        <v>52</v>
      </c>
      <c r="C23" s="116"/>
      <c r="D23" s="134">
        <f t="shared" si="2"/>
        <v>0</v>
      </c>
      <c r="E23" s="116"/>
      <c r="F23" s="134"/>
      <c r="G23" s="116"/>
      <c r="H23" s="124" t="s">
        <v>53</v>
      </c>
      <c r="I23" s="116"/>
      <c r="J23" s="134">
        <f t="shared" si="0"/>
        <v>0</v>
      </c>
      <c r="K23" s="116"/>
      <c r="L23" s="127"/>
      <c r="M23" s="127"/>
    </row>
    <row r="24" spans="1:13" ht="38.25" thickBot="1" x14ac:dyDescent="0.3">
      <c r="A24" s="91" t="s">
        <v>54</v>
      </c>
      <c r="B24" s="128" t="s">
        <v>55</v>
      </c>
      <c r="C24" s="95">
        <f>SUM(C16,C21)</f>
        <v>16153590</v>
      </c>
      <c r="D24" s="94">
        <f t="shared" si="2"/>
        <v>683446</v>
      </c>
      <c r="E24" s="95">
        <f>SUM(E16,E21)</f>
        <v>16837036</v>
      </c>
      <c r="F24" s="94">
        <f>G24-E24</f>
        <v>5636042</v>
      </c>
      <c r="G24" s="95">
        <f>SUM(G16,G21)</f>
        <v>22473078</v>
      </c>
      <c r="H24" s="128" t="s">
        <v>56</v>
      </c>
      <c r="I24" s="95">
        <f>SUM(I16:I23)</f>
        <v>3942275</v>
      </c>
      <c r="J24" s="94">
        <f t="shared" si="0"/>
        <v>698271</v>
      </c>
      <c r="K24" s="95">
        <f t="shared" ref="K24:M24" si="6">SUM(K16:K23)</f>
        <v>4640546</v>
      </c>
      <c r="L24" s="118">
        <f>M24-K24</f>
        <v>0</v>
      </c>
      <c r="M24" s="95">
        <f t="shared" si="6"/>
        <v>4640546</v>
      </c>
    </row>
    <row r="25" spans="1:13" ht="19.5" thickBot="1" x14ac:dyDescent="0.3">
      <c r="A25" s="91" t="s">
        <v>57</v>
      </c>
      <c r="B25" s="128" t="s">
        <v>58</v>
      </c>
      <c r="C25" s="95">
        <f>SUM(C15,C24)</f>
        <v>130030356</v>
      </c>
      <c r="D25" s="94">
        <f t="shared" si="2"/>
        <v>4673320</v>
      </c>
      <c r="E25" s="95">
        <f>SUM(E15,E24)</f>
        <v>134703676</v>
      </c>
      <c r="F25" s="94">
        <f>G25-E25</f>
        <v>12419793</v>
      </c>
      <c r="G25" s="95">
        <f>SUM(G15,G24)</f>
        <v>147123469</v>
      </c>
      <c r="H25" s="128" t="s">
        <v>59</v>
      </c>
      <c r="I25" s="95">
        <f>SUM(I15,I24)</f>
        <v>130030356</v>
      </c>
      <c r="J25" s="94">
        <f t="shared" si="0"/>
        <v>4673320</v>
      </c>
      <c r="K25" s="95">
        <f t="shared" ref="K25:M25" si="7">SUM(K15,K24)</f>
        <v>134703676</v>
      </c>
      <c r="L25" s="135">
        <f>M25-K25</f>
        <v>12419793</v>
      </c>
      <c r="M25" s="95">
        <f t="shared" si="7"/>
        <v>147123469</v>
      </c>
    </row>
    <row r="26" spans="1:13" ht="19.5" thickBot="1" x14ac:dyDescent="0.3">
      <c r="A26" s="91" t="s">
        <v>60</v>
      </c>
      <c r="B26" s="128" t="s">
        <v>61</v>
      </c>
      <c r="C26" s="95"/>
      <c r="D26" s="96">
        <f t="shared" si="2"/>
        <v>0</v>
      </c>
      <c r="E26" s="95"/>
      <c r="F26" s="95"/>
      <c r="G26" s="95"/>
      <c r="H26" s="128" t="s">
        <v>62</v>
      </c>
      <c r="I26" s="95"/>
      <c r="J26" s="96">
        <f t="shared" si="0"/>
        <v>0</v>
      </c>
      <c r="K26" s="95"/>
      <c r="L26" s="108"/>
      <c r="M26" s="108"/>
    </row>
    <row r="27" spans="1:13" ht="19.5" thickBot="1" x14ac:dyDescent="0.3">
      <c r="A27" s="91" t="s">
        <v>63</v>
      </c>
      <c r="B27" s="128" t="s">
        <v>64</v>
      </c>
      <c r="C27" s="95" t="str">
        <f>IF(C15+C16-I25&lt;0,I25-(C15+C16),"-")</f>
        <v>-</v>
      </c>
      <c r="D27" s="96"/>
      <c r="E27" s="95" t="str">
        <f>IF(E15+E16-K25&lt;0,K25-(E15+E16),"-")</f>
        <v>-</v>
      </c>
      <c r="F27" s="95"/>
      <c r="G27" s="95"/>
      <c r="H27" s="128" t="s">
        <v>65</v>
      </c>
      <c r="I27" s="95"/>
      <c r="J27" s="96">
        <f t="shared" si="0"/>
        <v>0</v>
      </c>
      <c r="K27" s="95"/>
      <c r="L27" s="108"/>
      <c r="M27" s="108"/>
    </row>
    <row r="28" spans="1:13" ht="18.75" x14ac:dyDescent="0.25">
      <c r="B28" s="8"/>
      <c r="C28" s="8"/>
      <c r="D28" s="8"/>
      <c r="E28" s="8"/>
      <c r="F28" s="8"/>
      <c r="G28" s="8"/>
      <c r="H28" s="8"/>
    </row>
  </sheetData>
  <mergeCells count="3">
    <mergeCell ref="A4:A5"/>
    <mergeCell ref="A2:M2"/>
    <mergeCell ref="K1:M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M29"/>
  <sheetViews>
    <sheetView view="pageBreakPreview" zoomScale="60" zoomScaleNormal="70" workbookViewId="0">
      <selection activeCell="J17" sqref="J17"/>
    </sheetView>
  </sheetViews>
  <sheetFormatPr defaultRowHeight="15" x14ac:dyDescent="0.25"/>
  <cols>
    <col min="1" max="1" width="8" style="136" customWidth="1"/>
    <col min="2" max="2" width="54.5703125" style="137" customWidth="1"/>
    <col min="3" max="3" width="18" style="136" customWidth="1"/>
    <col min="4" max="4" width="17.7109375" style="136" customWidth="1"/>
    <col min="5" max="5" width="16.28515625" style="136" customWidth="1"/>
    <col min="6" max="6" width="16.42578125" style="136" customWidth="1"/>
    <col min="7" max="7" width="18.140625" style="136" customWidth="1"/>
    <col min="8" max="8" width="51.85546875" style="136" customWidth="1"/>
    <col min="9" max="9" width="18.28515625" style="136" customWidth="1"/>
    <col min="10" max="10" width="16.140625" style="136" customWidth="1"/>
    <col min="11" max="11" width="20.7109375" style="136" customWidth="1"/>
    <col min="12" max="12" width="15" style="136" customWidth="1"/>
    <col min="13" max="13" width="15.5703125" style="136" bestFit="1" customWidth="1"/>
    <col min="14" max="258" width="9.140625" style="136"/>
    <col min="259" max="259" width="5.85546875" style="136" customWidth="1"/>
    <col min="260" max="260" width="50.42578125" style="136" customWidth="1"/>
    <col min="261" max="261" width="12.7109375" style="136" customWidth="1"/>
    <col min="262" max="262" width="51.85546875" style="136" customWidth="1"/>
    <col min="263" max="263" width="14" style="136" customWidth="1"/>
    <col min="264" max="264" width="4.140625" style="136" customWidth="1"/>
    <col min="265" max="514" width="9.140625" style="136"/>
    <col min="515" max="515" width="5.85546875" style="136" customWidth="1"/>
    <col min="516" max="516" width="50.42578125" style="136" customWidth="1"/>
    <col min="517" max="517" width="12.7109375" style="136" customWidth="1"/>
    <col min="518" max="518" width="51.85546875" style="136" customWidth="1"/>
    <col min="519" max="519" width="14" style="136" customWidth="1"/>
    <col min="520" max="520" width="4.140625" style="136" customWidth="1"/>
    <col min="521" max="770" width="9.140625" style="136"/>
    <col min="771" max="771" width="5.85546875" style="136" customWidth="1"/>
    <col min="772" max="772" width="50.42578125" style="136" customWidth="1"/>
    <col min="773" max="773" width="12.7109375" style="136" customWidth="1"/>
    <col min="774" max="774" width="51.85546875" style="136" customWidth="1"/>
    <col min="775" max="775" width="14" style="136" customWidth="1"/>
    <col min="776" max="776" width="4.140625" style="136" customWidth="1"/>
    <col min="777" max="1026" width="9.140625" style="136"/>
    <col min="1027" max="1027" width="5.85546875" style="136" customWidth="1"/>
    <col min="1028" max="1028" width="50.42578125" style="136" customWidth="1"/>
    <col min="1029" max="1029" width="12.7109375" style="136" customWidth="1"/>
    <col min="1030" max="1030" width="51.85546875" style="136" customWidth="1"/>
    <col min="1031" max="1031" width="14" style="136" customWidth="1"/>
    <col min="1032" max="1032" width="4.140625" style="136" customWidth="1"/>
    <col min="1033" max="1282" width="9.140625" style="136"/>
    <col min="1283" max="1283" width="5.85546875" style="136" customWidth="1"/>
    <col min="1284" max="1284" width="50.42578125" style="136" customWidth="1"/>
    <col min="1285" max="1285" width="12.7109375" style="136" customWidth="1"/>
    <col min="1286" max="1286" width="51.85546875" style="136" customWidth="1"/>
    <col min="1287" max="1287" width="14" style="136" customWidth="1"/>
    <col min="1288" max="1288" width="4.140625" style="136" customWidth="1"/>
    <col min="1289" max="1538" width="9.140625" style="136"/>
    <col min="1539" max="1539" width="5.85546875" style="136" customWidth="1"/>
    <col min="1540" max="1540" width="50.42578125" style="136" customWidth="1"/>
    <col min="1541" max="1541" width="12.7109375" style="136" customWidth="1"/>
    <col min="1542" max="1542" width="51.85546875" style="136" customWidth="1"/>
    <col min="1543" max="1543" width="14" style="136" customWidth="1"/>
    <col min="1544" max="1544" width="4.140625" style="136" customWidth="1"/>
    <col min="1545" max="1794" width="9.140625" style="136"/>
    <col min="1795" max="1795" width="5.85546875" style="136" customWidth="1"/>
    <col min="1796" max="1796" width="50.42578125" style="136" customWidth="1"/>
    <col min="1797" max="1797" width="12.7109375" style="136" customWidth="1"/>
    <col min="1798" max="1798" width="51.85546875" style="136" customWidth="1"/>
    <col min="1799" max="1799" width="14" style="136" customWidth="1"/>
    <col min="1800" max="1800" width="4.140625" style="136" customWidth="1"/>
    <col min="1801" max="2050" width="9.140625" style="136"/>
    <col min="2051" max="2051" width="5.85546875" style="136" customWidth="1"/>
    <col min="2052" max="2052" width="50.42578125" style="136" customWidth="1"/>
    <col min="2053" max="2053" width="12.7109375" style="136" customWidth="1"/>
    <col min="2054" max="2054" width="51.85546875" style="136" customWidth="1"/>
    <col min="2055" max="2055" width="14" style="136" customWidth="1"/>
    <col min="2056" max="2056" width="4.140625" style="136" customWidth="1"/>
    <col min="2057" max="2306" width="9.140625" style="136"/>
    <col min="2307" max="2307" width="5.85546875" style="136" customWidth="1"/>
    <col min="2308" max="2308" width="50.42578125" style="136" customWidth="1"/>
    <col min="2309" max="2309" width="12.7109375" style="136" customWidth="1"/>
    <col min="2310" max="2310" width="51.85546875" style="136" customWidth="1"/>
    <col min="2311" max="2311" width="14" style="136" customWidth="1"/>
    <col min="2312" max="2312" width="4.140625" style="136" customWidth="1"/>
    <col min="2313" max="2562" width="9.140625" style="136"/>
    <col min="2563" max="2563" width="5.85546875" style="136" customWidth="1"/>
    <col min="2564" max="2564" width="50.42578125" style="136" customWidth="1"/>
    <col min="2565" max="2565" width="12.7109375" style="136" customWidth="1"/>
    <col min="2566" max="2566" width="51.85546875" style="136" customWidth="1"/>
    <col min="2567" max="2567" width="14" style="136" customWidth="1"/>
    <col min="2568" max="2568" width="4.140625" style="136" customWidth="1"/>
    <col min="2569" max="2818" width="9.140625" style="136"/>
    <col min="2819" max="2819" width="5.85546875" style="136" customWidth="1"/>
    <col min="2820" max="2820" width="50.42578125" style="136" customWidth="1"/>
    <col min="2821" max="2821" width="12.7109375" style="136" customWidth="1"/>
    <col min="2822" max="2822" width="51.85546875" style="136" customWidth="1"/>
    <col min="2823" max="2823" width="14" style="136" customWidth="1"/>
    <col min="2824" max="2824" width="4.140625" style="136" customWidth="1"/>
    <col min="2825" max="3074" width="9.140625" style="136"/>
    <col min="3075" max="3075" width="5.85546875" style="136" customWidth="1"/>
    <col min="3076" max="3076" width="50.42578125" style="136" customWidth="1"/>
    <col min="3077" max="3077" width="12.7109375" style="136" customWidth="1"/>
    <col min="3078" max="3078" width="51.85546875" style="136" customWidth="1"/>
    <col min="3079" max="3079" width="14" style="136" customWidth="1"/>
    <col min="3080" max="3080" width="4.140625" style="136" customWidth="1"/>
    <col min="3081" max="3330" width="9.140625" style="136"/>
    <col min="3331" max="3331" width="5.85546875" style="136" customWidth="1"/>
    <col min="3332" max="3332" width="50.42578125" style="136" customWidth="1"/>
    <col min="3333" max="3333" width="12.7109375" style="136" customWidth="1"/>
    <col min="3334" max="3334" width="51.85546875" style="136" customWidth="1"/>
    <col min="3335" max="3335" width="14" style="136" customWidth="1"/>
    <col min="3336" max="3336" width="4.140625" style="136" customWidth="1"/>
    <col min="3337" max="3586" width="9.140625" style="136"/>
    <col min="3587" max="3587" width="5.85546875" style="136" customWidth="1"/>
    <col min="3588" max="3588" width="50.42578125" style="136" customWidth="1"/>
    <col min="3589" max="3589" width="12.7109375" style="136" customWidth="1"/>
    <col min="3590" max="3590" width="51.85546875" style="136" customWidth="1"/>
    <col min="3591" max="3591" width="14" style="136" customWidth="1"/>
    <col min="3592" max="3592" width="4.140625" style="136" customWidth="1"/>
    <col min="3593" max="3842" width="9.140625" style="136"/>
    <col min="3843" max="3843" width="5.85546875" style="136" customWidth="1"/>
    <col min="3844" max="3844" width="50.42578125" style="136" customWidth="1"/>
    <col min="3845" max="3845" width="12.7109375" style="136" customWidth="1"/>
    <col min="3846" max="3846" width="51.85546875" style="136" customWidth="1"/>
    <col min="3847" max="3847" width="14" style="136" customWidth="1"/>
    <col min="3848" max="3848" width="4.140625" style="136" customWidth="1"/>
    <col min="3849" max="4098" width="9.140625" style="136"/>
    <col min="4099" max="4099" width="5.85546875" style="136" customWidth="1"/>
    <col min="4100" max="4100" width="50.42578125" style="136" customWidth="1"/>
    <col min="4101" max="4101" width="12.7109375" style="136" customWidth="1"/>
    <col min="4102" max="4102" width="51.85546875" style="136" customWidth="1"/>
    <col min="4103" max="4103" width="14" style="136" customWidth="1"/>
    <col min="4104" max="4104" width="4.140625" style="136" customWidth="1"/>
    <col min="4105" max="4354" width="9.140625" style="136"/>
    <col min="4355" max="4355" width="5.85546875" style="136" customWidth="1"/>
    <col min="4356" max="4356" width="50.42578125" style="136" customWidth="1"/>
    <col min="4357" max="4357" width="12.7109375" style="136" customWidth="1"/>
    <col min="4358" max="4358" width="51.85546875" style="136" customWidth="1"/>
    <col min="4359" max="4359" width="14" style="136" customWidth="1"/>
    <col min="4360" max="4360" width="4.140625" style="136" customWidth="1"/>
    <col min="4361" max="4610" width="9.140625" style="136"/>
    <col min="4611" max="4611" width="5.85546875" style="136" customWidth="1"/>
    <col min="4612" max="4612" width="50.42578125" style="136" customWidth="1"/>
    <col min="4613" max="4613" width="12.7109375" style="136" customWidth="1"/>
    <col min="4614" max="4614" width="51.85546875" style="136" customWidth="1"/>
    <col min="4615" max="4615" width="14" style="136" customWidth="1"/>
    <col min="4616" max="4616" width="4.140625" style="136" customWidth="1"/>
    <col min="4617" max="4866" width="9.140625" style="136"/>
    <col min="4867" max="4867" width="5.85546875" style="136" customWidth="1"/>
    <col min="4868" max="4868" width="50.42578125" style="136" customWidth="1"/>
    <col min="4869" max="4869" width="12.7109375" style="136" customWidth="1"/>
    <col min="4870" max="4870" width="51.85546875" style="136" customWidth="1"/>
    <col min="4871" max="4871" width="14" style="136" customWidth="1"/>
    <col min="4872" max="4872" width="4.140625" style="136" customWidth="1"/>
    <col min="4873" max="5122" width="9.140625" style="136"/>
    <col min="5123" max="5123" width="5.85546875" style="136" customWidth="1"/>
    <col min="5124" max="5124" width="50.42578125" style="136" customWidth="1"/>
    <col min="5125" max="5125" width="12.7109375" style="136" customWidth="1"/>
    <col min="5126" max="5126" width="51.85546875" style="136" customWidth="1"/>
    <col min="5127" max="5127" width="14" style="136" customWidth="1"/>
    <col min="5128" max="5128" width="4.140625" style="136" customWidth="1"/>
    <col min="5129" max="5378" width="9.140625" style="136"/>
    <col min="5379" max="5379" width="5.85546875" style="136" customWidth="1"/>
    <col min="5380" max="5380" width="50.42578125" style="136" customWidth="1"/>
    <col min="5381" max="5381" width="12.7109375" style="136" customWidth="1"/>
    <col min="5382" max="5382" width="51.85546875" style="136" customWidth="1"/>
    <col min="5383" max="5383" width="14" style="136" customWidth="1"/>
    <col min="5384" max="5384" width="4.140625" style="136" customWidth="1"/>
    <col min="5385" max="5634" width="9.140625" style="136"/>
    <col min="5635" max="5635" width="5.85546875" style="136" customWidth="1"/>
    <col min="5636" max="5636" width="50.42578125" style="136" customWidth="1"/>
    <col min="5637" max="5637" width="12.7109375" style="136" customWidth="1"/>
    <col min="5638" max="5638" width="51.85546875" style="136" customWidth="1"/>
    <col min="5639" max="5639" width="14" style="136" customWidth="1"/>
    <col min="5640" max="5640" width="4.140625" style="136" customWidth="1"/>
    <col min="5641" max="5890" width="9.140625" style="136"/>
    <col min="5891" max="5891" width="5.85546875" style="136" customWidth="1"/>
    <col min="5892" max="5892" width="50.42578125" style="136" customWidth="1"/>
    <col min="5893" max="5893" width="12.7109375" style="136" customWidth="1"/>
    <col min="5894" max="5894" width="51.85546875" style="136" customWidth="1"/>
    <col min="5895" max="5895" width="14" style="136" customWidth="1"/>
    <col min="5896" max="5896" width="4.140625" style="136" customWidth="1"/>
    <col min="5897" max="6146" width="9.140625" style="136"/>
    <col min="6147" max="6147" width="5.85546875" style="136" customWidth="1"/>
    <col min="6148" max="6148" width="50.42578125" style="136" customWidth="1"/>
    <col min="6149" max="6149" width="12.7109375" style="136" customWidth="1"/>
    <col min="6150" max="6150" width="51.85546875" style="136" customWidth="1"/>
    <col min="6151" max="6151" width="14" style="136" customWidth="1"/>
    <col min="6152" max="6152" width="4.140625" style="136" customWidth="1"/>
    <col min="6153" max="6402" width="9.140625" style="136"/>
    <col min="6403" max="6403" width="5.85546875" style="136" customWidth="1"/>
    <col min="6404" max="6404" width="50.42578125" style="136" customWidth="1"/>
    <col min="6405" max="6405" width="12.7109375" style="136" customWidth="1"/>
    <col min="6406" max="6406" width="51.85546875" style="136" customWidth="1"/>
    <col min="6407" max="6407" width="14" style="136" customWidth="1"/>
    <col min="6408" max="6408" width="4.140625" style="136" customWidth="1"/>
    <col min="6409" max="6658" width="9.140625" style="136"/>
    <col min="6659" max="6659" width="5.85546875" style="136" customWidth="1"/>
    <col min="6660" max="6660" width="50.42578125" style="136" customWidth="1"/>
    <col min="6661" max="6661" width="12.7109375" style="136" customWidth="1"/>
    <col min="6662" max="6662" width="51.85546875" style="136" customWidth="1"/>
    <col min="6663" max="6663" width="14" style="136" customWidth="1"/>
    <col min="6664" max="6664" width="4.140625" style="136" customWidth="1"/>
    <col min="6665" max="6914" width="9.140625" style="136"/>
    <col min="6915" max="6915" width="5.85546875" style="136" customWidth="1"/>
    <col min="6916" max="6916" width="50.42578125" style="136" customWidth="1"/>
    <col min="6917" max="6917" width="12.7109375" style="136" customWidth="1"/>
    <col min="6918" max="6918" width="51.85546875" style="136" customWidth="1"/>
    <col min="6919" max="6919" width="14" style="136" customWidth="1"/>
    <col min="6920" max="6920" width="4.140625" style="136" customWidth="1"/>
    <col min="6921" max="7170" width="9.140625" style="136"/>
    <col min="7171" max="7171" width="5.85546875" style="136" customWidth="1"/>
    <col min="7172" max="7172" width="50.42578125" style="136" customWidth="1"/>
    <col min="7173" max="7173" width="12.7109375" style="136" customWidth="1"/>
    <col min="7174" max="7174" width="51.85546875" style="136" customWidth="1"/>
    <col min="7175" max="7175" width="14" style="136" customWidth="1"/>
    <col min="7176" max="7176" width="4.140625" style="136" customWidth="1"/>
    <col min="7177" max="7426" width="9.140625" style="136"/>
    <col min="7427" max="7427" width="5.85546875" style="136" customWidth="1"/>
    <col min="7428" max="7428" width="50.42578125" style="136" customWidth="1"/>
    <col min="7429" max="7429" width="12.7109375" style="136" customWidth="1"/>
    <col min="7430" max="7430" width="51.85546875" style="136" customWidth="1"/>
    <col min="7431" max="7431" width="14" style="136" customWidth="1"/>
    <col min="7432" max="7432" width="4.140625" style="136" customWidth="1"/>
    <col min="7433" max="7682" width="9.140625" style="136"/>
    <col min="7683" max="7683" width="5.85546875" style="136" customWidth="1"/>
    <col min="7684" max="7684" width="50.42578125" style="136" customWidth="1"/>
    <col min="7685" max="7685" width="12.7109375" style="136" customWidth="1"/>
    <col min="7686" max="7686" width="51.85546875" style="136" customWidth="1"/>
    <col min="7687" max="7687" width="14" style="136" customWidth="1"/>
    <col min="7688" max="7688" width="4.140625" style="136" customWidth="1"/>
    <col min="7689" max="7938" width="9.140625" style="136"/>
    <col min="7939" max="7939" width="5.85546875" style="136" customWidth="1"/>
    <col min="7940" max="7940" width="50.42578125" style="136" customWidth="1"/>
    <col min="7941" max="7941" width="12.7109375" style="136" customWidth="1"/>
    <col min="7942" max="7942" width="51.85546875" style="136" customWidth="1"/>
    <col min="7943" max="7943" width="14" style="136" customWidth="1"/>
    <col min="7944" max="7944" width="4.140625" style="136" customWidth="1"/>
    <col min="7945" max="8194" width="9.140625" style="136"/>
    <col min="8195" max="8195" width="5.85546875" style="136" customWidth="1"/>
    <col min="8196" max="8196" width="50.42578125" style="136" customWidth="1"/>
    <col min="8197" max="8197" width="12.7109375" style="136" customWidth="1"/>
    <col min="8198" max="8198" width="51.85546875" style="136" customWidth="1"/>
    <col min="8199" max="8199" width="14" style="136" customWidth="1"/>
    <col min="8200" max="8200" width="4.140625" style="136" customWidth="1"/>
    <col min="8201" max="8450" width="9.140625" style="136"/>
    <col min="8451" max="8451" width="5.85546875" style="136" customWidth="1"/>
    <col min="8452" max="8452" width="50.42578125" style="136" customWidth="1"/>
    <col min="8453" max="8453" width="12.7109375" style="136" customWidth="1"/>
    <col min="8454" max="8454" width="51.85546875" style="136" customWidth="1"/>
    <col min="8455" max="8455" width="14" style="136" customWidth="1"/>
    <col min="8456" max="8456" width="4.140625" style="136" customWidth="1"/>
    <col min="8457" max="8706" width="9.140625" style="136"/>
    <col min="8707" max="8707" width="5.85546875" style="136" customWidth="1"/>
    <col min="8708" max="8708" width="50.42578125" style="136" customWidth="1"/>
    <col min="8709" max="8709" width="12.7109375" style="136" customWidth="1"/>
    <col min="8710" max="8710" width="51.85546875" style="136" customWidth="1"/>
    <col min="8711" max="8711" width="14" style="136" customWidth="1"/>
    <col min="8712" max="8712" width="4.140625" style="136" customWidth="1"/>
    <col min="8713" max="8962" width="9.140625" style="136"/>
    <col min="8963" max="8963" width="5.85546875" style="136" customWidth="1"/>
    <col min="8964" max="8964" width="50.42578125" style="136" customWidth="1"/>
    <col min="8965" max="8965" width="12.7109375" style="136" customWidth="1"/>
    <col min="8966" max="8966" width="51.85546875" style="136" customWidth="1"/>
    <col min="8967" max="8967" width="14" style="136" customWidth="1"/>
    <col min="8968" max="8968" width="4.140625" style="136" customWidth="1"/>
    <col min="8969" max="9218" width="9.140625" style="136"/>
    <col min="9219" max="9219" width="5.85546875" style="136" customWidth="1"/>
    <col min="9220" max="9220" width="50.42578125" style="136" customWidth="1"/>
    <col min="9221" max="9221" width="12.7109375" style="136" customWidth="1"/>
    <col min="9222" max="9222" width="51.85546875" style="136" customWidth="1"/>
    <col min="9223" max="9223" width="14" style="136" customWidth="1"/>
    <col min="9224" max="9224" width="4.140625" style="136" customWidth="1"/>
    <col min="9225" max="9474" width="9.140625" style="136"/>
    <col min="9475" max="9475" width="5.85546875" style="136" customWidth="1"/>
    <col min="9476" max="9476" width="50.42578125" style="136" customWidth="1"/>
    <col min="9477" max="9477" width="12.7109375" style="136" customWidth="1"/>
    <col min="9478" max="9478" width="51.85546875" style="136" customWidth="1"/>
    <col min="9479" max="9479" width="14" style="136" customWidth="1"/>
    <col min="9480" max="9480" width="4.140625" style="136" customWidth="1"/>
    <col min="9481" max="9730" width="9.140625" style="136"/>
    <col min="9731" max="9731" width="5.85546875" style="136" customWidth="1"/>
    <col min="9732" max="9732" width="50.42578125" style="136" customWidth="1"/>
    <col min="9733" max="9733" width="12.7109375" style="136" customWidth="1"/>
    <col min="9734" max="9734" width="51.85546875" style="136" customWidth="1"/>
    <col min="9735" max="9735" width="14" style="136" customWidth="1"/>
    <col min="9736" max="9736" width="4.140625" style="136" customWidth="1"/>
    <col min="9737" max="9986" width="9.140625" style="136"/>
    <col min="9987" max="9987" width="5.85546875" style="136" customWidth="1"/>
    <col min="9988" max="9988" width="50.42578125" style="136" customWidth="1"/>
    <col min="9989" max="9989" width="12.7109375" style="136" customWidth="1"/>
    <col min="9990" max="9990" width="51.85546875" style="136" customWidth="1"/>
    <col min="9991" max="9991" width="14" style="136" customWidth="1"/>
    <col min="9992" max="9992" width="4.140625" style="136" customWidth="1"/>
    <col min="9993" max="10242" width="9.140625" style="136"/>
    <col min="10243" max="10243" width="5.85546875" style="136" customWidth="1"/>
    <col min="10244" max="10244" width="50.42578125" style="136" customWidth="1"/>
    <col min="10245" max="10245" width="12.7109375" style="136" customWidth="1"/>
    <col min="10246" max="10246" width="51.85546875" style="136" customWidth="1"/>
    <col min="10247" max="10247" width="14" style="136" customWidth="1"/>
    <col min="10248" max="10248" width="4.140625" style="136" customWidth="1"/>
    <col min="10249" max="10498" width="9.140625" style="136"/>
    <col min="10499" max="10499" width="5.85546875" style="136" customWidth="1"/>
    <col min="10500" max="10500" width="50.42578125" style="136" customWidth="1"/>
    <col min="10501" max="10501" width="12.7109375" style="136" customWidth="1"/>
    <col min="10502" max="10502" width="51.85546875" style="136" customWidth="1"/>
    <col min="10503" max="10503" width="14" style="136" customWidth="1"/>
    <col min="10504" max="10504" width="4.140625" style="136" customWidth="1"/>
    <col min="10505" max="10754" width="9.140625" style="136"/>
    <col min="10755" max="10755" width="5.85546875" style="136" customWidth="1"/>
    <col min="10756" max="10756" width="50.42578125" style="136" customWidth="1"/>
    <col min="10757" max="10757" width="12.7109375" style="136" customWidth="1"/>
    <col min="10758" max="10758" width="51.85546875" style="136" customWidth="1"/>
    <col min="10759" max="10759" width="14" style="136" customWidth="1"/>
    <col min="10760" max="10760" width="4.140625" style="136" customWidth="1"/>
    <col min="10761" max="11010" width="9.140625" style="136"/>
    <col min="11011" max="11011" width="5.85546875" style="136" customWidth="1"/>
    <col min="11012" max="11012" width="50.42578125" style="136" customWidth="1"/>
    <col min="11013" max="11013" width="12.7109375" style="136" customWidth="1"/>
    <col min="11014" max="11014" width="51.85546875" style="136" customWidth="1"/>
    <col min="11015" max="11015" width="14" style="136" customWidth="1"/>
    <col min="11016" max="11016" width="4.140625" style="136" customWidth="1"/>
    <col min="11017" max="11266" width="9.140625" style="136"/>
    <col min="11267" max="11267" width="5.85546875" style="136" customWidth="1"/>
    <col min="11268" max="11268" width="50.42578125" style="136" customWidth="1"/>
    <col min="11269" max="11269" width="12.7109375" style="136" customWidth="1"/>
    <col min="11270" max="11270" width="51.85546875" style="136" customWidth="1"/>
    <col min="11271" max="11271" width="14" style="136" customWidth="1"/>
    <col min="11272" max="11272" width="4.140625" style="136" customWidth="1"/>
    <col min="11273" max="11522" width="9.140625" style="136"/>
    <col min="11523" max="11523" width="5.85546875" style="136" customWidth="1"/>
    <col min="11524" max="11524" width="50.42578125" style="136" customWidth="1"/>
    <col min="11525" max="11525" width="12.7109375" style="136" customWidth="1"/>
    <col min="11526" max="11526" width="51.85546875" style="136" customWidth="1"/>
    <col min="11527" max="11527" width="14" style="136" customWidth="1"/>
    <col min="11528" max="11528" width="4.140625" style="136" customWidth="1"/>
    <col min="11529" max="11778" width="9.140625" style="136"/>
    <col min="11779" max="11779" width="5.85546875" style="136" customWidth="1"/>
    <col min="11780" max="11780" width="50.42578125" style="136" customWidth="1"/>
    <col min="11781" max="11781" width="12.7109375" style="136" customWidth="1"/>
    <col min="11782" max="11782" width="51.85546875" style="136" customWidth="1"/>
    <col min="11783" max="11783" width="14" style="136" customWidth="1"/>
    <col min="11784" max="11784" width="4.140625" style="136" customWidth="1"/>
    <col min="11785" max="12034" width="9.140625" style="136"/>
    <col min="12035" max="12035" width="5.85546875" style="136" customWidth="1"/>
    <col min="12036" max="12036" width="50.42578125" style="136" customWidth="1"/>
    <col min="12037" max="12037" width="12.7109375" style="136" customWidth="1"/>
    <col min="12038" max="12038" width="51.85546875" style="136" customWidth="1"/>
    <col min="12039" max="12039" width="14" style="136" customWidth="1"/>
    <col min="12040" max="12040" width="4.140625" style="136" customWidth="1"/>
    <col min="12041" max="12290" width="9.140625" style="136"/>
    <col min="12291" max="12291" width="5.85546875" style="136" customWidth="1"/>
    <col min="12292" max="12292" width="50.42578125" style="136" customWidth="1"/>
    <col min="12293" max="12293" width="12.7109375" style="136" customWidth="1"/>
    <col min="12294" max="12294" width="51.85546875" style="136" customWidth="1"/>
    <col min="12295" max="12295" width="14" style="136" customWidth="1"/>
    <col min="12296" max="12296" width="4.140625" style="136" customWidth="1"/>
    <col min="12297" max="12546" width="9.140625" style="136"/>
    <col min="12547" max="12547" width="5.85546875" style="136" customWidth="1"/>
    <col min="12548" max="12548" width="50.42578125" style="136" customWidth="1"/>
    <col min="12549" max="12549" width="12.7109375" style="136" customWidth="1"/>
    <col min="12550" max="12550" width="51.85546875" style="136" customWidth="1"/>
    <col min="12551" max="12551" width="14" style="136" customWidth="1"/>
    <col min="12552" max="12552" width="4.140625" style="136" customWidth="1"/>
    <col min="12553" max="12802" width="9.140625" style="136"/>
    <col min="12803" max="12803" width="5.85546875" style="136" customWidth="1"/>
    <col min="12804" max="12804" width="50.42578125" style="136" customWidth="1"/>
    <col min="12805" max="12805" width="12.7109375" style="136" customWidth="1"/>
    <col min="12806" max="12806" width="51.85546875" style="136" customWidth="1"/>
    <col min="12807" max="12807" width="14" style="136" customWidth="1"/>
    <col min="12808" max="12808" width="4.140625" style="136" customWidth="1"/>
    <col min="12809" max="13058" width="9.140625" style="136"/>
    <col min="13059" max="13059" width="5.85546875" style="136" customWidth="1"/>
    <col min="13060" max="13060" width="50.42578125" style="136" customWidth="1"/>
    <col min="13061" max="13061" width="12.7109375" style="136" customWidth="1"/>
    <col min="13062" max="13062" width="51.85546875" style="136" customWidth="1"/>
    <col min="13063" max="13063" width="14" style="136" customWidth="1"/>
    <col min="13064" max="13064" width="4.140625" style="136" customWidth="1"/>
    <col min="13065" max="13314" width="9.140625" style="136"/>
    <col min="13315" max="13315" width="5.85546875" style="136" customWidth="1"/>
    <col min="13316" max="13316" width="50.42578125" style="136" customWidth="1"/>
    <col min="13317" max="13317" width="12.7109375" style="136" customWidth="1"/>
    <col min="13318" max="13318" width="51.85546875" style="136" customWidth="1"/>
    <col min="13319" max="13319" width="14" style="136" customWidth="1"/>
    <col min="13320" max="13320" width="4.140625" style="136" customWidth="1"/>
    <col min="13321" max="13570" width="9.140625" style="136"/>
    <col min="13571" max="13571" width="5.85546875" style="136" customWidth="1"/>
    <col min="13572" max="13572" width="50.42578125" style="136" customWidth="1"/>
    <col min="13573" max="13573" width="12.7109375" style="136" customWidth="1"/>
    <col min="13574" max="13574" width="51.85546875" style="136" customWidth="1"/>
    <col min="13575" max="13575" width="14" style="136" customWidth="1"/>
    <col min="13576" max="13576" width="4.140625" style="136" customWidth="1"/>
    <col min="13577" max="13826" width="9.140625" style="136"/>
    <col min="13827" max="13827" width="5.85546875" style="136" customWidth="1"/>
    <col min="13828" max="13828" width="50.42578125" style="136" customWidth="1"/>
    <col min="13829" max="13829" width="12.7109375" style="136" customWidth="1"/>
    <col min="13830" max="13830" width="51.85546875" style="136" customWidth="1"/>
    <col min="13831" max="13831" width="14" style="136" customWidth="1"/>
    <col min="13832" max="13832" width="4.140625" style="136" customWidth="1"/>
    <col min="13833" max="14082" width="9.140625" style="136"/>
    <col min="14083" max="14083" width="5.85546875" style="136" customWidth="1"/>
    <col min="14084" max="14084" width="50.42578125" style="136" customWidth="1"/>
    <col min="14085" max="14085" width="12.7109375" style="136" customWidth="1"/>
    <col min="14086" max="14086" width="51.85546875" style="136" customWidth="1"/>
    <col min="14087" max="14087" width="14" style="136" customWidth="1"/>
    <col min="14088" max="14088" width="4.140625" style="136" customWidth="1"/>
    <col min="14089" max="14338" width="9.140625" style="136"/>
    <col min="14339" max="14339" width="5.85546875" style="136" customWidth="1"/>
    <col min="14340" max="14340" width="50.42578125" style="136" customWidth="1"/>
    <col min="14341" max="14341" width="12.7109375" style="136" customWidth="1"/>
    <col min="14342" max="14342" width="51.85546875" style="136" customWidth="1"/>
    <col min="14343" max="14343" width="14" style="136" customWidth="1"/>
    <col min="14344" max="14344" width="4.140625" style="136" customWidth="1"/>
    <col min="14345" max="14594" width="9.140625" style="136"/>
    <col min="14595" max="14595" width="5.85546875" style="136" customWidth="1"/>
    <col min="14596" max="14596" width="50.42578125" style="136" customWidth="1"/>
    <col min="14597" max="14597" width="12.7109375" style="136" customWidth="1"/>
    <col min="14598" max="14598" width="51.85546875" style="136" customWidth="1"/>
    <col min="14599" max="14599" width="14" style="136" customWidth="1"/>
    <col min="14600" max="14600" width="4.140625" style="136" customWidth="1"/>
    <col min="14601" max="14850" width="9.140625" style="136"/>
    <col min="14851" max="14851" width="5.85546875" style="136" customWidth="1"/>
    <col min="14852" max="14852" width="50.42578125" style="136" customWidth="1"/>
    <col min="14853" max="14853" width="12.7109375" style="136" customWidth="1"/>
    <col min="14854" max="14854" width="51.85546875" style="136" customWidth="1"/>
    <col min="14855" max="14855" width="14" style="136" customWidth="1"/>
    <col min="14856" max="14856" width="4.140625" style="136" customWidth="1"/>
    <col min="14857" max="15106" width="9.140625" style="136"/>
    <col min="15107" max="15107" width="5.85546875" style="136" customWidth="1"/>
    <col min="15108" max="15108" width="50.42578125" style="136" customWidth="1"/>
    <col min="15109" max="15109" width="12.7109375" style="136" customWidth="1"/>
    <col min="15110" max="15110" width="51.85546875" style="136" customWidth="1"/>
    <col min="15111" max="15111" width="14" style="136" customWidth="1"/>
    <col min="15112" max="15112" width="4.140625" style="136" customWidth="1"/>
    <col min="15113" max="15362" width="9.140625" style="136"/>
    <col min="15363" max="15363" width="5.85546875" style="136" customWidth="1"/>
    <col min="15364" max="15364" width="50.42578125" style="136" customWidth="1"/>
    <col min="15365" max="15365" width="12.7109375" style="136" customWidth="1"/>
    <col min="15366" max="15366" width="51.85546875" style="136" customWidth="1"/>
    <col min="15367" max="15367" width="14" style="136" customWidth="1"/>
    <col min="15368" max="15368" width="4.140625" style="136" customWidth="1"/>
    <col min="15369" max="15618" width="9.140625" style="136"/>
    <col min="15619" max="15619" width="5.85546875" style="136" customWidth="1"/>
    <col min="15620" max="15620" width="50.42578125" style="136" customWidth="1"/>
    <col min="15621" max="15621" width="12.7109375" style="136" customWidth="1"/>
    <col min="15622" max="15622" width="51.85546875" style="136" customWidth="1"/>
    <col min="15623" max="15623" width="14" style="136" customWidth="1"/>
    <col min="15624" max="15624" width="4.140625" style="136" customWidth="1"/>
    <col min="15625" max="15874" width="9.140625" style="136"/>
    <col min="15875" max="15875" width="5.85546875" style="136" customWidth="1"/>
    <col min="15876" max="15876" width="50.42578125" style="136" customWidth="1"/>
    <col min="15877" max="15877" width="12.7109375" style="136" customWidth="1"/>
    <col min="15878" max="15878" width="51.85546875" style="136" customWidth="1"/>
    <col min="15879" max="15879" width="14" style="136" customWidth="1"/>
    <col min="15880" max="15880" width="4.140625" style="136" customWidth="1"/>
    <col min="15881" max="16130" width="9.140625" style="136"/>
    <col min="16131" max="16131" width="5.85546875" style="136" customWidth="1"/>
    <col min="16132" max="16132" width="50.42578125" style="136" customWidth="1"/>
    <col min="16133" max="16133" width="12.7109375" style="136" customWidth="1"/>
    <col min="16134" max="16134" width="51.85546875" style="136" customWidth="1"/>
    <col min="16135" max="16135" width="14" style="136" customWidth="1"/>
    <col min="16136" max="16136" width="4.140625" style="136" customWidth="1"/>
    <col min="16137" max="16384" width="9.140625" style="136"/>
  </cols>
  <sheetData>
    <row r="1" spans="1:13" ht="15.75" x14ac:dyDescent="0.25">
      <c r="K1" s="274" t="s">
        <v>102</v>
      </c>
      <c r="L1" s="274"/>
      <c r="M1" s="274"/>
    </row>
    <row r="2" spans="1:13" ht="39" customHeight="1" x14ac:dyDescent="0.25">
      <c r="A2" s="275" t="s">
        <v>346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 ht="19.5" thickBot="1" x14ac:dyDescent="0.3">
      <c r="B3" s="139" t="s">
        <v>0</v>
      </c>
      <c r="D3" s="140"/>
      <c r="F3" s="140"/>
      <c r="G3" s="141" t="s">
        <v>1</v>
      </c>
      <c r="J3" s="138"/>
      <c r="M3" s="176" t="s">
        <v>1</v>
      </c>
    </row>
    <row r="4" spans="1:13" ht="21.75" customHeight="1" thickBot="1" x14ac:dyDescent="0.3">
      <c r="A4" s="273"/>
      <c r="B4" s="142" t="s">
        <v>3</v>
      </c>
      <c r="C4" s="142"/>
      <c r="D4" s="142"/>
      <c r="E4" s="142"/>
      <c r="F4" s="142"/>
      <c r="G4" s="142"/>
      <c r="H4" s="142" t="s">
        <v>4</v>
      </c>
      <c r="I4" s="142"/>
      <c r="J4" s="143"/>
      <c r="K4" s="144"/>
      <c r="L4" s="144"/>
      <c r="M4" s="144"/>
    </row>
    <row r="5" spans="1:13" s="146" customFormat="1" ht="57" thickBot="1" x14ac:dyDescent="0.3">
      <c r="A5" s="273"/>
      <c r="B5" s="145" t="s">
        <v>5</v>
      </c>
      <c r="C5" s="145" t="s">
        <v>333</v>
      </c>
      <c r="D5" s="145" t="s">
        <v>336</v>
      </c>
      <c r="E5" s="145" t="s">
        <v>339</v>
      </c>
      <c r="F5" s="145" t="s">
        <v>340</v>
      </c>
      <c r="G5" s="145" t="s">
        <v>341</v>
      </c>
      <c r="H5" s="145" t="s">
        <v>5</v>
      </c>
      <c r="I5" s="145" t="s">
        <v>334</v>
      </c>
      <c r="J5" s="145" t="s">
        <v>336</v>
      </c>
      <c r="K5" s="145" t="s">
        <v>339</v>
      </c>
      <c r="L5" s="145" t="s">
        <v>340</v>
      </c>
      <c r="M5" s="145" t="s">
        <v>341</v>
      </c>
    </row>
    <row r="6" spans="1:13" s="146" customFormat="1" ht="19.5" thickBot="1" x14ac:dyDescent="0.3">
      <c r="A6" s="145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>
        <v>7</v>
      </c>
      <c r="H6" s="145">
        <v>8</v>
      </c>
      <c r="I6" s="145">
        <v>9</v>
      </c>
      <c r="J6" s="145">
        <v>10</v>
      </c>
      <c r="K6" s="145">
        <v>11</v>
      </c>
      <c r="L6" s="145">
        <v>12</v>
      </c>
      <c r="M6" s="145">
        <v>13</v>
      </c>
    </row>
    <row r="7" spans="1:13" ht="37.5" x14ac:dyDescent="0.25">
      <c r="A7" s="147" t="s">
        <v>9</v>
      </c>
      <c r="B7" s="148" t="s">
        <v>67</v>
      </c>
      <c r="C7" s="149"/>
      <c r="D7" s="149">
        <f t="shared" ref="D7:D29" si="0">SUM(E7-C7)</f>
        <v>0</v>
      </c>
      <c r="E7" s="149"/>
      <c r="F7" s="149">
        <f>G7-E7</f>
        <v>43351402</v>
      </c>
      <c r="G7" s="149">
        <v>43351402</v>
      </c>
      <c r="H7" s="148" t="s">
        <v>68</v>
      </c>
      <c r="I7" s="149">
        <v>5561200</v>
      </c>
      <c r="J7" s="149">
        <f t="shared" ref="J7:J8" si="1">SUM(K7-I7)</f>
        <v>12443206</v>
      </c>
      <c r="K7" s="149">
        <v>18004406</v>
      </c>
      <c r="L7" s="150"/>
      <c r="M7" s="149">
        <v>18004406</v>
      </c>
    </row>
    <row r="8" spans="1:13" ht="24" customHeight="1" x14ac:dyDescent="0.25">
      <c r="A8" s="151" t="s">
        <v>12</v>
      </c>
      <c r="B8" s="152" t="s">
        <v>69</v>
      </c>
      <c r="C8" s="149"/>
      <c r="D8" s="153">
        <f t="shared" si="0"/>
        <v>0</v>
      </c>
      <c r="E8" s="149"/>
      <c r="F8" s="149"/>
      <c r="G8" s="149"/>
      <c r="H8" s="152" t="s">
        <v>70</v>
      </c>
      <c r="I8" s="153"/>
      <c r="J8" s="153">
        <f t="shared" si="1"/>
        <v>0</v>
      </c>
      <c r="K8" s="153"/>
      <c r="L8" s="154"/>
      <c r="M8" s="154"/>
    </row>
    <row r="9" spans="1:13" ht="18.75" x14ac:dyDescent="0.25">
      <c r="A9" s="151" t="s">
        <v>6</v>
      </c>
      <c r="B9" s="152" t="s">
        <v>71</v>
      </c>
      <c r="C9" s="153"/>
      <c r="D9" s="153">
        <f t="shared" si="0"/>
        <v>0</v>
      </c>
      <c r="E9" s="153"/>
      <c r="F9" s="153"/>
      <c r="G9" s="153"/>
      <c r="H9" s="152" t="s">
        <v>72</v>
      </c>
      <c r="I9" s="153">
        <v>4574233</v>
      </c>
      <c r="J9" s="153">
        <f>SUM(K9-I9)</f>
        <v>0</v>
      </c>
      <c r="K9" s="153">
        <v>4574233</v>
      </c>
      <c r="L9" s="154">
        <f>M9-K9</f>
        <v>41060322</v>
      </c>
      <c r="M9" s="154">
        <v>45634555</v>
      </c>
    </row>
    <row r="10" spans="1:13" ht="18.75" x14ac:dyDescent="0.25">
      <c r="A10" s="151" t="s">
        <v>7</v>
      </c>
      <c r="B10" s="152" t="s">
        <v>73</v>
      </c>
      <c r="C10" s="153"/>
      <c r="D10" s="153">
        <f t="shared" si="0"/>
        <v>0</v>
      </c>
      <c r="E10" s="153"/>
      <c r="F10" s="153"/>
      <c r="G10" s="153"/>
      <c r="H10" s="152" t="s">
        <v>74</v>
      </c>
      <c r="I10" s="153"/>
      <c r="J10" s="153">
        <f>SUM(K9-I9)</f>
        <v>0</v>
      </c>
      <c r="K10" s="153"/>
      <c r="L10" s="154"/>
      <c r="M10" s="154"/>
    </row>
    <row r="11" spans="1:13" ht="18.75" x14ac:dyDescent="0.25">
      <c r="A11" s="151" t="s">
        <v>8</v>
      </c>
      <c r="B11" s="152" t="s">
        <v>75</v>
      </c>
      <c r="C11" s="153"/>
      <c r="D11" s="153">
        <f t="shared" si="0"/>
        <v>0</v>
      </c>
      <c r="E11" s="153"/>
      <c r="F11" s="153"/>
      <c r="G11" s="153"/>
      <c r="H11" s="152" t="s">
        <v>76</v>
      </c>
      <c r="I11" s="153"/>
      <c r="J11" s="153"/>
      <c r="K11" s="153"/>
      <c r="L11" s="154"/>
      <c r="M11" s="154"/>
    </row>
    <row r="12" spans="1:13" ht="19.5" thickBot="1" x14ac:dyDescent="0.3">
      <c r="A12" s="151" t="s">
        <v>21</v>
      </c>
      <c r="B12" s="152" t="s">
        <v>77</v>
      </c>
      <c r="C12" s="153"/>
      <c r="D12" s="155">
        <f t="shared" si="0"/>
        <v>0</v>
      </c>
      <c r="E12" s="156"/>
      <c r="F12" s="156"/>
      <c r="G12" s="156"/>
      <c r="H12" s="157" t="s">
        <v>23</v>
      </c>
      <c r="I12" s="153"/>
      <c r="J12" s="153"/>
      <c r="K12" s="153"/>
      <c r="L12" s="158"/>
      <c r="M12" s="158"/>
    </row>
    <row r="13" spans="1:13" ht="38.25" thickBot="1" x14ac:dyDescent="0.3">
      <c r="A13" s="145" t="s">
        <v>24</v>
      </c>
      <c r="B13" s="159" t="s">
        <v>78</v>
      </c>
      <c r="C13" s="160">
        <f>SUM(C7,C9,C10,C12)</f>
        <v>0</v>
      </c>
      <c r="D13" s="161">
        <f t="shared" si="0"/>
        <v>0</v>
      </c>
      <c r="E13" s="160">
        <f>SUM(E7,E9,E10,E12)</f>
        <v>0</v>
      </c>
      <c r="F13" s="162">
        <f>G13-E13</f>
        <v>43351402</v>
      </c>
      <c r="G13" s="160">
        <f>G7+G9+G10+G12</f>
        <v>43351402</v>
      </c>
      <c r="H13" s="159" t="s">
        <v>79</v>
      </c>
      <c r="I13" s="160">
        <f>SUM(I7,I9,I11,I12)</f>
        <v>10135433</v>
      </c>
      <c r="J13" s="160">
        <f t="shared" ref="J13" si="2">SUM(J7,J9,J11,J12)</f>
        <v>12443206</v>
      </c>
      <c r="K13" s="160">
        <f>SUM(K7,K9,K11,K12)</f>
        <v>22578639</v>
      </c>
      <c r="L13" s="163">
        <f>M13-K13</f>
        <v>41060322</v>
      </c>
      <c r="M13" s="160">
        <f>SUM(M7,M9,M11,M12)</f>
        <v>63638961</v>
      </c>
    </row>
    <row r="14" spans="1:13" ht="37.5" x14ac:dyDescent="0.25">
      <c r="A14" s="164" t="s">
        <v>26</v>
      </c>
      <c r="B14" s="165" t="s">
        <v>80</v>
      </c>
      <c r="C14" s="166">
        <f>SUM(C15:C19)</f>
        <v>10135433</v>
      </c>
      <c r="D14" s="149">
        <f t="shared" si="0"/>
        <v>12443206</v>
      </c>
      <c r="E14" s="166">
        <f>SUM(E15:E19)</f>
        <v>22578639</v>
      </c>
      <c r="F14" s="149">
        <f>G14-E14</f>
        <v>-2291080</v>
      </c>
      <c r="G14" s="166">
        <f>SUM(G15:G19)</f>
        <v>20287559</v>
      </c>
      <c r="H14" s="148" t="s">
        <v>33</v>
      </c>
      <c r="I14" s="149"/>
      <c r="J14" s="149">
        <f t="shared" ref="J14:J26" si="3">SUM(K14-I14)</f>
        <v>0</v>
      </c>
      <c r="K14" s="149"/>
      <c r="L14" s="150"/>
      <c r="M14" s="150"/>
    </row>
    <row r="15" spans="1:13" ht="18.75" x14ac:dyDescent="0.25">
      <c r="A15" s="164" t="s">
        <v>28</v>
      </c>
      <c r="B15" s="167" t="s">
        <v>81</v>
      </c>
      <c r="C15" s="153">
        <v>10135433</v>
      </c>
      <c r="D15" s="153">
        <f t="shared" si="0"/>
        <v>12443206</v>
      </c>
      <c r="E15" s="153">
        <v>22578639</v>
      </c>
      <c r="F15" s="149">
        <f>G15-E15</f>
        <v>-2291080</v>
      </c>
      <c r="G15" s="153">
        <v>20287559</v>
      </c>
      <c r="H15" s="152" t="s">
        <v>82</v>
      </c>
      <c r="I15" s="153"/>
      <c r="J15" s="153">
        <f t="shared" si="3"/>
        <v>0</v>
      </c>
      <c r="K15" s="153"/>
      <c r="L15" s="154"/>
      <c r="M15" s="154"/>
    </row>
    <row r="16" spans="1:13" ht="18.75" x14ac:dyDescent="0.25">
      <c r="A16" s="164" t="s">
        <v>31</v>
      </c>
      <c r="B16" s="167" t="s">
        <v>83</v>
      </c>
      <c r="C16" s="153"/>
      <c r="D16" s="153">
        <f t="shared" si="0"/>
        <v>0</v>
      </c>
      <c r="E16" s="153"/>
      <c r="F16" s="153"/>
      <c r="G16" s="153"/>
      <c r="H16" s="152" t="s">
        <v>38</v>
      </c>
      <c r="I16" s="153"/>
      <c r="J16" s="153">
        <f t="shared" si="3"/>
        <v>0</v>
      </c>
      <c r="K16" s="153"/>
      <c r="L16" s="154"/>
      <c r="M16" s="154"/>
    </row>
    <row r="17" spans="1:13" ht="18.75" x14ac:dyDescent="0.25">
      <c r="A17" s="164" t="s">
        <v>34</v>
      </c>
      <c r="B17" s="167" t="s">
        <v>84</v>
      </c>
      <c r="C17" s="153"/>
      <c r="D17" s="153">
        <f t="shared" si="0"/>
        <v>0</v>
      </c>
      <c r="E17" s="153"/>
      <c r="F17" s="153"/>
      <c r="G17" s="153"/>
      <c r="H17" s="152" t="s">
        <v>41</v>
      </c>
      <c r="I17" s="153"/>
      <c r="J17" s="153">
        <f t="shared" si="3"/>
        <v>0</v>
      </c>
      <c r="K17" s="153"/>
      <c r="L17" s="154"/>
      <c r="M17" s="154"/>
    </row>
    <row r="18" spans="1:13" ht="18.75" x14ac:dyDescent="0.25">
      <c r="A18" s="164" t="s">
        <v>37</v>
      </c>
      <c r="B18" s="167" t="s">
        <v>85</v>
      </c>
      <c r="C18" s="153"/>
      <c r="D18" s="153">
        <f t="shared" si="0"/>
        <v>0</v>
      </c>
      <c r="E18" s="168"/>
      <c r="F18" s="168"/>
      <c r="G18" s="168"/>
      <c r="H18" s="169" t="s">
        <v>44</v>
      </c>
      <c r="I18" s="153"/>
      <c r="J18" s="153">
        <f t="shared" si="3"/>
        <v>0</v>
      </c>
      <c r="K18" s="153"/>
      <c r="L18" s="154"/>
      <c r="M18" s="154"/>
    </row>
    <row r="19" spans="1:13" ht="37.5" x14ac:dyDescent="0.25">
      <c r="A19" s="164" t="s">
        <v>39</v>
      </c>
      <c r="B19" s="167" t="s">
        <v>86</v>
      </c>
      <c r="C19" s="153"/>
      <c r="D19" s="153">
        <f t="shared" si="0"/>
        <v>0</v>
      </c>
      <c r="E19" s="153"/>
      <c r="F19" s="153"/>
      <c r="G19" s="153"/>
      <c r="H19" s="152" t="s">
        <v>87</v>
      </c>
      <c r="I19" s="153"/>
      <c r="J19" s="153">
        <f t="shared" si="3"/>
        <v>0</v>
      </c>
      <c r="K19" s="153"/>
      <c r="L19" s="154"/>
      <c r="M19" s="154"/>
    </row>
    <row r="20" spans="1:13" ht="37.5" x14ac:dyDescent="0.25">
      <c r="A20" s="164" t="s">
        <v>42</v>
      </c>
      <c r="B20" s="170" t="s">
        <v>88</v>
      </c>
      <c r="C20" s="171">
        <f>SUM(C21:C25)</f>
        <v>0</v>
      </c>
      <c r="D20" s="153">
        <f t="shared" si="0"/>
        <v>0</v>
      </c>
      <c r="E20" s="166"/>
      <c r="F20" s="166"/>
      <c r="G20" s="166"/>
      <c r="H20" s="148" t="s">
        <v>89</v>
      </c>
      <c r="I20" s="153"/>
      <c r="J20" s="153">
        <f t="shared" si="3"/>
        <v>0</v>
      </c>
      <c r="K20" s="153"/>
      <c r="L20" s="154"/>
      <c r="M20" s="154"/>
    </row>
    <row r="21" spans="1:13" ht="18.75" x14ac:dyDescent="0.25">
      <c r="A21" s="164" t="s">
        <v>45</v>
      </c>
      <c r="B21" s="167" t="s">
        <v>90</v>
      </c>
      <c r="C21" s="153"/>
      <c r="D21" s="153">
        <f t="shared" si="0"/>
        <v>0</v>
      </c>
      <c r="E21" s="149"/>
      <c r="F21" s="149"/>
      <c r="G21" s="149"/>
      <c r="H21" s="148" t="s">
        <v>91</v>
      </c>
      <c r="I21" s="153"/>
      <c r="J21" s="153">
        <f t="shared" si="3"/>
        <v>0</v>
      </c>
      <c r="K21" s="153"/>
      <c r="L21" s="154"/>
      <c r="M21" s="154"/>
    </row>
    <row r="22" spans="1:13" ht="18.75" x14ac:dyDescent="0.25">
      <c r="A22" s="164" t="s">
        <v>48</v>
      </c>
      <c r="B22" s="167" t="s">
        <v>92</v>
      </c>
      <c r="C22" s="153"/>
      <c r="D22" s="153">
        <f t="shared" si="0"/>
        <v>0</v>
      </c>
      <c r="E22" s="149"/>
      <c r="F22" s="149"/>
      <c r="G22" s="149"/>
      <c r="H22" s="172"/>
      <c r="I22" s="153"/>
      <c r="J22" s="153">
        <f t="shared" si="3"/>
        <v>0</v>
      </c>
      <c r="K22" s="153"/>
      <c r="L22" s="154"/>
      <c r="M22" s="154"/>
    </row>
    <row r="23" spans="1:13" ht="18.75" x14ac:dyDescent="0.25">
      <c r="A23" s="164" t="s">
        <v>51</v>
      </c>
      <c r="B23" s="167" t="s">
        <v>93</v>
      </c>
      <c r="C23" s="153"/>
      <c r="D23" s="153">
        <f t="shared" si="0"/>
        <v>0</v>
      </c>
      <c r="E23" s="149"/>
      <c r="F23" s="149"/>
      <c r="G23" s="149"/>
      <c r="H23" s="172"/>
      <c r="I23" s="153"/>
      <c r="J23" s="153">
        <f t="shared" si="3"/>
        <v>0</v>
      </c>
      <c r="K23" s="153"/>
      <c r="L23" s="154"/>
      <c r="M23" s="154"/>
    </row>
    <row r="24" spans="1:13" ht="18.75" x14ac:dyDescent="0.25">
      <c r="A24" s="164" t="s">
        <v>54</v>
      </c>
      <c r="B24" s="173" t="s">
        <v>94</v>
      </c>
      <c r="C24" s="153"/>
      <c r="D24" s="153">
        <f t="shared" si="0"/>
        <v>0</v>
      </c>
      <c r="E24" s="153"/>
      <c r="F24" s="153"/>
      <c r="G24" s="153"/>
      <c r="H24" s="157"/>
      <c r="I24" s="153"/>
      <c r="J24" s="153">
        <f t="shared" si="3"/>
        <v>0</v>
      </c>
      <c r="K24" s="153"/>
      <c r="L24" s="154"/>
      <c r="M24" s="154"/>
    </row>
    <row r="25" spans="1:13" ht="19.5" thickBot="1" x14ac:dyDescent="0.3">
      <c r="A25" s="164" t="s">
        <v>57</v>
      </c>
      <c r="B25" s="174" t="s">
        <v>95</v>
      </c>
      <c r="C25" s="153"/>
      <c r="D25" s="155">
        <f t="shared" si="0"/>
        <v>0</v>
      </c>
      <c r="E25" s="149"/>
      <c r="F25" s="168"/>
      <c r="G25" s="149"/>
      <c r="H25" s="172"/>
      <c r="I25" s="153"/>
      <c r="J25" s="155">
        <f t="shared" si="3"/>
        <v>0</v>
      </c>
      <c r="K25" s="153"/>
      <c r="L25" s="158"/>
      <c r="M25" s="158"/>
    </row>
    <row r="26" spans="1:13" ht="38.25" thickBot="1" x14ac:dyDescent="0.3">
      <c r="A26" s="145" t="s">
        <v>60</v>
      </c>
      <c r="B26" s="159" t="s">
        <v>96</v>
      </c>
      <c r="C26" s="160">
        <f>SUM(C14,C20)</f>
        <v>10135433</v>
      </c>
      <c r="D26" s="162">
        <f t="shared" si="0"/>
        <v>12443206</v>
      </c>
      <c r="E26" s="160">
        <f>SUM(E14,E20)</f>
        <v>22578639</v>
      </c>
      <c r="F26" s="162">
        <f>G26-E26</f>
        <v>-2291080</v>
      </c>
      <c r="G26" s="160">
        <f>SUM(G14,G20)</f>
        <v>20287559</v>
      </c>
      <c r="H26" s="159" t="s">
        <v>97</v>
      </c>
      <c r="I26" s="160">
        <f>SUM(I14:I25)</f>
        <v>0</v>
      </c>
      <c r="J26" s="161">
        <f t="shared" si="3"/>
        <v>0</v>
      </c>
      <c r="K26" s="160">
        <f t="shared" ref="K26" si="4">SUM(K14:K25)</f>
        <v>0</v>
      </c>
      <c r="L26" s="144"/>
      <c r="M26" s="144"/>
    </row>
    <row r="27" spans="1:13" ht="19.5" thickBot="1" x14ac:dyDescent="0.3">
      <c r="A27" s="145" t="s">
        <v>63</v>
      </c>
      <c r="B27" s="159" t="s">
        <v>98</v>
      </c>
      <c r="C27" s="160">
        <f>SUM(C13,C26)</f>
        <v>10135433</v>
      </c>
      <c r="D27" s="162">
        <f t="shared" si="0"/>
        <v>12443206</v>
      </c>
      <c r="E27" s="160">
        <f>SUM(E13,E26)</f>
        <v>22578639</v>
      </c>
      <c r="F27" s="175">
        <f>G27-E27</f>
        <v>41060322</v>
      </c>
      <c r="G27" s="160">
        <f>SUM(G13,G26)</f>
        <v>63638961</v>
      </c>
      <c r="H27" s="159" t="s">
        <v>99</v>
      </c>
      <c r="I27" s="160">
        <f>SUM(I13,I26)</f>
        <v>10135433</v>
      </c>
      <c r="J27" s="162">
        <f>SUM(K27-I27)</f>
        <v>12443206</v>
      </c>
      <c r="K27" s="160">
        <f t="shared" ref="K27" si="5">SUM(K13,K26)</f>
        <v>22578639</v>
      </c>
      <c r="L27" s="163">
        <f>M27-K27</f>
        <v>41060322</v>
      </c>
      <c r="M27" s="160">
        <f t="shared" ref="M27" si="6">SUM(M13,M26)</f>
        <v>63638961</v>
      </c>
    </row>
    <row r="28" spans="1:13" ht="19.5" thickBot="1" x14ac:dyDescent="0.3">
      <c r="A28" s="145" t="s">
        <v>100</v>
      </c>
      <c r="B28" s="159" t="s">
        <v>61</v>
      </c>
      <c r="C28" s="160"/>
      <c r="D28" s="161">
        <f t="shared" si="0"/>
        <v>0</v>
      </c>
      <c r="E28" s="160"/>
      <c r="F28" s="160"/>
      <c r="G28" s="160"/>
      <c r="H28" s="159" t="s">
        <v>62</v>
      </c>
      <c r="I28" s="160"/>
      <c r="J28" s="160"/>
      <c r="K28" s="160"/>
      <c r="L28" s="144"/>
      <c r="M28" s="144"/>
    </row>
    <row r="29" spans="1:13" ht="19.5" thickBot="1" x14ac:dyDescent="0.3">
      <c r="A29" s="145" t="s">
        <v>101</v>
      </c>
      <c r="B29" s="159" t="s">
        <v>64</v>
      </c>
      <c r="C29" s="160"/>
      <c r="D29" s="161">
        <f t="shared" si="0"/>
        <v>0</v>
      </c>
      <c r="E29" s="160"/>
      <c r="F29" s="160"/>
      <c r="G29" s="160"/>
      <c r="H29" s="159" t="s">
        <v>65</v>
      </c>
      <c r="I29" s="160"/>
      <c r="J29" s="160"/>
      <c r="K29" s="160"/>
      <c r="L29" s="144"/>
      <c r="M29" s="144"/>
    </row>
  </sheetData>
  <mergeCells count="3">
    <mergeCell ref="A4:A5"/>
    <mergeCell ref="K1:M1"/>
    <mergeCell ref="A2:M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I152"/>
  <sheetViews>
    <sheetView view="pageBreakPreview" topLeftCell="A37" zoomScale="60" zoomScaleNormal="100" workbookViewId="0">
      <selection activeCell="A76" sqref="A76:G76"/>
    </sheetView>
  </sheetViews>
  <sheetFormatPr defaultRowHeight="15.75" x14ac:dyDescent="0.25"/>
  <cols>
    <col min="1" max="1" width="8.140625" style="33" customWidth="1"/>
    <col min="2" max="2" width="68.7109375" style="238" customWidth="1"/>
    <col min="3" max="3" width="16.42578125" style="34" customWidth="1"/>
    <col min="4" max="4" width="15" style="11" customWidth="1"/>
    <col min="5" max="5" width="17.7109375" style="11" customWidth="1"/>
    <col min="6" max="6" width="13.5703125" style="11" customWidth="1"/>
    <col min="7" max="7" width="18" style="11" customWidth="1"/>
    <col min="8" max="256" width="9.140625" style="11"/>
    <col min="257" max="257" width="8.140625" style="11" customWidth="1"/>
    <col min="258" max="258" width="78.5703125" style="11" customWidth="1"/>
    <col min="259" max="259" width="18.5703125" style="11" customWidth="1"/>
    <col min="260" max="260" width="7.7109375" style="11" customWidth="1"/>
    <col min="261" max="512" width="9.140625" style="11"/>
    <col min="513" max="513" width="8.140625" style="11" customWidth="1"/>
    <col min="514" max="514" width="78.5703125" style="11" customWidth="1"/>
    <col min="515" max="515" width="18.5703125" style="11" customWidth="1"/>
    <col min="516" max="516" width="7.7109375" style="11" customWidth="1"/>
    <col min="517" max="768" width="9.140625" style="11"/>
    <col min="769" max="769" width="8.140625" style="11" customWidth="1"/>
    <col min="770" max="770" width="78.5703125" style="11" customWidth="1"/>
    <col min="771" max="771" width="18.5703125" style="11" customWidth="1"/>
    <col min="772" max="772" width="7.7109375" style="11" customWidth="1"/>
    <col min="773" max="1024" width="9.140625" style="11"/>
    <col min="1025" max="1025" width="8.140625" style="11" customWidth="1"/>
    <col min="1026" max="1026" width="78.5703125" style="11" customWidth="1"/>
    <col min="1027" max="1027" width="18.5703125" style="11" customWidth="1"/>
    <col min="1028" max="1028" width="7.7109375" style="11" customWidth="1"/>
    <col min="1029" max="1280" width="9.140625" style="11"/>
    <col min="1281" max="1281" width="8.140625" style="11" customWidth="1"/>
    <col min="1282" max="1282" width="78.5703125" style="11" customWidth="1"/>
    <col min="1283" max="1283" width="18.5703125" style="11" customWidth="1"/>
    <col min="1284" max="1284" width="7.7109375" style="11" customWidth="1"/>
    <col min="1285" max="1536" width="9.140625" style="11"/>
    <col min="1537" max="1537" width="8.140625" style="11" customWidth="1"/>
    <col min="1538" max="1538" width="78.5703125" style="11" customWidth="1"/>
    <col min="1539" max="1539" width="18.5703125" style="11" customWidth="1"/>
    <col min="1540" max="1540" width="7.7109375" style="11" customWidth="1"/>
    <col min="1541" max="1792" width="9.140625" style="11"/>
    <col min="1793" max="1793" width="8.140625" style="11" customWidth="1"/>
    <col min="1794" max="1794" width="78.5703125" style="11" customWidth="1"/>
    <col min="1795" max="1795" width="18.5703125" style="11" customWidth="1"/>
    <col min="1796" max="1796" width="7.7109375" style="11" customWidth="1"/>
    <col min="1797" max="2048" width="9.140625" style="11"/>
    <col min="2049" max="2049" width="8.140625" style="11" customWidth="1"/>
    <col min="2050" max="2050" width="78.5703125" style="11" customWidth="1"/>
    <col min="2051" max="2051" width="18.5703125" style="11" customWidth="1"/>
    <col min="2052" max="2052" width="7.7109375" style="11" customWidth="1"/>
    <col min="2053" max="2304" width="9.140625" style="11"/>
    <col min="2305" max="2305" width="8.140625" style="11" customWidth="1"/>
    <col min="2306" max="2306" width="78.5703125" style="11" customWidth="1"/>
    <col min="2307" max="2307" width="18.5703125" style="11" customWidth="1"/>
    <col min="2308" max="2308" width="7.7109375" style="11" customWidth="1"/>
    <col min="2309" max="2560" width="9.140625" style="11"/>
    <col min="2561" max="2561" width="8.140625" style="11" customWidth="1"/>
    <col min="2562" max="2562" width="78.5703125" style="11" customWidth="1"/>
    <col min="2563" max="2563" width="18.5703125" style="11" customWidth="1"/>
    <col min="2564" max="2564" width="7.7109375" style="11" customWidth="1"/>
    <col min="2565" max="2816" width="9.140625" style="11"/>
    <col min="2817" max="2817" width="8.140625" style="11" customWidth="1"/>
    <col min="2818" max="2818" width="78.5703125" style="11" customWidth="1"/>
    <col min="2819" max="2819" width="18.5703125" style="11" customWidth="1"/>
    <col min="2820" max="2820" width="7.7109375" style="11" customWidth="1"/>
    <col min="2821" max="3072" width="9.140625" style="11"/>
    <col min="3073" max="3073" width="8.140625" style="11" customWidth="1"/>
    <col min="3074" max="3074" width="78.5703125" style="11" customWidth="1"/>
    <col min="3075" max="3075" width="18.5703125" style="11" customWidth="1"/>
    <col min="3076" max="3076" width="7.7109375" style="11" customWidth="1"/>
    <col min="3077" max="3328" width="9.140625" style="11"/>
    <col min="3329" max="3329" width="8.140625" style="11" customWidth="1"/>
    <col min="3330" max="3330" width="78.5703125" style="11" customWidth="1"/>
    <col min="3331" max="3331" width="18.5703125" style="11" customWidth="1"/>
    <col min="3332" max="3332" width="7.7109375" style="11" customWidth="1"/>
    <col min="3333" max="3584" width="9.140625" style="11"/>
    <col min="3585" max="3585" width="8.140625" style="11" customWidth="1"/>
    <col min="3586" max="3586" width="78.5703125" style="11" customWidth="1"/>
    <col min="3587" max="3587" width="18.5703125" style="11" customWidth="1"/>
    <col min="3588" max="3588" width="7.7109375" style="11" customWidth="1"/>
    <col min="3589" max="3840" width="9.140625" style="11"/>
    <col min="3841" max="3841" width="8.140625" style="11" customWidth="1"/>
    <col min="3842" max="3842" width="78.5703125" style="11" customWidth="1"/>
    <col min="3843" max="3843" width="18.5703125" style="11" customWidth="1"/>
    <col min="3844" max="3844" width="7.7109375" style="11" customWidth="1"/>
    <col min="3845" max="4096" width="9.140625" style="11"/>
    <col min="4097" max="4097" width="8.140625" style="11" customWidth="1"/>
    <col min="4098" max="4098" width="78.5703125" style="11" customWidth="1"/>
    <col min="4099" max="4099" width="18.5703125" style="11" customWidth="1"/>
    <col min="4100" max="4100" width="7.7109375" style="11" customWidth="1"/>
    <col min="4101" max="4352" width="9.140625" style="11"/>
    <col min="4353" max="4353" width="8.140625" style="11" customWidth="1"/>
    <col min="4354" max="4354" width="78.5703125" style="11" customWidth="1"/>
    <col min="4355" max="4355" width="18.5703125" style="11" customWidth="1"/>
    <col min="4356" max="4356" width="7.7109375" style="11" customWidth="1"/>
    <col min="4357" max="4608" width="9.140625" style="11"/>
    <col min="4609" max="4609" width="8.140625" style="11" customWidth="1"/>
    <col min="4610" max="4610" width="78.5703125" style="11" customWidth="1"/>
    <col min="4611" max="4611" width="18.5703125" style="11" customWidth="1"/>
    <col min="4612" max="4612" width="7.7109375" style="11" customWidth="1"/>
    <col min="4613" max="4864" width="9.140625" style="11"/>
    <col min="4865" max="4865" width="8.140625" style="11" customWidth="1"/>
    <col min="4866" max="4866" width="78.5703125" style="11" customWidth="1"/>
    <col min="4867" max="4867" width="18.5703125" style="11" customWidth="1"/>
    <col min="4868" max="4868" width="7.7109375" style="11" customWidth="1"/>
    <col min="4869" max="5120" width="9.140625" style="11"/>
    <col min="5121" max="5121" width="8.140625" style="11" customWidth="1"/>
    <col min="5122" max="5122" width="78.5703125" style="11" customWidth="1"/>
    <col min="5123" max="5123" width="18.5703125" style="11" customWidth="1"/>
    <col min="5124" max="5124" width="7.7109375" style="11" customWidth="1"/>
    <col min="5125" max="5376" width="9.140625" style="11"/>
    <col min="5377" max="5377" width="8.140625" style="11" customWidth="1"/>
    <col min="5378" max="5378" width="78.5703125" style="11" customWidth="1"/>
    <col min="5379" max="5379" width="18.5703125" style="11" customWidth="1"/>
    <col min="5380" max="5380" width="7.7109375" style="11" customWidth="1"/>
    <col min="5381" max="5632" width="9.140625" style="11"/>
    <col min="5633" max="5633" width="8.140625" style="11" customWidth="1"/>
    <col min="5634" max="5634" width="78.5703125" style="11" customWidth="1"/>
    <col min="5635" max="5635" width="18.5703125" style="11" customWidth="1"/>
    <col min="5636" max="5636" width="7.7109375" style="11" customWidth="1"/>
    <col min="5637" max="5888" width="9.140625" style="11"/>
    <col min="5889" max="5889" width="8.140625" style="11" customWidth="1"/>
    <col min="5890" max="5890" width="78.5703125" style="11" customWidth="1"/>
    <col min="5891" max="5891" width="18.5703125" style="11" customWidth="1"/>
    <col min="5892" max="5892" width="7.7109375" style="11" customWidth="1"/>
    <col min="5893" max="6144" width="9.140625" style="11"/>
    <col min="6145" max="6145" width="8.140625" style="11" customWidth="1"/>
    <col min="6146" max="6146" width="78.5703125" style="11" customWidth="1"/>
    <col min="6147" max="6147" width="18.5703125" style="11" customWidth="1"/>
    <col min="6148" max="6148" width="7.7109375" style="11" customWidth="1"/>
    <col min="6149" max="6400" width="9.140625" style="11"/>
    <col min="6401" max="6401" width="8.140625" style="11" customWidth="1"/>
    <col min="6402" max="6402" width="78.5703125" style="11" customWidth="1"/>
    <col min="6403" max="6403" width="18.5703125" style="11" customWidth="1"/>
    <col min="6404" max="6404" width="7.7109375" style="11" customWidth="1"/>
    <col min="6405" max="6656" width="9.140625" style="11"/>
    <col min="6657" max="6657" width="8.140625" style="11" customWidth="1"/>
    <col min="6658" max="6658" width="78.5703125" style="11" customWidth="1"/>
    <col min="6659" max="6659" width="18.5703125" style="11" customWidth="1"/>
    <col min="6660" max="6660" width="7.7109375" style="11" customWidth="1"/>
    <col min="6661" max="6912" width="9.140625" style="11"/>
    <col min="6913" max="6913" width="8.140625" style="11" customWidth="1"/>
    <col min="6914" max="6914" width="78.5703125" style="11" customWidth="1"/>
    <col min="6915" max="6915" width="18.5703125" style="11" customWidth="1"/>
    <col min="6916" max="6916" width="7.7109375" style="11" customWidth="1"/>
    <col min="6917" max="7168" width="9.140625" style="11"/>
    <col min="7169" max="7169" width="8.140625" style="11" customWidth="1"/>
    <col min="7170" max="7170" width="78.5703125" style="11" customWidth="1"/>
    <col min="7171" max="7171" width="18.5703125" style="11" customWidth="1"/>
    <col min="7172" max="7172" width="7.7109375" style="11" customWidth="1"/>
    <col min="7173" max="7424" width="9.140625" style="11"/>
    <col min="7425" max="7425" width="8.140625" style="11" customWidth="1"/>
    <col min="7426" max="7426" width="78.5703125" style="11" customWidth="1"/>
    <col min="7427" max="7427" width="18.5703125" style="11" customWidth="1"/>
    <col min="7428" max="7428" width="7.7109375" style="11" customWidth="1"/>
    <col min="7429" max="7680" width="9.140625" style="11"/>
    <col min="7681" max="7681" width="8.140625" style="11" customWidth="1"/>
    <col min="7682" max="7682" width="78.5703125" style="11" customWidth="1"/>
    <col min="7683" max="7683" width="18.5703125" style="11" customWidth="1"/>
    <col min="7684" max="7684" width="7.7109375" style="11" customWidth="1"/>
    <col min="7685" max="7936" width="9.140625" style="11"/>
    <col min="7937" max="7937" width="8.140625" style="11" customWidth="1"/>
    <col min="7938" max="7938" width="78.5703125" style="11" customWidth="1"/>
    <col min="7939" max="7939" width="18.5703125" style="11" customWidth="1"/>
    <col min="7940" max="7940" width="7.7109375" style="11" customWidth="1"/>
    <col min="7941" max="8192" width="9.140625" style="11"/>
    <col min="8193" max="8193" width="8.140625" style="11" customWidth="1"/>
    <col min="8194" max="8194" width="78.5703125" style="11" customWidth="1"/>
    <col min="8195" max="8195" width="18.5703125" style="11" customWidth="1"/>
    <col min="8196" max="8196" width="7.7109375" style="11" customWidth="1"/>
    <col min="8197" max="8448" width="9.140625" style="11"/>
    <col min="8449" max="8449" width="8.140625" style="11" customWidth="1"/>
    <col min="8450" max="8450" width="78.5703125" style="11" customWidth="1"/>
    <col min="8451" max="8451" width="18.5703125" style="11" customWidth="1"/>
    <col min="8452" max="8452" width="7.7109375" style="11" customWidth="1"/>
    <col min="8453" max="8704" width="9.140625" style="11"/>
    <col min="8705" max="8705" width="8.140625" style="11" customWidth="1"/>
    <col min="8706" max="8706" width="78.5703125" style="11" customWidth="1"/>
    <col min="8707" max="8707" width="18.5703125" style="11" customWidth="1"/>
    <col min="8708" max="8708" width="7.7109375" style="11" customWidth="1"/>
    <col min="8709" max="8960" width="9.140625" style="11"/>
    <col min="8961" max="8961" width="8.140625" style="11" customWidth="1"/>
    <col min="8962" max="8962" width="78.5703125" style="11" customWidth="1"/>
    <col min="8963" max="8963" width="18.5703125" style="11" customWidth="1"/>
    <col min="8964" max="8964" width="7.7109375" style="11" customWidth="1"/>
    <col min="8965" max="9216" width="9.140625" style="11"/>
    <col min="9217" max="9217" width="8.140625" style="11" customWidth="1"/>
    <col min="9218" max="9218" width="78.5703125" style="11" customWidth="1"/>
    <col min="9219" max="9219" width="18.5703125" style="11" customWidth="1"/>
    <col min="9220" max="9220" width="7.7109375" style="11" customWidth="1"/>
    <col min="9221" max="9472" width="9.140625" style="11"/>
    <col min="9473" max="9473" width="8.140625" style="11" customWidth="1"/>
    <col min="9474" max="9474" width="78.5703125" style="11" customWidth="1"/>
    <col min="9475" max="9475" width="18.5703125" style="11" customWidth="1"/>
    <col min="9476" max="9476" width="7.7109375" style="11" customWidth="1"/>
    <col min="9477" max="9728" width="9.140625" style="11"/>
    <col min="9729" max="9729" width="8.140625" style="11" customWidth="1"/>
    <col min="9730" max="9730" width="78.5703125" style="11" customWidth="1"/>
    <col min="9731" max="9731" width="18.5703125" style="11" customWidth="1"/>
    <col min="9732" max="9732" width="7.7109375" style="11" customWidth="1"/>
    <col min="9733" max="9984" width="9.140625" style="11"/>
    <col min="9985" max="9985" width="8.140625" style="11" customWidth="1"/>
    <col min="9986" max="9986" width="78.5703125" style="11" customWidth="1"/>
    <col min="9987" max="9987" width="18.5703125" style="11" customWidth="1"/>
    <col min="9988" max="9988" width="7.7109375" style="11" customWidth="1"/>
    <col min="9989" max="10240" width="9.140625" style="11"/>
    <col min="10241" max="10241" width="8.140625" style="11" customWidth="1"/>
    <col min="10242" max="10242" width="78.5703125" style="11" customWidth="1"/>
    <col min="10243" max="10243" width="18.5703125" style="11" customWidth="1"/>
    <col min="10244" max="10244" width="7.7109375" style="11" customWidth="1"/>
    <col min="10245" max="10496" width="9.140625" style="11"/>
    <col min="10497" max="10497" width="8.140625" style="11" customWidth="1"/>
    <col min="10498" max="10498" width="78.5703125" style="11" customWidth="1"/>
    <col min="10499" max="10499" width="18.5703125" style="11" customWidth="1"/>
    <col min="10500" max="10500" width="7.7109375" style="11" customWidth="1"/>
    <col min="10501" max="10752" width="9.140625" style="11"/>
    <col min="10753" max="10753" width="8.140625" style="11" customWidth="1"/>
    <col min="10754" max="10754" width="78.5703125" style="11" customWidth="1"/>
    <col min="10755" max="10755" width="18.5703125" style="11" customWidth="1"/>
    <col min="10756" max="10756" width="7.7109375" style="11" customWidth="1"/>
    <col min="10757" max="11008" width="9.140625" style="11"/>
    <col min="11009" max="11009" width="8.140625" style="11" customWidth="1"/>
    <col min="11010" max="11010" width="78.5703125" style="11" customWidth="1"/>
    <col min="11011" max="11011" width="18.5703125" style="11" customWidth="1"/>
    <col min="11012" max="11012" width="7.7109375" style="11" customWidth="1"/>
    <col min="11013" max="11264" width="9.140625" style="11"/>
    <col min="11265" max="11265" width="8.140625" style="11" customWidth="1"/>
    <col min="11266" max="11266" width="78.5703125" style="11" customWidth="1"/>
    <col min="11267" max="11267" width="18.5703125" style="11" customWidth="1"/>
    <col min="11268" max="11268" width="7.7109375" style="11" customWidth="1"/>
    <col min="11269" max="11520" width="9.140625" style="11"/>
    <col min="11521" max="11521" width="8.140625" style="11" customWidth="1"/>
    <col min="11522" max="11522" width="78.5703125" style="11" customWidth="1"/>
    <col min="11523" max="11523" width="18.5703125" style="11" customWidth="1"/>
    <col min="11524" max="11524" width="7.7109375" style="11" customWidth="1"/>
    <col min="11525" max="11776" width="9.140625" style="11"/>
    <col min="11777" max="11777" width="8.140625" style="11" customWidth="1"/>
    <col min="11778" max="11778" width="78.5703125" style="11" customWidth="1"/>
    <col min="11779" max="11779" width="18.5703125" style="11" customWidth="1"/>
    <col min="11780" max="11780" width="7.7109375" style="11" customWidth="1"/>
    <col min="11781" max="12032" width="9.140625" style="11"/>
    <col min="12033" max="12033" width="8.140625" style="11" customWidth="1"/>
    <col min="12034" max="12034" width="78.5703125" style="11" customWidth="1"/>
    <col min="12035" max="12035" width="18.5703125" style="11" customWidth="1"/>
    <col min="12036" max="12036" width="7.7109375" style="11" customWidth="1"/>
    <col min="12037" max="12288" width="9.140625" style="11"/>
    <col min="12289" max="12289" width="8.140625" style="11" customWidth="1"/>
    <col min="12290" max="12290" width="78.5703125" style="11" customWidth="1"/>
    <col min="12291" max="12291" width="18.5703125" style="11" customWidth="1"/>
    <col min="12292" max="12292" width="7.7109375" style="11" customWidth="1"/>
    <col min="12293" max="12544" width="9.140625" style="11"/>
    <col min="12545" max="12545" width="8.140625" style="11" customWidth="1"/>
    <col min="12546" max="12546" width="78.5703125" style="11" customWidth="1"/>
    <col min="12547" max="12547" width="18.5703125" style="11" customWidth="1"/>
    <col min="12548" max="12548" width="7.7109375" style="11" customWidth="1"/>
    <col min="12549" max="12800" width="9.140625" style="11"/>
    <col min="12801" max="12801" width="8.140625" style="11" customWidth="1"/>
    <col min="12802" max="12802" width="78.5703125" style="11" customWidth="1"/>
    <col min="12803" max="12803" width="18.5703125" style="11" customWidth="1"/>
    <col min="12804" max="12804" width="7.7109375" style="11" customWidth="1"/>
    <col min="12805" max="13056" width="9.140625" style="11"/>
    <col min="13057" max="13057" width="8.140625" style="11" customWidth="1"/>
    <col min="13058" max="13058" width="78.5703125" style="11" customWidth="1"/>
    <col min="13059" max="13059" width="18.5703125" style="11" customWidth="1"/>
    <col min="13060" max="13060" width="7.7109375" style="11" customWidth="1"/>
    <col min="13061" max="13312" width="9.140625" style="11"/>
    <col min="13313" max="13313" width="8.140625" style="11" customWidth="1"/>
    <col min="13314" max="13314" width="78.5703125" style="11" customWidth="1"/>
    <col min="13315" max="13315" width="18.5703125" style="11" customWidth="1"/>
    <col min="13316" max="13316" width="7.7109375" style="11" customWidth="1"/>
    <col min="13317" max="13568" width="9.140625" style="11"/>
    <col min="13569" max="13569" width="8.140625" style="11" customWidth="1"/>
    <col min="13570" max="13570" width="78.5703125" style="11" customWidth="1"/>
    <col min="13571" max="13571" width="18.5703125" style="11" customWidth="1"/>
    <col min="13572" max="13572" width="7.7109375" style="11" customWidth="1"/>
    <col min="13573" max="13824" width="9.140625" style="11"/>
    <col min="13825" max="13825" width="8.140625" style="11" customWidth="1"/>
    <col min="13826" max="13826" width="78.5703125" style="11" customWidth="1"/>
    <col min="13827" max="13827" width="18.5703125" style="11" customWidth="1"/>
    <col min="13828" max="13828" width="7.7109375" style="11" customWidth="1"/>
    <col min="13829" max="14080" width="9.140625" style="11"/>
    <col min="14081" max="14081" width="8.140625" style="11" customWidth="1"/>
    <col min="14082" max="14082" width="78.5703125" style="11" customWidth="1"/>
    <col min="14083" max="14083" width="18.5703125" style="11" customWidth="1"/>
    <col min="14084" max="14084" width="7.7109375" style="11" customWidth="1"/>
    <col min="14085" max="14336" width="9.140625" style="11"/>
    <col min="14337" max="14337" width="8.140625" style="11" customWidth="1"/>
    <col min="14338" max="14338" width="78.5703125" style="11" customWidth="1"/>
    <col min="14339" max="14339" width="18.5703125" style="11" customWidth="1"/>
    <col min="14340" max="14340" width="7.7109375" style="11" customWidth="1"/>
    <col min="14341" max="14592" width="9.140625" style="11"/>
    <col min="14593" max="14593" width="8.140625" style="11" customWidth="1"/>
    <col min="14594" max="14594" width="78.5703125" style="11" customWidth="1"/>
    <col min="14595" max="14595" width="18.5703125" style="11" customWidth="1"/>
    <col min="14596" max="14596" width="7.7109375" style="11" customWidth="1"/>
    <col min="14597" max="14848" width="9.140625" style="11"/>
    <col min="14849" max="14849" width="8.140625" style="11" customWidth="1"/>
    <col min="14850" max="14850" width="78.5703125" style="11" customWidth="1"/>
    <col min="14851" max="14851" width="18.5703125" style="11" customWidth="1"/>
    <col min="14852" max="14852" width="7.7109375" style="11" customWidth="1"/>
    <col min="14853" max="15104" width="9.140625" style="11"/>
    <col min="15105" max="15105" width="8.140625" style="11" customWidth="1"/>
    <col min="15106" max="15106" width="78.5703125" style="11" customWidth="1"/>
    <col min="15107" max="15107" width="18.5703125" style="11" customWidth="1"/>
    <col min="15108" max="15108" width="7.7109375" style="11" customWidth="1"/>
    <col min="15109" max="15360" width="9.140625" style="11"/>
    <col min="15361" max="15361" width="8.140625" style="11" customWidth="1"/>
    <col min="15362" max="15362" width="78.5703125" style="11" customWidth="1"/>
    <col min="15363" max="15363" width="18.5703125" style="11" customWidth="1"/>
    <col min="15364" max="15364" width="7.7109375" style="11" customWidth="1"/>
    <col min="15365" max="15616" width="9.140625" style="11"/>
    <col min="15617" max="15617" width="8.140625" style="11" customWidth="1"/>
    <col min="15618" max="15618" width="78.5703125" style="11" customWidth="1"/>
    <col min="15619" max="15619" width="18.5703125" style="11" customWidth="1"/>
    <col min="15620" max="15620" width="7.7109375" style="11" customWidth="1"/>
    <col min="15621" max="15872" width="9.140625" style="11"/>
    <col min="15873" max="15873" width="8.140625" style="11" customWidth="1"/>
    <col min="15874" max="15874" width="78.5703125" style="11" customWidth="1"/>
    <col min="15875" max="15875" width="18.5703125" style="11" customWidth="1"/>
    <col min="15876" max="15876" width="7.7109375" style="11" customWidth="1"/>
    <col min="15877" max="16128" width="9.140625" style="11"/>
    <col min="16129" max="16129" width="8.140625" style="11" customWidth="1"/>
    <col min="16130" max="16130" width="78.5703125" style="11" customWidth="1"/>
    <col min="16131" max="16131" width="18.5703125" style="11" customWidth="1"/>
    <col min="16132" max="16132" width="7.7109375" style="11" customWidth="1"/>
    <col min="16133" max="16384" width="9.140625" style="11"/>
  </cols>
  <sheetData>
    <row r="1" spans="1:7" ht="15.95" customHeight="1" x14ac:dyDescent="0.25">
      <c r="A1" s="279" t="s">
        <v>103</v>
      </c>
      <c r="B1" s="279"/>
      <c r="C1" s="279"/>
    </row>
    <row r="2" spans="1:7" ht="15.95" customHeight="1" thickBot="1" x14ac:dyDescent="0.3">
      <c r="A2" s="278"/>
      <c r="B2" s="278"/>
      <c r="G2" s="219" t="s">
        <v>1</v>
      </c>
    </row>
    <row r="3" spans="1:7" ht="32.25" thickBot="1" x14ac:dyDescent="0.3">
      <c r="A3" s="177" t="s">
        <v>2</v>
      </c>
      <c r="B3" s="13" t="s">
        <v>104</v>
      </c>
      <c r="C3" s="13" t="s">
        <v>334</v>
      </c>
      <c r="D3" s="13" t="s">
        <v>335</v>
      </c>
      <c r="E3" s="13" t="s">
        <v>338</v>
      </c>
      <c r="F3" s="178" t="s">
        <v>340</v>
      </c>
      <c r="G3" s="178" t="s">
        <v>343</v>
      </c>
    </row>
    <row r="4" spans="1:7" s="12" customFormat="1" ht="16.5" thickBot="1" x14ac:dyDescent="0.25">
      <c r="A4" s="179">
        <v>1</v>
      </c>
      <c r="B4" s="180">
        <v>2</v>
      </c>
      <c r="C4" s="180">
        <v>3</v>
      </c>
      <c r="D4" s="180">
        <v>4</v>
      </c>
      <c r="E4" s="180">
        <v>5</v>
      </c>
      <c r="F4" s="85">
        <v>6</v>
      </c>
      <c r="G4" s="85">
        <v>7</v>
      </c>
    </row>
    <row r="5" spans="1:7" s="12" customFormat="1" ht="16.5" thickBot="1" x14ac:dyDescent="0.3">
      <c r="A5" s="177" t="s">
        <v>9</v>
      </c>
      <c r="B5" s="221" t="s">
        <v>105</v>
      </c>
      <c r="C5" s="83">
        <f>SUM(C6:C11)</f>
        <v>98556869</v>
      </c>
      <c r="D5" s="78">
        <f>SUM(E5-C5)</f>
        <v>0</v>
      </c>
      <c r="E5" s="83">
        <f t="shared" ref="E5:G5" si="0">SUM(E6:E11)</f>
        <v>98556869</v>
      </c>
      <c r="F5" s="98">
        <f>G5-E5</f>
        <v>6783751</v>
      </c>
      <c r="G5" s="83">
        <f t="shared" si="0"/>
        <v>105340620</v>
      </c>
    </row>
    <row r="6" spans="1:7" s="12" customFormat="1" x14ac:dyDescent="0.25">
      <c r="A6" s="181" t="s">
        <v>106</v>
      </c>
      <c r="B6" s="222" t="s">
        <v>107</v>
      </c>
      <c r="C6" s="183">
        <v>13746080</v>
      </c>
      <c r="D6" s="184">
        <f>SUM(E6-C6)</f>
        <v>0</v>
      </c>
      <c r="E6" s="183">
        <v>13746080</v>
      </c>
      <c r="F6" s="185">
        <f>G6-E6</f>
        <v>0</v>
      </c>
      <c r="G6" s="183">
        <v>13746080</v>
      </c>
    </row>
    <row r="7" spans="1:7" s="12" customFormat="1" x14ac:dyDescent="0.25">
      <c r="A7" s="186" t="s">
        <v>108</v>
      </c>
      <c r="B7" s="223" t="s">
        <v>109</v>
      </c>
      <c r="C7" s="184">
        <v>56219370</v>
      </c>
      <c r="D7" s="184">
        <f>SUM(E7-C7)</f>
        <v>0</v>
      </c>
      <c r="E7" s="184">
        <v>56219370</v>
      </c>
      <c r="F7" s="185">
        <f t="shared" ref="F7:F9" si="1">G7-E7</f>
        <v>6237455</v>
      </c>
      <c r="G7" s="188">
        <v>62456825</v>
      </c>
    </row>
    <row r="8" spans="1:7" s="12" customFormat="1" x14ac:dyDescent="0.25">
      <c r="A8" s="186" t="s">
        <v>110</v>
      </c>
      <c r="B8" s="223" t="s">
        <v>111</v>
      </c>
      <c r="C8" s="184">
        <v>26791419</v>
      </c>
      <c r="D8" s="184">
        <f t="shared" ref="D8:D11" si="2">SUM(E8-C8)</f>
        <v>0</v>
      </c>
      <c r="E8" s="184">
        <v>26791419</v>
      </c>
      <c r="F8" s="185">
        <f t="shared" si="1"/>
        <v>406296</v>
      </c>
      <c r="G8" s="188">
        <v>27197715</v>
      </c>
    </row>
    <row r="9" spans="1:7" s="12" customFormat="1" x14ac:dyDescent="0.25">
      <c r="A9" s="186" t="s">
        <v>112</v>
      </c>
      <c r="B9" s="223" t="s">
        <v>113</v>
      </c>
      <c r="C9" s="184">
        <v>1800000</v>
      </c>
      <c r="D9" s="184">
        <f t="shared" si="2"/>
        <v>0</v>
      </c>
      <c r="E9" s="184">
        <v>1800000</v>
      </c>
      <c r="F9" s="185">
        <f t="shared" si="1"/>
        <v>140000</v>
      </c>
      <c r="G9" s="188">
        <v>1940000</v>
      </c>
    </row>
    <row r="10" spans="1:7" s="12" customFormat="1" x14ac:dyDescent="0.2">
      <c r="A10" s="186" t="s">
        <v>114</v>
      </c>
      <c r="B10" s="223" t="s">
        <v>115</v>
      </c>
      <c r="C10" s="184"/>
      <c r="D10" s="184">
        <f t="shared" si="2"/>
        <v>0</v>
      </c>
      <c r="E10" s="184"/>
      <c r="F10" s="189"/>
      <c r="G10" s="189"/>
    </row>
    <row r="11" spans="1:7" s="12" customFormat="1" ht="16.5" thickBot="1" x14ac:dyDescent="0.25">
      <c r="A11" s="190" t="s">
        <v>116</v>
      </c>
      <c r="B11" s="224" t="s">
        <v>117</v>
      </c>
      <c r="C11" s="184"/>
      <c r="D11" s="192">
        <f t="shared" si="2"/>
        <v>0</v>
      </c>
      <c r="E11" s="184"/>
      <c r="F11" s="193"/>
      <c r="G11" s="193"/>
    </row>
    <row r="12" spans="1:7" s="12" customFormat="1" ht="16.5" thickBot="1" x14ac:dyDescent="0.25">
      <c r="A12" s="177" t="s">
        <v>12</v>
      </c>
      <c r="B12" s="225" t="s">
        <v>118</v>
      </c>
      <c r="C12" s="83">
        <f>SUM(C13:C18)</f>
        <v>1603313</v>
      </c>
      <c r="D12" s="78">
        <f>SUM(E12-C12)</f>
        <v>3989874</v>
      </c>
      <c r="E12" s="83">
        <f t="shared" ref="E12:G12" si="3">SUM(E13:E18)</f>
        <v>5593187</v>
      </c>
      <c r="F12" s="82"/>
      <c r="G12" s="83">
        <f t="shared" si="3"/>
        <v>5593187</v>
      </c>
    </row>
    <row r="13" spans="1:7" s="12" customFormat="1" x14ac:dyDescent="0.2">
      <c r="A13" s="181" t="s">
        <v>119</v>
      </c>
      <c r="B13" s="222" t="s">
        <v>120</v>
      </c>
      <c r="C13" s="183"/>
      <c r="D13" s="183">
        <f t="shared" ref="D13:D18" si="4">SUM(E13-C13)</f>
        <v>0</v>
      </c>
      <c r="E13" s="183"/>
      <c r="F13" s="195"/>
      <c r="G13" s="195"/>
    </row>
    <row r="14" spans="1:7" s="12" customFormat="1" x14ac:dyDescent="0.2">
      <c r="A14" s="186" t="s">
        <v>121</v>
      </c>
      <c r="B14" s="223" t="s">
        <v>122</v>
      </c>
      <c r="C14" s="184"/>
      <c r="D14" s="184">
        <f t="shared" si="4"/>
        <v>0</v>
      </c>
      <c r="E14" s="184"/>
      <c r="F14" s="189"/>
      <c r="G14" s="189"/>
    </row>
    <row r="15" spans="1:7" s="12" customFormat="1" x14ac:dyDescent="0.2">
      <c r="A15" s="186" t="s">
        <v>123</v>
      </c>
      <c r="B15" s="223" t="s">
        <v>124</v>
      </c>
      <c r="C15" s="184"/>
      <c r="D15" s="184">
        <f t="shared" si="4"/>
        <v>0</v>
      </c>
      <c r="E15" s="184"/>
      <c r="F15" s="189"/>
      <c r="G15" s="189"/>
    </row>
    <row r="16" spans="1:7" s="12" customFormat="1" x14ac:dyDescent="0.2">
      <c r="A16" s="186" t="s">
        <v>125</v>
      </c>
      <c r="B16" s="223" t="s">
        <v>126</v>
      </c>
      <c r="C16" s="184"/>
      <c r="D16" s="184">
        <f t="shared" si="4"/>
        <v>0</v>
      </c>
      <c r="E16" s="184"/>
      <c r="F16" s="189"/>
      <c r="G16" s="189"/>
    </row>
    <row r="17" spans="1:9" s="12" customFormat="1" x14ac:dyDescent="0.2">
      <c r="A17" s="186" t="s">
        <v>127</v>
      </c>
      <c r="B17" s="223" t="s">
        <v>128</v>
      </c>
      <c r="C17" s="184">
        <v>1603313</v>
      </c>
      <c r="D17" s="184">
        <f t="shared" si="4"/>
        <v>3989874</v>
      </c>
      <c r="E17" s="184">
        <v>5593187</v>
      </c>
      <c r="F17" s="189"/>
      <c r="G17" s="184">
        <v>5593187</v>
      </c>
    </row>
    <row r="18" spans="1:9" s="12" customFormat="1" ht="16.5" thickBot="1" x14ac:dyDescent="0.25">
      <c r="A18" s="190" t="s">
        <v>129</v>
      </c>
      <c r="B18" s="224" t="s">
        <v>130</v>
      </c>
      <c r="C18" s="192"/>
      <c r="D18" s="184">
        <f t="shared" si="4"/>
        <v>0</v>
      </c>
      <c r="E18" s="192"/>
      <c r="F18" s="193"/>
      <c r="G18" s="193"/>
      <c r="I18" s="39"/>
    </row>
    <row r="19" spans="1:9" s="12" customFormat="1" ht="32.25" thickBot="1" x14ac:dyDescent="0.3">
      <c r="A19" s="177" t="s">
        <v>6</v>
      </c>
      <c r="B19" s="221" t="s">
        <v>131</v>
      </c>
      <c r="C19" s="83">
        <f>C20+C21+C22+C23+C24</f>
        <v>0</v>
      </c>
      <c r="D19" s="83">
        <f t="shared" ref="D19:E19" si="5">D20+D21+D22+D23+D24</f>
        <v>0</v>
      </c>
      <c r="E19" s="83">
        <f t="shared" si="5"/>
        <v>0</v>
      </c>
      <c r="F19" s="98">
        <f>G19-E19</f>
        <v>43351402</v>
      </c>
      <c r="G19" s="97">
        <f>SUM(G20:G24)</f>
        <v>43351402</v>
      </c>
    </row>
    <row r="20" spans="1:9" s="12" customFormat="1" x14ac:dyDescent="0.2">
      <c r="A20" s="181" t="s">
        <v>132</v>
      </c>
      <c r="B20" s="222" t="s">
        <v>133</v>
      </c>
      <c r="C20" s="183"/>
      <c r="D20" s="183"/>
      <c r="E20" s="183"/>
      <c r="F20" s="195"/>
      <c r="G20" s="195"/>
    </row>
    <row r="21" spans="1:9" s="12" customFormat="1" x14ac:dyDescent="0.2">
      <c r="A21" s="186" t="s">
        <v>134</v>
      </c>
      <c r="B21" s="223" t="s">
        <v>135</v>
      </c>
      <c r="C21" s="184"/>
      <c r="D21" s="184"/>
      <c r="E21" s="184"/>
      <c r="F21" s="189"/>
      <c r="G21" s="189"/>
    </row>
    <row r="22" spans="1:9" s="12" customFormat="1" x14ac:dyDescent="0.2">
      <c r="A22" s="186" t="s">
        <v>136</v>
      </c>
      <c r="B22" s="223" t="s">
        <v>137</v>
      </c>
      <c r="C22" s="184"/>
      <c r="D22" s="184"/>
      <c r="E22" s="184"/>
      <c r="F22" s="189"/>
      <c r="G22" s="189"/>
    </row>
    <row r="23" spans="1:9" s="12" customFormat="1" x14ac:dyDescent="0.2">
      <c r="A23" s="186" t="s">
        <v>138</v>
      </c>
      <c r="B23" s="223" t="s">
        <v>139</v>
      </c>
      <c r="C23" s="184"/>
      <c r="D23" s="184"/>
      <c r="E23" s="184"/>
      <c r="F23" s="189"/>
      <c r="G23" s="189"/>
    </row>
    <row r="24" spans="1:9" s="12" customFormat="1" x14ac:dyDescent="0.25">
      <c r="A24" s="186" t="s">
        <v>140</v>
      </c>
      <c r="B24" s="223" t="s">
        <v>141</v>
      </c>
      <c r="C24" s="184"/>
      <c r="D24" s="184"/>
      <c r="E24" s="184"/>
      <c r="F24" s="185">
        <f t="shared" ref="F24" si="6">G24-E24</f>
        <v>43351402</v>
      </c>
      <c r="G24" s="188">
        <v>43351402</v>
      </c>
    </row>
    <row r="25" spans="1:9" s="12" customFormat="1" ht="16.5" thickBot="1" x14ac:dyDescent="0.25">
      <c r="A25" s="190" t="s">
        <v>142</v>
      </c>
      <c r="B25" s="224" t="s">
        <v>143</v>
      </c>
      <c r="C25" s="192"/>
      <c r="D25" s="192"/>
      <c r="E25" s="192"/>
      <c r="F25" s="193"/>
      <c r="G25" s="193"/>
    </row>
    <row r="26" spans="1:9" s="12" customFormat="1" ht="16.5" thickBot="1" x14ac:dyDescent="0.25">
      <c r="A26" s="177" t="s">
        <v>144</v>
      </c>
      <c r="B26" s="221" t="s">
        <v>145</v>
      </c>
      <c r="C26" s="196">
        <f>SUM(C27,C30,C31,C32)</f>
        <v>11292000</v>
      </c>
      <c r="D26" s="196">
        <f t="shared" ref="D26:G26" si="7">SUM(D27,D30,D31,D32)</f>
        <v>0</v>
      </c>
      <c r="E26" s="196">
        <f t="shared" si="7"/>
        <v>11292000</v>
      </c>
      <c r="F26" s="82"/>
      <c r="G26" s="196">
        <f t="shared" si="7"/>
        <v>11292000</v>
      </c>
    </row>
    <row r="27" spans="1:9" s="12" customFormat="1" x14ac:dyDescent="0.2">
      <c r="A27" s="181" t="s">
        <v>146</v>
      </c>
      <c r="B27" s="222" t="s">
        <v>147</v>
      </c>
      <c r="C27" s="197">
        <f>SUM(C28:C29)</f>
        <v>10492000</v>
      </c>
      <c r="D27" s="184">
        <f t="shared" ref="D27:D32" si="8">SUM(E27-C27)</f>
        <v>0</v>
      </c>
      <c r="E27" s="197">
        <f t="shared" ref="E27" si="9">SUM(E28:E29)</f>
        <v>10492000</v>
      </c>
      <c r="F27" s="195"/>
      <c r="G27" s="197">
        <f t="shared" ref="G27" si="10">SUM(G28:G29)</f>
        <v>10492000</v>
      </c>
    </row>
    <row r="28" spans="1:9" s="12" customFormat="1" x14ac:dyDescent="0.2">
      <c r="A28" s="186" t="s">
        <v>148</v>
      </c>
      <c r="B28" s="223" t="s">
        <v>149</v>
      </c>
      <c r="C28" s="184">
        <v>2992000</v>
      </c>
      <c r="D28" s="184">
        <f t="shared" si="8"/>
        <v>0</v>
      </c>
      <c r="E28" s="184">
        <v>2992000</v>
      </c>
      <c r="F28" s="189"/>
      <c r="G28" s="184">
        <v>2992000</v>
      </c>
    </row>
    <row r="29" spans="1:9" s="12" customFormat="1" x14ac:dyDescent="0.2">
      <c r="A29" s="186" t="s">
        <v>150</v>
      </c>
      <c r="B29" s="223" t="s">
        <v>151</v>
      </c>
      <c r="C29" s="184">
        <v>7500000</v>
      </c>
      <c r="D29" s="184">
        <f t="shared" si="8"/>
        <v>0</v>
      </c>
      <c r="E29" s="184">
        <v>7500000</v>
      </c>
      <c r="F29" s="189"/>
      <c r="G29" s="184">
        <v>7500000</v>
      </c>
    </row>
    <row r="30" spans="1:9" s="12" customFormat="1" x14ac:dyDescent="0.2">
      <c r="A30" s="186" t="s">
        <v>152</v>
      </c>
      <c r="B30" s="223" t="s">
        <v>153</v>
      </c>
      <c r="C30" s="184">
        <v>750000</v>
      </c>
      <c r="D30" s="184">
        <f t="shared" si="8"/>
        <v>0</v>
      </c>
      <c r="E30" s="184">
        <v>750000</v>
      </c>
      <c r="F30" s="189"/>
      <c r="G30" s="184">
        <v>750000</v>
      </c>
    </row>
    <row r="31" spans="1:9" s="12" customFormat="1" x14ac:dyDescent="0.2">
      <c r="A31" s="186" t="s">
        <v>154</v>
      </c>
      <c r="B31" s="223" t="s">
        <v>155</v>
      </c>
      <c r="C31" s="184"/>
      <c r="D31" s="184">
        <f t="shared" si="8"/>
        <v>0</v>
      </c>
      <c r="E31" s="184"/>
      <c r="F31" s="189"/>
      <c r="G31" s="184"/>
    </row>
    <row r="32" spans="1:9" s="12" customFormat="1" ht="16.5" thickBot="1" x14ac:dyDescent="0.25">
      <c r="A32" s="190" t="s">
        <v>156</v>
      </c>
      <c r="B32" s="224" t="s">
        <v>157</v>
      </c>
      <c r="C32" s="192">
        <v>50000</v>
      </c>
      <c r="D32" s="184">
        <f t="shared" si="8"/>
        <v>0</v>
      </c>
      <c r="E32" s="192">
        <v>50000</v>
      </c>
      <c r="F32" s="193"/>
      <c r="G32" s="192">
        <v>50000</v>
      </c>
    </row>
    <row r="33" spans="1:7" s="12" customFormat="1" ht="16.5" thickBot="1" x14ac:dyDescent="0.25">
      <c r="A33" s="177" t="s">
        <v>8</v>
      </c>
      <c r="B33" s="221" t="s">
        <v>158</v>
      </c>
      <c r="C33" s="83">
        <f>SUM(C34:C43)</f>
        <v>2075004</v>
      </c>
      <c r="D33" s="83">
        <f t="shared" ref="D33" si="11">SUM(D34:D43)</f>
        <v>0</v>
      </c>
      <c r="E33" s="83">
        <f>SUM(E34:E43)</f>
        <v>2075004</v>
      </c>
      <c r="F33" s="82"/>
      <c r="G33" s="83">
        <f>SUM(G34:G43)</f>
        <v>2075004</v>
      </c>
    </row>
    <row r="34" spans="1:7" s="12" customFormat="1" x14ac:dyDescent="0.2">
      <c r="A34" s="181" t="s">
        <v>159</v>
      </c>
      <c r="B34" s="222" t="s">
        <v>160</v>
      </c>
      <c r="C34" s="183"/>
      <c r="D34" s="184">
        <f t="shared" ref="D34:D43" si="12">SUM(E34-C34)</f>
        <v>0</v>
      </c>
      <c r="E34" s="183"/>
      <c r="F34" s="195"/>
      <c r="G34" s="195"/>
    </row>
    <row r="35" spans="1:7" s="12" customFormat="1" x14ac:dyDescent="0.2">
      <c r="A35" s="186" t="s">
        <v>161</v>
      </c>
      <c r="B35" s="223" t="s">
        <v>162</v>
      </c>
      <c r="C35" s="184">
        <v>522836</v>
      </c>
      <c r="D35" s="184">
        <f t="shared" si="12"/>
        <v>0</v>
      </c>
      <c r="E35" s="184">
        <v>522836</v>
      </c>
      <c r="F35" s="189"/>
      <c r="G35" s="184">
        <v>522836</v>
      </c>
    </row>
    <row r="36" spans="1:7" s="12" customFormat="1" x14ac:dyDescent="0.2">
      <c r="A36" s="186" t="s">
        <v>163</v>
      </c>
      <c r="B36" s="223" t="s">
        <v>164</v>
      </c>
      <c r="C36" s="184">
        <v>848000</v>
      </c>
      <c r="D36" s="184">
        <f t="shared" si="12"/>
        <v>0</v>
      </c>
      <c r="E36" s="184">
        <v>848000</v>
      </c>
      <c r="F36" s="189"/>
      <c r="G36" s="184">
        <v>848000</v>
      </c>
    </row>
    <row r="37" spans="1:7" s="12" customFormat="1" x14ac:dyDescent="0.2">
      <c r="A37" s="186" t="s">
        <v>165</v>
      </c>
      <c r="B37" s="223" t="s">
        <v>166</v>
      </c>
      <c r="C37" s="184">
        <v>378562</v>
      </c>
      <c r="D37" s="184">
        <f t="shared" si="12"/>
        <v>0</v>
      </c>
      <c r="E37" s="184">
        <v>378562</v>
      </c>
      <c r="F37" s="189"/>
      <c r="G37" s="184">
        <v>378562</v>
      </c>
    </row>
    <row r="38" spans="1:7" s="12" customFormat="1" x14ac:dyDescent="0.2">
      <c r="A38" s="186" t="s">
        <v>167</v>
      </c>
      <c r="B38" s="223" t="s">
        <v>168</v>
      </c>
      <c r="C38" s="184"/>
      <c r="D38" s="184">
        <f t="shared" si="12"/>
        <v>0</v>
      </c>
      <c r="E38" s="184"/>
      <c r="F38" s="189"/>
      <c r="G38" s="184"/>
    </row>
    <row r="39" spans="1:7" s="12" customFormat="1" x14ac:dyDescent="0.2">
      <c r="A39" s="186" t="s">
        <v>169</v>
      </c>
      <c r="B39" s="223" t="s">
        <v>170</v>
      </c>
      <c r="C39" s="184">
        <v>325606</v>
      </c>
      <c r="D39" s="184">
        <f t="shared" si="12"/>
        <v>0</v>
      </c>
      <c r="E39" s="184">
        <v>325606</v>
      </c>
      <c r="F39" s="189"/>
      <c r="G39" s="184">
        <v>325606</v>
      </c>
    </row>
    <row r="40" spans="1:7" s="12" customFormat="1" x14ac:dyDescent="0.2">
      <c r="A40" s="186" t="s">
        <v>171</v>
      </c>
      <c r="B40" s="223" t="s">
        <v>172</v>
      </c>
      <c r="C40" s="184"/>
      <c r="D40" s="184">
        <f t="shared" si="12"/>
        <v>0</v>
      </c>
      <c r="E40" s="184"/>
      <c r="F40" s="189"/>
      <c r="G40" s="189"/>
    </row>
    <row r="41" spans="1:7" s="12" customFormat="1" x14ac:dyDescent="0.2">
      <c r="A41" s="186" t="s">
        <v>173</v>
      </c>
      <c r="B41" s="223" t="s">
        <v>174</v>
      </c>
      <c r="C41" s="184"/>
      <c r="D41" s="184">
        <f t="shared" si="12"/>
        <v>0</v>
      </c>
      <c r="E41" s="184"/>
      <c r="F41" s="189"/>
      <c r="G41" s="189"/>
    </row>
    <row r="42" spans="1:7" s="12" customFormat="1" x14ac:dyDescent="0.2">
      <c r="A42" s="186" t="s">
        <v>175</v>
      </c>
      <c r="B42" s="223" t="s">
        <v>176</v>
      </c>
      <c r="C42" s="198"/>
      <c r="D42" s="184">
        <f t="shared" si="12"/>
        <v>0</v>
      </c>
      <c r="E42" s="198"/>
      <c r="F42" s="189"/>
      <c r="G42" s="189"/>
    </row>
    <row r="43" spans="1:7" s="12" customFormat="1" ht="16.5" thickBot="1" x14ac:dyDescent="0.25">
      <c r="A43" s="190" t="s">
        <v>177</v>
      </c>
      <c r="B43" s="224" t="s">
        <v>25</v>
      </c>
      <c r="C43" s="199"/>
      <c r="D43" s="184">
        <f t="shared" si="12"/>
        <v>0</v>
      </c>
      <c r="E43" s="199"/>
      <c r="F43" s="193"/>
      <c r="G43" s="193"/>
    </row>
    <row r="44" spans="1:7" s="12" customFormat="1" ht="16.5" thickBot="1" x14ac:dyDescent="0.25">
      <c r="A44" s="177" t="s">
        <v>21</v>
      </c>
      <c r="B44" s="221" t="s">
        <v>178</v>
      </c>
      <c r="C44" s="83">
        <f>SUM(C45:C49)</f>
        <v>0</v>
      </c>
      <c r="D44" s="83">
        <f t="shared" ref="D44:E44" si="13">SUM(D45:D49)</f>
        <v>0</v>
      </c>
      <c r="E44" s="83">
        <f t="shared" si="13"/>
        <v>0</v>
      </c>
      <c r="F44" s="82"/>
      <c r="G44" s="82"/>
    </row>
    <row r="45" spans="1:7" s="12" customFormat="1" x14ac:dyDescent="0.2">
      <c r="A45" s="181" t="s">
        <v>179</v>
      </c>
      <c r="B45" s="222" t="s">
        <v>180</v>
      </c>
      <c r="C45" s="200"/>
      <c r="D45" s="184">
        <f t="shared" ref="D45:D49" si="14">SUM(E45-C45)</f>
        <v>0</v>
      </c>
      <c r="E45" s="200"/>
      <c r="F45" s="195"/>
      <c r="G45" s="195"/>
    </row>
    <row r="46" spans="1:7" s="12" customFormat="1" x14ac:dyDescent="0.2">
      <c r="A46" s="186" t="s">
        <v>181</v>
      </c>
      <c r="B46" s="223" t="s">
        <v>182</v>
      </c>
      <c r="C46" s="198"/>
      <c r="D46" s="184">
        <f t="shared" si="14"/>
        <v>0</v>
      </c>
      <c r="E46" s="198"/>
      <c r="F46" s="189"/>
      <c r="G46" s="189"/>
    </row>
    <row r="47" spans="1:7" s="12" customFormat="1" x14ac:dyDescent="0.2">
      <c r="A47" s="186" t="s">
        <v>183</v>
      </c>
      <c r="B47" s="223" t="s">
        <v>184</v>
      </c>
      <c r="C47" s="198"/>
      <c r="D47" s="184">
        <f t="shared" si="14"/>
        <v>0</v>
      </c>
      <c r="E47" s="198"/>
      <c r="F47" s="189"/>
      <c r="G47" s="189"/>
    </row>
    <row r="48" spans="1:7" s="12" customFormat="1" x14ac:dyDescent="0.2">
      <c r="A48" s="186" t="s">
        <v>185</v>
      </c>
      <c r="B48" s="223" t="s">
        <v>186</v>
      </c>
      <c r="C48" s="198"/>
      <c r="D48" s="184">
        <f t="shared" si="14"/>
        <v>0</v>
      </c>
      <c r="E48" s="198"/>
      <c r="F48" s="189"/>
      <c r="G48" s="189"/>
    </row>
    <row r="49" spans="1:7" s="12" customFormat="1" ht="16.5" thickBot="1" x14ac:dyDescent="0.25">
      <c r="A49" s="190" t="s">
        <v>187</v>
      </c>
      <c r="B49" s="224" t="s">
        <v>188</v>
      </c>
      <c r="C49" s="199"/>
      <c r="D49" s="184">
        <f t="shared" si="14"/>
        <v>0</v>
      </c>
      <c r="E49" s="199"/>
      <c r="F49" s="193"/>
      <c r="G49" s="193"/>
    </row>
    <row r="50" spans="1:7" s="12" customFormat="1" ht="16.5" thickBot="1" x14ac:dyDescent="0.25">
      <c r="A50" s="177" t="s">
        <v>189</v>
      </c>
      <c r="B50" s="221" t="s">
        <v>190</v>
      </c>
      <c r="C50" s="83">
        <f>SUM(C51:C53)</f>
        <v>349580</v>
      </c>
      <c r="D50" s="83">
        <f t="shared" ref="D50:G50" si="15">SUM(D51:D53)</f>
        <v>0</v>
      </c>
      <c r="E50" s="83">
        <f t="shared" si="15"/>
        <v>349580</v>
      </c>
      <c r="F50" s="82"/>
      <c r="G50" s="83">
        <f t="shared" si="15"/>
        <v>349580</v>
      </c>
    </row>
    <row r="51" spans="1:7" s="12" customFormat="1" x14ac:dyDescent="0.2">
      <c r="A51" s="181" t="s">
        <v>191</v>
      </c>
      <c r="B51" s="222" t="s">
        <v>192</v>
      </c>
      <c r="C51" s="183"/>
      <c r="D51" s="184">
        <f t="shared" ref="D51:D54" si="16">SUM(E51-C51)</f>
        <v>0</v>
      </c>
      <c r="E51" s="183"/>
      <c r="F51" s="195"/>
      <c r="G51" s="195"/>
    </row>
    <row r="52" spans="1:7" s="12" customFormat="1" ht="31.5" x14ac:dyDescent="0.2">
      <c r="A52" s="186" t="s">
        <v>193</v>
      </c>
      <c r="B52" s="223" t="s">
        <v>194</v>
      </c>
      <c r="C52" s="184">
        <v>313580</v>
      </c>
      <c r="D52" s="184">
        <f t="shared" si="16"/>
        <v>0</v>
      </c>
      <c r="E52" s="184">
        <v>313580</v>
      </c>
      <c r="F52" s="189"/>
      <c r="G52" s="184">
        <v>313580</v>
      </c>
    </row>
    <row r="53" spans="1:7" s="12" customFormat="1" x14ac:dyDescent="0.2">
      <c r="A53" s="186" t="s">
        <v>195</v>
      </c>
      <c r="B53" s="223" t="s">
        <v>196</v>
      </c>
      <c r="C53" s="184">
        <v>36000</v>
      </c>
      <c r="D53" s="184">
        <f t="shared" si="16"/>
        <v>0</v>
      </c>
      <c r="E53" s="184">
        <v>36000</v>
      </c>
      <c r="F53" s="189"/>
      <c r="G53" s="184">
        <v>36000</v>
      </c>
    </row>
    <row r="54" spans="1:7" s="12" customFormat="1" ht="16.5" thickBot="1" x14ac:dyDescent="0.25">
      <c r="A54" s="190" t="s">
        <v>197</v>
      </c>
      <c r="B54" s="224" t="s">
        <v>198</v>
      </c>
      <c r="C54" s="192"/>
      <c r="D54" s="184">
        <f t="shared" si="16"/>
        <v>0</v>
      </c>
      <c r="E54" s="192"/>
      <c r="F54" s="193"/>
      <c r="G54" s="193"/>
    </row>
    <row r="55" spans="1:7" s="12" customFormat="1" ht="16.5" thickBot="1" x14ac:dyDescent="0.25">
      <c r="A55" s="177" t="s">
        <v>26</v>
      </c>
      <c r="B55" s="225" t="s">
        <v>199</v>
      </c>
      <c r="C55" s="83">
        <f>C56+C57+C58</f>
        <v>0</v>
      </c>
      <c r="D55" s="83">
        <f t="shared" ref="D55:E55" si="17">D56+D57+D58</f>
        <v>0</v>
      </c>
      <c r="E55" s="83">
        <f t="shared" si="17"/>
        <v>0</v>
      </c>
      <c r="F55" s="82"/>
      <c r="G55" s="82"/>
    </row>
    <row r="56" spans="1:7" s="12" customFormat="1" x14ac:dyDescent="0.2">
      <c r="A56" s="181" t="s">
        <v>200</v>
      </c>
      <c r="B56" s="222" t="s">
        <v>201</v>
      </c>
      <c r="C56" s="198"/>
      <c r="D56" s="198"/>
      <c r="E56" s="198"/>
      <c r="F56" s="195"/>
      <c r="G56" s="195"/>
    </row>
    <row r="57" spans="1:7" s="12" customFormat="1" ht="31.5" x14ac:dyDescent="0.2">
      <c r="A57" s="186" t="s">
        <v>202</v>
      </c>
      <c r="B57" s="223" t="s">
        <v>203</v>
      </c>
      <c r="C57" s="198"/>
      <c r="D57" s="198"/>
      <c r="E57" s="198"/>
      <c r="F57" s="189"/>
      <c r="G57" s="189"/>
    </row>
    <row r="58" spans="1:7" s="12" customFormat="1" x14ac:dyDescent="0.2">
      <c r="A58" s="186" t="s">
        <v>204</v>
      </c>
      <c r="B58" s="223" t="s">
        <v>205</v>
      </c>
      <c r="C58" s="198"/>
      <c r="D58" s="198"/>
      <c r="E58" s="198"/>
      <c r="F58" s="189"/>
      <c r="G58" s="189"/>
    </row>
    <row r="59" spans="1:7" s="12" customFormat="1" ht="16.5" thickBot="1" x14ac:dyDescent="0.25">
      <c r="A59" s="190" t="s">
        <v>206</v>
      </c>
      <c r="B59" s="224" t="s">
        <v>207</v>
      </c>
      <c r="C59" s="198"/>
      <c r="D59" s="199"/>
      <c r="E59" s="198"/>
      <c r="F59" s="193"/>
      <c r="G59" s="193"/>
    </row>
    <row r="60" spans="1:7" s="12" customFormat="1" ht="16.5" thickBot="1" x14ac:dyDescent="0.3">
      <c r="A60" s="177" t="s">
        <v>28</v>
      </c>
      <c r="B60" s="221" t="s">
        <v>208</v>
      </c>
      <c r="C60" s="196">
        <f>SUM(C5,C12,C19,C26,C33,C44,C50,C55)</f>
        <v>113876766</v>
      </c>
      <c r="D60" s="78">
        <f>SUM(E60-C60)</f>
        <v>3989874</v>
      </c>
      <c r="E60" s="196">
        <f t="shared" ref="E60:G60" si="18">SUM(E5,E12,E19,E26,E33,E44,E50,E55)</f>
        <v>117866640</v>
      </c>
      <c r="F60" s="98">
        <f>G60-E60</f>
        <v>50135153</v>
      </c>
      <c r="G60" s="196">
        <f t="shared" si="18"/>
        <v>168001793</v>
      </c>
    </row>
    <row r="61" spans="1:7" s="12" customFormat="1" ht="16.5" thickBot="1" x14ac:dyDescent="0.25">
      <c r="A61" s="201" t="s">
        <v>31</v>
      </c>
      <c r="B61" s="225" t="s">
        <v>209</v>
      </c>
      <c r="C61" s="83"/>
      <c r="D61" s="83"/>
      <c r="E61" s="83"/>
      <c r="F61" s="82"/>
      <c r="G61" s="82"/>
    </row>
    <row r="62" spans="1:7" s="12" customFormat="1" x14ac:dyDescent="0.2">
      <c r="A62" s="181" t="s">
        <v>210</v>
      </c>
      <c r="B62" s="222" t="s">
        <v>211</v>
      </c>
      <c r="C62" s="198"/>
      <c r="D62" s="198"/>
      <c r="E62" s="198"/>
      <c r="F62" s="195"/>
      <c r="G62" s="195"/>
    </row>
    <row r="63" spans="1:7" s="12" customFormat="1" x14ac:dyDescent="0.2">
      <c r="A63" s="186" t="s">
        <v>212</v>
      </c>
      <c r="B63" s="223" t="s">
        <v>213</v>
      </c>
      <c r="C63" s="198"/>
      <c r="D63" s="198"/>
      <c r="E63" s="198"/>
      <c r="F63" s="189"/>
      <c r="G63" s="189"/>
    </row>
    <row r="64" spans="1:7" s="12" customFormat="1" ht="16.5" thickBot="1" x14ac:dyDescent="0.25">
      <c r="A64" s="190" t="s">
        <v>214</v>
      </c>
      <c r="B64" s="224" t="s">
        <v>327</v>
      </c>
      <c r="C64" s="198"/>
      <c r="D64" s="198"/>
      <c r="E64" s="199"/>
      <c r="F64" s="193"/>
      <c r="G64" s="193"/>
    </row>
    <row r="65" spans="1:7" s="12" customFormat="1" ht="16.5" thickBot="1" x14ac:dyDescent="0.25">
      <c r="A65" s="201" t="s">
        <v>34</v>
      </c>
      <c r="B65" s="225" t="s">
        <v>215</v>
      </c>
      <c r="C65" s="83"/>
      <c r="D65" s="83"/>
      <c r="E65" s="83"/>
      <c r="F65" s="82"/>
      <c r="G65" s="82"/>
    </row>
    <row r="66" spans="1:7" s="12" customFormat="1" x14ac:dyDescent="0.2">
      <c r="A66" s="181" t="s">
        <v>216</v>
      </c>
      <c r="B66" s="222" t="s">
        <v>217</v>
      </c>
      <c r="C66" s="198"/>
      <c r="D66" s="198"/>
      <c r="E66" s="200"/>
      <c r="F66" s="195"/>
      <c r="G66" s="195"/>
    </row>
    <row r="67" spans="1:7" s="12" customFormat="1" x14ac:dyDescent="0.2">
      <c r="A67" s="186" t="s">
        <v>218</v>
      </c>
      <c r="B67" s="223" t="s">
        <v>219</v>
      </c>
      <c r="C67" s="198"/>
      <c r="D67" s="198"/>
      <c r="E67" s="198"/>
      <c r="F67" s="189"/>
      <c r="G67" s="189"/>
    </row>
    <row r="68" spans="1:7" s="12" customFormat="1" x14ac:dyDescent="0.2">
      <c r="A68" s="186" t="s">
        <v>220</v>
      </c>
      <c r="B68" s="223" t="s">
        <v>221</v>
      </c>
      <c r="C68" s="198"/>
      <c r="D68" s="198"/>
      <c r="E68" s="198"/>
      <c r="F68" s="189"/>
      <c r="G68" s="189"/>
    </row>
    <row r="69" spans="1:7" s="12" customFormat="1" ht="16.5" thickBot="1" x14ac:dyDescent="0.25">
      <c r="A69" s="190" t="s">
        <v>222</v>
      </c>
      <c r="B69" s="224" t="s">
        <v>223</v>
      </c>
      <c r="C69" s="198"/>
      <c r="D69" s="199"/>
      <c r="E69" s="198"/>
      <c r="F69" s="193"/>
      <c r="G69" s="193"/>
    </row>
    <row r="70" spans="1:7" s="12" customFormat="1" ht="16.5" thickBot="1" x14ac:dyDescent="0.3">
      <c r="A70" s="201" t="s">
        <v>37</v>
      </c>
      <c r="B70" s="225" t="s">
        <v>224</v>
      </c>
      <c r="C70" s="83">
        <f>SUM(C71:C72)</f>
        <v>26289023</v>
      </c>
      <c r="D70" s="78">
        <f>SUM(E70-C70)</f>
        <v>12443206</v>
      </c>
      <c r="E70" s="83">
        <f t="shared" ref="E70:G70" si="19">SUM(E71:E72)</f>
        <v>38732229</v>
      </c>
      <c r="F70" s="98">
        <f>G70-E70</f>
        <v>3344962</v>
      </c>
      <c r="G70" s="83">
        <f t="shared" si="19"/>
        <v>42077191</v>
      </c>
    </row>
    <row r="71" spans="1:7" s="12" customFormat="1" x14ac:dyDescent="0.25">
      <c r="A71" s="181" t="s">
        <v>225</v>
      </c>
      <c r="B71" s="222" t="s">
        <v>226</v>
      </c>
      <c r="C71" s="198">
        <v>26289023</v>
      </c>
      <c r="D71" s="183">
        <f t="shared" ref="D71:D72" si="20">SUM(E71-C71)</f>
        <v>12443206</v>
      </c>
      <c r="E71" s="198">
        <v>38732229</v>
      </c>
      <c r="F71" s="210">
        <f>G71-E71</f>
        <v>3344962</v>
      </c>
      <c r="G71" s="202">
        <v>42077191</v>
      </c>
    </row>
    <row r="72" spans="1:7" s="12" customFormat="1" ht="16.5" thickBot="1" x14ac:dyDescent="0.25">
      <c r="A72" s="190" t="s">
        <v>227</v>
      </c>
      <c r="B72" s="224" t="s">
        <v>228</v>
      </c>
      <c r="C72" s="198"/>
      <c r="D72" s="184">
        <f t="shared" si="20"/>
        <v>0</v>
      </c>
      <c r="E72" s="199"/>
      <c r="F72" s="209"/>
      <c r="G72" s="193"/>
    </row>
    <row r="73" spans="1:7" s="12" customFormat="1" ht="16.5" thickBot="1" x14ac:dyDescent="0.25">
      <c r="A73" s="201" t="s">
        <v>39</v>
      </c>
      <c r="B73" s="225" t="s">
        <v>229</v>
      </c>
      <c r="C73" s="83">
        <f>SUM(C74:C75)</f>
        <v>0</v>
      </c>
      <c r="D73" s="83">
        <f>SUM(D74:D75)</f>
        <v>0</v>
      </c>
      <c r="E73" s="83">
        <f>SUM(E74:E75)</f>
        <v>683446</v>
      </c>
      <c r="F73" s="82"/>
      <c r="G73" s="83">
        <f>SUM(G74:G75)</f>
        <v>683446</v>
      </c>
    </row>
    <row r="74" spans="1:7" s="12" customFormat="1" x14ac:dyDescent="0.2">
      <c r="A74" s="181" t="s">
        <v>230</v>
      </c>
      <c r="B74" s="222" t="s">
        <v>231</v>
      </c>
      <c r="C74" s="198"/>
      <c r="D74" s="198"/>
      <c r="E74" s="200">
        <v>683446</v>
      </c>
      <c r="F74" s="195"/>
      <c r="G74" s="200">
        <v>683446</v>
      </c>
    </row>
    <row r="75" spans="1:7" s="12" customFormat="1" x14ac:dyDescent="0.2">
      <c r="A75" s="186" t="s">
        <v>232</v>
      </c>
      <c r="B75" s="223" t="s">
        <v>233</v>
      </c>
      <c r="C75" s="198"/>
      <c r="D75" s="198"/>
      <c r="E75" s="198"/>
      <c r="F75" s="189"/>
      <c r="G75" s="189"/>
    </row>
    <row r="76" spans="1:7" s="12" customFormat="1" ht="16.5" thickBot="1" x14ac:dyDescent="0.25">
      <c r="A76" s="215" t="s">
        <v>234</v>
      </c>
      <c r="B76" s="239" t="s">
        <v>235</v>
      </c>
      <c r="C76" s="240"/>
      <c r="D76" s="240"/>
      <c r="E76" s="240"/>
      <c r="F76" s="241"/>
      <c r="G76" s="241"/>
    </row>
    <row r="77" spans="1:7" s="12" customFormat="1" ht="16.5" thickBot="1" x14ac:dyDescent="0.25">
      <c r="A77" s="201" t="s">
        <v>42</v>
      </c>
      <c r="B77" s="225" t="s">
        <v>236</v>
      </c>
      <c r="C77" s="83">
        <f>SUM(C78:C79)</f>
        <v>0</v>
      </c>
      <c r="D77" s="83"/>
      <c r="E77" s="83"/>
      <c r="F77" s="82"/>
      <c r="G77" s="82"/>
    </row>
    <row r="78" spans="1:7" s="12" customFormat="1" x14ac:dyDescent="0.2">
      <c r="A78" s="203" t="s">
        <v>237</v>
      </c>
      <c r="B78" s="222" t="s">
        <v>238</v>
      </c>
      <c r="C78" s="198"/>
      <c r="D78" s="198"/>
      <c r="E78" s="198"/>
      <c r="F78" s="195"/>
      <c r="G78" s="195"/>
    </row>
    <row r="79" spans="1:7" s="12" customFormat="1" x14ac:dyDescent="0.2">
      <c r="A79" s="204" t="s">
        <v>239</v>
      </c>
      <c r="B79" s="223" t="s">
        <v>240</v>
      </c>
      <c r="C79" s="198"/>
      <c r="D79" s="198"/>
      <c r="E79" s="198"/>
      <c r="F79" s="189"/>
      <c r="G79" s="189"/>
    </row>
    <row r="80" spans="1:7" s="12" customFormat="1" x14ac:dyDescent="0.2">
      <c r="A80" s="204" t="s">
        <v>241</v>
      </c>
      <c r="B80" s="223" t="s">
        <v>242</v>
      </c>
      <c r="C80" s="198"/>
      <c r="D80" s="198"/>
      <c r="E80" s="198"/>
      <c r="F80" s="189"/>
      <c r="G80" s="189"/>
    </row>
    <row r="81" spans="1:9" s="12" customFormat="1" ht="16.5" thickBot="1" x14ac:dyDescent="0.25">
      <c r="A81" s="205" t="s">
        <v>243</v>
      </c>
      <c r="B81" s="224" t="s">
        <v>244</v>
      </c>
      <c r="C81" s="198"/>
      <c r="D81" s="198"/>
      <c r="E81" s="198"/>
      <c r="F81" s="193"/>
      <c r="G81" s="193"/>
    </row>
    <row r="82" spans="1:9" s="12" customFormat="1" ht="16.5" thickBot="1" x14ac:dyDescent="0.25">
      <c r="A82" s="201" t="s">
        <v>45</v>
      </c>
      <c r="B82" s="225" t="s">
        <v>245</v>
      </c>
      <c r="C82" s="206"/>
      <c r="D82" s="206"/>
      <c r="E82" s="206"/>
      <c r="F82" s="82"/>
      <c r="G82" s="82"/>
    </row>
    <row r="83" spans="1:9" s="12" customFormat="1" ht="16.5" thickBot="1" x14ac:dyDescent="0.3">
      <c r="A83" s="201" t="s">
        <v>48</v>
      </c>
      <c r="B83" s="225" t="s">
        <v>246</v>
      </c>
      <c r="C83" s="196">
        <f>SUM(C61,C65,C70,C73,C77,C82)</f>
        <v>26289023</v>
      </c>
      <c r="D83" s="78">
        <f>SUM(E83-C83)</f>
        <v>13126652</v>
      </c>
      <c r="E83" s="196">
        <f>SUM(E61,E65,E70,E73,E77,E82)</f>
        <v>39415675</v>
      </c>
      <c r="F83" s="98">
        <f>G83-E83</f>
        <v>3344962</v>
      </c>
      <c r="G83" s="196">
        <f>SUM(G61,G65,G70,G73,G77,G82)</f>
        <v>42760637</v>
      </c>
    </row>
    <row r="84" spans="1:9" s="12" customFormat="1" ht="33" customHeight="1" thickBot="1" x14ac:dyDescent="0.3">
      <c r="A84" s="207" t="s">
        <v>51</v>
      </c>
      <c r="B84" s="226" t="s">
        <v>247</v>
      </c>
      <c r="C84" s="196">
        <f>SUM(C60,C83)</f>
        <v>140165789</v>
      </c>
      <c r="D84" s="78">
        <f>SUM(E84-C84)</f>
        <v>17116526</v>
      </c>
      <c r="E84" s="196">
        <f t="shared" ref="E84:G84" si="21">SUM(E60,E83)</f>
        <v>157282315</v>
      </c>
      <c r="F84" s="98">
        <f>G84-E84</f>
        <v>53480115</v>
      </c>
      <c r="G84" s="196">
        <f t="shared" si="21"/>
        <v>210762430</v>
      </c>
    </row>
    <row r="85" spans="1:9" s="12" customFormat="1" x14ac:dyDescent="0.2">
      <c r="A85" s="35"/>
      <c r="B85" s="227"/>
      <c r="C85" s="37"/>
    </row>
    <row r="86" spans="1:9" ht="16.5" customHeight="1" x14ac:dyDescent="0.25">
      <c r="A86" s="279" t="s">
        <v>248</v>
      </c>
      <c r="B86" s="279"/>
      <c r="C86" s="279"/>
      <c r="I86" s="11" t="s">
        <v>249</v>
      </c>
    </row>
    <row r="87" spans="1:9" ht="16.5" customHeight="1" thickBot="1" x14ac:dyDescent="0.3">
      <c r="A87" s="280"/>
      <c r="B87" s="280"/>
      <c r="G87" s="220" t="s">
        <v>1</v>
      </c>
    </row>
    <row r="88" spans="1:9" ht="32.25" thickBot="1" x14ac:dyDescent="0.3">
      <c r="A88" s="177" t="s">
        <v>2</v>
      </c>
      <c r="B88" s="13" t="s">
        <v>250</v>
      </c>
      <c r="C88" s="13" t="s">
        <v>334</v>
      </c>
      <c r="D88" s="13" t="s">
        <v>335</v>
      </c>
      <c r="E88" s="13" t="s">
        <v>338</v>
      </c>
      <c r="F88" s="178" t="s">
        <v>340</v>
      </c>
      <c r="G88" s="178" t="s">
        <v>343</v>
      </c>
    </row>
    <row r="89" spans="1:9" s="14" customFormat="1" ht="16.5" thickBot="1" x14ac:dyDescent="0.25">
      <c r="A89" s="177">
        <v>1</v>
      </c>
      <c r="B89" s="13">
        <v>2</v>
      </c>
      <c r="C89" s="13">
        <v>3</v>
      </c>
      <c r="D89" s="13">
        <v>4</v>
      </c>
      <c r="E89" s="13">
        <v>5</v>
      </c>
      <c r="F89" s="84">
        <v>6</v>
      </c>
      <c r="G89" s="84">
        <v>7</v>
      </c>
    </row>
    <row r="90" spans="1:9" ht="16.5" thickBot="1" x14ac:dyDescent="0.3">
      <c r="A90" s="179" t="s">
        <v>9</v>
      </c>
      <c r="B90" s="211" t="s">
        <v>251</v>
      </c>
      <c r="C90" s="15">
        <f>SUM(C91:C95)</f>
        <v>117388081</v>
      </c>
      <c r="D90" s="20">
        <f t="shared" ref="D90:G90" si="22">SUM(D91:D95)</f>
        <v>4433194</v>
      </c>
      <c r="E90" s="15">
        <f t="shared" si="22"/>
        <v>121821275</v>
      </c>
      <c r="F90" s="98">
        <f t="shared" ref="F90:F95" si="23">G90-E90</f>
        <v>10089831</v>
      </c>
      <c r="G90" s="20">
        <f t="shared" si="22"/>
        <v>131911106</v>
      </c>
    </row>
    <row r="91" spans="1:9" x14ac:dyDescent="0.25">
      <c r="A91" s="212" t="s">
        <v>106</v>
      </c>
      <c r="B91" s="228" t="s">
        <v>252</v>
      </c>
      <c r="C91" s="16">
        <v>9469330</v>
      </c>
      <c r="D91" s="74">
        <f>SUM(E91-C91)</f>
        <v>4076500</v>
      </c>
      <c r="E91" s="16">
        <v>13545830</v>
      </c>
      <c r="F91" s="102">
        <f t="shared" si="23"/>
        <v>452000</v>
      </c>
      <c r="G91" s="102">
        <v>13997830</v>
      </c>
    </row>
    <row r="92" spans="1:9" x14ac:dyDescent="0.25">
      <c r="A92" s="186" t="s">
        <v>108</v>
      </c>
      <c r="B92" s="229" t="s">
        <v>14</v>
      </c>
      <c r="C92" s="17">
        <v>1649303</v>
      </c>
      <c r="D92" s="17">
        <f t="shared" ref="D92:D144" si="24">SUM(E92-C92)</f>
        <v>356694</v>
      </c>
      <c r="E92" s="17">
        <v>2005997</v>
      </c>
      <c r="F92" s="102">
        <f t="shared" si="23"/>
        <v>62164</v>
      </c>
      <c r="G92" s="213">
        <v>2068161</v>
      </c>
    </row>
    <row r="93" spans="1:9" x14ac:dyDescent="0.25">
      <c r="A93" s="186" t="s">
        <v>110</v>
      </c>
      <c r="B93" s="229" t="s">
        <v>253</v>
      </c>
      <c r="C93" s="18">
        <v>21519654</v>
      </c>
      <c r="D93" s="17">
        <f t="shared" si="24"/>
        <v>0</v>
      </c>
      <c r="E93" s="18">
        <v>21519654</v>
      </c>
      <c r="F93" s="102">
        <f t="shared" si="23"/>
        <v>3291080</v>
      </c>
      <c r="G93" s="213">
        <v>24810734</v>
      </c>
    </row>
    <row r="94" spans="1:9" x14ac:dyDescent="0.25">
      <c r="A94" s="186" t="s">
        <v>112</v>
      </c>
      <c r="B94" s="229" t="s">
        <v>18</v>
      </c>
      <c r="C94" s="18">
        <v>3542000</v>
      </c>
      <c r="D94" s="17">
        <f t="shared" si="24"/>
        <v>0</v>
      </c>
      <c r="E94" s="18">
        <v>3542000</v>
      </c>
      <c r="F94" s="102">
        <f t="shared" si="23"/>
        <v>0</v>
      </c>
      <c r="G94" s="17">
        <v>3542000</v>
      </c>
    </row>
    <row r="95" spans="1:9" x14ac:dyDescent="0.25">
      <c r="A95" s="186" t="s">
        <v>254</v>
      </c>
      <c r="B95" s="230" t="s">
        <v>20</v>
      </c>
      <c r="C95" s="18">
        <v>81207794</v>
      </c>
      <c r="D95" s="17">
        <f t="shared" si="24"/>
        <v>0</v>
      </c>
      <c r="E95" s="18">
        <v>81207794</v>
      </c>
      <c r="F95" s="102">
        <f t="shared" si="23"/>
        <v>6284587</v>
      </c>
      <c r="G95" s="213">
        <v>87492381</v>
      </c>
    </row>
    <row r="96" spans="1:9" x14ac:dyDescent="0.25">
      <c r="A96" s="186" t="s">
        <v>116</v>
      </c>
      <c r="B96" s="229" t="s">
        <v>255</v>
      </c>
      <c r="C96" s="18">
        <v>550000</v>
      </c>
      <c r="D96" s="17">
        <f t="shared" si="24"/>
        <v>0</v>
      </c>
      <c r="E96" s="18">
        <v>550000</v>
      </c>
      <c r="F96" s="100"/>
      <c r="G96" s="17">
        <v>550000</v>
      </c>
    </row>
    <row r="97" spans="1:7" x14ac:dyDescent="0.25">
      <c r="A97" s="186" t="s">
        <v>256</v>
      </c>
      <c r="B97" s="231" t="s">
        <v>257</v>
      </c>
      <c r="C97" s="18"/>
      <c r="D97" s="17">
        <f t="shared" si="24"/>
        <v>0</v>
      </c>
      <c r="E97" s="18"/>
      <c r="F97" s="100"/>
      <c r="G97" s="100"/>
    </row>
    <row r="98" spans="1:7" x14ac:dyDescent="0.25">
      <c r="A98" s="186" t="s">
        <v>258</v>
      </c>
      <c r="B98" s="229" t="s">
        <v>259</v>
      </c>
      <c r="C98" s="18"/>
      <c r="D98" s="17">
        <f t="shared" si="24"/>
        <v>0</v>
      </c>
      <c r="E98" s="18"/>
      <c r="F98" s="100"/>
      <c r="G98" s="100"/>
    </row>
    <row r="99" spans="1:7" x14ac:dyDescent="0.25">
      <c r="A99" s="186" t="s">
        <v>260</v>
      </c>
      <c r="B99" s="229" t="s">
        <v>261</v>
      </c>
      <c r="C99" s="18"/>
      <c r="D99" s="17">
        <f t="shared" si="24"/>
        <v>0</v>
      </c>
      <c r="E99" s="18"/>
      <c r="F99" s="100"/>
      <c r="G99" s="100"/>
    </row>
    <row r="100" spans="1:7" x14ac:dyDescent="0.25">
      <c r="A100" s="186" t="s">
        <v>262</v>
      </c>
      <c r="B100" s="231" t="s">
        <v>263</v>
      </c>
      <c r="C100" s="18">
        <v>79837794</v>
      </c>
      <c r="D100" s="17">
        <f t="shared" si="24"/>
        <v>0</v>
      </c>
      <c r="E100" s="18">
        <v>79837794</v>
      </c>
      <c r="F100" s="102">
        <f>G100-E100</f>
        <v>6284587</v>
      </c>
      <c r="G100" s="213">
        <v>86122381</v>
      </c>
    </row>
    <row r="101" spans="1:7" x14ac:dyDescent="0.25">
      <c r="A101" s="186" t="s">
        <v>264</v>
      </c>
      <c r="B101" s="231" t="s">
        <v>265</v>
      </c>
      <c r="C101" s="18"/>
      <c r="D101" s="17">
        <f t="shared" si="24"/>
        <v>0</v>
      </c>
      <c r="E101" s="18"/>
      <c r="F101" s="100"/>
      <c r="G101" s="100"/>
    </row>
    <row r="102" spans="1:7" x14ac:dyDescent="0.25">
      <c r="A102" s="186" t="s">
        <v>266</v>
      </c>
      <c r="B102" s="229" t="s">
        <v>267</v>
      </c>
      <c r="C102" s="18"/>
      <c r="D102" s="17">
        <f t="shared" si="24"/>
        <v>0</v>
      </c>
      <c r="E102" s="18"/>
      <c r="F102" s="100"/>
      <c r="G102" s="100"/>
    </row>
    <row r="103" spans="1:7" x14ac:dyDescent="0.25">
      <c r="A103" s="214" t="s">
        <v>268</v>
      </c>
      <c r="B103" s="232" t="s">
        <v>269</v>
      </c>
      <c r="C103" s="18"/>
      <c r="D103" s="17">
        <f t="shared" si="24"/>
        <v>0</v>
      </c>
      <c r="E103" s="18"/>
      <c r="F103" s="100"/>
      <c r="G103" s="100"/>
    </row>
    <row r="104" spans="1:7" x14ac:dyDescent="0.25">
      <c r="A104" s="186" t="s">
        <v>270</v>
      </c>
      <c r="B104" s="232" t="s">
        <v>271</v>
      </c>
      <c r="C104" s="18"/>
      <c r="D104" s="17">
        <f t="shared" si="24"/>
        <v>0</v>
      </c>
      <c r="E104" s="18"/>
      <c r="F104" s="100"/>
      <c r="G104" s="100"/>
    </row>
    <row r="105" spans="1:7" ht="16.5" thickBot="1" x14ac:dyDescent="0.3">
      <c r="A105" s="215" t="s">
        <v>272</v>
      </c>
      <c r="B105" s="233" t="s">
        <v>273</v>
      </c>
      <c r="C105" s="19">
        <v>820000</v>
      </c>
      <c r="D105" s="18">
        <f t="shared" si="24"/>
        <v>0</v>
      </c>
      <c r="E105" s="19">
        <v>820000</v>
      </c>
      <c r="F105" s="103"/>
      <c r="G105" s="19">
        <v>820000</v>
      </c>
    </row>
    <row r="106" spans="1:7" ht="16.5" thickBot="1" x14ac:dyDescent="0.3">
      <c r="A106" s="177" t="s">
        <v>12</v>
      </c>
      <c r="B106" s="216" t="s">
        <v>274</v>
      </c>
      <c r="C106" s="20">
        <f>SUM(C107,C109,C111)</f>
        <v>10135433</v>
      </c>
      <c r="D106" s="77">
        <f t="shared" si="24"/>
        <v>12443206</v>
      </c>
      <c r="E106" s="20">
        <f t="shared" ref="E106:G106" si="25">SUM(E107,E109,E111)</f>
        <v>22578639</v>
      </c>
      <c r="F106" s="98">
        <f>G106-E106</f>
        <v>41060322</v>
      </c>
      <c r="G106" s="20">
        <f t="shared" si="25"/>
        <v>63638961</v>
      </c>
    </row>
    <row r="107" spans="1:7" x14ac:dyDescent="0.25">
      <c r="A107" s="181" t="s">
        <v>119</v>
      </c>
      <c r="B107" s="229" t="s">
        <v>68</v>
      </c>
      <c r="C107" s="21">
        <v>5561200</v>
      </c>
      <c r="D107" s="16">
        <f t="shared" si="24"/>
        <v>12443206</v>
      </c>
      <c r="E107" s="21">
        <v>18004406</v>
      </c>
      <c r="F107" s="217">
        <f>G107-E107</f>
        <v>0</v>
      </c>
      <c r="G107" s="16">
        <v>18004406</v>
      </c>
    </row>
    <row r="108" spans="1:7" x14ac:dyDescent="0.25">
      <c r="A108" s="181" t="s">
        <v>121</v>
      </c>
      <c r="B108" s="232" t="s">
        <v>275</v>
      </c>
      <c r="C108" s="21"/>
      <c r="D108" s="21">
        <f t="shared" si="24"/>
        <v>0</v>
      </c>
      <c r="E108" s="21"/>
      <c r="F108" s="100"/>
      <c r="G108" s="100"/>
    </row>
    <row r="109" spans="1:7" x14ac:dyDescent="0.25">
      <c r="A109" s="181" t="s">
        <v>123</v>
      </c>
      <c r="B109" s="232" t="s">
        <v>72</v>
      </c>
      <c r="C109" s="17">
        <v>4574233</v>
      </c>
      <c r="D109" s="17">
        <f t="shared" si="24"/>
        <v>0</v>
      </c>
      <c r="E109" s="17">
        <v>4574233</v>
      </c>
      <c r="F109" s="217">
        <f>G109-E109</f>
        <v>41060322</v>
      </c>
      <c r="G109" s="213">
        <v>45634555</v>
      </c>
    </row>
    <row r="110" spans="1:7" x14ac:dyDescent="0.25">
      <c r="A110" s="181" t="s">
        <v>125</v>
      </c>
      <c r="B110" s="232" t="s">
        <v>276</v>
      </c>
      <c r="C110" s="17"/>
      <c r="D110" s="17">
        <f t="shared" si="24"/>
        <v>0</v>
      </c>
      <c r="E110" s="17"/>
      <c r="F110" s="100"/>
      <c r="G110" s="100"/>
    </row>
    <row r="111" spans="1:7" x14ac:dyDescent="0.25">
      <c r="A111" s="181" t="s">
        <v>127</v>
      </c>
      <c r="B111" s="224" t="s">
        <v>76</v>
      </c>
      <c r="C111" s="17"/>
      <c r="D111" s="17">
        <f t="shared" si="24"/>
        <v>0</v>
      </c>
      <c r="E111" s="17"/>
      <c r="F111" s="100"/>
      <c r="G111" s="100"/>
    </row>
    <row r="112" spans="1:7" x14ac:dyDescent="0.25">
      <c r="A112" s="181" t="s">
        <v>129</v>
      </c>
      <c r="B112" s="223" t="s">
        <v>277</v>
      </c>
      <c r="C112" s="17"/>
      <c r="D112" s="17">
        <f t="shared" si="24"/>
        <v>0</v>
      </c>
      <c r="E112" s="17"/>
      <c r="F112" s="100"/>
      <c r="G112" s="100"/>
    </row>
    <row r="113" spans="1:7" x14ac:dyDescent="0.25">
      <c r="A113" s="181" t="s">
        <v>278</v>
      </c>
      <c r="B113" s="234" t="s">
        <v>279</v>
      </c>
      <c r="C113" s="17"/>
      <c r="D113" s="17">
        <f t="shared" si="24"/>
        <v>0</v>
      </c>
      <c r="E113" s="17"/>
      <c r="F113" s="100"/>
      <c r="G113" s="100"/>
    </row>
    <row r="114" spans="1:7" x14ac:dyDescent="0.25">
      <c r="A114" s="181" t="s">
        <v>280</v>
      </c>
      <c r="B114" s="229" t="s">
        <v>261</v>
      </c>
      <c r="C114" s="17"/>
      <c r="D114" s="17">
        <f t="shared" si="24"/>
        <v>0</v>
      </c>
      <c r="E114" s="17"/>
      <c r="F114" s="100"/>
      <c r="G114" s="100"/>
    </row>
    <row r="115" spans="1:7" x14ac:dyDescent="0.25">
      <c r="A115" s="181" t="s">
        <v>281</v>
      </c>
      <c r="B115" s="229" t="s">
        <v>282</v>
      </c>
      <c r="C115" s="17"/>
      <c r="D115" s="17">
        <f t="shared" si="24"/>
        <v>0</v>
      </c>
      <c r="E115" s="17"/>
      <c r="F115" s="100"/>
      <c r="G115" s="100"/>
    </row>
    <row r="116" spans="1:7" x14ac:dyDescent="0.25">
      <c r="A116" s="181" t="s">
        <v>283</v>
      </c>
      <c r="B116" s="229" t="s">
        <v>284</v>
      </c>
      <c r="C116" s="17"/>
      <c r="D116" s="17">
        <f t="shared" si="24"/>
        <v>0</v>
      </c>
      <c r="E116" s="17"/>
      <c r="F116" s="100"/>
      <c r="G116" s="100"/>
    </row>
    <row r="117" spans="1:7" x14ac:dyDescent="0.25">
      <c r="A117" s="181" t="s">
        <v>285</v>
      </c>
      <c r="B117" s="229" t="s">
        <v>267</v>
      </c>
      <c r="C117" s="17"/>
      <c r="D117" s="17">
        <f t="shared" si="24"/>
        <v>0</v>
      </c>
      <c r="E117" s="17"/>
      <c r="F117" s="100"/>
      <c r="G117" s="100"/>
    </row>
    <row r="118" spans="1:7" x14ac:dyDescent="0.25">
      <c r="A118" s="181" t="s">
        <v>286</v>
      </c>
      <c r="B118" s="229" t="s">
        <v>287</v>
      </c>
      <c r="C118" s="17"/>
      <c r="D118" s="17">
        <f t="shared" si="24"/>
        <v>0</v>
      </c>
      <c r="E118" s="17"/>
      <c r="F118" s="100"/>
      <c r="G118" s="100"/>
    </row>
    <row r="119" spans="1:7" ht="16.5" thickBot="1" x14ac:dyDescent="0.3">
      <c r="A119" s="214" t="s">
        <v>288</v>
      </c>
      <c r="B119" s="229" t="s">
        <v>289</v>
      </c>
      <c r="C119" s="18"/>
      <c r="D119" s="19">
        <f t="shared" si="24"/>
        <v>0</v>
      </c>
      <c r="E119" s="18"/>
      <c r="F119" s="103"/>
      <c r="G119" s="103"/>
    </row>
    <row r="120" spans="1:7" ht="16.5" thickBot="1" x14ac:dyDescent="0.3">
      <c r="A120" s="177" t="s">
        <v>6</v>
      </c>
      <c r="B120" s="235" t="s">
        <v>290</v>
      </c>
      <c r="C120" s="20">
        <f>SUM(C121:C122)</f>
        <v>8700000</v>
      </c>
      <c r="D120" s="76">
        <f t="shared" si="24"/>
        <v>-458145</v>
      </c>
      <c r="E120" s="20">
        <f t="shared" ref="E120:G120" si="26">SUM(E121:E122)</f>
        <v>8241855</v>
      </c>
      <c r="F120" s="97">
        <f>G120-E120</f>
        <v>2329962</v>
      </c>
      <c r="G120" s="20">
        <f t="shared" si="26"/>
        <v>10571817</v>
      </c>
    </row>
    <row r="121" spans="1:7" x14ac:dyDescent="0.25">
      <c r="A121" s="181" t="s">
        <v>132</v>
      </c>
      <c r="B121" s="234" t="s">
        <v>291</v>
      </c>
      <c r="C121" s="21">
        <v>8700000</v>
      </c>
      <c r="D121" s="16">
        <f t="shared" si="24"/>
        <v>-458145</v>
      </c>
      <c r="E121" s="21">
        <v>8241855</v>
      </c>
      <c r="F121" s="102">
        <f>G121-E121</f>
        <v>2329962</v>
      </c>
      <c r="G121" s="102">
        <v>10571817</v>
      </c>
    </row>
    <row r="122" spans="1:7" ht="16.5" thickBot="1" x14ac:dyDescent="0.3">
      <c r="A122" s="190" t="s">
        <v>134</v>
      </c>
      <c r="B122" s="232" t="s">
        <v>292</v>
      </c>
      <c r="C122" s="18"/>
      <c r="D122" s="21">
        <f t="shared" si="24"/>
        <v>0</v>
      </c>
      <c r="E122" s="18"/>
      <c r="F122" s="103"/>
      <c r="G122" s="103"/>
    </row>
    <row r="123" spans="1:7" ht="16.5" thickBot="1" x14ac:dyDescent="0.3">
      <c r="A123" s="177" t="s">
        <v>7</v>
      </c>
      <c r="B123" s="235" t="s">
        <v>293</v>
      </c>
      <c r="C123" s="20">
        <f>SUM(C90,C106,C120)</f>
        <v>136223514</v>
      </c>
      <c r="D123" s="76">
        <f t="shared" si="24"/>
        <v>16418255</v>
      </c>
      <c r="E123" s="20">
        <f t="shared" ref="E123:G123" si="27">SUM(E90,E106,E120)</f>
        <v>152641769</v>
      </c>
      <c r="F123" s="98">
        <f>G123-E123</f>
        <v>53480115</v>
      </c>
      <c r="G123" s="20">
        <f t="shared" si="27"/>
        <v>206121884</v>
      </c>
    </row>
    <row r="124" spans="1:7" ht="16.5" thickBot="1" x14ac:dyDescent="0.3">
      <c r="A124" s="177" t="s">
        <v>8</v>
      </c>
      <c r="B124" s="235" t="s">
        <v>294</v>
      </c>
      <c r="C124" s="20"/>
      <c r="D124" s="75">
        <f t="shared" si="24"/>
        <v>0</v>
      </c>
      <c r="E124" s="20"/>
      <c r="F124" s="81"/>
      <c r="G124" s="81"/>
    </row>
    <row r="125" spans="1:7" x14ac:dyDescent="0.25">
      <c r="A125" s="181" t="s">
        <v>159</v>
      </c>
      <c r="B125" s="234" t="s">
        <v>295</v>
      </c>
      <c r="C125" s="17"/>
      <c r="D125" s="21">
        <f t="shared" si="24"/>
        <v>0</v>
      </c>
      <c r="E125" s="17"/>
      <c r="F125" s="218"/>
      <c r="G125" s="218"/>
    </row>
    <row r="126" spans="1:7" x14ac:dyDescent="0.25">
      <c r="A126" s="181" t="s">
        <v>161</v>
      </c>
      <c r="B126" s="234" t="s">
        <v>296</v>
      </c>
      <c r="C126" s="17"/>
      <c r="D126" s="17">
        <f t="shared" si="24"/>
        <v>0</v>
      </c>
      <c r="E126" s="17"/>
      <c r="F126" s="100"/>
      <c r="G126" s="100"/>
    </row>
    <row r="127" spans="1:7" ht="16.5" thickBot="1" x14ac:dyDescent="0.3">
      <c r="A127" s="214" t="s">
        <v>163</v>
      </c>
      <c r="B127" s="230" t="s">
        <v>297</v>
      </c>
      <c r="C127" s="17"/>
      <c r="D127" s="18">
        <f t="shared" si="24"/>
        <v>0</v>
      </c>
      <c r="E127" s="17"/>
      <c r="F127" s="103"/>
      <c r="G127" s="103"/>
    </row>
    <row r="128" spans="1:7" ht="16.5" thickBot="1" x14ac:dyDescent="0.3">
      <c r="A128" s="177" t="s">
        <v>21</v>
      </c>
      <c r="B128" s="235" t="s">
        <v>298</v>
      </c>
      <c r="C128" s="20"/>
      <c r="D128" s="75">
        <f t="shared" si="24"/>
        <v>0</v>
      </c>
      <c r="E128" s="20"/>
      <c r="F128" s="81"/>
      <c r="G128" s="81"/>
    </row>
    <row r="129" spans="1:9" x14ac:dyDescent="0.25">
      <c r="A129" s="181" t="s">
        <v>179</v>
      </c>
      <c r="B129" s="234" t="s">
        <v>299</v>
      </c>
      <c r="C129" s="17"/>
      <c r="D129" s="21">
        <f t="shared" si="24"/>
        <v>0</v>
      </c>
      <c r="E129" s="17"/>
      <c r="F129" s="218"/>
      <c r="G129" s="218"/>
    </row>
    <row r="130" spans="1:9" x14ac:dyDescent="0.25">
      <c r="A130" s="181" t="s">
        <v>181</v>
      </c>
      <c r="B130" s="234" t="s">
        <v>300</v>
      </c>
      <c r="C130" s="17"/>
      <c r="D130" s="17">
        <f t="shared" si="24"/>
        <v>0</v>
      </c>
      <c r="E130" s="17"/>
      <c r="F130" s="100"/>
      <c r="G130" s="100"/>
    </row>
    <row r="131" spans="1:9" x14ac:dyDescent="0.25">
      <c r="A131" s="181" t="s">
        <v>183</v>
      </c>
      <c r="B131" s="234" t="s">
        <v>301</v>
      </c>
      <c r="C131" s="17"/>
      <c r="D131" s="17">
        <f t="shared" si="24"/>
        <v>0</v>
      </c>
      <c r="E131" s="17"/>
      <c r="F131" s="100"/>
      <c r="G131" s="100"/>
    </row>
    <row r="132" spans="1:9" ht="16.5" thickBot="1" x14ac:dyDescent="0.3">
      <c r="A132" s="214" t="s">
        <v>185</v>
      </c>
      <c r="B132" s="230" t="s">
        <v>302</v>
      </c>
      <c r="C132" s="17"/>
      <c r="D132" s="18">
        <f t="shared" si="24"/>
        <v>0</v>
      </c>
      <c r="E132" s="17"/>
      <c r="F132" s="103"/>
      <c r="G132" s="103"/>
    </row>
    <row r="133" spans="1:9" ht="16.5" thickBot="1" x14ac:dyDescent="0.3">
      <c r="A133" s="177" t="s">
        <v>24</v>
      </c>
      <c r="B133" s="235" t="s">
        <v>303</v>
      </c>
      <c r="C133" s="22">
        <f>C134+C135+C136+C137</f>
        <v>3942275</v>
      </c>
      <c r="D133" s="77">
        <f t="shared" si="24"/>
        <v>698271</v>
      </c>
      <c r="E133" s="22">
        <f t="shared" ref="E133:G133" si="28">E134+E135+E136+E137</f>
        <v>4640546</v>
      </c>
      <c r="F133" s="81"/>
      <c r="G133" s="22">
        <f t="shared" si="28"/>
        <v>4640546</v>
      </c>
    </row>
    <row r="134" spans="1:9" x14ac:dyDescent="0.25">
      <c r="A134" s="181" t="s">
        <v>191</v>
      </c>
      <c r="B134" s="234" t="s">
        <v>304</v>
      </c>
      <c r="C134" s="17"/>
      <c r="D134" s="16">
        <f t="shared" si="24"/>
        <v>0</v>
      </c>
      <c r="E134" s="17"/>
      <c r="F134" s="218"/>
      <c r="G134" s="99"/>
    </row>
    <row r="135" spans="1:9" x14ac:dyDescent="0.25">
      <c r="A135" s="181" t="s">
        <v>193</v>
      </c>
      <c r="B135" s="234" t="s">
        <v>305</v>
      </c>
      <c r="C135" s="17">
        <v>3942275</v>
      </c>
      <c r="D135" s="17">
        <f t="shared" si="24"/>
        <v>698271</v>
      </c>
      <c r="E135" s="17">
        <v>4640546</v>
      </c>
      <c r="F135" s="100"/>
      <c r="G135" s="17">
        <v>4640546</v>
      </c>
    </row>
    <row r="136" spans="1:9" x14ac:dyDescent="0.25">
      <c r="A136" s="181" t="s">
        <v>195</v>
      </c>
      <c r="B136" s="234" t="s">
        <v>306</v>
      </c>
      <c r="C136" s="17"/>
      <c r="D136" s="17">
        <f t="shared" si="24"/>
        <v>0</v>
      </c>
      <c r="E136" s="17"/>
      <c r="F136" s="100"/>
      <c r="G136" s="100"/>
    </row>
    <row r="137" spans="1:9" ht="16.5" thickBot="1" x14ac:dyDescent="0.3">
      <c r="A137" s="214" t="s">
        <v>197</v>
      </c>
      <c r="B137" s="230" t="s">
        <v>307</v>
      </c>
      <c r="C137" s="17"/>
      <c r="D137" s="18">
        <f t="shared" si="24"/>
        <v>0</v>
      </c>
      <c r="E137" s="17"/>
      <c r="F137" s="103"/>
      <c r="G137" s="101"/>
    </row>
    <row r="138" spans="1:9" ht="16.5" thickBot="1" x14ac:dyDescent="0.3">
      <c r="A138" s="177" t="s">
        <v>26</v>
      </c>
      <c r="B138" s="235" t="s">
        <v>308</v>
      </c>
      <c r="C138" s="23"/>
      <c r="D138" s="75">
        <f t="shared" si="24"/>
        <v>0</v>
      </c>
      <c r="E138" s="23"/>
      <c r="F138" s="81"/>
      <c r="G138" s="81"/>
    </row>
    <row r="139" spans="1:9" x14ac:dyDescent="0.25">
      <c r="A139" s="181" t="s">
        <v>200</v>
      </c>
      <c r="B139" s="234" t="s">
        <v>309</v>
      </c>
      <c r="C139" s="17"/>
      <c r="D139" s="21">
        <f t="shared" si="24"/>
        <v>0</v>
      </c>
      <c r="E139" s="17"/>
      <c r="F139" s="218"/>
      <c r="G139" s="218"/>
    </row>
    <row r="140" spans="1:9" x14ac:dyDescent="0.25">
      <c r="A140" s="181" t="s">
        <v>202</v>
      </c>
      <c r="B140" s="234" t="s">
        <v>310</v>
      </c>
      <c r="C140" s="17"/>
      <c r="D140" s="17">
        <f t="shared" si="24"/>
        <v>0</v>
      </c>
      <c r="E140" s="17"/>
      <c r="F140" s="100"/>
      <c r="G140" s="100"/>
    </row>
    <row r="141" spans="1:9" x14ac:dyDescent="0.25">
      <c r="A141" s="181" t="s">
        <v>204</v>
      </c>
      <c r="B141" s="234" t="s">
        <v>311</v>
      </c>
      <c r="C141" s="17"/>
      <c r="D141" s="17">
        <f t="shared" si="24"/>
        <v>0</v>
      </c>
      <c r="E141" s="17"/>
      <c r="F141" s="100"/>
      <c r="G141" s="100"/>
    </row>
    <row r="142" spans="1:9" ht="16.5" thickBot="1" x14ac:dyDescent="0.3">
      <c r="A142" s="181" t="s">
        <v>206</v>
      </c>
      <c r="B142" s="234" t="s">
        <v>312</v>
      </c>
      <c r="C142" s="17"/>
      <c r="D142" s="19">
        <f t="shared" si="24"/>
        <v>0</v>
      </c>
      <c r="E142" s="17"/>
      <c r="F142" s="103"/>
      <c r="G142" s="103"/>
    </row>
    <row r="143" spans="1:9" ht="16.5" thickBot="1" x14ac:dyDescent="0.3">
      <c r="A143" s="177" t="s">
        <v>28</v>
      </c>
      <c r="B143" s="235" t="s">
        <v>313</v>
      </c>
      <c r="C143" s="24">
        <f>C124+C128+C133+C138</f>
        <v>3942275</v>
      </c>
      <c r="D143" s="76">
        <f t="shared" si="24"/>
        <v>698271</v>
      </c>
      <c r="E143" s="24">
        <f t="shared" ref="E143:G143" si="29">E124+E128+E133+E138</f>
        <v>4640546</v>
      </c>
      <c r="F143" s="87"/>
      <c r="G143" s="24">
        <f t="shared" si="29"/>
        <v>4640546</v>
      </c>
      <c r="H143" s="25"/>
      <c r="I143" s="25"/>
    </row>
    <row r="144" spans="1:9" s="12" customFormat="1" ht="16.5" thickBot="1" x14ac:dyDescent="0.3">
      <c r="A144" s="207" t="s">
        <v>31</v>
      </c>
      <c r="B144" s="226" t="s">
        <v>314</v>
      </c>
      <c r="C144" s="24">
        <f>SUM(C123,C143)</f>
        <v>140165789</v>
      </c>
      <c r="D144" s="77">
        <f t="shared" si="24"/>
        <v>17116526</v>
      </c>
      <c r="E144" s="24">
        <f t="shared" ref="E144:G144" si="30">SUM(E123,E143)</f>
        <v>157282315</v>
      </c>
      <c r="F144" s="98">
        <f>G144-E144</f>
        <v>53480115</v>
      </c>
      <c r="G144" s="24">
        <f t="shared" si="30"/>
        <v>210762430</v>
      </c>
    </row>
    <row r="145" spans="1:7" s="12" customFormat="1" ht="16.5" thickBot="1" x14ac:dyDescent="0.25">
      <c r="A145" s="26"/>
      <c r="B145" s="236"/>
      <c r="C145" s="38"/>
      <c r="D145" s="38"/>
      <c r="E145" s="38"/>
      <c r="F145" s="88"/>
      <c r="G145" s="88"/>
    </row>
    <row r="146" spans="1:7" ht="16.5" thickBot="1" x14ac:dyDescent="0.3">
      <c r="A146" s="281" t="s">
        <v>315</v>
      </c>
      <c r="B146" s="282"/>
      <c r="C146" s="27">
        <v>2</v>
      </c>
      <c r="D146" s="27">
        <v>2</v>
      </c>
      <c r="E146" s="86">
        <v>2</v>
      </c>
      <c r="F146" s="81"/>
      <c r="G146" s="27">
        <v>2</v>
      </c>
    </row>
    <row r="147" spans="1:7" ht="16.5" thickBot="1" x14ac:dyDescent="0.3">
      <c r="A147" s="281" t="s">
        <v>316</v>
      </c>
      <c r="B147" s="282"/>
      <c r="C147" s="27">
        <v>3</v>
      </c>
      <c r="D147" s="27">
        <f>E147-C147</f>
        <v>2</v>
      </c>
      <c r="E147" s="86">
        <v>5</v>
      </c>
      <c r="F147" s="81"/>
      <c r="G147" s="27">
        <v>5</v>
      </c>
    </row>
    <row r="148" spans="1:7" ht="16.5" customHeight="1" x14ac:dyDescent="0.25">
      <c r="A148" s="28"/>
      <c r="B148" s="237"/>
      <c r="C148" s="29"/>
    </row>
    <row r="149" spans="1:7" x14ac:dyDescent="0.25">
      <c r="A149" s="277" t="s">
        <v>317</v>
      </c>
      <c r="B149" s="277"/>
      <c r="C149" s="277"/>
    </row>
    <row r="150" spans="1:7" ht="15" customHeight="1" thickBot="1" x14ac:dyDescent="0.3">
      <c r="A150" s="278"/>
      <c r="B150" s="278"/>
      <c r="G150" s="219" t="s">
        <v>1</v>
      </c>
    </row>
    <row r="151" spans="1:7" ht="29.25" customHeight="1" thickBot="1" x14ac:dyDescent="0.3">
      <c r="A151" s="30">
        <v>1</v>
      </c>
      <c r="B151" s="31" t="s">
        <v>318</v>
      </c>
      <c r="C151" s="32">
        <f>+C60-C123</f>
        <v>-22346748</v>
      </c>
      <c r="D151" s="81"/>
      <c r="E151" s="32">
        <f>+E60-E123</f>
        <v>-34775129</v>
      </c>
      <c r="F151" s="81"/>
      <c r="G151" s="32">
        <f>+G60-G123</f>
        <v>-38120091</v>
      </c>
    </row>
    <row r="152" spans="1:7" ht="33" customHeight="1" thickBot="1" x14ac:dyDescent="0.3">
      <c r="A152" s="30" t="s">
        <v>12</v>
      </c>
      <c r="B152" s="31" t="s">
        <v>319</v>
      </c>
      <c r="C152" s="32">
        <f>+C83-C143</f>
        <v>22346748</v>
      </c>
      <c r="D152" s="81"/>
      <c r="E152" s="32">
        <f>+E83-E143</f>
        <v>34775129</v>
      </c>
      <c r="F152" s="81"/>
      <c r="G152" s="32">
        <f>+G83-G143</f>
        <v>38120091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19685039370078741" right="0.19685039370078741" top="0.74803149606299213" bottom="0.39370078740157483" header="0.39370078740157483" footer="0.31496062992125984"/>
  <pageSetup paperSize="9" scale="60" orientation="portrait" r:id="rId1"/>
  <headerFooter>
    <oddHeader>&amp;C&amp;"Times New Roman,Félkövér"Diósberény Község Önkormányzata 
2020. ÉVI KÖLTSÉGVETÉSÉNEK ÖSSZEVONT MÉRLEGE&amp;R&amp;"Times New Roman,Félkövér dőlt"3. sz. melléklet</oddHeader>
  </headerFooter>
  <rowBreaks count="1" manualBreakCount="1">
    <brk id="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1:Q153"/>
  <sheetViews>
    <sheetView tabSelected="1" view="pageBreakPreview" zoomScale="60" zoomScaleNormal="60" workbookViewId="0">
      <selection activeCell="A76" sqref="A76"/>
    </sheetView>
  </sheetViews>
  <sheetFormatPr defaultRowHeight="15" x14ac:dyDescent="0.25"/>
  <cols>
    <col min="1" max="1" width="9" style="70" bestFit="1" customWidth="1"/>
    <col min="2" max="2" width="76.7109375" style="43" customWidth="1"/>
    <col min="3" max="3" width="21.140625" style="71" customWidth="1"/>
    <col min="4" max="4" width="15.85546875" style="71" customWidth="1"/>
    <col min="5" max="5" width="20" style="71" customWidth="1"/>
    <col min="6" max="6" width="17.5703125" style="71" customWidth="1"/>
    <col min="7" max="7" width="20.140625" style="71" customWidth="1"/>
    <col min="8" max="8" width="22.85546875" style="43" customWidth="1"/>
    <col min="9" max="9" width="17.42578125" style="43" customWidth="1"/>
    <col min="10" max="10" width="20" style="43" customWidth="1"/>
    <col min="11" max="11" width="18.5703125" style="43" customWidth="1"/>
    <col min="12" max="12" width="20.7109375" style="43" customWidth="1"/>
    <col min="13" max="13" width="22.42578125" style="43" customWidth="1"/>
    <col min="14" max="264" width="9.140625" style="43"/>
    <col min="265" max="265" width="13.7109375" style="43" customWidth="1"/>
    <col min="266" max="266" width="76.7109375" style="43" customWidth="1"/>
    <col min="267" max="267" width="21.140625" style="43" customWidth="1"/>
    <col min="268" max="268" width="25" style="43" customWidth="1"/>
    <col min="269" max="269" width="27.140625" style="43" customWidth="1"/>
    <col min="270" max="520" width="9.140625" style="43"/>
    <col min="521" max="521" width="13.7109375" style="43" customWidth="1"/>
    <col min="522" max="522" width="76.7109375" style="43" customWidth="1"/>
    <col min="523" max="523" width="21.140625" style="43" customWidth="1"/>
    <col min="524" max="524" width="25" style="43" customWidth="1"/>
    <col min="525" max="525" width="27.140625" style="43" customWidth="1"/>
    <col min="526" max="776" width="9.140625" style="43"/>
    <col min="777" max="777" width="13.7109375" style="43" customWidth="1"/>
    <col min="778" max="778" width="76.7109375" style="43" customWidth="1"/>
    <col min="779" max="779" width="21.140625" style="43" customWidth="1"/>
    <col min="780" max="780" width="25" style="43" customWidth="1"/>
    <col min="781" max="781" width="27.140625" style="43" customWidth="1"/>
    <col min="782" max="1032" width="9.140625" style="43"/>
    <col min="1033" max="1033" width="13.7109375" style="43" customWidth="1"/>
    <col min="1034" max="1034" width="76.7109375" style="43" customWidth="1"/>
    <col min="1035" max="1035" width="21.140625" style="43" customWidth="1"/>
    <col min="1036" max="1036" width="25" style="43" customWidth="1"/>
    <col min="1037" max="1037" width="27.140625" style="43" customWidth="1"/>
    <col min="1038" max="1288" width="9.140625" style="43"/>
    <col min="1289" max="1289" width="13.7109375" style="43" customWidth="1"/>
    <col min="1290" max="1290" width="76.7109375" style="43" customWidth="1"/>
    <col min="1291" max="1291" width="21.140625" style="43" customWidth="1"/>
    <col min="1292" max="1292" width="25" style="43" customWidth="1"/>
    <col min="1293" max="1293" width="27.140625" style="43" customWidth="1"/>
    <col min="1294" max="1544" width="9.140625" style="43"/>
    <col min="1545" max="1545" width="13.7109375" style="43" customWidth="1"/>
    <col min="1546" max="1546" width="76.7109375" style="43" customWidth="1"/>
    <col min="1547" max="1547" width="21.140625" style="43" customWidth="1"/>
    <col min="1548" max="1548" width="25" style="43" customWidth="1"/>
    <col min="1549" max="1549" width="27.140625" style="43" customWidth="1"/>
    <col min="1550" max="1800" width="9.140625" style="43"/>
    <col min="1801" max="1801" width="13.7109375" style="43" customWidth="1"/>
    <col min="1802" max="1802" width="76.7109375" style="43" customWidth="1"/>
    <col min="1803" max="1803" width="21.140625" style="43" customWidth="1"/>
    <col min="1804" max="1804" width="25" style="43" customWidth="1"/>
    <col min="1805" max="1805" width="27.140625" style="43" customWidth="1"/>
    <col min="1806" max="2056" width="9.140625" style="43"/>
    <col min="2057" max="2057" width="13.7109375" style="43" customWidth="1"/>
    <col min="2058" max="2058" width="76.7109375" style="43" customWidth="1"/>
    <col min="2059" max="2059" width="21.140625" style="43" customWidth="1"/>
    <col min="2060" max="2060" width="25" style="43" customWidth="1"/>
    <col min="2061" max="2061" width="27.140625" style="43" customWidth="1"/>
    <col min="2062" max="2312" width="9.140625" style="43"/>
    <col min="2313" max="2313" width="13.7109375" style="43" customWidth="1"/>
    <col min="2314" max="2314" width="76.7109375" style="43" customWidth="1"/>
    <col min="2315" max="2315" width="21.140625" style="43" customWidth="1"/>
    <col min="2316" max="2316" width="25" style="43" customWidth="1"/>
    <col min="2317" max="2317" width="27.140625" style="43" customWidth="1"/>
    <col min="2318" max="2568" width="9.140625" style="43"/>
    <col min="2569" max="2569" width="13.7109375" style="43" customWidth="1"/>
    <col min="2570" max="2570" width="76.7109375" style="43" customWidth="1"/>
    <col min="2571" max="2571" width="21.140625" style="43" customWidth="1"/>
    <col min="2572" max="2572" width="25" style="43" customWidth="1"/>
    <col min="2573" max="2573" width="27.140625" style="43" customWidth="1"/>
    <col min="2574" max="2824" width="9.140625" style="43"/>
    <col min="2825" max="2825" width="13.7109375" style="43" customWidth="1"/>
    <col min="2826" max="2826" width="76.7109375" style="43" customWidth="1"/>
    <col min="2827" max="2827" width="21.140625" style="43" customWidth="1"/>
    <col min="2828" max="2828" width="25" style="43" customWidth="1"/>
    <col min="2829" max="2829" width="27.140625" style="43" customWidth="1"/>
    <col min="2830" max="3080" width="9.140625" style="43"/>
    <col min="3081" max="3081" width="13.7109375" style="43" customWidth="1"/>
    <col min="3082" max="3082" width="76.7109375" style="43" customWidth="1"/>
    <col min="3083" max="3083" width="21.140625" style="43" customWidth="1"/>
    <col min="3084" max="3084" width="25" style="43" customWidth="1"/>
    <col min="3085" max="3085" width="27.140625" style="43" customWidth="1"/>
    <col min="3086" max="3336" width="9.140625" style="43"/>
    <col min="3337" max="3337" width="13.7109375" style="43" customWidth="1"/>
    <col min="3338" max="3338" width="76.7109375" style="43" customWidth="1"/>
    <col min="3339" max="3339" width="21.140625" style="43" customWidth="1"/>
    <col min="3340" max="3340" width="25" style="43" customWidth="1"/>
    <col min="3341" max="3341" width="27.140625" style="43" customWidth="1"/>
    <col min="3342" max="3592" width="9.140625" style="43"/>
    <col min="3593" max="3593" width="13.7109375" style="43" customWidth="1"/>
    <col min="3594" max="3594" width="76.7109375" style="43" customWidth="1"/>
    <col min="3595" max="3595" width="21.140625" style="43" customWidth="1"/>
    <col min="3596" max="3596" width="25" style="43" customWidth="1"/>
    <col min="3597" max="3597" width="27.140625" style="43" customWidth="1"/>
    <col min="3598" max="3848" width="9.140625" style="43"/>
    <col min="3849" max="3849" width="13.7109375" style="43" customWidth="1"/>
    <col min="3850" max="3850" width="76.7109375" style="43" customWidth="1"/>
    <col min="3851" max="3851" width="21.140625" style="43" customWidth="1"/>
    <col min="3852" max="3852" width="25" style="43" customWidth="1"/>
    <col min="3853" max="3853" width="27.140625" style="43" customWidth="1"/>
    <col min="3854" max="4104" width="9.140625" style="43"/>
    <col min="4105" max="4105" width="13.7109375" style="43" customWidth="1"/>
    <col min="4106" max="4106" width="76.7109375" style="43" customWidth="1"/>
    <col min="4107" max="4107" width="21.140625" style="43" customWidth="1"/>
    <col min="4108" max="4108" width="25" style="43" customWidth="1"/>
    <col min="4109" max="4109" width="27.140625" style="43" customWidth="1"/>
    <col min="4110" max="4360" width="9.140625" style="43"/>
    <col min="4361" max="4361" width="13.7109375" style="43" customWidth="1"/>
    <col min="4362" max="4362" width="76.7109375" style="43" customWidth="1"/>
    <col min="4363" max="4363" width="21.140625" style="43" customWidth="1"/>
    <col min="4364" max="4364" width="25" style="43" customWidth="1"/>
    <col min="4365" max="4365" width="27.140625" style="43" customWidth="1"/>
    <col min="4366" max="4616" width="9.140625" style="43"/>
    <col min="4617" max="4617" width="13.7109375" style="43" customWidth="1"/>
    <col min="4618" max="4618" width="76.7109375" style="43" customWidth="1"/>
    <col min="4619" max="4619" width="21.140625" style="43" customWidth="1"/>
    <col min="4620" max="4620" width="25" style="43" customWidth="1"/>
    <col min="4621" max="4621" width="27.140625" style="43" customWidth="1"/>
    <col min="4622" max="4872" width="9.140625" style="43"/>
    <col min="4873" max="4873" width="13.7109375" style="43" customWidth="1"/>
    <col min="4874" max="4874" width="76.7109375" style="43" customWidth="1"/>
    <col min="4875" max="4875" width="21.140625" style="43" customWidth="1"/>
    <col min="4876" max="4876" width="25" style="43" customWidth="1"/>
    <col min="4877" max="4877" width="27.140625" style="43" customWidth="1"/>
    <col min="4878" max="5128" width="9.140625" style="43"/>
    <col min="5129" max="5129" width="13.7109375" style="43" customWidth="1"/>
    <col min="5130" max="5130" width="76.7109375" style="43" customWidth="1"/>
    <col min="5131" max="5131" width="21.140625" style="43" customWidth="1"/>
    <col min="5132" max="5132" width="25" style="43" customWidth="1"/>
    <col min="5133" max="5133" width="27.140625" style="43" customWidth="1"/>
    <col min="5134" max="5384" width="9.140625" style="43"/>
    <col min="5385" max="5385" width="13.7109375" style="43" customWidth="1"/>
    <col min="5386" max="5386" width="76.7109375" style="43" customWidth="1"/>
    <col min="5387" max="5387" width="21.140625" style="43" customWidth="1"/>
    <col min="5388" max="5388" width="25" style="43" customWidth="1"/>
    <col min="5389" max="5389" width="27.140625" style="43" customWidth="1"/>
    <col min="5390" max="5640" width="9.140625" style="43"/>
    <col min="5641" max="5641" width="13.7109375" style="43" customWidth="1"/>
    <col min="5642" max="5642" width="76.7109375" style="43" customWidth="1"/>
    <col min="5643" max="5643" width="21.140625" style="43" customWidth="1"/>
    <col min="5644" max="5644" width="25" style="43" customWidth="1"/>
    <col min="5645" max="5645" width="27.140625" style="43" customWidth="1"/>
    <col min="5646" max="5896" width="9.140625" style="43"/>
    <col min="5897" max="5897" width="13.7109375" style="43" customWidth="1"/>
    <col min="5898" max="5898" width="76.7109375" style="43" customWidth="1"/>
    <col min="5899" max="5899" width="21.140625" style="43" customWidth="1"/>
    <col min="5900" max="5900" width="25" style="43" customWidth="1"/>
    <col min="5901" max="5901" width="27.140625" style="43" customWidth="1"/>
    <col min="5902" max="6152" width="9.140625" style="43"/>
    <col min="6153" max="6153" width="13.7109375" style="43" customWidth="1"/>
    <col min="6154" max="6154" width="76.7109375" style="43" customWidth="1"/>
    <col min="6155" max="6155" width="21.140625" style="43" customWidth="1"/>
    <col min="6156" max="6156" width="25" style="43" customWidth="1"/>
    <col min="6157" max="6157" width="27.140625" style="43" customWidth="1"/>
    <col min="6158" max="6408" width="9.140625" style="43"/>
    <col min="6409" max="6409" width="13.7109375" style="43" customWidth="1"/>
    <col min="6410" max="6410" width="76.7109375" style="43" customWidth="1"/>
    <col min="6411" max="6411" width="21.140625" style="43" customWidth="1"/>
    <col min="6412" max="6412" width="25" style="43" customWidth="1"/>
    <col min="6413" max="6413" width="27.140625" style="43" customWidth="1"/>
    <col min="6414" max="6664" width="9.140625" style="43"/>
    <col min="6665" max="6665" width="13.7109375" style="43" customWidth="1"/>
    <col min="6666" max="6666" width="76.7109375" style="43" customWidth="1"/>
    <col min="6667" max="6667" width="21.140625" style="43" customWidth="1"/>
    <col min="6668" max="6668" width="25" style="43" customWidth="1"/>
    <col min="6669" max="6669" width="27.140625" style="43" customWidth="1"/>
    <col min="6670" max="6920" width="9.140625" style="43"/>
    <col min="6921" max="6921" width="13.7109375" style="43" customWidth="1"/>
    <col min="6922" max="6922" width="76.7109375" style="43" customWidth="1"/>
    <col min="6923" max="6923" width="21.140625" style="43" customWidth="1"/>
    <col min="6924" max="6924" width="25" style="43" customWidth="1"/>
    <col min="6925" max="6925" width="27.140625" style="43" customWidth="1"/>
    <col min="6926" max="7176" width="9.140625" style="43"/>
    <col min="7177" max="7177" width="13.7109375" style="43" customWidth="1"/>
    <col min="7178" max="7178" width="76.7109375" style="43" customWidth="1"/>
    <col min="7179" max="7179" width="21.140625" style="43" customWidth="1"/>
    <col min="7180" max="7180" width="25" style="43" customWidth="1"/>
    <col min="7181" max="7181" width="27.140625" style="43" customWidth="1"/>
    <col min="7182" max="7432" width="9.140625" style="43"/>
    <col min="7433" max="7433" width="13.7109375" style="43" customWidth="1"/>
    <col min="7434" max="7434" width="76.7109375" style="43" customWidth="1"/>
    <col min="7435" max="7435" width="21.140625" style="43" customWidth="1"/>
    <col min="7436" max="7436" width="25" style="43" customWidth="1"/>
    <col min="7437" max="7437" width="27.140625" style="43" customWidth="1"/>
    <col min="7438" max="7688" width="9.140625" style="43"/>
    <col min="7689" max="7689" width="13.7109375" style="43" customWidth="1"/>
    <col min="7690" max="7690" width="76.7109375" style="43" customWidth="1"/>
    <col min="7691" max="7691" width="21.140625" style="43" customWidth="1"/>
    <col min="7692" max="7692" width="25" style="43" customWidth="1"/>
    <col min="7693" max="7693" width="27.140625" style="43" customWidth="1"/>
    <col min="7694" max="7944" width="9.140625" style="43"/>
    <col min="7945" max="7945" width="13.7109375" style="43" customWidth="1"/>
    <col min="7946" max="7946" width="76.7109375" style="43" customWidth="1"/>
    <col min="7947" max="7947" width="21.140625" style="43" customWidth="1"/>
    <col min="7948" max="7948" width="25" style="43" customWidth="1"/>
    <col min="7949" max="7949" width="27.140625" style="43" customWidth="1"/>
    <col min="7950" max="8200" width="9.140625" style="43"/>
    <col min="8201" max="8201" width="13.7109375" style="43" customWidth="1"/>
    <col min="8202" max="8202" width="76.7109375" style="43" customWidth="1"/>
    <col min="8203" max="8203" width="21.140625" style="43" customWidth="1"/>
    <col min="8204" max="8204" width="25" style="43" customWidth="1"/>
    <col min="8205" max="8205" width="27.140625" style="43" customWidth="1"/>
    <col min="8206" max="8456" width="9.140625" style="43"/>
    <col min="8457" max="8457" width="13.7109375" style="43" customWidth="1"/>
    <col min="8458" max="8458" width="76.7109375" style="43" customWidth="1"/>
    <col min="8459" max="8459" width="21.140625" style="43" customWidth="1"/>
    <col min="8460" max="8460" width="25" style="43" customWidth="1"/>
    <col min="8461" max="8461" width="27.140625" style="43" customWidth="1"/>
    <col min="8462" max="8712" width="9.140625" style="43"/>
    <col min="8713" max="8713" width="13.7109375" style="43" customWidth="1"/>
    <col min="8714" max="8714" width="76.7109375" style="43" customWidth="1"/>
    <col min="8715" max="8715" width="21.140625" style="43" customWidth="1"/>
    <col min="8716" max="8716" width="25" style="43" customWidth="1"/>
    <col min="8717" max="8717" width="27.140625" style="43" customWidth="1"/>
    <col min="8718" max="8968" width="9.140625" style="43"/>
    <col min="8969" max="8969" width="13.7109375" style="43" customWidth="1"/>
    <col min="8970" max="8970" width="76.7109375" style="43" customWidth="1"/>
    <col min="8971" max="8971" width="21.140625" style="43" customWidth="1"/>
    <col min="8972" max="8972" width="25" style="43" customWidth="1"/>
    <col min="8973" max="8973" width="27.140625" style="43" customWidth="1"/>
    <col min="8974" max="9224" width="9.140625" style="43"/>
    <col min="9225" max="9225" width="13.7109375" style="43" customWidth="1"/>
    <col min="9226" max="9226" width="76.7109375" style="43" customWidth="1"/>
    <col min="9227" max="9227" width="21.140625" style="43" customWidth="1"/>
    <col min="9228" max="9228" width="25" style="43" customWidth="1"/>
    <col min="9229" max="9229" width="27.140625" style="43" customWidth="1"/>
    <col min="9230" max="9480" width="9.140625" style="43"/>
    <col min="9481" max="9481" width="13.7109375" style="43" customWidth="1"/>
    <col min="9482" max="9482" width="76.7109375" style="43" customWidth="1"/>
    <col min="9483" max="9483" width="21.140625" style="43" customWidth="1"/>
    <col min="9484" max="9484" width="25" style="43" customWidth="1"/>
    <col min="9485" max="9485" width="27.140625" style="43" customWidth="1"/>
    <col min="9486" max="9736" width="9.140625" style="43"/>
    <col min="9737" max="9737" width="13.7109375" style="43" customWidth="1"/>
    <col min="9738" max="9738" width="76.7109375" style="43" customWidth="1"/>
    <col min="9739" max="9739" width="21.140625" style="43" customWidth="1"/>
    <col min="9740" max="9740" width="25" style="43" customWidth="1"/>
    <col min="9741" max="9741" width="27.140625" style="43" customWidth="1"/>
    <col min="9742" max="9992" width="9.140625" style="43"/>
    <col min="9993" max="9993" width="13.7109375" style="43" customWidth="1"/>
    <col min="9994" max="9994" width="76.7109375" style="43" customWidth="1"/>
    <col min="9995" max="9995" width="21.140625" style="43" customWidth="1"/>
    <col min="9996" max="9996" width="25" style="43" customWidth="1"/>
    <col min="9997" max="9997" width="27.140625" style="43" customWidth="1"/>
    <col min="9998" max="10248" width="9.140625" style="43"/>
    <col min="10249" max="10249" width="13.7109375" style="43" customWidth="1"/>
    <col min="10250" max="10250" width="76.7109375" style="43" customWidth="1"/>
    <col min="10251" max="10251" width="21.140625" style="43" customWidth="1"/>
    <col min="10252" max="10252" width="25" style="43" customWidth="1"/>
    <col min="10253" max="10253" width="27.140625" style="43" customWidth="1"/>
    <col min="10254" max="10504" width="9.140625" style="43"/>
    <col min="10505" max="10505" width="13.7109375" style="43" customWidth="1"/>
    <col min="10506" max="10506" width="76.7109375" style="43" customWidth="1"/>
    <col min="10507" max="10507" width="21.140625" style="43" customWidth="1"/>
    <col min="10508" max="10508" width="25" style="43" customWidth="1"/>
    <col min="10509" max="10509" width="27.140625" style="43" customWidth="1"/>
    <col min="10510" max="10760" width="9.140625" style="43"/>
    <col min="10761" max="10761" width="13.7109375" style="43" customWidth="1"/>
    <col min="10762" max="10762" width="76.7109375" style="43" customWidth="1"/>
    <col min="10763" max="10763" width="21.140625" style="43" customWidth="1"/>
    <col min="10764" max="10764" width="25" style="43" customWidth="1"/>
    <col min="10765" max="10765" width="27.140625" style="43" customWidth="1"/>
    <col min="10766" max="11016" width="9.140625" style="43"/>
    <col min="11017" max="11017" width="13.7109375" style="43" customWidth="1"/>
    <col min="11018" max="11018" width="76.7109375" style="43" customWidth="1"/>
    <col min="11019" max="11019" width="21.140625" style="43" customWidth="1"/>
    <col min="11020" max="11020" width="25" style="43" customWidth="1"/>
    <col min="11021" max="11021" width="27.140625" style="43" customWidth="1"/>
    <col min="11022" max="11272" width="9.140625" style="43"/>
    <col min="11273" max="11273" width="13.7109375" style="43" customWidth="1"/>
    <col min="11274" max="11274" width="76.7109375" style="43" customWidth="1"/>
    <col min="11275" max="11275" width="21.140625" style="43" customWidth="1"/>
    <col min="11276" max="11276" width="25" style="43" customWidth="1"/>
    <col min="11277" max="11277" width="27.140625" style="43" customWidth="1"/>
    <col min="11278" max="11528" width="9.140625" style="43"/>
    <col min="11529" max="11529" width="13.7109375" style="43" customWidth="1"/>
    <col min="11530" max="11530" width="76.7109375" style="43" customWidth="1"/>
    <col min="11531" max="11531" width="21.140625" style="43" customWidth="1"/>
    <col min="11532" max="11532" width="25" style="43" customWidth="1"/>
    <col min="11533" max="11533" width="27.140625" style="43" customWidth="1"/>
    <col min="11534" max="11784" width="9.140625" style="43"/>
    <col min="11785" max="11785" width="13.7109375" style="43" customWidth="1"/>
    <col min="11786" max="11786" width="76.7109375" style="43" customWidth="1"/>
    <col min="11787" max="11787" width="21.140625" style="43" customWidth="1"/>
    <col min="11788" max="11788" width="25" style="43" customWidth="1"/>
    <col min="11789" max="11789" width="27.140625" style="43" customWidth="1"/>
    <col min="11790" max="12040" width="9.140625" style="43"/>
    <col min="12041" max="12041" width="13.7109375" style="43" customWidth="1"/>
    <col min="12042" max="12042" width="76.7109375" style="43" customWidth="1"/>
    <col min="12043" max="12043" width="21.140625" style="43" customWidth="1"/>
    <col min="12044" max="12044" width="25" style="43" customWidth="1"/>
    <col min="12045" max="12045" width="27.140625" style="43" customWidth="1"/>
    <col min="12046" max="12296" width="9.140625" style="43"/>
    <col min="12297" max="12297" width="13.7109375" style="43" customWidth="1"/>
    <col min="12298" max="12298" width="76.7109375" style="43" customWidth="1"/>
    <col min="12299" max="12299" width="21.140625" style="43" customWidth="1"/>
    <col min="12300" max="12300" width="25" style="43" customWidth="1"/>
    <col min="12301" max="12301" width="27.140625" style="43" customWidth="1"/>
    <col min="12302" max="12552" width="9.140625" style="43"/>
    <col min="12553" max="12553" width="13.7109375" style="43" customWidth="1"/>
    <col min="12554" max="12554" width="76.7109375" style="43" customWidth="1"/>
    <col min="12555" max="12555" width="21.140625" style="43" customWidth="1"/>
    <col min="12556" max="12556" width="25" style="43" customWidth="1"/>
    <col min="12557" max="12557" width="27.140625" style="43" customWidth="1"/>
    <col min="12558" max="12808" width="9.140625" style="43"/>
    <col min="12809" max="12809" width="13.7109375" style="43" customWidth="1"/>
    <col min="12810" max="12810" width="76.7109375" style="43" customWidth="1"/>
    <col min="12811" max="12811" width="21.140625" style="43" customWidth="1"/>
    <col min="12812" max="12812" width="25" style="43" customWidth="1"/>
    <col min="12813" max="12813" width="27.140625" style="43" customWidth="1"/>
    <col min="12814" max="13064" width="9.140625" style="43"/>
    <col min="13065" max="13065" width="13.7109375" style="43" customWidth="1"/>
    <col min="13066" max="13066" width="76.7109375" style="43" customWidth="1"/>
    <col min="13067" max="13067" width="21.140625" style="43" customWidth="1"/>
    <col min="13068" max="13068" width="25" style="43" customWidth="1"/>
    <col min="13069" max="13069" width="27.140625" style="43" customWidth="1"/>
    <col min="13070" max="13320" width="9.140625" style="43"/>
    <col min="13321" max="13321" width="13.7109375" style="43" customWidth="1"/>
    <col min="13322" max="13322" width="76.7109375" style="43" customWidth="1"/>
    <col min="13323" max="13323" width="21.140625" style="43" customWidth="1"/>
    <col min="13324" max="13324" width="25" style="43" customWidth="1"/>
    <col min="13325" max="13325" width="27.140625" style="43" customWidth="1"/>
    <col min="13326" max="13576" width="9.140625" style="43"/>
    <col min="13577" max="13577" width="13.7109375" style="43" customWidth="1"/>
    <col min="13578" max="13578" width="76.7109375" style="43" customWidth="1"/>
    <col min="13579" max="13579" width="21.140625" style="43" customWidth="1"/>
    <col min="13580" max="13580" width="25" style="43" customWidth="1"/>
    <col min="13581" max="13581" width="27.140625" style="43" customWidth="1"/>
    <col min="13582" max="13832" width="9.140625" style="43"/>
    <col min="13833" max="13833" width="13.7109375" style="43" customWidth="1"/>
    <col min="13834" max="13834" width="76.7109375" style="43" customWidth="1"/>
    <col min="13835" max="13835" width="21.140625" style="43" customWidth="1"/>
    <col min="13836" max="13836" width="25" style="43" customWidth="1"/>
    <col min="13837" max="13837" width="27.140625" style="43" customWidth="1"/>
    <col min="13838" max="14088" width="9.140625" style="43"/>
    <col min="14089" max="14089" width="13.7109375" style="43" customWidth="1"/>
    <col min="14090" max="14090" width="76.7109375" style="43" customWidth="1"/>
    <col min="14091" max="14091" width="21.140625" style="43" customWidth="1"/>
    <col min="14092" max="14092" width="25" style="43" customWidth="1"/>
    <col min="14093" max="14093" width="27.140625" style="43" customWidth="1"/>
    <col min="14094" max="14344" width="9.140625" style="43"/>
    <col min="14345" max="14345" width="13.7109375" style="43" customWidth="1"/>
    <col min="14346" max="14346" width="76.7109375" style="43" customWidth="1"/>
    <col min="14347" max="14347" width="21.140625" style="43" customWidth="1"/>
    <col min="14348" max="14348" width="25" style="43" customWidth="1"/>
    <col min="14349" max="14349" width="27.140625" style="43" customWidth="1"/>
    <col min="14350" max="14600" width="9.140625" style="43"/>
    <col min="14601" max="14601" width="13.7109375" style="43" customWidth="1"/>
    <col min="14602" max="14602" width="76.7109375" style="43" customWidth="1"/>
    <col min="14603" max="14603" width="21.140625" style="43" customWidth="1"/>
    <col min="14604" max="14604" width="25" style="43" customWidth="1"/>
    <col min="14605" max="14605" width="27.140625" style="43" customWidth="1"/>
    <col min="14606" max="14856" width="9.140625" style="43"/>
    <col min="14857" max="14857" width="13.7109375" style="43" customWidth="1"/>
    <col min="14858" max="14858" width="76.7109375" style="43" customWidth="1"/>
    <col min="14859" max="14859" width="21.140625" style="43" customWidth="1"/>
    <col min="14860" max="14860" width="25" style="43" customWidth="1"/>
    <col min="14861" max="14861" width="27.140625" style="43" customWidth="1"/>
    <col min="14862" max="15112" width="9.140625" style="43"/>
    <col min="15113" max="15113" width="13.7109375" style="43" customWidth="1"/>
    <col min="15114" max="15114" width="76.7109375" style="43" customWidth="1"/>
    <col min="15115" max="15115" width="21.140625" style="43" customWidth="1"/>
    <col min="15116" max="15116" width="25" style="43" customWidth="1"/>
    <col min="15117" max="15117" width="27.140625" style="43" customWidth="1"/>
    <col min="15118" max="15368" width="9.140625" style="43"/>
    <col min="15369" max="15369" width="13.7109375" style="43" customWidth="1"/>
    <col min="15370" max="15370" width="76.7109375" style="43" customWidth="1"/>
    <col min="15371" max="15371" width="21.140625" style="43" customWidth="1"/>
    <col min="15372" max="15372" width="25" style="43" customWidth="1"/>
    <col min="15373" max="15373" width="27.140625" style="43" customWidth="1"/>
    <col min="15374" max="15624" width="9.140625" style="43"/>
    <col min="15625" max="15625" width="13.7109375" style="43" customWidth="1"/>
    <col min="15626" max="15626" width="76.7109375" style="43" customWidth="1"/>
    <col min="15627" max="15627" width="21.140625" style="43" customWidth="1"/>
    <col min="15628" max="15628" width="25" style="43" customWidth="1"/>
    <col min="15629" max="15629" width="27.140625" style="43" customWidth="1"/>
    <col min="15630" max="15880" width="9.140625" style="43"/>
    <col min="15881" max="15881" width="13.7109375" style="43" customWidth="1"/>
    <col min="15882" max="15882" width="76.7109375" style="43" customWidth="1"/>
    <col min="15883" max="15883" width="21.140625" style="43" customWidth="1"/>
    <col min="15884" max="15884" width="25" style="43" customWidth="1"/>
    <col min="15885" max="15885" width="27.140625" style="43" customWidth="1"/>
    <col min="15886" max="16136" width="9.140625" style="43"/>
    <col min="16137" max="16137" width="13.7109375" style="43" customWidth="1"/>
    <col min="16138" max="16138" width="76.7109375" style="43" customWidth="1"/>
    <col min="16139" max="16139" width="21.140625" style="43" customWidth="1"/>
    <col min="16140" max="16140" width="25" style="43" customWidth="1"/>
    <col min="16141" max="16141" width="27.140625" style="43" customWidth="1"/>
    <col min="16142" max="16384" width="9.140625" style="43"/>
  </cols>
  <sheetData>
    <row r="1" spans="1:13" s="41" customFormat="1" ht="47.25" customHeight="1" x14ac:dyDescent="0.25">
      <c r="A1" s="283" t="s">
        <v>320</v>
      </c>
      <c r="B1" s="283"/>
      <c r="C1" s="40" t="s">
        <v>321</v>
      </c>
      <c r="D1" s="40"/>
      <c r="E1" s="40"/>
      <c r="F1" s="40"/>
      <c r="G1" s="40"/>
      <c r="H1" s="40" t="s">
        <v>322</v>
      </c>
      <c r="I1" s="40"/>
      <c r="J1" s="40"/>
      <c r="K1" s="40"/>
      <c r="L1" s="40"/>
      <c r="M1" s="40" t="s">
        <v>323</v>
      </c>
    </row>
    <row r="2" spans="1:13" ht="15.95" customHeight="1" thickBot="1" x14ac:dyDescent="0.3">
      <c r="A2" s="266"/>
      <c r="B2" s="40" t="s">
        <v>103</v>
      </c>
      <c r="D2" s="42"/>
      <c r="F2" s="104"/>
      <c r="G2" s="105"/>
      <c r="I2" s="42"/>
      <c r="K2" s="42"/>
      <c r="L2" s="105"/>
      <c r="M2" s="42" t="s">
        <v>1</v>
      </c>
    </row>
    <row r="3" spans="1:13" ht="32.25" thickBot="1" x14ac:dyDescent="0.3">
      <c r="A3" s="242" t="s">
        <v>324</v>
      </c>
      <c r="B3" s="44" t="s">
        <v>325</v>
      </c>
      <c r="C3" s="44" t="s">
        <v>334</v>
      </c>
      <c r="D3" s="44" t="s">
        <v>336</v>
      </c>
      <c r="E3" s="44" t="s">
        <v>337</v>
      </c>
      <c r="F3" s="178" t="s">
        <v>340</v>
      </c>
      <c r="G3" s="178" t="s">
        <v>343</v>
      </c>
      <c r="H3" s="44" t="s">
        <v>334</v>
      </c>
      <c r="I3" s="44" t="s">
        <v>336</v>
      </c>
      <c r="J3" s="44" t="s">
        <v>337</v>
      </c>
      <c r="K3" s="178" t="s">
        <v>340</v>
      </c>
      <c r="L3" s="178" t="s">
        <v>344</v>
      </c>
      <c r="M3" s="44" t="s">
        <v>334</v>
      </c>
    </row>
    <row r="4" spans="1:13" s="46" customFormat="1" ht="16.5" thickBot="1" x14ac:dyDescent="0.3">
      <c r="A4" s="2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45">
        <v>9</v>
      </c>
      <c r="J4" s="44">
        <v>10</v>
      </c>
      <c r="K4" s="44">
        <v>11</v>
      </c>
      <c r="L4" s="45">
        <v>12</v>
      </c>
      <c r="M4" s="45">
        <v>13</v>
      </c>
    </row>
    <row r="5" spans="1:13" ht="16.5" thickBot="1" x14ac:dyDescent="0.3">
      <c r="A5" s="242" t="s">
        <v>9</v>
      </c>
      <c r="B5" s="243" t="s">
        <v>105</v>
      </c>
      <c r="C5" s="47">
        <f>SUM(C6:C11)</f>
        <v>94306869</v>
      </c>
      <c r="D5" s="79">
        <f>SUM(E5-C5)</f>
        <v>0</v>
      </c>
      <c r="E5" s="47">
        <f>SUM(E6:E11)</f>
        <v>94306869</v>
      </c>
      <c r="F5" s="53">
        <f>G5-E5</f>
        <v>6424587</v>
      </c>
      <c r="G5" s="47">
        <f>SUM(G6:G11)</f>
        <v>100731456</v>
      </c>
      <c r="H5" s="47">
        <f>SUM(H6:H11)</f>
        <v>4250000</v>
      </c>
      <c r="I5" s="47"/>
      <c r="J5" s="47">
        <f>SUM(J6:J11)</f>
        <v>4250000</v>
      </c>
      <c r="K5" s="53">
        <f>L5-J5</f>
        <v>359164</v>
      </c>
      <c r="L5" s="47">
        <f>SUM(L6:L11)</f>
        <v>4609164</v>
      </c>
      <c r="M5" s="47">
        <f>SUM(M6:M11)</f>
        <v>0</v>
      </c>
    </row>
    <row r="6" spans="1:13" ht="15.75" x14ac:dyDescent="0.25">
      <c r="A6" s="245" t="s">
        <v>106</v>
      </c>
      <c r="B6" s="182" t="s">
        <v>107</v>
      </c>
      <c r="C6" s="48">
        <v>13746080</v>
      </c>
      <c r="D6" s="48">
        <f>SUM(E6-C6)</f>
        <v>0</v>
      </c>
      <c r="E6" s="48">
        <v>13746080</v>
      </c>
      <c r="F6" s="48">
        <f>G6-E6</f>
        <v>0</v>
      </c>
      <c r="G6" s="48">
        <v>13746080</v>
      </c>
      <c r="H6" s="48"/>
      <c r="I6" s="48"/>
      <c r="J6" s="48"/>
      <c r="K6" s="48"/>
      <c r="L6" s="48"/>
      <c r="M6" s="48"/>
    </row>
    <row r="7" spans="1:13" ht="15.75" x14ac:dyDescent="0.25">
      <c r="A7" s="246" t="s">
        <v>108</v>
      </c>
      <c r="B7" s="187" t="s">
        <v>109</v>
      </c>
      <c r="C7" s="49">
        <v>56219370</v>
      </c>
      <c r="D7" s="49">
        <f>SUM(E7-C7)</f>
        <v>0</v>
      </c>
      <c r="E7" s="49">
        <v>56219370</v>
      </c>
      <c r="F7" s="48">
        <f t="shared" ref="F7:F9" si="0">G7-E7</f>
        <v>6237455</v>
      </c>
      <c r="G7" s="49">
        <v>62456825</v>
      </c>
      <c r="H7" s="49"/>
      <c r="I7" s="49">
        <f t="shared" ref="I7:I70" si="1">SUM(J7-H7)</f>
        <v>0</v>
      </c>
      <c r="J7" s="49"/>
      <c r="K7" s="49"/>
      <c r="L7" s="49"/>
      <c r="M7" s="49"/>
    </row>
    <row r="8" spans="1:13" ht="15.75" x14ac:dyDescent="0.25">
      <c r="A8" s="246" t="s">
        <v>110</v>
      </c>
      <c r="B8" s="187" t="s">
        <v>111</v>
      </c>
      <c r="C8" s="49">
        <v>22541419</v>
      </c>
      <c r="D8" s="49">
        <f t="shared" ref="D8:D11" si="2">SUM(E8-C8)</f>
        <v>0</v>
      </c>
      <c r="E8" s="49">
        <v>22541419</v>
      </c>
      <c r="F8" s="48">
        <f t="shared" si="0"/>
        <v>47132</v>
      </c>
      <c r="G8" s="49">
        <v>22588551</v>
      </c>
      <c r="H8" s="49">
        <v>4250000</v>
      </c>
      <c r="I8" s="49">
        <f t="shared" si="1"/>
        <v>0</v>
      </c>
      <c r="J8" s="49">
        <v>4250000</v>
      </c>
      <c r="K8" s="48">
        <f>L8-J8</f>
        <v>359164</v>
      </c>
      <c r="L8" s="49">
        <v>4609164</v>
      </c>
      <c r="M8" s="49"/>
    </row>
    <row r="9" spans="1:13" ht="15.75" x14ac:dyDescent="0.25">
      <c r="A9" s="246" t="s">
        <v>112</v>
      </c>
      <c r="B9" s="187" t="s">
        <v>113</v>
      </c>
      <c r="C9" s="49">
        <v>1800000</v>
      </c>
      <c r="D9" s="49">
        <f t="shared" si="2"/>
        <v>0</v>
      </c>
      <c r="E9" s="49">
        <v>1800000</v>
      </c>
      <c r="F9" s="48">
        <f t="shared" si="0"/>
        <v>140000</v>
      </c>
      <c r="G9" s="49">
        <v>1940000</v>
      </c>
      <c r="H9" s="49"/>
      <c r="I9" s="49">
        <f t="shared" si="1"/>
        <v>0</v>
      </c>
      <c r="J9" s="49"/>
      <c r="K9" s="49"/>
      <c r="L9" s="49"/>
      <c r="M9" s="49"/>
    </row>
    <row r="10" spans="1:13" ht="15.75" x14ac:dyDescent="0.25">
      <c r="A10" s="246" t="s">
        <v>114</v>
      </c>
      <c r="B10" s="187" t="s">
        <v>115</v>
      </c>
      <c r="C10" s="49"/>
      <c r="D10" s="49">
        <f t="shared" si="2"/>
        <v>0</v>
      </c>
      <c r="E10" s="49"/>
      <c r="F10" s="49"/>
      <c r="G10" s="49"/>
      <c r="H10" s="49"/>
      <c r="I10" s="49">
        <f t="shared" si="1"/>
        <v>0</v>
      </c>
      <c r="J10" s="49"/>
      <c r="K10" s="49"/>
      <c r="L10" s="49"/>
      <c r="M10" s="49"/>
    </row>
    <row r="11" spans="1:13" ht="16.5" thickBot="1" x14ac:dyDescent="0.3">
      <c r="A11" s="247" t="s">
        <v>116</v>
      </c>
      <c r="B11" s="191" t="s">
        <v>117</v>
      </c>
      <c r="C11" s="49"/>
      <c r="D11" s="50">
        <f t="shared" si="2"/>
        <v>0</v>
      </c>
      <c r="E11" s="49"/>
      <c r="F11" s="49"/>
      <c r="G11" s="49"/>
      <c r="H11" s="49"/>
      <c r="I11" s="50">
        <f t="shared" si="1"/>
        <v>0</v>
      </c>
      <c r="J11" s="49"/>
      <c r="K11" s="49"/>
      <c r="L11" s="49"/>
      <c r="M11" s="49"/>
    </row>
    <row r="12" spans="1:13" ht="16.5" thickBot="1" x14ac:dyDescent="0.3">
      <c r="A12" s="242" t="s">
        <v>12</v>
      </c>
      <c r="B12" s="194" t="s">
        <v>118</v>
      </c>
      <c r="C12" s="47">
        <f>SUM(C13:C17)</f>
        <v>1603313</v>
      </c>
      <c r="D12" s="53">
        <f>SUM(E12-C12)</f>
        <v>3989874</v>
      </c>
      <c r="E12" s="47">
        <f>SUM(E13:E17)</f>
        <v>5593187</v>
      </c>
      <c r="F12" s="47"/>
      <c r="G12" s="47">
        <f>SUM(G13:G17)</f>
        <v>5593187</v>
      </c>
      <c r="H12" s="47">
        <f>SUM(H13:H17)</f>
        <v>0</v>
      </c>
      <c r="I12" s="79">
        <f t="shared" si="1"/>
        <v>0</v>
      </c>
      <c r="J12" s="47">
        <f>SUM(J13:J17)</f>
        <v>0</v>
      </c>
      <c r="K12" s="47"/>
      <c r="L12" s="47"/>
      <c r="M12" s="47">
        <f>SUM(M13:M17)</f>
        <v>0</v>
      </c>
    </row>
    <row r="13" spans="1:13" ht="15.75" x14ac:dyDescent="0.25">
      <c r="A13" s="245" t="s">
        <v>119</v>
      </c>
      <c r="B13" s="182" t="s">
        <v>120</v>
      </c>
      <c r="C13" s="48"/>
      <c r="D13" s="48"/>
      <c r="E13" s="48"/>
      <c r="F13" s="48"/>
      <c r="G13" s="48"/>
      <c r="H13" s="48"/>
      <c r="I13" s="48">
        <f t="shared" si="1"/>
        <v>0</v>
      </c>
      <c r="J13" s="48"/>
      <c r="K13" s="48"/>
      <c r="L13" s="48"/>
      <c r="M13" s="48"/>
    </row>
    <row r="14" spans="1:13" ht="15.75" x14ac:dyDescent="0.25">
      <c r="A14" s="246" t="s">
        <v>121</v>
      </c>
      <c r="B14" s="187" t="s">
        <v>122</v>
      </c>
      <c r="C14" s="49"/>
      <c r="D14" s="49">
        <f t="shared" ref="D14:D77" si="3">SUM(E14-C14)</f>
        <v>0</v>
      </c>
      <c r="E14" s="49"/>
      <c r="F14" s="49"/>
      <c r="G14" s="49"/>
      <c r="H14" s="49"/>
      <c r="I14" s="49">
        <f t="shared" si="1"/>
        <v>0</v>
      </c>
      <c r="J14" s="49"/>
      <c r="K14" s="49"/>
      <c r="L14" s="49"/>
      <c r="M14" s="49"/>
    </row>
    <row r="15" spans="1:13" ht="15.75" x14ac:dyDescent="0.25">
      <c r="A15" s="246" t="s">
        <v>123</v>
      </c>
      <c r="B15" s="187" t="s">
        <v>124</v>
      </c>
      <c r="C15" s="49"/>
      <c r="D15" s="49">
        <f t="shared" si="3"/>
        <v>0</v>
      </c>
      <c r="E15" s="49"/>
      <c r="F15" s="49"/>
      <c r="G15" s="49"/>
      <c r="H15" s="49"/>
      <c r="I15" s="49">
        <f t="shared" si="1"/>
        <v>0</v>
      </c>
      <c r="J15" s="49"/>
      <c r="K15" s="49"/>
      <c r="L15" s="49"/>
      <c r="M15" s="49"/>
    </row>
    <row r="16" spans="1:13" ht="15.75" x14ac:dyDescent="0.25">
      <c r="A16" s="246" t="s">
        <v>125</v>
      </c>
      <c r="B16" s="187" t="s">
        <v>126</v>
      </c>
      <c r="C16" s="49"/>
      <c r="D16" s="49">
        <f t="shared" si="3"/>
        <v>0</v>
      </c>
      <c r="E16" s="49"/>
      <c r="F16" s="49"/>
      <c r="G16" s="49"/>
      <c r="H16" s="49"/>
      <c r="I16" s="49">
        <f t="shared" si="1"/>
        <v>0</v>
      </c>
      <c r="J16" s="49"/>
      <c r="K16" s="49"/>
      <c r="L16" s="49"/>
      <c r="M16" s="49"/>
    </row>
    <row r="17" spans="1:13" ht="15.75" x14ac:dyDescent="0.25">
      <c r="A17" s="246" t="s">
        <v>127</v>
      </c>
      <c r="B17" s="187" t="s">
        <v>128</v>
      </c>
      <c r="C17" s="49">
        <v>1603313</v>
      </c>
      <c r="D17" s="49">
        <f t="shared" si="3"/>
        <v>3989874</v>
      </c>
      <c r="E17" s="49">
        <v>5593187</v>
      </c>
      <c r="F17" s="49"/>
      <c r="G17" s="49">
        <v>5593187</v>
      </c>
      <c r="H17" s="49"/>
      <c r="I17" s="49">
        <f t="shared" si="1"/>
        <v>0</v>
      </c>
      <c r="J17" s="49"/>
      <c r="K17" s="49"/>
      <c r="L17" s="49"/>
      <c r="M17" s="49"/>
    </row>
    <row r="18" spans="1:13" ht="16.5" thickBot="1" x14ac:dyDescent="0.3">
      <c r="A18" s="247" t="s">
        <v>129</v>
      </c>
      <c r="B18" s="191" t="s">
        <v>130</v>
      </c>
      <c r="C18" s="50"/>
      <c r="D18" s="50">
        <f t="shared" si="3"/>
        <v>0</v>
      </c>
      <c r="E18" s="50"/>
      <c r="F18" s="50"/>
      <c r="G18" s="50"/>
      <c r="H18" s="50"/>
      <c r="I18" s="50">
        <f t="shared" si="1"/>
        <v>0</v>
      </c>
      <c r="J18" s="50"/>
      <c r="K18" s="50"/>
      <c r="L18" s="50"/>
      <c r="M18" s="50"/>
    </row>
    <row r="19" spans="1:13" ht="16.5" thickBot="1" x14ac:dyDescent="0.3">
      <c r="A19" s="242" t="s">
        <v>6</v>
      </c>
      <c r="B19" s="243" t="s">
        <v>131</v>
      </c>
      <c r="C19" s="47">
        <f>SUM(C20:C24)</f>
        <v>0</v>
      </c>
      <c r="D19" s="53">
        <f>SUM(E19-C19)</f>
        <v>0</v>
      </c>
      <c r="E19" s="47">
        <f>SUM(E20:E24)</f>
        <v>0</v>
      </c>
      <c r="F19" s="53">
        <f>G19-E19</f>
        <v>43351402</v>
      </c>
      <c r="G19" s="47">
        <f>SUM(G20:G24)</f>
        <v>43351402</v>
      </c>
      <c r="H19" s="47">
        <f>SUM(H20:H24)</f>
        <v>0</v>
      </c>
      <c r="I19" s="79">
        <f t="shared" si="1"/>
        <v>0</v>
      </c>
      <c r="J19" s="47">
        <f>SUM(J20:J24)</f>
        <v>0</v>
      </c>
      <c r="K19" s="47"/>
      <c r="L19" s="47"/>
      <c r="M19" s="47">
        <f>SUM(M20:M24)</f>
        <v>0</v>
      </c>
    </row>
    <row r="20" spans="1:13" ht="15.75" x14ac:dyDescent="0.25">
      <c r="A20" s="245" t="s">
        <v>132</v>
      </c>
      <c r="B20" s="182" t="s">
        <v>133</v>
      </c>
      <c r="C20" s="48"/>
      <c r="D20" s="48">
        <f t="shared" si="3"/>
        <v>0</v>
      </c>
      <c r="E20" s="48"/>
      <c r="F20" s="48"/>
      <c r="G20" s="48"/>
      <c r="H20" s="48"/>
      <c r="I20" s="48">
        <f t="shared" si="1"/>
        <v>0</v>
      </c>
      <c r="J20" s="48"/>
      <c r="K20" s="48"/>
      <c r="L20" s="48"/>
      <c r="M20" s="48"/>
    </row>
    <row r="21" spans="1:13" ht="15.75" x14ac:dyDescent="0.25">
      <c r="A21" s="246" t="s">
        <v>134</v>
      </c>
      <c r="B21" s="187" t="s">
        <v>135</v>
      </c>
      <c r="C21" s="49"/>
      <c r="D21" s="49">
        <f t="shared" si="3"/>
        <v>0</v>
      </c>
      <c r="E21" s="49"/>
      <c r="F21" s="49"/>
      <c r="G21" s="49"/>
      <c r="H21" s="49"/>
      <c r="I21" s="49">
        <f t="shared" si="1"/>
        <v>0</v>
      </c>
      <c r="J21" s="49"/>
      <c r="K21" s="49"/>
      <c r="L21" s="49"/>
      <c r="M21" s="49"/>
    </row>
    <row r="22" spans="1:13" ht="15.75" x14ac:dyDescent="0.25">
      <c r="A22" s="246" t="s">
        <v>136</v>
      </c>
      <c r="B22" s="187" t="s">
        <v>137</v>
      </c>
      <c r="C22" s="49"/>
      <c r="D22" s="49">
        <f t="shared" si="3"/>
        <v>0</v>
      </c>
      <c r="E22" s="49"/>
      <c r="F22" s="49"/>
      <c r="G22" s="49"/>
      <c r="H22" s="49"/>
      <c r="I22" s="49">
        <f t="shared" si="1"/>
        <v>0</v>
      </c>
      <c r="J22" s="49"/>
      <c r="K22" s="49"/>
      <c r="L22" s="49"/>
      <c r="M22" s="49"/>
    </row>
    <row r="23" spans="1:13" ht="15.75" x14ac:dyDescent="0.25">
      <c r="A23" s="246" t="s">
        <v>138</v>
      </c>
      <c r="B23" s="187" t="s">
        <v>139</v>
      </c>
      <c r="C23" s="49"/>
      <c r="D23" s="49">
        <f t="shared" si="3"/>
        <v>0</v>
      </c>
      <c r="E23" s="49"/>
      <c r="F23" s="49"/>
      <c r="G23" s="49"/>
      <c r="H23" s="49"/>
      <c r="I23" s="49">
        <f t="shared" si="1"/>
        <v>0</v>
      </c>
      <c r="J23" s="49"/>
      <c r="K23" s="49"/>
      <c r="L23" s="49"/>
      <c r="M23" s="49"/>
    </row>
    <row r="24" spans="1:13" ht="15.75" x14ac:dyDescent="0.25">
      <c r="A24" s="246" t="s">
        <v>140</v>
      </c>
      <c r="B24" s="187" t="s">
        <v>141</v>
      </c>
      <c r="C24" s="49"/>
      <c r="D24" s="49">
        <f t="shared" si="3"/>
        <v>0</v>
      </c>
      <c r="E24" s="49"/>
      <c r="F24" s="49">
        <f>G24-E24</f>
        <v>43351402</v>
      </c>
      <c r="G24" s="49">
        <v>43351402</v>
      </c>
      <c r="H24" s="49"/>
      <c r="I24" s="49">
        <f t="shared" si="1"/>
        <v>0</v>
      </c>
      <c r="J24" s="49"/>
      <c r="K24" s="49"/>
      <c r="L24" s="49"/>
      <c r="M24" s="49"/>
    </row>
    <row r="25" spans="1:13" ht="16.5" thickBot="1" x14ac:dyDescent="0.3">
      <c r="A25" s="247" t="s">
        <v>142</v>
      </c>
      <c r="B25" s="191" t="s">
        <v>143</v>
      </c>
      <c r="C25" s="50"/>
      <c r="D25" s="50">
        <f t="shared" si="3"/>
        <v>0</v>
      </c>
      <c r="E25" s="50"/>
      <c r="F25" s="50"/>
      <c r="G25" s="50"/>
      <c r="H25" s="50"/>
      <c r="I25" s="50">
        <f t="shared" si="1"/>
        <v>0</v>
      </c>
      <c r="J25" s="50"/>
      <c r="K25" s="50"/>
      <c r="L25" s="50"/>
      <c r="M25" s="50"/>
    </row>
    <row r="26" spans="1:13" ht="16.5" thickBot="1" x14ac:dyDescent="0.3">
      <c r="A26" s="242" t="s">
        <v>144</v>
      </c>
      <c r="B26" s="243" t="s">
        <v>145</v>
      </c>
      <c r="C26" s="47">
        <f>SUM(C27,C30,C31,C32)</f>
        <v>11292000</v>
      </c>
      <c r="D26" s="79">
        <f t="shared" si="3"/>
        <v>0</v>
      </c>
      <c r="E26" s="47">
        <f>SUM(E27,E30,E31,E32)</f>
        <v>11292000</v>
      </c>
      <c r="F26" s="47"/>
      <c r="G26" s="47">
        <f>SUM(G27,G30,G31,G32)</f>
        <v>11292000</v>
      </c>
      <c r="H26" s="47">
        <f>SUM(H27,H30,H31,H32)</f>
        <v>0</v>
      </c>
      <c r="I26" s="79">
        <f t="shared" si="1"/>
        <v>0</v>
      </c>
      <c r="J26" s="47">
        <f>SUM(J27,J30,J31,J32)</f>
        <v>0</v>
      </c>
      <c r="K26" s="47"/>
      <c r="L26" s="47"/>
      <c r="M26" s="47">
        <f>SUM(M27,M30,M31,M32)</f>
        <v>0</v>
      </c>
    </row>
    <row r="27" spans="1:13" ht="15.75" x14ac:dyDescent="0.25">
      <c r="A27" s="245" t="s">
        <v>146</v>
      </c>
      <c r="B27" s="182" t="s">
        <v>326</v>
      </c>
      <c r="C27" s="51">
        <f>C28+C29</f>
        <v>10492000</v>
      </c>
      <c r="D27" s="48">
        <f t="shared" si="3"/>
        <v>0</v>
      </c>
      <c r="E27" s="51">
        <v>10492000</v>
      </c>
      <c r="F27" s="51"/>
      <c r="G27" s="51">
        <v>10492000</v>
      </c>
      <c r="H27" s="51"/>
      <c r="I27" s="48">
        <f t="shared" si="1"/>
        <v>0</v>
      </c>
      <c r="J27" s="51"/>
      <c r="K27" s="51"/>
      <c r="L27" s="51"/>
      <c r="M27" s="51"/>
    </row>
    <row r="28" spans="1:13" ht="15.75" x14ac:dyDescent="0.25">
      <c r="A28" s="246" t="s">
        <v>148</v>
      </c>
      <c r="B28" s="187" t="s">
        <v>149</v>
      </c>
      <c r="C28" s="49">
        <v>2992000</v>
      </c>
      <c r="D28" s="49">
        <f t="shared" si="3"/>
        <v>0</v>
      </c>
      <c r="E28" s="49">
        <v>2992000</v>
      </c>
      <c r="F28" s="49"/>
      <c r="G28" s="49">
        <v>2992000</v>
      </c>
      <c r="H28" s="49"/>
      <c r="I28" s="49">
        <f t="shared" si="1"/>
        <v>0</v>
      </c>
      <c r="J28" s="49"/>
      <c r="K28" s="49"/>
      <c r="L28" s="49"/>
      <c r="M28" s="49"/>
    </row>
    <row r="29" spans="1:13" ht="15.75" x14ac:dyDescent="0.25">
      <c r="A29" s="246" t="s">
        <v>150</v>
      </c>
      <c r="B29" s="187" t="s">
        <v>151</v>
      </c>
      <c r="C29" s="49">
        <v>7500000</v>
      </c>
      <c r="D29" s="49">
        <f t="shared" si="3"/>
        <v>0</v>
      </c>
      <c r="E29" s="49">
        <v>7500000</v>
      </c>
      <c r="F29" s="49"/>
      <c r="G29" s="49">
        <v>7500000</v>
      </c>
      <c r="H29" s="49"/>
      <c r="I29" s="49">
        <f t="shared" si="1"/>
        <v>0</v>
      </c>
      <c r="J29" s="49"/>
      <c r="K29" s="49"/>
      <c r="L29" s="49"/>
      <c r="M29" s="49"/>
    </row>
    <row r="30" spans="1:13" ht="15.75" x14ac:dyDescent="0.25">
      <c r="A30" s="246" t="s">
        <v>152</v>
      </c>
      <c r="B30" s="187" t="s">
        <v>153</v>
      </c>
      <c r="C30" s="49">
        <v>750000</v>
      </c>
      <c r="D30" s="49">
        <f t="shared" si="3"/>
        <v>0</v>
      </c>
      <c r="E30" s="49">
        <v>750000</v>
      </c>
      <c r="F30" s="49"/>
      <c r="G30" s="49">
        <v>750000</v>
      </c>
      <c r="H30" s="49"/>
      <c r="I30" s="49">
        <f t="shared" si="1"/>
        <v>0</v>
      </c>
      <c r="J30" s="49"/>
      <c r="K30" s="49"/>
      <c r="L30" s="49"/>
      <c r="M30" s="49"/>
    </row>
    <row r="31" spans="1:13" ht="15.75" x14ac:dyDescent="0.25">
      <c r="A31" s="246" t="s">
        <v>154</v>
      </c>
      <c r="B31" s="187" t="s">
        <v>155</v>
      </c>
      <c r="C31" s="49"/>
      <c r="D31" s="49">
        <f t="shared" si="3"/>
        <v>0</v>
      </c>
      <c r="E31" s="49"/>
      <c r="F31" s="49"/>
      <c r="G31" s="49"/>
      <c r="H31" s="49"/>
      <c r="I31" s="49">
        <f t="shared" si="1"/>
        <v>0</v>
      </c>
      <c r="J31" s="49"/>
      <c r="K31" s="49"/>
      <c r="L31" s="49"/>
      <c r="M31" s="49"/>
    </row>
    <row r="32" spans="1:13" ht="16.5" thickBot="1" x14ac:dyDescent="0.3">
      <c r="A32" s="247" t="s">
        <v>156</v>
      </c>
      <c r="B32" s="191" t="s">
        <v>157</v>
      </c>
      <c r="C32" s="50">
        <v>50000</v>
      </c>
      <c r="D32" s="50">
        <f t="shared" si="3"/>
        <v>0</v>
      </c>
      <c r="E32" s="50">
        <v>50000</v>
      </c>
      <c r="F32" s="50"/>
      <c r="G32" s="50">
        <v>50000</v>
      </c>
      <c r="H32" s="50"/>
      <c r="I32" s="50">
        <f t="shared" si="1"/>
        <v>0</v>
      </c>
      <c r="J32" s="50"/>
      <c r="K32" s="50"/>
      <c r="L32" s="50"/>
      <c r="M32" s="50"/>
    </row>
    <row r="33" spans="1:13" ht="16.5" thickBot="1" x14ac:dyDescent="0.3">
      <c r="A33" s="242" t="s">
        <v>8</v>
      </c>
      <c r="B33" s="243" t="s">
        <v>158</v>
      </c>
      <c r="C33" s="47">
        <f>SUM(C34:C43)</f>
        <v>666750</v>
      </c>
      <c r="D33" s="79">
        <f t="shared" si="3"/>
        <v>0</v>
      </c>
      <c r="E33" s="47">
        <f>SUM(E34:E43)</f>
        <v>666750</v>
      </c>
      <c r="F33" s="47"/>
      <c r="G33" s="47">
        <f>SUM(G34:G43)</f>
        <v>666750</v>
      </c>
      <c r="H33" s="47">
        <f>SUM(H34:H43)</f>
        <v>1408254</v>
      </c>
      <c r="I33" s="79">
        <f t="shared" si="1"/>
        <v>0</v>
      </c>
      <c r="J33" s="47">
        <f>SUM(J34:J43)</f>
        <v>1408254</v>
      </c>
      <c r="K33" s="47"/>
      <c r="L33" s="47">
        <f>SUM(L34:L43)</f>
        <v>1408254</v>
      </c>
      <c r="M33" s="47">
        <f>SUM(M34:M43)</f>
        <v>0</v>
      </c>
    </row>
    <row r="34" spans="1:13" ht="15.75" x14ac:dyDescent="0.25">
      <c r="A34" s="245" t="s">
        <v>159</v>
      </c>
      <c r="B34" s="182" t="s">
        <v>160</v>
      </c>
      <c r="C34" s="48"/>
      <c r="D34" s="48">
        <f t="shared" si="3"/>
        <v>0</v>
      </c>
      <c r="E34" s="48"/>
      <c r="F34" s="48"/>
      <c r="G34" s="48"/>
      <c r="H34" s="48"/>
      <c r="I34" s="48">
        <f t="shared" si="1"/>
        <v>0</v>
      </c>
      <c r="J34" s="48"/>
      <c r="K34" s="48"/>
      <c r="L34" s="48"/>
      <c r="M34" s="48"/>
    </row>
    <row r="35" spans="1:13" ht="15.75" x14ac:dyDescent="0.25">
      <c r="A35" s="246" t="s">
        <v>161</v>
      </c>
      <c r="B35" s="187" t="s">
        <v>162</v>
      </c>
      <c r="C35" s="49">
        <v>50000</v>
      </c>
      <c r="D35" s="49">
        <f t="shared" si="3"/>
        <v>0</v>
      </c>
      <c r="E35" s="49">
        <v>50000</v>
      </c>
      <c r="F35" s="49"/>
      <c r="G35" s="49">
        <v>50000</v>
      </c>
      <c r="H35" s="49">
        <v>472836</v>
      </c>
      <c r="I35" s="49">
        <f t="shared" si="1"/>
        <v>0</v>
      </c>
      <c r="J35" s="49">
        <v>472836</v>
      </c>
      <c r="K35" s="49"/>
      <c r="L35" s="49">
        <v>472836</v>
      </c>
      <c r="M35" s="49"/>
    </row>
    <row r="36" spans="1:13" ht="15.75" x14ac:dyDescent="0.25">
      <c r="A36" s="246" t="s">
        <v>163</v>
      </c>
      <c r="B36" s="187" t="s">
        <v>164</v>
      </c>
      <c r="C36" s="49">
        <v>400000</v>
      </c>
      <c r="D36" s="49">
        <f t="shared" si="3"/>
        <v>0</v>
      </c>
      <c r="E36" s="49">
        <v>400000</v>
      </c>
      <c r="F36" s="49"/>
      <c r="G36" s="49">
        <v>400000</v>
      </c>
      <c r="H36" s="49">
        <v>448000</v>
      </c>
      <c r="I36" s="49">
        <f t="shared" si="1"/>
        <v>0</v>
      </c>
      <c r="J36" s="49">
        <v>448000</v>
      </c>
      <c r="K36" s="49"/>
      <c r="L36" s="49">
        <v>448000</v>
      </c>
      <c r="M36" s="49"/>
    </row>
    <row r="37" spans="1:13" ht="15.75" x14ac:dyDescent="0.25">
      <c r="A37" s="246" t="s">
        <v>165</v>
      </c>
      <c r="B37" s="187" t="s">
        <v>166</v>
      </c>
      <c r="C37" s="49">
        <v>75000</v>
      </c>
      <c r="D37" s="49">
        <f t="shared" si="3"/>
        <v>0</v>
      </c>
      <c r="E37" s="49">
        <v>75000</v>
      </c>
      <c r="F37" s="49"/>
      <c r="G37" s="49">
        <v>75000</v>
      </c>
      <c r="H37" s="49">
        <v>303562</v>
      </c>
      <c r="I37" s="49">
        <f t="shared" si="1"/>
        <v>0</v>
      </c>
      <c r="J37" s="49">
        <v>303562</v>
      </c>
      <c r="K37" s="49"/>
      <c r="L37" s="49">
        <v>303562</v>
      </c>
      <c r="M37" s="49"/>
    </row>
    <row r="38" spans="1:13" ht="15.75" x14ac:dyDescent="0.25">
      <c r="A38" s="246" t="s">
        <v>167</v>
      </c>
      <c r="B38" s="187" t="s">
        <v>168</v>
      </c>
      <c r="C38" s="49"/>
      <c r="D38" s="49">
        <f t="shared" si="3"/>
        <v>0</v>
      </c>
      <c r="E38" s="49"/>
      <c r="F38" s="49"/>
      <c r="G38" s="49"/>
      <c r="H38" s="49"/>
      <c r="I38" s="49">
        <f t="shared" si="1"/>
        <v>0</v>
      </c>
      <c r="J38" s="49"/>
      <c r="K38" s="49"/>
      <c r="L38" s="49"/>
      <c r="M38" s="49"/>
    </row>
    <row r="39" spans="1:13" ht="15.75" x14ac:dyDescent="0.25">
      <c r="A39" s="246" t="s">
        <v>169</v>
      </c>
      <c r="B39" s="187" t="s">
        <v>170</v>
      </c>
      <c r="C39" s="49">
        <v>141750</v>
      </c>
      <c r="D39" s="49">
        <f t="shared" si="3"/>
        <v>0</v>
      </c>
      <c r="E39" s="49">
        <v>141750</v>
      </c>
      <c r="F39" s="49"/>
      <c r="G39" s="49">
        <v>141750</v>
      </c>
      <c r="H39" s="49">
        <v>183856</v>
      </c>
      <c r="I39" s="49">
        <f t="shared" si="1"/>
        <v>0</v>
      </c>
      <c r="J39" s="49">
        <v>183856</v>
      </c>
      <c r="K39" s="49"/>
      <c r="L39" s="49">
        <v>183856</v>
      </c>
      <c r="M39" s="49"/>
    </row>
    <row r="40" spans="1:13" ht="15.75" x14ac:dyDescent="0.25">
      <c r="A40" s="246" t="s">
        <v>171</v>
      </c>
      <c r="B40" s="187" t="s">
        <v>172</v>
      </c>
      <c r="C40" s="49"/>
      <c r="D40" s="49">
        <f t="shared" si="3"/>
        <v>0</v>
      </c>
      <c r="E40" s="49"/>
      <c r="F40" s="49"/>
      <c r="G40" s="49"/>
      <c r="H40" s="49"/>
      <c r="I40" s="49">
        <f t="shared" si="1"/>
        <v>0</v>
      </c>
      <c r="J40" s="49"/>
      <c r="K40" s="49"/>
      <c r="L40" s="49"/>
      <c r="M40" s="49"/>
    </row>
    <row r="41" spans="1:13" ht="15.75" x14ac:dyDescent="0.25">
      <c r="A41" s="246" t="s">
        <v>173</v>
      </c>
      <c r="B41" s="187" t="s">
        <v>174</v>
      </c>
      <c r="C41" s="49"/>
      <c r="D41" s="49">
        <f t="shared" si="3"/>
        <v>0</v>
      </c>
      <c r="E41" s="49"/>
      <c r="F41" s="49"/>
      <c r="G41" s="49"/>
      <c r="H41" s="49"/>
      <c r="I41" s="49">
        <f t="shared" si="1"/>
        <v>0</v>
      </c>
      <c r="J41" s="49"/>
      <c r="K41" s="49"/>
      <c r="L41" s="49"/>
      <c r="M41" s="49"/>
    </row>
    <row r="42" spans="1:13" ht="15.75" x14ac:dyDescent="0.25">
      <c r="A42" s="246" t="s">
        <v>175</v>
      </c>
      <c r="B42" s="187" t="s">
        <v>176</v>
      </c>
      <c r="C42" s="49"/>
      <c r="D42" s="49">
        <f t="shared" si="3"/>
        <v>0</v>
      </c>
      <c r="E42" s="49"/>
      <c r="F42" s="49"/>
      <c r="G42" s="49"/>
      <c r="H42" s="49"/>
      <c r="I42" s="49">
        <f t="shared" si="1"/>
        <v>0</v>
      </c>
      <c r="J42" s="49"/>
      <c r="K42" s="49"/>
      <c r="L42" s="49"/>
      <c r="M42" s="49"/>
    </row>
    <row r="43" spans="1:13" ht="16.5" thickBot="1" x14ac:dyDescent="0.3">
      <c r="A43" s="247" t="s">
        <v>177</v>
      </c>
      <c r="B43" s="191" t="s">
        <v>25</v>
      </c>
      <c r="C43" s="50"/>
      <c r="D43" s="50">
        <f t="shared" si="3"/>
        <v>0</v>
      </c>
      <c r="E43" s="50"/>
      <c r="F43" s="50"/>
      <c r="G43" s="50"/>
      <c r="H43" s="50"/>
      <c r="I43" s="50">
        <f t="shared" si="1"/>
        <v>0</v>
      </c>
      <c r="J43" s="50"/>
      <c r="K43" s="50"/>
      <c r="L43" s="50"/>
      <c r="M43" s="50"/>
    </row>
    <row r="44" spans="1:13" ht="16.5" thickBot="1" x14ac:dyDescent="0.3">
      <c r="A44" s="242" t="s">
        <v>21</v>
      </c>
      <c r="B44" s="243" t="s">
        <v>178</v>
      </c>
      <c r="C44" s="47">
        <f>SUM(C45:C49)</f>
        <v>0</v>
      </c>
      <c r="D44" s="79">
        <f t="shared" si="3"/>
        <v>0</v>
      </c>
      <c r="E44" s="47">
        <f>SUM(E45:E49)</f>
        <v>0</v>
      </c>
      <c r="F44" s="47"/>
      <c r="G44" s="47"/>
      <c r="H44" s="47">
        <f>SUM(H45:H49)</f>
        <v>0</v>
      </c>
      <c r="I44" s="79">
        <f t="shared" si="1"/>
        <v>0</v>
      </c>
      <c r="J44" s="47">
        <f>SUM(J45:J49)</f>
        <v>0</v>
      </c>
      <c r="K44" s="47"/>
      <c r="L44" s="47"/>
      <c r="M44" s="47">
        <f>SUM(M45:M49)</f>
        <v>0</v>
      </c>
    </row>
    <row r="45" spans="1:13" ht="15.75" x14ac:dyDescent="0.25">
      <c r="A45" s="245" t="s">
        <v>179</v>
      </c>
      <c r="B45" s="182" t="s">
        <v>180</v>
      </c>
      <c r="C45" s="48"/>
      <c r="D45" s="48">
        <f t="shared" si="3"/>
        <v>0</v>
      </c>
      <c r="E45" s="48"/>
      <c r="F45" s="48"/>
      <c r="G45" s="48"/>
      <c r="H45" s="48"/>
      <c r="I45" s="48">
        <f t="shared" si="1"/>
        <v>0</v>
      </c>
      <c r="J45" s="48"/>
      <c r="K45" s="48"/>
      <c r="L45" s="48"/>
      <c r="M45" s="48"/>
    </row>
    <row r="46" spans="1:13" ht="15.75" x14ac:dyDescent="0.25">
      <c r="A46" s="246" t="s">
        <v>181</v>
      </c>
      <c r="B46" s="187" t="s">
        <v>182</v>
      </c>
      <c r="C46" s="49"/>
      <c r="D46" s="49">
        <f t="shared" si="3"/>
        <v>0</v>
      </c>
      <c r="E46" s="49"/>
      <c r="F46" s="49"/>
      <c r="G46" s="49"/>
      <c r="H46" s="49"/>
      <c r="I46" s="49">
        <f t="shared" si="1"/>
        <v>0</v>
      </c>
      <c r="J46" s="49"/>
      <c r="K46" s="49"/>
      <c r="L46" s="49"/>
      <c r="M46" s="49"/>
    </row>
    <row r="47" spans="1:13" ht="15.75" x14ac:dyDescent="0.25">
      <c r="A47" s="246" t="s">
        <v>183</v>
      </c>
      <c r="B47" s="187" t="s">
        <v>184</v>
      </c>
      <c r="C47" s="49"/>
      <c r="D47" s="49">
        <f t="shared" si="3"/>
        <v>0</v>
      </c>
      <c r="E47" s="49"/>
      <c r="F47" s="49"/>
      <c r="G47" s="49"/>
      <c r="H47" s="49"/>
      <c r="I47" s="49">
        <f t="shared" si="1"/>
        <v>0</v>
      </c>
      <c r="J47" s="49"/>
      <c r="K47" s="49"/>
      <c r="L47" s="49"/>
      <c r="M47" s="49"/>
    </row>
    <row r="48" spans="1:13" ht="15.75" x14ac:dyDescent="0.25">
      <c r="A48" s="246" t="s">
        <v>185</v>
      </c>
      <c r="B48" s="187" t="s">
        <v>186</v>
      </c>
      <c r="C48" s="49"/>
      <c r="D48" s="49">
        <f t="shared" si="3"/>
        <v>0</v>
      </c>
      <c r="E48" s="49"/>
      <c r="F48" s="49"/>
      <c r="G48" s="49"/>
      <c r="H48" s="49"/>
      <c r="I48" s="49">
        <f t="shared" si="1"/>
        <v>0</v>
      </c>
      <c r="J48" s="49"/>
      <c r="K48" s="49"/>
      <c r="L48" s="49"/>
      <c r="M48" s="49"/>
    </row>
    <row r="49" spans="1:13" ht="16.5" thickBot="1" x14ac:dyDescent="0.3">
      <c r="A49" s="248" t="s">
        <v>187</v>
      </c>
      <c r="B49" s="249" t="s">
        <v>188</v>
      </c>
      <c r="C49" s="52"/>
      <c r="D49" s="50">
        <f t="shared" si="3"/>
        <v>0</v>
      </c>
      <c r="E49" s="52"/>
      <c r="F49" s="52"/>
      <c r="G49" s="52"/>
      <c r="H49" s="52"/>
      <c r="I49" s="50">
        <f t="shared" si="1"/>
        <v>0</v>
      </c>
      <c r="J49" s="52"/>
      <c r="K49" s="52"/>
      <c r="L49" s="52"/>
      <c r="M49" s="52"/>
    </row>
    <row r="50" spans="1:13" ht="16.5" thickBot="1" x14ac:dyDescent="0.3">
      <c r="A50" s="242" t="s">
        <v>189</v>
      </c>
      <c r="B50" s="243" t="s">
        <v>190</v>
      </c>
      <c r="C50" s="47">
        <f>SUM(C51:C53)</f>
        <v>36000</v>
      </c>
      <c r="D50" s="79">
        <f t="shared" si="3"/>
        <v>0</v>
      </c>
      <c r="E50" s="47">
        <f>SUM(E51:E53)</f>
        <v>36000</v>
      </c>
      <c r="F50" s="47"/>
      <c r="G50" s="47">
        <f>SUM(G51:G53)</f>
        <v>36000</v>
      </c>
      <c r="H50" s="47">
        <f>SUM(H51:H53)</f>
        <v>313580</v>
      </c>
      <c r="I50" s="79">
        <f t="shared" si="1"/>
        <v>0</v>
      </c>
      <c r="J50" s="47">
        <f>SUM(J51:J53)</f>
        <v>313580</v>
      </c>
      <c r="K50" s="47"/>
      <c r="L50" s="47">
        <f>SUM(L51:L53)</f>
        <v>313580</v>
      </c>
      <c r="M50" s="47">
        <f>SUM(M51:M53)</f>
        <v>0</v>
      </c>
    </row>
    <row r="51" spans="1:13" ht="15.75" x14ac:dyDescent="0.25">
      <c r="A51" s="245" t="s">
        <v>191</v>
      </c>
      <c r="B51" s="182" t="s">
        <v>192</v>
      </c>
      <c r="C51" s="48"/>
      <c r="D51" s="48">
        <f t="shared" si="3"/>
        <v>0</v>
      </c>
      <c r="E51" s="48"/>
      <c r="F51" s="48"/>
      <c r="G51" s="48"/>
      <c r="H51" s="48"/>
      <c r="I51" s="48">
        <f t="shared" si="1"/>
        <v>0</v>
      </c>
      <c r="J51" s="48"/>
      <c r="K51" s="48"/>
      <c r="L51" s="48"/>
      <c r="M51" s="48"/>
    </row>
    <row r="52" spans="1:13" ht="15.75" x14ac:dyDescent="0.25">
      <c r="A52" s="246" t="s">
        <v>193</v>
      </c>
      <c r="B52" s="187" t="s">
        <v>194</v>
      </c>
      <c r="C52" s="49"/>
      <c r="D52" s="49">
        <f t="shared" si="3"/>
        <v>0</v>
      </c>
      <c r="E52" s="49"/>
      <c r="F52" s="49"/>
      <c r="G52" s="49"/>
      <c r="H52" s="49">
        <v>313580</v>
      </c>
      <c r="I52" s="49">
        <f t="shared" si="1"/>
        <v>0</v>
      </c>
      <c r="J52" s="49">
        <v>313580</v>
      </c>
      <c r="K52" s="49"/>
      <c r="L52" s="49">
        <v>313580</v>
      </c>
      <c r="M52" s="49"/>
    </row>
    <row r="53" spans="1:13" ht="15.75" x14ac:dyDescent="0.25">
      <c r="A53" s="246" t="s">
        <v>195</v>
      </c>
      <c r="B53" s="187" t="s">
        <v>196</v>
      </c>
      <c r="C53" s="49">
        <v>36000</v>
      </c>
      <c r="D53" s="49">
        <f t="shared" si="3"/>
        <v>0</v>
      </c>
      <c r="E53" s="49">
        <v>36000</v>
      </c>
      <c r="F53" s="49"/>
      <c r="G53" s="49">
        <v>36000</v>
      </c>
      <c r="H53" s="49"/>
      <c r="I53" s="49">
        <f t="shared" si="1"/>
        <v>0</v>
      </c>
      <c r="J53" s="49"/>
      <c r="K53" s="49"/>
      <c r="L53" s="49"/>
      <c r="M53" s="49"/>
    </row>
    <row r="54" spans="1:13" ht="16.5" thickBot="1" x14ac:dyDescent="0.3">
      <c r="A54" s="247" t="s">
        <v>197</v>
      </c>
      <c r="B54" s="191" t="s">
        <v>198</v>
      </c>
      <c r="C54" s="50"/>
      <c r="D54" s="50">
        <f t="shared" si="3"/>
        <v>0</v>
      </c>
      <c r="E54" s="50"/>
      <c r="F54" s="50"/>
      <c r="G54" s="50"/>
      <c r="H54" s="50"/>
      <c r="I54" s="50">
        <f t="shared" si="1"/>
        <v>0</v>
      </c>
      <c r="J54" s="50"/>
      <c r="K54" s="50"/>
      <c r="L54" s="50"/>
      <c r="M54" s="50"/>
    </row>
    <row r="55" spans="1:13" ht="16.5" thickBot="1" x14ac:dyDescent="0.3">
      <c r="A55" s="242" t="s">
        <v>26</v>
      </c>
      <c r="B55" s="194" t="s">
        <v>199</v>
      </c>
      <c r="C55" s="47">
        <f>SUM(C56:C58)</f>
        <v>0</v>
      </c>
      <c r="D55" s="79">
        <f t="shared" si="3"/>
        <v>0</v>
      </c>
      <c r="E55" s="47"/>
      <c r="F55" s="47"/>
      <c r="G55" s="47"/>
      <c r="H55" s="47">
        <f>SUM(H56:H58)</f>
        <v>0</v>
      </c>
      <c r="I55" s="79">
        <f t="shared" si="1"/>
        <v>0</v>
      </c>
      <c r="J55" s="47">
        <f>SUM(J56:J58)</f>
        <v>0</v>
      </c>
      <c r="K55" s="47"/>
      <c r="L55" s="47"/>
      <c r="M55" s="47">
        <f>SUM(M56:M58)</f>
        <v>0</v>
      </c>
    </row>
    <row r="56" spans="1:13" ht="15.75" x14ac:dyDescent="0.25">
      <c r="A56" s="245" t="s">
        <v>200</v>
      </c>
      <c r="B56" s="182" t="s">
        <v>201</v>
      </c>
      <c r="C56" s="49"/>
      <c r="D56" s="48">
        <f t="shared" si="3"/>
        <v>0</v>
      </c>
      <c r="E56" s="49"/>
      <c r="F56" s="49"/>
      <c r="G56" s="49"/>
      <c r="H56" s="49"/>
      <c r="I56" s="48">
        <f t="shared" si="1"/>
        <v>0</v>
      </c>
      <c r="J56" s="49"/>
      <c r="K56" s="49"/>
      <c r="L56" s="49"/>
      <c r="M56" s="49"/>
    </row>
    <row r="57" spans="1:13" ht="15.75" x14ac:dyDescent="0.25">
      <c r="A57" s="246" t="s">
        <v>202</v>
      </c>
      <c r="B57" s="187" t="s">
        <v>203</v>
      </c>
      <c r="C57" s="49"/>
      <c r="D57" s="49">
        <f t="shared" si="3"/>
        <v>0</v>
      </c>
      <c r="E57" s="49"/>
      <c r="F57" s="49"/>
      <c r="G57" s="49"/>
      <c r="H57" s="49"/>
      <c r="I57" s="49">
        <f t="shared" si="1"/>
        <v>0</v>
      </c>
      <c r="J57" s="49"/>
      <c r="K57" s="49"/>
      <c r="L57" s="49"/>
      <c r="M57" s="49"/>
    </row>
    <row r="58" spans="1:13" ht="15.75" x14ac:dyDescent="0.25">
      <c r="A58" s="246" t="s">
        <v>204</v>
      </c>
      <c r="B58" s="187" t="s">
        <v>205</v>
      </c>
      <c r="C58" s="49"/>
      <c r="D58" s="49">
        <f t="shared" si="3"/>
        <v>0</v>
      </c>
      <c r="E58" s="49"/>
      <c r="F58" s="49"/>
      <c r="G58" s="49"/>
      <c r="H58" s="49"/>
      <c r="I58" s="49">
        <f t="shared" si="1"/>
        <v>0</v>
      </c>
      <c r="J58" s="49"/>
      <c r="K58" s="49"/>
      <c r="L58" s="49"/>
      <c r="M58" s="49"/>
    </row>
    <row r="59" spans="1:13" ht="16.5" thickBot="1" x14ac:dyDescent="0.3">
      <c r="A59" s="247" t="s">
        <v>206</v>
      </c>
      <c r="B59" s="191" t="s">
        <v>207</v>
      </c>
      <c r="C59" s="49"/>
      <c r="D59" s="50">
        <f t="shared" si="3"/>
        <v>0</v>
      </c>
      <c r="E59" s="49"/>
      <c r="F59" s="49"/>
      <c r="G59" s="49"/>
      <c r="H59" s="49"/>
      <c r="I59" s="50">
        <f t="shared" si="1"/>
        <v>0</v>
      </c>
      <c r="J59" s="49"/>
      <c r="K59" s="49"/>
      <c r="L59" s="49"/>
      <c r="M59" s="49"/>
    </row>
    <row r="60" spans="1:13" ht="16.5" thickBot="1" x14ac:dyDescent="0.3">
      <c r="A60" s="242" t="s">
        <v>28</v>
      </c>
      <c r="B60" s="243" t="s">
        <v>208</v>
      </c>
      <c r="C60" s="47">
        <f>SUM(C5,C12,C19,C26,C33,C44,C50,C55)</f>
        <v>107904932</v>
      </c>
      <c r="D60" s="53">
        <f t="shared" si="3"/>
        <v>3989874</v>
      </c>
      <c r="E60" s="47">
        <f>SUM(E5,E12,E19,E26,E33,E44,E50,E55)</f>
        <v>111894806</v>
      </c>
      <c r="F60" s="47"/>
      <c r="G60" s="47">
        <f>SUM(G5,G12,G19,G26,G33,G44,G50,G55)</f>
        <v>161670795</v>
      </c>
      <c r="H60" s="47">
        <f>SUM(H5,H12,H19,H26,H33,H44,H50,H55)</f>
        <v>5971834</v>
      </c>
      <c r="I60" s="79">
        <f t="shared" si="1"/>
        <v>0</v>
      </c>
      <c r="J60" s="47">
        <f>SUM(J5,J12,J19,J26,J33,J44,J50,J55)</f>
        <v>5971834</v>
      </c>
      <c r="K60" s="47"/>
      <c r="L60" s="47">
        <f>SUM(L5,L12,L19,L26,L33,L44,L50,L55)</f>
        <v>6330998</v>
      </c>
      <c r="M60" s="47">
        <f>SUM(M5,M12,M26,M33)</f>
        <v>0</v>
      </c>
    </row>
    <row r="61" spans="1:13" ht="16.5" thickBot="1" x14ac:dyDescent="0.3">
      <c r="A61" s="201" t="s">
        <v>31</v>
      </c>
      <c r="B61" s="194" t="s">
        <v>209</v>
      </c>
      <c r="C61" s="47">
        <f>SUM(C62:C64)</f>
        <v>0</v>
      </c>
      <c r="D61" s="79">
        <f t="shared" si="3"/>
        <v>0</v>
      </c>
      <c r="E61" s="47"/>
      <c r="F61" s="47"/>
      <c r="G61" s="47"/>
      <c r="H61" s="47">
        <f>SUM(H62:H64)</f>
        <v>0</v>
      </c>
      <c r="I61" s="79">
        <f t="shared" si="1"/>
        <v>0</v>
      </c>
      <c r="J61" s="47"/>
      <c r="K61" s="47"/>
      <c r="L61" s="47"/>
      <c r="M61" s="47">
        <f>SUM(M62:M64)</f>
        <v>0</v>
      </c>
    </row>
    <row r="62" spans="1:13" ht="15.75" x14ac:dyDescent="0.25">
      <c r="A62" s="245" t="s">
        <v>210</v>
      </c>
      <c r="B62" s="182" t="s">
        <v>211</v>
      </c>
      <c r="C62" s="49"/>
      <c r="D62" s="48">
        <f t="shared" si="3"/>
        <v>0</v>
      </c>
      <c r="E62" s="49"/>
      <c r="F62" s="49"/>
      <c r="G62" s="49"/>
      <c r="H62" s="49"/>
      <c r="I62" s="48">
        <f t="shared" si="1"/>
        <v>0</v>
      </c>
      <c r="J62" s="49"/>
      <c r="K62" s="49"/>
      <c r="L62" s="49"/>
      <c r="M62" s="49"/>
    </row>
    <row r="63" spans="1:13" ht="15.75" x14ac:dyDescent="0.25">
      <c r="A63" s="246" t="s">
        <v>212</v>
      </c>
      <c r="B63" s="187" t="s">
        <v>213</v>
      </c>
      <c r="C63" s="49"/>
      <c r="D63" s="49">
        <f t="shared" si="3"/>
        <v>0</v>
      </c>
      <c r="E63" s="49"/>
      <c r="F63" s="49"/>
      <c r="G63" s="49"/>
      <c r="H63" s="49"/>
      <c r="I63" s="49">
        <f t="shared" si="1"/>
        <v>0</v>
      </c>
      <c r="J63" s="49"/>
      <c r="K63" s="49"/>
      <c r="L63" s="49"/>
      <c r="M63" s="49"/>
    </row>
    <row r="64" spans="1:13" ht="16.5" thickBot="1" x14ac:dyDescent="0.3">
      <c r="A64" s="247" t="s">
        <v>214</v>
      </c>
      <c r="B64" s="191" t="s">
        <v>327</v>
      </c>
      <c r="C64" s="49"/>
      <c r="D64" s="49">
        <f t="shared" si="3"/>
        <v>0</v>
      </c>
      <c r="E64" s="49"/>
      <c r="F64" s="49"/>
      <c r="G64" s="49"/>
      <c r="H64" s="49"/>
      <c r="I64" s="50">
        <f t="shared" si="1"/>
        <v>0</v>
      </c>
      <c r="J64" s="49"/>
      <c r="K64" s="49"/>
      <c r="L64" s="49"/>
      <c r="M64" s="49"/>
    </row>
    <row r="65" spans="1:13" ht="16.5" thickBot="1" x14ac:dyDescent="0.3">
      <c r="A65" s="201" t="s">
        <v>34</v>
      </c>
      <c r="B65" s="194" t="s">
        <v>215</v>
      </c>
      <c r="C65" s="47">
        <f>SUM(C66:C69)</f>
        <v>0</v>
      </c>
      <c r="D65" s="49">
        <f t="shared" si="3"/>
        <v>0</v>
      </c>
      <c r="E65" s="47"/>
      <c r="F65" s="47"/>
      <c r="G65" s="47"/>
      <c r="H65" s="47">
        <f>SUM(H66:H69)</f>
        <v>0</v>
      </c>
      <c r="I65" s="79">
        <f t="shared" si="1"/>
        <v>0</v>
      </c>
      <c r="J65" s="47"/>
      <c r="K65" s="47"/>
      <c r="L65" s="47"/>
      <c r="M65" s="47">
        <f>SUM(M66:M69)</f>
        <v>0</v>
      </c>
    </row>
    <row r="66" spans="1:13" ht="15.75" x14ac:dyDescent="0.25">
      <c r="A66" s="245" t="s">
        <v>216</v>
      </c>
      <c r="B66" s="182" t="s">
        <v>217</v>
      </c>
      <c r="C66" s="49"/>
      <c r="D66" s="49">
        <f t="shared" si="3"/>
        <v>0</v>
      </c>
      <c r="E66" s="49"/>
      <c r="F66" s="49"/>
      <c r="G66" s="49"/>
      <c r="H66" s="49"/>
      <c r="I66" s="48">
        <f t="shared" si="1"/>
        <v>0</v>
      </c>
      <c r="J66" s="49"/>
      <c r="K66" s="49"/>
      <c r="L66" s="49"/>
      <c r="M66" s="49"/>
    </row>
    <row r="67" spans="1:13" ht="15.75" x14ac:dyDescent="0.25">
      <c r="A67" s="246" t="s">
        <v>218</v>
      </c>
      <c r="B67" s="187" t="s">
        <v>219</v>
      </c>
      <c r="C67" s="49"/>
      <c r="D67" s="49">
        <f t="shared" si="3"/>
        <v>0</v>
      </c>
      <c r="E67" s="49"/>
      <c r="F67" s="49"/>
      <c r="G67" s="49"/>
      <c r="H67" s="49"/>
      <c r="I67" s="49">
        <f t="shared" si="1"/>
        <v>0</v>
      </c>
      <c r="J67" s="49"/>
      <c r="K67" s="49"/>
      <c r="L67" s="49"/>
      <c r="M67" s="49"/>
    </row>
    <row r="68" spans="1:13" ht="15.75" x14ac:dyDescent="0.25">
      <c r="A68" s="246" t="s">
        <v>220</v>
      </c>
      <c r="B68" s="187" t="s">
        <v>221</v>
      </c>
      <c r="C68" s="49"/>
      <c r="D68" s="49">
        <f t="shared" si="3"/>
        <v>0</v>
      </c>
      <c r="E68" s="49"/>
      <c r="F68" s="49"/>
      <c r="G68" s="49"/>
      <c r="H68" s="49"/>
      <c r="I68" s="49">
        <f t="shared" si="1"/>
        <v>0</v>
      </c>
      <c r="J68" s="49"/>
      <c r="K68" s="49"/>
      <c r="L68" s="49"/>
      <c r="M68" s="49"/>
    </row>
    <row r="69" spans="1:13" ht="16.5" thickBot="1" x14ac:dyDescent="0.3">
      <c r="A69" s="247" t="s">
        <v>222</v>
      </c>
      <c r="B69" s="191" t="s">
        <v>223</v>
      </c>
      <c r="C69" s="49"/>
      <c r="D69" s="50">
        <f t="shared" si="3"/>
        <v>0</v>
      </c>
      <c r="E69" s="49"/>
      <c r="F69" s="50"/>
      <c r="G69" s="49"/>
      <c r="H69" s="49"/>
      <c r="I69" s="50">
        <f t="shared" si="1"/>
        <v>0</v>
      </c>
      <c r="J69" s="49"/>
      <c r="K69" s="49"/>
      <c r="L69" s="49"/>
      <c r="M69" s="49"/>
    </row>
    <row r="70" spans="1:13" ht="16.5" thickBot="1" x14ac:dyDescent="0.3">
      <c r="A70" s="201" t="s">
        <v>37</v>
      </c>
      <c r="B70" s="194" t="s">
        <v>224</v>
      </c>
      <c r="C70" s="47">
        <f>SUM(C71:C72)</f>
        <v>25461177</v>
      </c>
      <c r="D70" s="53">
        <f t="shared" si="3"/>
        <v>13271052</v>
      </c>
      <c r="E70" s="47">
        <f>SUM(E71:E72)</f>
        <v>38732229</v>
      </c>
      <c r="F70" s="53">
        <f>G70-E70</f>
        <v>3344962</v>
      </c>
      <c r="G70" s="47">
        <f>SUM(G71:G72)</f>
        <v>42077191</v>
      </c>
      <c r="H70" s="47">
        <f>SUM(H71:H72)</f>
        <v>827846</v>
      </c>
      <c r="I70" s="79">
        <f t="shared" si="1"/>
        <v>-827846</v>
      </c>
      <c r="J70" s="47">
        <f>SUM(J71:J72)</f>
        <v>0</v>
      </c>
      <c r="K70" s="47"/>
      <c r="L70" s="47"/>
      <c r="M70" s="47">
        <f>SUM(M71:M72)</f>
        <v>0</v>
      </c>
    </row>
    <row r="71" spans="1:13" ht="15.75" x14ac:dyDescent="0.25">
      <c r="A71" s="245" t="s">
        <v>225</v>
      </c>
      <c r="B71" s="182" t="s">
        <v>226</v>
      </c>
      <c r="C71" s="49">
        <v>25461177</v>
      </c>
      <c r="D71" s="48">
        <f t="shared" si="3"/>
        <v>13271052</v>
      </c>
      <c r="E71" s="49">
        <v>38732229</v>
      </c>
      <c r="F71" s="48">
        <f>G71-E71</f>
        <v>3344962</v>
      </c>
      <c r="G71" s="49">
        <v>42077191</v>
      </c>
      <c r="H71" s="49">
        <v>827846</v>
      </c>
      <c r="I71" s="48">
        <f t="shared" ref="I71:I84" si="4">SUM(J71-H71)</f>
        <v>-827846</v>
      </c>
      <c r="J71" s="49"/>
      <c r="K71" s="49"/>
      <c r="L71" s="49"/>
      <c r="M71" s="49"/>
    </row>
    <row r="72" spans="1:13" ht="16.5" thickBot="1" x14ac:dyDescent="0.3">
      <c r="A72" s="247" t="s">
        <v>227</v>
      </c>
      <c r="B72" s="191" t="s">
        <v>228</v>
      </c>
      <c r="C72" s="49"/>
      <c r="D72" s="50">
        <f t="shared" si="3"/>
        <v>0</v>
      </c>
      <c r="E72" s="49"/>
      <c r="F72" s="49"/>
      <c r="G72" s="49"/>
      <c r="H72" s="49"/>
      <c r="I72" s="50">
        <f t="shared" si="4"/>
        <v>0</v>
      </c>
      <c r="J72" s="49"/>
      <c r="K72" s="49"/>
      <c r="L72" s="49"/>
      <c r="M72" s="49"/>
    </row>
    <row r="73" spans="1:13" ht="16.5" thickBot="1" x14ac:dyDescent="0.3">
      <c r="A73" s="201" t="s">
        <v>39</v>
      </c>
      <c r="B73" s="194" t="s">
        <v>229</v>
      </c>
      <c r="C73" s="47">
        <f>SUM(C74:C76)</f>
        <v>0</v>
      </c>
      <c r="D73" s="53">
        <f t="shared" si="3"/>
        <v>683446</v>
      </c>
      <c r="E73" s="47">
        <f>SUM(E74:E76)</f>
        <v>683446</v>
      </c>
      <c r="F73" s="47"/>
      <c r="G73" s="47">
        <f>SUM(G74:G76)</f>
        <v>683446</v>
      </c>
      <c r="H73" s="47">
        <f>SUM(H74:H76)</f>
        <v>0</v>
      </c>
      <c r="I73" s="79">
        <f t="shared" si="4"/>
        <v>0</v>
      </c>
      <c r="J73" s="47">
        <f>SUM(J74:J76)</f>
        <v>0</v>
      </c>
      <c r="K73" s="47"/>
      <c r="L73" s="47"/>
      <c r="M73" s="47">
        <f>SUM(M74:M76)</f>
        <v>0</v>
      </c>
    </row>
    <row r="74" spans="1:13" ht="15.75" x14ac:dyDescent="0.25">
      <c r="A74" s="245" t="s">
        <v>230</v>
      </c>
      <c r="B74" s="182" t="s">
        <v>231</v>
      </c>
      <c r="C74" s="49"/>
      <c r="D74" s="48">
        <f t="shared" si="3"/>
        <v>683446</v>
      </c>
      <c r="E74" s="49">
        <v>683446</v>
      </c>
      <c r="F74" s="49"/>
      <c r="G74" s="49">
        <v>683446</v>
      </c>
      <c r="H74" s="49"/>
      <c r="I74" s="48">
        <f t="shared" si="4"/>
        <v>0</v>
      </c>
      <c r="J74" s="49"/>
      <c r="K74" s="49"/>
      <c r="L74" s="49"/>
      <c r="M74" s="49"/>
    </row>
    <row r="75" spans="1:13" ht="15.75" x14ac:dyDescent="0.25">
      <c r="A75" s="246" t="s">
        <v>232</v>
      </c>
      <c r="B75" s="187" t="s">
        <v>233</v>
      </c>
      <c r="C75" s="49"/>
      <c r="D75" s="49">
        <f t="shared" si="3"/>
        <v>0</v>
      </c>
      <c r="E75" s="49"/>
      <c r="F75" s="49"/>
      <c r="G75" s="49"/>
      <c r="H75" s="49"/>
      <c r="I75" s="49">
        <f t="shared" si="4"/>
        <v>0</v>
      </c>
      <c r="J75" s="49"/>
      <c r="K75" s="49"/>
      <c r="L75" s="49"/>
      <c r="M75" s="49"/>
    </row>
    <row r="76" spans="1:13" ht="16.5" thickBot="1" x14ac:dyDescent="0.3">
      <c r="A76" s="260" t="s">
        <v>234</v>
      </c>
      <c r="B76" s="267" t="s">
        <v>235</v>
      </c>
      <c r="C76" s="57"/>
      <c r="D76" s="57">
        <f t="shared" si="3"/>
        <v>0</v>
      </c>
      <c r="E76" s="57"/>
      <c r="F76" s="57"/>
      <c r="G76" s="57"/>
      <c r="H76" s="57"/>
      <c r="I76" s="57">
        <f t="shared" si="4"/>
        <v>0</v>
      </c>
      <c r="J76" s="57"/>
      <c r="K76" s="57"/>
      <c r="L76" s="57"/>
      <c r="M76" s="57"/>
    </row>
    <row r="77" spans="1:13" ht="16.5" thickBot="1" x14ac:dyDescent="0.3">
      <c r="A77" s="201" t="s">
        <v>42</v>
      </c>
      <c r="B77" s="194" t="s">
        <v>236</v>
      </c>
      <c r="C77" s="47">
        <f>SUM(C78:C81)</f>
        <v>0</v>
      </c>
      <c r="D77" s="79">
        <f t="shared" si="3"/>
        <v>0</v>
      </c>
      <c r="E77" s="47"/>
      <c r="F77" s="47"/>
      <c r="G77" s="47"/>
      <c r="H77" s="47">
        <f>SUM(H78:H81)</f>
        <v>0</v>
      </c>
      <c r="I77" s="79">
        <f t="shared" si="4"/>
        <v>0</v>
      </c>
      <c r="J77" s="47">
        <f>SUM(J78:J81)</f>
        <v>0</v>
      </c>
      <c r="K77" s="47"/>
      <c r="L77" s="47"/>
      <c r="M77" s="47">
        <f>SUM(M78:M81)</f>
        <v>0</v>
      </c>
    </row>
    <row r="78" spans="1:13" ht="15.75" x14ac:dyDescent="0.25">
      <c r="A78" s="203" t="s">
        <v>237</v>
      </c>
      <c r="B78" s="182" t="s">
        <v>238</v>
      </c>
      <c r="C78" s="49"/>
      <c r="D78" s="48">
        <f t="shared" ref="D78:D84" si="5">SUM(E78-C78)</f>
        <v>0</v>
      </c>
      <c r="E78" s="49"/>
      <c r="F78" s="49"/>
      <c r="G78" s="49"/>
      <c r="H78" s="49"/>
      <c r="I78" s="48">
        <f t="shared" si="4"/>
        <v>0</v>
      </c>
      <c r="J78" s="49"/>
      <c r="K78" s="49"/>
      <c r="L78" s="49"/>
      <c r="M78" s="49"/>
    </row>
    <row r="79" spans="1:13" ht="15.75" x14ac:dyDescent="0.25">
      <c r="A79" s="203" t="s">
        <v>239</v>
      </c>
      <c r="B79" s="187" t="s">
        <v>240</v>
      </c>
      <c r="C79" s="49"/>
      <c r="D79" s="49">
        <f t="shared" si="5"/>
        <v>0</v>
      </c>
      <c r="E79" s="49"/>
      <c r="F79" s="49"/>
      <c r="G79" s="49"/>
      <c r="H79" s="49"/>
      <c r="I79" s="49">
        <f t="shared" si="4"/>
        <v>0</v>
      </c>
      <c r="J79" s="49"/>
      <c r="K79" s="49"/>
      <c r="L79" s="49"/>
      <c r="M79" s="49"/>
    </row>
    <row r="80" spans="1:13" ht="15.75" x14ac:dyDescent="0.25">
      <c r="A80" s="203" t="s">
        <v>241</v>
      </c>
      <c r="B80" s="187" t="s">
        <v>242</v>
      </c>
      <c r="C80" s="49"/>
      <c r="D80" s="49">
        <f t="shared" si="5"/>
        <v>0</v>
      </c>
      <c r="E80" s="49"/>
      <c r="F80" s="49"/>
      <c r="G80" s="49"/>
      <c r="H80" s="49"/>
      <c r="I80" s="49">
        <f t="shared" si="4"/>
        <v>0</v>
      </c>
      <c r="J80" s="49"/>
      <c r="K80" s="49"/>
      <c r="L80" s="49"/>
      <c r="M80" s="49"/>
    </row>
    <row r="81" spans="1:17" ht="16.5" thickBot="1" x14ac:dyDescent="0.3">
      <c r="A81" s="203" t="s">
        <v>243</v>
      </c>
      <c r="B81" s="191" t="s">
        <v>244</v>
      </c>
      <c r="C81" s="49"/>
      <c r="D81" s="50">
        <f t="shared" si="5"/>
        <v>0</v>
      </c>
      <c r="E81" s="49"/>
      <c r="F81" s="49"/>
      <c r="G81" s="49"/>
      <c r="H81" s="49"/>
      <c r="I81" s="49">
        <f t="shared" si="4"/>
        <v>0</v>
      </c>
      <c r="J81" s="49"/>
      <c r="K81" s="49"/>
      <c r="L81" s="49"/>
      <c r="M81" s="49"/>
    </row>
    <row r="82" spans="1:17" ht="16.5" thickBot="1" x14ac:dyDescent="0.3">
      <c r="A82" s="201" t="s">
        <v>45</v>
      </c>
      <c r="B82" s="194" t="s">
        <v>245</v>
      </c>
      <c r="C82" s="53"/>
      <c r="D82" s="79">
        <f t="shared" si="5"/>
        <v>0</v>
      </c>
      <c r="E82" s="53"/>
      <c r="F82" s="53"/>
      <c r="G82" s="53"/>
      <c r="H82" s="53"/>
      <c r="I82" s="50">
        <f t="shared" si="4"/>
        <v>0</v>
      </c>
      <c r="J82" s="53"/>
      <c r="K82" s="53"/>
      <c r="L82" s="53"/>
      <c r="M82" s="53"/>
    </row>
    <row r="83" spans="1:17" ht="16.5" thickBot="1" x14ac:dyDescent="0.3">
      <c r="A83" s="201" t="s">
        <v>48</v>
      </c>
      <c r="B83" s="194" t="s">
        <v>246</v>
      </c>
      <c r="C83" s="47">
        <f>SUM(C61,C65,C70,C73,C77,C82)</f>
        <v>25461177</v>
      </c>
      <c r="D83" s="53">
        <f t="shared" si="5"/>
        <v>13954498</v>
      </c>
      <c r="E83" s="47">
        <f>SUM(E61,E65,E70,E73,E77,E82)</f>
        <v>39415675</v>
      </c>
      <c r="F83" s="47"/>
      <c r="G83" s="47">
        <f>SUM(G61,G65,G70,G73,G77,G82)</f>
        <v>42760637</v>
      </c>
      <c r="H83" s="47">
        <f>SUM(H61,H65,H70,H73,H77,H82)</f>
        <v>827846</v>
      </c>
      <c r="I83" s="79">
        <f t="shared" si="4"/>
        <v>-827846</v>
      </c>
      <c r="J83" s="47">
        <f>SUM(J61,J65,J70,J73,J77,J82)</f>
        <v>0</v>
      </c>
      <c r="K83" s="47"/>
      <c r="L83" s="47"/>
      <c r="M83" s="47">
        <f>SUM(M61,M65,M70,M73,M77,M82)</f>
        <v>0</v>
      </c>
    </row>
    <row r="84" spans="1:17" ht="30.75" customHeight="1" thickBot="1" x14ac:dyDescent="0.3">
      <c r="A84" s="207" t="s">
        <v>51</v>
      </c>
      <c r="B84" s="208" t="s">
        <v>247</v>
      </c>
      <c r="C84" s="47">
        <f>SUM(C60,C83)</f>
        <v>133366109</v>
      </c>
      <c r="D84" s="53">
        <f t="shared" si="5"/>
        <v>17944372</v>
      </c>
      <c r="E84" s="47">
        <f>SUM(E60,E83)</f>
        <v>151310481</v>
      </c>
      <c r="F84" s="47"/>
      <c r="G84" s="47">
        <f>SUM(G60,G83)</f>
        <v>204431432</v>
      </c>
      <c r="H84" s="47">
        <f>SUM(H60,H83)</f>
        <v>6799680</v>
      </c>
      <c r="I84" s="79">
        <f t="shared" si="4"/>
        <v>-827846</v>
      </c>
      <c r="J84" s="47">
        <f>SUM(J60,J83)</f>
        <v>5971834</v>
      </c>
      <c r="K84" s="47"/>
      <c r="L84" s="47">
        <f>SUM(L60,L83)</f>
        <v>6330998</v>
      </c>
      <c r="M84" s="47">
        <f>SUM(M60,M83)</f>
        <v>0</v>
      </c>
    </row>
    <row r="85" spans="1:17" ht="15.75" x14ac:dyDescent="0.25">
      <c r="A85" s="35"/>
      <c r="B85" s="36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7" ht="16.5" customHeight="1" x14ac:dyDescent="0.25">
      <c r="A86" s="285" t="s">
        <v>248</v>
      </c>
      <c r="B86" s="285"/>
      <c r="C86" s="285"/>
      <c r="D86" s="73"/>
      <c r="E86" s="73"/>
      <c r="F86" s="80"/>
      <c r="G86" s="80"/>
      <c r="H86" s="54"/>
      <c r="I86" s="54"/>
      <c r="J86" s="54"/>
      <c r="K86" s="54"/>
      <c r="L86" s="54"/>
      <c r="M86" s="54"/>
      <c r="Q86" s="43" t="s">
        <v>249</v>
      </c>
    </row>
    <row r="87" spans="1:17" ht="16.5" customHeight="1" thickBot="1" x14ac:dyDescent="0.3">
      <c r="A87" s="286"/>
      <c r="B87" s="286"/>
      <c r="D87" s="42"/>
      <c r="F87" s="104"/>
      <c r="G87" s="105"/>
      <c r="I87" s="42"/>
      <c r="K87" s="42"/>
      <c r="L87" s="105"/>
      <c r="M87" s="42" t="s">
        <v>1</v>
      </c>
    </row>
    <row r="88" spans="1:17" ht="32.25" thickBot="1" x14ac:dyDescent="0.3">
      <c r="A88" s="242" t="s">
        <v>324</v>
      </c>
      <c r="B88" s="44" t="s">
        <v>250</v>
      </c>
      <c r="C88" s="44" t="s">
        <v>334</v>
      </c>
      <c r="D88" s="44" t="s">
        <v>336</v>
      </c>
      <c r="E88" s="44" t="s">
        <v>337</v>
      </c>
      <c r="F88" s="178" t="s">
        <v>340</v>
      </c>
      <c r="G88" s="178" t="s">
        <v>344</v>
      </c>
      <c r="H88" s="44" t="s">
        <v>334</v>
      </c>
      <c r="I88" s="44" t="s">
        <v>336</v>
      </c>
      <c r="J88" s="44" t="s">
        <v>337</v>
      </c>
      <c r="K88" s="178" t="s">
        <v>340</v>
      </c>
      <c r="L88" s="178" t="s">
        <v>344</v>
      </c>
      <c r="M88" s="44" t="s">
        <v>334</v>
      </c>
    </row>
    <row r="89" spans="1:17" s="46" customFormat="1" ht="16.5" thickBot="1" x14ac:dyDescent="0.3">
      <c r="A89" s="242">
        <v>1</v>
      </c>
      <c r="B89" s="44">
        <v>2</v>
      </c>
      <c r="C89" s="44">
        <v>3</v>
      </c>
      <c r="D89" s="44">
        <v>4</v>
      </c>
      <c r="E89" s="44">
        <v>5</v>
      </c>
      <c r="F89" s="44">
        <v>6</v>
      </c>
      <c r="G89" s="44">
        <v>7</v>
      </c>
      <c r="H89" s="44">
        <v>8</v>
      </c>
      <c r="I89" s="44">
        <v>9</v>
      </c>
      <c r="J89" s="44">
        <v>10</v>
      </c>
      <c r="K89" s="44">
        <v>11</v>
      </c>
      <c r="L89" s="44">
        <v>12</v>
      </c>
      <c r="M89" s="44">
        <v>13</v>
      </c>
    </row>
    <row r="90" spans="1:17" ht="16.5" thickBot="1" x14ac:dyDescent="0.3">
      <c r="A90" s="244" t="s">
        <v>9</v>
      </c>
      <c r="B90" s="250" t="s">
        <v>328</v>
      </c>
      <c r="C90" s="55">
        <f>SUM(C91:C95)</f>
        <v>111045601</v>
      </c>
      <c r="D90" s="53">
        <f t="shared" ref="D90:D91" si="6">SUM(E90-C90)</f>
        <v>4433194</v>
      </c>
      <c r="E90" s="55">
        <f>SUM(E91:E95)</f>
        <v>115478795</v>
      </c>
      <c r="F90" s="251">
        <f>G90-E90</f>
        <v>9716167</v>
      </c>
      <c r="G90" s="55">
        <f>SUM(G91:G95)</f>
        <v>125194962</v>
      </c>
      <c r="H90" s="55">
        <f>SUM(H91:H95)</f>
        <v>6342480</v>
      </c>
      <c r="I90" s="79">
        <f t="shared" ref="I90:I144" si="7">SUM(J90-H90)</f>
        <v>0</v>
      </c>
      <c r="J90" s="55">
        <f>SUM(J91:J95)</f>
        <v>6342480</v>
      </c>
      <c r="K90" s="251">
        <f>L90-J90</f>
        <v>373664</v>
      </c>
      <c r="L90" s="55">
        <f>SUM(L91:L95)</f>
        <v>6716144</v>
      </c>
      <c r="M90" s="55">
        <f>SUM(M91:M95)</f>
        <v>0</v>
      </c>
    </row>
    <row r="91" spans="1:17" ht="15.75" x14ac:dyDescent="0.25">
      <c r="A91" s="252" t="s">
        <v>106</v>
      </c>
      <c r="B91" s="253" t="s">
        <v>252</v>
      </c>
      <c r="C91" s="56">
        <v>6717730</v>
      </c>
      <c r="D91" s="48">
        <f t="shared" si="6"/>
        <v>4076500</v>
      </c>
      <c r="E91" s="56">
        <v>10794230</v>
      </c>
      <c r="F91" s="56">
        <f>G91-E91</f>
        <v>118700</v>
      </c>
      <c r="G91" s="56">
        <v>10912930</v>
      </c>
      <c r="H91" s="56">
        <v>2751600</v>
      </c>
      <c r="I91" s="56">
        <f t="shared" si="7"/>
        <v>0</v>
      </c>
      <c r="J91" s="56">
        <v>2751600</v>
      </c>
      <c r="K91" s="56">
        <f>L91-J91</f>
        <v>333300</v>
      </c>
      <c r="L91" s="56">
        <v>3084900</v>
      </c>
      <c r="M91" s="56"/>
    </row>
    <row r="92" spans="1:17" ht="15.75" x14ac:dyDescent="0.25">
      <c r="A92" s="246" t="s">
        <v>108</v>
      </c>
      <c r="B92" s="254" t="s">
        <v>14</v>
      </c>
      <c r="C92" s="49">
        <v>1167773</v>
      </c>
      <c r="D92" s="49">
        <f>SUM(E92-C92)</f>
        <v>356694</v>
      </c>
      <c r="E92" s="49">
        <v>1524467</v>
      </c>
      <c r="F92" s="49">
        <f t="shared" ref="F92:F96" si="8">G92-E92</f>
        <v>21800</v>
      </c>
      <c r="G92" s="49">
        <v>1546267</v>
      </c>
      <c r="H92" s="49">
        <v>481530</v>
      </c>
      <c r="I92" s="49">
        <f t="shared" si="7"/>
        <v>0</v>
      </c>
      <c r="J92" s="49">
        <v>481530</v>
      </c>
      <c r="K92" s="49">
        <f t="shared" ref="K92:K93" si="9">L92-J92</f>
        <v>40364</v>
      </c>
      <c r="L92" s="49">
        <v>521894</v>
      </c>
      <c r="M92" s="49"/>
    </row>
    <row r="93" spans="1:17" ht="15.75" x14ac:dyDescent="0.25">
      <c r="A93" s="246" t="s">
        <v>110</v>
      </c>
      <c r="B93" s="254" t="s">
        <v>253</v>
      </c>
      <c r="C93" s="50">
        <v>18610304</v>
      </c>
      <c r="D93" s="49">
        <f t="shared" ref="D93:D144" si="10">SUM(E93-C93)</f>
        <v>0</v>
      </c>
      <c r="E93" s="50">
        <v>18610304</v>
      </c>
      <c r="F93" s="49">
        <f t="shared" si="8"/>
        <v>3291080</v>
      </c>
      <c r="G93" s="49">
        <v>21901384</v>
      </c>
      <c r="H93" s="49">
        <v>2909350</v>
      </c>
      <c r="I93" s="49">
        <f t="shared" si="7"/>
        <v>0</v>
      </c>
      <c r="J93" s="49">
        <v>2909350</v>
      </c>
      <c r="K93" s="49">
        <f t="shared" si="9"/>
        <v>0</v>
      </c>
      <c r="L93" s="49">
        <v>2909350</v>
      </c>
      <c r="M93" s="50"/>
    </row>
    <row r="94" spans="1:17" ht="15.75" x14ac:dyDescent="0.25">
      <c r="A94" s="246" t="s">
        <v>112</v>
      </c>
      <c r="B94" s="254" t="s">
        <v>18</v>
      </c>
      <c r="C94" s="50">
        <v>3542000</v>
      </c>
      <c r="D94" s="49">
        <f t="shared" si="10"/>
        <v>0</v>
      </c>
      <c r="E94" s="50">
        <v>3542000</v>
      </c>
      <c r="F94" s="49">
        <f t="shared" si="8"/>
        <v>0</v>
      </c>
      <c r="G94" s="49">
        <v>3542000</v>
      </c>
      <c r="H94" s="49"/>
      <c r="I94" s="49">
        <f t="shared" si="7"/>
        <v>0</v>
      </c>
      <c r="J94" s="49"/>
      <c r="K94" s="49"/>
      <c r="L94" s="49"/>
      <c r="M94" s="50"/>
    </row>
    <row r="95" spans="1:17" ht="15.75" x14ac:dyDescent="0.25">
      <c r="A95" s="246" t="s">
        <v>254</v>
      </c>
      <c r="B95" s="255" t="s">
        <v>20</v>
      </c>
      <c r="C95" s="50">
        <v>81007794</v>
      </c>
      <c r="D95" s="49">
        <f t="shared" si="10"/>
        <v>0</v>
      </c>
      <c r="E95" s="50">
        <v>81007794</v>
      </c>
      <c r="F95" s="49">
        <f t="shared" si="8"/>
        <v>6284587</v>
      </c>
      <c r="G95" s="49">
        <v>87292381</v>
      </c>
      <c r="H95" s="49">
        <v>200000</v>
      </c>
      <c r="I95" s="49">
        <f t="shared" si="7"/>
        <v>0</v>
      </c>
      <c r="J95" s="49">
        <v>200000</v>
      </c>
      <c r="K95" s="49"/>
      <c r="L95" s="49">
        <v>200000</v>
      </c>
      <c r="M95" s="50"/>
    </row>
    <row r="96" spans="1:17" ht="15.75" x14ac:dyDescent="0.25">
      <c r="A96" s="246" t="s">
        <v>116</v>
      </c>
      <c r="B96" s="254" t="s">
        <v>255</v>
      </c>
      <c r="C96" s="50">
        <v>550000</v>
      </c>
      <c r="D96" s="49">
        <f t="shared" si="10"/>
        <v>0</v>
      </c>
      <c r="E96" s="50">
        <v>550000</v>
      </c>
      <c r="F96" s="49">
        <f t="shared" si="8"/>
        <v>0</v>
      </c>
      <c r="G96" s="49">
        <v>550000</v>
      </c>
      <c r="H96" s="49"/>
      <c r="I96" s="49">
        <f t="shared" si="7"/>
        <v>0</v>
      </c>
      <c r="J96" s="49"/>
      <c r="K96" s="49"/>
      <c r="L96" s="49"/>
      <c r="M96" s="50"/>
    </row>
    <row r="97" spans="1:13" ht="15.75" x14ac:dyDescent="0.25">
      <c r="A97" s="246" t="s">
        <v>256</v>
      </c>
      <c r="B97" s="256" t="s">
        <v>257</v>
      </c>
      <c r="C97" s="50"/>
      <c r="D97" s="49">
        <f t="shared" si="10"/>
        <v>0</v>
      </c>
      <c r="E97" s="50"/>
      <c r="F97" s="49"/>
      <c r="G97" s="49"/>
      <c r="H97" s="49"/>
      <c r="I97" s="49">
        <f t="shared" si="7"/>
        <v>0</v>
      </c>
      <c r="J97" s="49"/>
      <c r="K97" s="49"/>
      <c r="L97" s="49"/>
      <c r="M97" s="50"/>
    </row>
    <row r="98" spans="1:13" ht="15.75" x14ac:dyDescent="0.25">
      <c r="A98" s="246" t="s">
        <v>258</v>
      </c>
      <c r="B98" s="257" t="s">
        <v>259</v>
      </c>
      <c r="C98" s="50"/>
      <c r="D98" s="49">
        <f t="shared" si="10"/>
        <v>0</v>
      </c>
      <c r="E98" s="50"/>
      <c r="F98" s="49"/>
      <c r="G98" s="49"/>
      <c r="H98" s="49"/>
      <c r="I98" s="49">
        <f t="shared" si="7"/>
        <v>0</v>
      </c>
      <c r="J98" s="49"/>
      <c r="K98" s="49"/>
      <c r="L98" s="49"/>
      <c r="M98" s="50"/>
    </row>
    <row r="99" spans="1:13" ht="15.75" x14ac:dyDescent="0.25">
      <c r="A99" s="246" t="s">
        <v>260</v>
      </c>
      <c r="B99" s="257" t="s">
        <v>261</v>
      </c>
      <c r="C99" s="50"/>
      <c r="D99" s="49">
        <f t="shared" si="10"/>
        <v>0</v>
      </c>
      <c r="E99" s="50"/>
      <c r="F99" s="49"/>
      <c r="G99" s="49"/>
      <c r="H99" s="49"/>
      <c r="I99" s="49">
        <f t="shared" si="7"/>
        <v>0</v>
      </c>
      <c r="J99" s="49"/>
      <c r="K99" s="49"/>
      <c r="L99" s="49"/>
      <c r="M99" s="50"/>
    </row>
    <row r="100" spans="1:13" ht="15.75" x14ac:dyDescent="0.25">
      <c r="A100" s="246" t="s">
        <v>262</v>
      </c>
      <c r="B100" s="256" t="s">
        <v>263</v>
      </c>
      <c r="C100" s="50">
        <v>79837794</v>
      </c>
      <c r="D100" s="49">
        <f t="shared" si="10"/>
        <v>0</v>
      </c>
      <c r="E100" s="50">
        <v>79837794</v>
      </c>
      <c r="F100" s="49">
        <f>G100-E100</f>
        <v>6284587</v>
      </c>
      <c r="G100" s="49">
        <v>86122381</v>
      </c>
      <c r="H100" s="49"/>
      <c r="I100" s="49">
        <f t="shared" si="7"/>
        <v>0</v>
      </c>
      <c r="J100" s="49"/>
      <c r="K100" s="49"/>
      <c r="L100" s="49"/>
      <c r="M100" s="50"/>
    </row>
    <row r="101" spans="1:13" ht="15.75" x14ac:dyDescent="0.25">
      <c r="A101" s="246" t="s">
        <v>264</v>
      </c>
      <c r="B101" s="256" t="s">
        <v>265</v>
      </c>
      <c r="C101" s="50"/>
      <c r="D101" s="49">
        <f t="shared" si="10"/>
        <v>0</v>
      </c>
      <c r="E101" s="50"/>
      <c r="F101" s="49"/>
      <c r="G101" s="49"/>
      <c r="H101" s="49"/>
      <c r="I101" s="49">
        <f t="shared" si="7"/>
        <v>0</v>
      </c>
      <c r="J101" s="49"/>
      <c r="K101" s="49"/>
      <c r="L101" s="49"/>
      <c r="M101" s="50"/>
    </row>
    <row r="102" spans="1:13" ht="15.75" x14ac:dyDescent="0.25">
      <c r="A102" s="246" t="s">
        <v>266</v>
      </c>
      <c r="B102" s="257" t="s">
        <v>267</v>
      </c>
      <c r="C102" s="50"/>
      <c r="D102" s="49">
        <f t="shared" si="10"/>
        <v>0</v>
      </c>
      <c r="E102" s="50"/>
      <c r="F102" s="49"/>
      <c r="G102" s="49"/>
      <c r="H102" s="49"/>
      <c r="I102" s="49">
        <f t="shared" si="7"/>
        <v>0</v>
      </c>
      <c r="J102" s="49"/>
      <c r="K102" s="49"/>
      <c r="L102" s="49"/>
      <c r="M102" s="50"/>
    </row>
    <row r="103" spans="1:13" ht="15.75" x14ac:dyDescent="0.25">
      <c r="A103" s="258" t="s">
        <v>268</v>
      </c>
      <c r="B103" s="259" t="s">
        <v>269</v>
      </c>
      <c r="C103" s="50"/>
      <c r="D103" s="49">
        <f t="shared" si="10"/>
        <v>0</v>
      </c>
      <c r="E103" s="50"/>
      <c r="F103" s="49"/>
      <c r="G103" s="49"/>
      <c r="H103" s="49"/>
      <c r="I103" s="49">
        <f t="shared" si="7"/>
        <v>0</v>
      </c>
      <c r="J103" s="49"/>
      <c r="K103" s="49"/>
      <c r="L103" s="49"/>
      <c r="M103" s="50"/>
    </row>
    <row r="104" spans="1:13" ht="15.75" x14ac:dyDescent="0.25">
      <c r="A104" s="246" t="s">
        <v>270</v>
      </c>
      <c r="B104" s="259" t="s">
        <v>271</v>
      </c>
      <c r="C104" s="50"/>
      <c r="D104" s="49">
        <f t="shared" si="10"/>
        <v>0</v>
      </c>
      <c r="E104" s="50"/>
      <c r="F104" s="49"/>
      <c r="G104" s="49"/>
      <c r="H104" s="49"/>
      <c r="I104" s="49">
        <f t="shared" si="7"/>
        <v>0</v>
      </c>
      <c r="J104" s="49"/>
      <c r="K104" s="49"/>
      <c r="L104" s="49"/>
      <c r="M104" s="50"/>
    </row>
    <row r="105" spans="1:13" ht="16.5" thickBot="1" x14ac:dyDescent="0.3">
      <c r="A105" s="260" t="s">
        <v>272</v>
      </c>
      <c r="B105" s="261" t="s">
        <v>273</v>
      </c>
      <c r="C105" s="57">
        <v>620000</v>
      </c>
      <c r="D105" s="50">
        <f t="shared" si="10"/>
        <v>0</v>
      </c>
      <c r="E105" s="57">
        <v>620000</v>
      </c>
      <c r="F105" s="262">
        <f>G105-E105</f>
        <v>0</v>
      </c>
      <c r="G105" s="52">
        <v>620000</v>
      </c>
      <c r="H105" s="52">
        <v>200000</v>
      </c>
      <c r="I105" s="262">
        <f t="shared" si="7"/>
        <v>0</v>
      </c>
      <c r="J105" s="52">
        <v>200000</v>
      </c>
      <c r="K105" s="52"/>
      <c r="L105" s="52">
        <v>200000</v>
      </c>
      <c r="M105" s="57"/>
    </row>
    <row r="106" spans="1:13" ht="16.5" thickBot="1" x14ac:dyDescent="0.3">
      <c r="A106" s="242" t="s">
        <v>12</v>
      </c>
      <c r="B106" s="68" t="s">
        <v>329</v>
      </c>
      <c r="C106" s="47">
        <f>SUM(C107,C109,C111)</f>
        <v>9678233</v>
      </c>
      <c r="D106" s="79">
        <f t="shared" si="10"/>
        <v>12443206</v>
      </c>
      <c r="E106" s="47">
        <f>SUM(E107,E109,E111)</f>
        <v>22121439</v>
      </c>
      <c r="F106" s="53">
        <f>G106-E106</f>
        <v>41060322</v>
      </c>
      <c r="G106" s="47">
        <f>SUM(G107,G109,G111)</f>
        <v>63181761</v>
      </c>
      <c r="H106" s="47">
        <f>SUM(H107,H109,H111)</f>
        <v>457200</v>
      </c>
      <c r="I106" s="79">
        <f t="shared" si="7"/>
        <v>0</v>
      </c>
      <c r="J106" s="47">
        <f>SUM(J107,J109,J111)</f>
        <v>457200</v>
      </c>
      <c r="K106" s="47"/>
      <c r="L106" s="47">
        <f>SUM(L107,L109,L111)</f>
        <v>457200</v>
      </c>
      <c r="M106" s="47">
        <f>SUM(M107,M109,M111)</f>
        <v>0</v>
      </c>
    </row>
    <row r="107" spans="1:13" ht="15.75" x14ac:dyDescent="0.25">
      <c r="A107" s="245" t="s">
        <v>119</v>
      </c>
      <c r="B107" s="254" t="s">
        <v>68</v>
      </c>
      <c r="C107" s="48">
        <v>5104000</v>
      </c>
      <c r="D107" s="48">
        <f t="shared" si="10"/>
        <v>12443206</v>
      </c>
      <c r="E107" s="48">
        <v>17547206</v>
      </c>
      <c r="F107" s="48"/>
      <c r="G107" s="48">
        <v>17547206</v>
      </c>
      <c r="H107" s="48">
        <v>457200</v>
      </c>
      <c r="I107" s="48">
        <f t="shared" si="7"/>
        <v>0</v>
      </c>
      <c r="J107" s="48">
        <v>457200</v>
      </c>
      <c r="K107" s="48"/>
      <c r="L107" s="48">
        <v>457200</v>
      </c>
      <c r="M107" s="48"/>
    </row>
    <row r="108" spans="1:13" ht="15.75" x14ac:dyDescent="0.25">
      <c r="A108" s="245" t="s">
        <v>121</v>
      </c>
      <c r="B108" s="263" t="s">
        <v>275</v>
      </c>
      <c r="C108" s="48"/>
      <c r="D108" s="49">
        <f t="shared" si="10"/>
        <v>0</v>
      </c>
      <c r="E108" s="48"/>
      <c r="F108" s="48"/>
      <c r="G108" s="48"/>
      <c r="H108" s="48"/>
      <c r="I108" s="48">
        <f t="shared" si="7"/>
        <v>0</v>
      </c>
      <c r="J108" s="48"/>
      <c r="K108" s="48"/>
      <c r="L108" s="48"/>
      <c r="M108" s="48"/>
    </row>
    <row r="109" spans="1:13" ht="15.75" x14ac:dyDescent="0.25">
      <c r="A109" s="245" t="s">
        <v>123</v>
      </c>
      <c r="B109" s="263" t="s">
        <v>72</v>
      </c>
      <c r="C109" s="49">
        <v>4574233</v>
      </c>
      <c r="D109" s="49">
        <f t="shared" si="10"/>
        <v>0</v>
      </c>
      <c r="E109" s="49">
        <v>4574233</v>
      </c>
      <c r="F109" s="49">
        <f>G109-E109</f>
        <v>41060322</v>
      </c>
      <c r="G109" s="49">
        <v>45634555</v>
      </c>
      <c r="H109" s="49"/>
      <c r="I109" s="48">
        <f t="shared" si="7"/>
        <v>0</v>
      </c>
      <c r="J109" s="49"/>
      <c r="K109" s="49"/>
      <c r="L109" s="49"/>
      <c r="M109" s="49"/>
    </row>
    <row r="110" spans="1:13" ht="15.75" x14ac:dyDescent="0.25">
      <c r="A110" s="245" t="s">
        <v>125</v>
      </c>
      <c r="B110" s="263" t="s">
        <v>276</v>
      </c>
      <c r="C110" s="49"/>
      <c r="D110" s="49">
        <f t="shared" si="10"/>
        <v>0</v>
      </c>
      <c r="E110" s="49"/>
      <c r="F110" s="49"/>
      <c r="G110" s="49"/>
      <c r="H110" s="49"/>
      <c r="I110" s="48">
        <f t="shared" si="7"/>
        <v>0</v>
      </c>
      <c r="J110" s="49"/>
      <c r="K110" s="49"/>
      <c r="L110" s="49"/>
      <c r="M110" s="49"/>
    </row>
    <row r="111" spans="1:13" ht="15.75" x14ac:dyDescent="0.25">
      <c r="A111" s="245" t="s">
        <v>127</v>
      </c>
      <c r="B111" s="191" t="s">
        <v>76</v>
      </c>
      <c r="C111" s="49"/>
      <c r="D111" s="49">
        <f t="shared" si="10"/>
        <v>0</v>
      </c>
      <c r="E111" s="49"/>
      <c r="F111" s="49"/>
      <c r="G111" s="49"/>
      <c r="H111" s="49"/>
      <c r="I111" s="48">
        <f t="shared" si="7"/>
        <v>0</v>
      </c>
      <c r="J111" s="49"/>
      <c r="K111" s="49"/>
      <c r="L111" s="49"/>
      <c r="M111" s="49"/>
    </row>
    <row r="112" spans="1:13" ht="15.75" x14ac:dyDescent="0.25">
      <c r="A112" s="245" t="s">
        <v>129</v>
      </c>
      <c r="B112" s="187" t="s">
        <v>330</v>
      </c>
      <c r="C112" s="49"/>
      <c r="D112" s="49">
        <f t="shared" si="10"/>
        <v>0</v>
      </c>
      <c r="E112" s="49"/>
      <c r="F112" s="49"/>
      <c r="G112" s="49"/>
      <c r="H112" s="49"/>
      <c r="I112" s="48">
        <f t="shared" si="7"/>
        <v>0</v>
      </c>
      <c r="J112" s="49"/>
      <c r="K112" s="49"/>
      <c r="L112" s="49"/>
      <c r="M112" s="49"/>
    </row>
    <row r="113" spans="1:13" ht="15.75" x14ac:dyDescent="0.25">
      <c r="A113" s="245" t="s">
        <v>278</v>
      </c>
      <c r="B113" s="264" t="s">
        <v>279</v>
      </c>
      <c r="C113" s="49"/>
      <c r="D113" s="49">
        <f t="shared" si="10"/>
        <v>0</v>
      </c>
      <c r="E113" s="49"/>
      <c r="F113" s="49"/>
      <c r="G113" s="49"/>
      <c r="H113" s="49"/>
      <c r="I113" s="48">
        <f t="shared" si="7"/>
        <v>0</v>
      </c>
      <c r="J113" s="49"/>
      <c r="K113" s="49"/>
      <c r="L113" s="49"/>
      <c r="M113" s="49"/>
    </row>
    <row r="114" spans="1:13" ht="15.75" x14ac:dyDescent="0.25">
      <c r="A114" s="245" t="s">
        <v>280</v>
      </c>
      <c r="B114" s="257" t="s">
        <v>261</v>
      </c>
      <c r="C114" s="49"/>
      <c r="D114" s="49">
        <f t="shared" si="10"/>
        <v>0</v>
      </c>
      <c r="E114" s="49"/>
      <c r="F114" s="49"/>
      <c r="G114" s="49"/>
      <c r="H114" s="49"/>
      <c r="I114" s="48">
        <f t="shared" si="7"/>
        <v>0</v>
      </c>
      <c r="J114" s="49"/>
      <c r="K114" s="49"/>
      <c r="L114" s="49"/>
      <c r="M114" s="49"/>
    </row>
    <row r="115" spans="1:13" ht="15.75" x14ac:dyDescent="0.25">
      <c r="A115" s="245" t="s">
        <v>281</v>
      </c>
      <c r="B115" s="257" t="s">
        <v>282</v>
      </c>
      <c r="C115" s="49"/>
      <c r="D115" s="49">
        <f t="shared" si="10"/>
        <v>0</v>
      </c>
      <c r="E115" s="49"/>
      <c r="F115" s="49"/>
      <c r="G115" s="49"/>
      <c r="H115" s="49"/>
      <c r="I115" s="48">
        <f t="shared" si="7"/>
        <v>0</v>
      </c>
      <c r="J115" s="49"/>
      <c r="K115" s="49"/>
      <c r="L115" s="49"/>
      <c r="M115" s="49"/>
    </row>
    <row r="116" spans="1:13" ht="15.75" x14ac:dyDescent="0.25">
      <c r="A116" s="245" t="s">
        <v>283</v>
      </c>
      <c r="B116" s="257" t="s">
        <v>284</v>
      </c>
      <c r="C116" s="49"/>
      <c r="D116" s="49">
        <f t="shared" si="10"/>
        <v>0</v>
      </c>
      <c r="E116" s="49"/>
      <c r="F116" s="49"/>
      <c r="G116" s="49"/>
      <c r="H116" s="49"/>
      <c r="I116" s="48">
        <f t="shared" si="7"/>
        <v>0</v>
      </c>
      <c r="J116" s="49"/>
      <c r="K116" s="49"/>
      <c r="L116" s="49"/>
      <c r="M116" s="49"/>
    </row>
    <row r="117" spans="1:13" ht="15.75" x14ac:dyDescent="0.25">
      <c r="A117" s="245" t="s">
        <v>285</v>
      </c>
      <c r="B117" s="257" t="s">
        <v>267</v>
      </c>
      <c r="C117" s="49"/>
      <c r="D117" s="49">
        <f t="shared" si="10"/>
        <v>0</v>
      </c>
      <c r="E117" s="49"/>
      <c r="F117" s="49"/>
      <c r="G117" s="49"/>
      <c r="H117" s="49"/>
      <c r="I117" s="48">
        <f t="shared" si="7"/>
        <v>0</v>
      </c>
      <c r="J117" s="49"/>
      <c r="K117" s="49"/>
      <c r="L117" s="49"/>
      <c r="M117" s="49"/>
    </row>
    <row r="118" spans="1:13" ht="15.75" x14ac:dyDescent="0.25">
      <c r="A118" s="245" t="s">
        <v>286</v>
      </c>
      <c r="B118" s="257" t="s">
        <v>287</v>
      </c>
      <c r="C118" s="49"/>
      <c r="D118" s="49">
        <f t="shared" si="10"/>
        <v>0</v>
      </c>
      <c r="E118" s="49"/>
      <c r="F118" s="49"/>
      <c r="G118" s="49"/>
      <c r="H118" s="49"/>
      <c r="I118" s="48">
        <f t="shared" si="7"/>
        <v>0</v>
      </c>
      <c r="J118" s="49"/>
      <c r="K118" s="49"/>
      <c r="L118" s="49"/>
      <c r="M118" s="49"/>
    </row>
    <row r="119" spans="1:13" ht="16.5" thickBot="1" x14ac:dyDescent="0.3">
      <c r="A119" s="258" t="s">
        <v>288</v>
      </c>
      <c r="B119" s="257" t="s">
        <v>289</v>
      </c>
      <c r="C119" s="50"/>
      <c r="D119" s="50">
        <f t="shared" si="10"/>
        <v>0</v>
      </c>
      <c r="E119" s="50"/>
      <c r="F119" s="50"/>
      <c r="G119" s="50"/>
      <c r="H119" s="50"/>
      <c r="I119" s="262">
        <f t="shared" si="7"/>
        <v>0</v>
      </c>
      <c r="J119" s="50"/>
      <c r="K119" s="50"/>
      <c r="L119" s="50"/>
      <c r="M119" s="50"/>
    </row>
    <row r="120" spans="1:13" ht="16.5" thickBot="1" x14ac:dyDescent="0.3">
      <c r="A120" s="242" t="s">
        <v>6</v>
      </c>
      <c r="B120" s="243" t="s">
        <v>290</v>
      </c>
      <c r="C120" s="47">
        <f>SUM(C121:C122)</f>
        <v>8700000</v>
      </c>
      <c r="D120" s="79">
        <f t="shared" si="10"/>
        <v>-458145</v>
      </c>
      <c r="E120" s="47">
        <f>SUM(E121:E122)</f>
        <v>8241855</v>
      </c>
      <c r="F120" s="53">
        <f>G120-E120</f>
        <v>2329962</v>
      </c>
      <c r="G120" s="47">
        <f>SUM(G121:G122)</f>
        <v>10571817</v>
      </c>
      <c r="H120" s="47">
        <f>SUM(H121:H122)</f>
        <v>0</v>
      </c>
      <c r="I120" s="79">
        <f t="shared" si="7"/>
        <v>0</v>
      </c>
      <c r="J120" s="47">
        <f>SUM(J121:J122)</f>
        <v>0</v>
      </c>
      <c r="K120" s="47"/>
      <c r="L120" s="47"/>
      <c r="M120" s="47">
        <f>SUM(M121:M122)</f>
        <v>0</v>
      </c>
    </row>
    <row r="121" spans="1:13" ht="15.75" x14ac:dyDescent="0.25">
      <c r="A121" s="245" t="s">
        <v>132</v>
      </c>
      <c r="B121" s="265" t="s">
        <v>291</v>
      </c>
      <c r="C121" s="48">
        <v>8700000</v>
      </c>
      <c r="D121" s="48">
        <f t="shared" si="10"/>
        <v>-458145</v>
      </c>
      <c r="E121" s="48">
        <v>8241855</v>
      </c>
      <c r="F121" s="48">
        <f>G121-E121</f>
        <v>2329962</v>
      </c>
      <c r="G121" s="48">
        <v>10571817</v>
      </c>
      <c r="H121" s="48"/>
      <c r="I121" s="48">
        <f t="shared" si="7"/>
        <v>0</v>
      </c>
      <c r="J121" s="48"/>
      <c r="K121" s="48"/>
      <c r="L121" s="48"/>
      <c r="M121" s="48"/>
    </row>
    <row r="122" spans="1:13" ht="16.5" thickBot="1" x14ac:dyDescent="0.3">
      <c r="A122" s="247" t="s">
        <v>134</v>
      </c>
      <c r="B122" s="263" t="s">
        <v>292</v>
      </c>
      <c r="C122" s="50"/>
      <c r="D122" s="50">
        <f t="shared" si="10"/>
        <v>0</v>
      </c>
      <c r="E122" s="50"/>
      <c r="F122" s="50"/>
      <c r="G122" s="50"/>
      <c r="H122" s="50"/>
      <c r="I122" s="262">
        <f t="shared" si="7"/>
        <v>0</v>
      </c>
      <c r="J122" s="50"/>
      <c r="K122" s="50"/>
      <c r="L122" s="50"/>
      <c r="M122" s="50"/>
    </row>
    <row r="123" spans="1:13" ht="16.5" thickBot="1" x14ac:dyDescent="0.3">
      <c r="A123" s="242" t="s">
        <v>7</v>
      </c>
      <c r="B123" s="243" t="s">
        <v>293</v>
      </c>
      <c r="C123" s="47">
        <f>SUM(C90,C106,C120)</f>
        <v>129423834</v>
      </c>
      <c r="D123" s="53">
        <f t="shared" si="10"/>
        <v>16418255</v>
      </c>
      <c r="E123" s="47">
        <f>SUM(E90,E106,E120)</f>
        <v>145842089</v>
      </c>
      <c r="F123" s="53">
        <f>G123-E123</f>
        <v>53106451</v>
      </c>
      <c r="G123" s="47">
        <f>SUM(G90,G106,G120)</f>
        <v>198948540</v>
      </c>
      <c r="H123" s="47">
        <f>SUM(H90,H106,H120)</f>
        <v>6799680</v>
      </c>
      <c r="I123" s="79">
        <f t="shared" si="7"/>
        <v>0</v>
      </c>
      <c r="J123" s="47">
        <f>SUM(J90,J106,J120)</f>
        <v>6799680</v>
      </c>
      <c r="K123" s="59">
        <f>L123-J123</f>
        <v>373664</v>
      </c>
      <c r="L123" s="47">
        <f>SUM(L90,L106,L120)</f>
        <v>7173344</v>
      </c>
      <c r="M123" s="47">
        <f>SUM(M90,M106,M120)</f>
        <v>0</v>
      </c>
    </row>
    <row r="124" spans="1:13" ht="16.5" thickBot="1" x14ac:dyDescent="0.3">
      <c r="A124" s="242" t="s">
        <v>8</v>
      </c>
      <c r="B124" s="243" t="s">
        <v>294</v>
      </c>
      <c r="C124" s="47">
        <f>SUM(C125:C127)</f>
        <v>0</v>
      </c>
      <c r="D124" s="79">
        <f t="shared" si="10"/>
        <v>0</v>
      </c>
      <c r="E124" s="47">
        <f>SUM(E125:E127)</f>
        <v>0</v>
      </c>
      <c r="F124" s="47"/>
      <c r="G124" s="47"/>
      <c r="H124" s="47">
        <f>SUM(H125:H127)</f>
        <v>0</v>
      </c>
      <c r="I124" s="79">
        <f t="shared" si="7"/>
        <v>0</v>
      </c>
      <c r="J124" s="47">
        <f>SUM(J125:J127)</f>
        <v>0</v>
      </c>
      <c r="K124" s="47"/>
      <c r="L124" s="47"/>
      <c r="M124" s="47">
        <f>SUM(M125:M127)</f>
        <v>0</v>
      </c>
    </row>
    <row r="125" spans="1:13" ht="15.75" x14ac:dyDescent="0.25">
      <c r="A125" s="245" t="s">
        <v>159</v>
      </c>
      <c r="B125" s="265" t="s">
        <v>295</v>
      </c>
      <c r="C125" s="48"/>
      <c r="D125" s="48">
        <f t="shared" si="10"/>
        <v>0</v>
      </c>
      <c r="E125" s="48"/>
      <c r="F125" s="48"/>
      <c r="G125" s="48"/>
      <c r="H125" s="48"/>
      <c r="I125" s="48">
        <f t="shared" si="7"/>
        <v>0</v>
      </c>
      <c r="J125" s="48"/>
      <c r="K125" s="48"/>
      <c r="L125" s="48"/>
      <c r="M125" s="48"/>
    </row>
    <row r="126" spans="1:13" ht="15.75" x14ac:dyDescent="0.25">
      <c r="A126" s="245" t="s">
        <v>161</v>
      </c>
      <c r="B126" s="265" t="s">
        <v>296</v>
      </c>
      <c r="C126" s="49"/>
      <c r="D126" s="49">
        <f t="shared" si="10"/>
        <v>0</v>
      </c>
      <c r="E126" s="49"/>
      <c r="F126" s="49"/>
      <c r="G126" s="49"/>
      <c r="H126" s="49"/>
      <c r="I126" s="48">
        <f t="shared" si="7"/>
        <v>0</v>
      </c>
      <c r="J126" s="49"/>
      <c r="K126" s="49"/>
      <c r="L126" s="49"/>
      <c r="M126" s="49"/>
    </row>
    <row r="127" spans="1:13" ht="16.5" thickBot="1" x14ac:dyDescent="0.3">
      <c r="A127" s="258" t="s">
        <v>163</v>
      </c>
      <c r="B127" s="255" t="s">
        <v>297</v>
      </c>
      <c r="C127" s="49"/>
      <c r="D127" s="50">
        <f t="shared" si="10"/>
        <v>0</v>
      </c>
      <c r="E127" s="49"/>
      <c r="F127" s="49"/>
      <c r="G127" s="49"/>
      <c r="H127" s="49"/>
      <c r="I127" s="262">
        <f t="shared" si="7"/>
        <v>0</v>
      </c>
      <c r="J127" s="49"/>
      <c r="K127" s="49"/>
      <c r="L127" s="49"/>
      <c r="M127" s="49"/>
    </row>
    <row r="128" spans="1:13" ht="16.5" thickBot="1" x14ac:dyDescent="0.3">
      <c r="A128" s="242" t="s">
        <v>21</v>
      </c>
      <c r="B128" s="243" t="s">
        <v>298</v>
      </c>
      <c r="C128" s="47">
        <f>SUM(C129:C132)</f>
        <v>0</v>
      </c>
      <c r="D128" s="79">
        <f t="shared" si="10"/>
        <v>0</v>
      </c>
      <c r="E128" s="47">
        <f>SUM(E129:E132)</f>
        <v>0</v>
      </c>
      <c r="F128" s="47"/>
      <c r="G128" s="47"/>
      <c r="H128" s="47">
        <f>SUM(H129:H132)</f>
        <v>0</v>
      </c>
      <c r="I128" s="79">
        <f t="shared" si="7"/>
        <v>0</v>
      </c>
      <c r="J128" s="47">
        <f>SUM(J129:J132)</f>
        <v>0</v>
      </c>
      <c r="K128" s="47"/>
      <c r="L128" s="47"/>
      <c r="M128" s="47">
        <f>SUM(M129:M132)</f>
        <v>0</v>
      </c>
    </row>
    <row r="129" spans="1:17" ht="15.75" x14ac:dyDescent="0.25">
      <c r="A129" s="245" t="s">
        <v>179</v>
      </c>
      <c r="B129" s="265" t="s">
        <v>299</v>
      </c>
      <c r="C129" s="49"/>
      <c r="D129" s="48">
        <f t="shared" si="10"/>
        <v>0</v>
      </c>
      <c r="E129" s="49"/>
      <c r="F129" s="49"/>
      <c r="G129" s="49"/>
      <c r="H129" s="49"/>
      <c r="I129" s="48">
        <f t="shared" si="7"/>
        <v>0</v>
      </c>
      <c r="J129" s="49"/>
      <c r="K129" s="49"/>
      <c r="L129" s="49"/>
      <c r="M129" s="49"/>
    </row>
    <row r="130" spans="1:17" ht="15.75" x14ac:dyDescent="0.25">
      <c r="A130" s="246" t="s">
        <v>181</v>
      </c>
      <c r="B130" s="254" t="s">
        <v>300</v>
      </c>
      <c r="C130" s="49"/>
      <c r="D130" s="49">
        <f t="shared" si="10"/>
        <v>0</v>
      </c>
      <c r="E130" s="49"/>
      <c r="F130" s="49"/>
      <c r="G130" s="49"/>
      <c r="H130" s="49"/>
      <c r="I130" s="48">
        <f t="shared" si="7"/>
        <v>0</v>
      </c>
      <c r="J130" s="49"/>
      <c r="K130" s="49"/>
      <c r="L130" s="49"/>
      <c r="M130" s="49"/>
    </row>
    <row r="131" spans="1:17" ht="15.75" x14ac:dyDescent="0.25">
      <c r="A131" s="246" t="s">
        <v>183</v>
      </c>
      <c r="B131" s="254" t="s">
        <v>301</v>
      </c>
      <c r="C131" s="49"/>
      <c r="D131" s="49">
        <f t="shared" si="10"/>
        <v>0</v>
      </c>
      <c r="E131" s="49"/>
      <c r="F131" s="49"/>
      <c r="G131" s="49"/>
      <c r="H131" s="49"/>
      <c r="I131" s="48">
        <f t="shared" si="7"/>
        <v>0</v>
      </c>
      <c r="J131" s="49"/>
      <c r="K131" s="49"/>
      <c r="L131" s="49"/>
      <c r="M131" s="49"/>
    </row>
    <row r="132" spans="1:17" ht="16.5" thickBot="1" x14ac:dyDescent="0.3">
      <c r="A132" s="258" t="s">
        <v>185</v>
      </c>
      <c r="B132" s="255" t="s">
        <v>302</v>
      </c>
      <c r="C132" s="49"/>
      <c r="D132" s="50">
        <f t="shared" si="10"/>
        <v>0</v>
      </c>
      <c r="E132" s="49"/>
      <c r="F132" s="49"/>
      <c r="G132" s="49"/>
      <c r="H132" s="49"/>
      <c r="I132" s="262">
        <f t="shared" si="7"/>
        <v>0</v>
      </c>
      <c r="J132" s="49"/>
      <c r="K132" s="49"/>
      <c r="L132" s="49"/>
      <c r="M132" s="49"/>
    </row>
    <row r="133" spans="1:17" ht="16.5" thickBot="1" x14ac:dyDescent="0.3">
      <c r="A133" s="242" t="s">
        <v>24</v>
      </c>
      <c r="B133" s="243" t="s">
        <v>303</v>
      </c>
      <c r="C133" s="47">
        <f>SUM(C134:C137)</f>
        <v>3942275</v>
      </c>
      <c r="D133" s="79">
        <f t="shared" si="10"/>
        <v>698271</v>
      </c>
      <c r="E133" s="47">
        <f>SUM(E134:E137)</f>
        <v>4640546</v>
      </c>
      <c r="F133" s="47"/>
      <c r="G133" s="47">
        <f>SUM(G134:G137)</f>
        <v>4640546</v>
      </c>
      <c r="H133" s="47">
        <f>SUM(H134:H137)</f>
        <v>0</v>
      </c>
      <c r="I133" s="79">
        <f t="shared" si="7"/>
        <v>0</v>
      </c>
      <c r="J133" s="47">
        <f>SUM(J134:J137)</f>
        <v>0</v>
      </c>
      <c r="K133" s="47"/>
      <c r="L133" s="47"/>
      <c r="M133" s="47">
        <f>SUM(M134:M137)</f>
        <v>0</v>
      </c>
    </row>
    <row r="134" spans="1:17" ht="15.75" x14ac:dyDescent="0.25">
      <c r="A134" s="245" t="s">
        <v>191</v>
      </c>
      <c r="B134" s="265" t="s">
        <v>304</v>
      </c>
      <c r="C134" s="49"/>
      <c r="D134" s="48">
        <f t="shared" si="10"/>
        <v>0</v>
      </c>
      <c r="E134" s="49"/>
      <c r="F134" s="49"/>
      <c r="G134" s="49"/>
      <c r="H134" s="49"/>
      <c r="I134" s="48">
        <f t="shared" si="7"/>
        <v>0</v>
      </c>
      <c r="J134" s="49"/>
      <c r="K134" s="49"/>
      <c r="L134" s="49"/>
      <c r="M134" s="49"/>
    </row>
    <row r="135" spans="1:17" ht="15.75" x14ac:dyDescent="0.25">
      <c r="A135" s="245" t="s">
        <v>193</v>
      </c>
      <c r="B135" s="265" t="s">
        <v>305</v>
      </c>
      <c r="C135" s="49">
        <v>3942275</v>
      </c>
      <c r="D135" s="49">
        <f t="shared" si="10"/>
        <v>698271</v>
      </c>
      <c r="E135" s="49">
        <v>4640546</v>
      </c>
      <c r="F135" s="49"/>
      <c r="G135" s="49">
        <v>4640546</v>
      </c>
      <c r="H135" s="49"/>
      <c r="I135" s="48">
        <f t="shared" si="7"/>
        <v>0</v>
      </c>
      <c r="J135" s="49"/>
      <c r="K135" s="49"/>
      <c r="L135" s="49"/>
      <c r="M135" s="49"/>
    </row>
    <row r="136" spans="1:17" ht="15.75" x14ac:dyDescent="0.25">
      <c r="A136" s="245" t="s">
        <v>195</v>
      </c>
      <c r="B136" s="265" t="s">
        <v>306</v>
      </c>
      <c r="C136" s="49"/>
      <c r="D136" s="49">
        <f t="shared" si="10"/>
        <v>0</v>
      </c>
      <c r="E136" s="49"/>
      <c r="F136" s="49"/>
      <c r="G136" s="49"/>
      <c r="H136" s="49"/>
      <c r="I136" s="48">
        <f t="shared" si="7"/>
        <v>0</v>
      </c>
      <c r="J136" s="49"/>
      <c r="K136" s="49"/>
      <c r="L136" s="49"/>
      <c r="M136" s="49"/>
    </row>
    <row r="137" spans="1:17" ht="16.5" thickBot="1" x14ac:dyDescent="0.3">
      <c r="A137" s="258" t="s">
        <v>197</v>
      </c>
      <c r="B137" s="255" t="s">
        <v>331</v>
      </c>
      <c r="C137" s="49"/>
      <c r="D137" s="50">
        <f t="shared" si="10"/>
        <v>0</v>
      </c>
      <c r="E137" s="49"/>
      <c r="F137" s="49"/>
      <c r="G137" s="49"/>
      <c r="H137" s="49"/>
      <c r="I137" s="262">
        <f t="shared" si="7"/>
        <v>0</v>
      </c>
      <c r="J137" s="49"/>
      <c r="K137" s="49"/>
      <c r="L137" s="49"/>
      <c r="M137" s="49"/>
    </row>
    <row r="138" spans="1:17" ht="16.5" thickBot="1" x14ac:dyDescent="0.3">
      <c r="A138" s="242" t="s">
        <v>26</v>
      </c>
      <c r="B138" s="243" t="s">
        <v>308</v>
      </c>
      <c r="C138" s="58">
        <f>SUM(C139:C142)</f>
        <v>0</v>
      </c>
      <c r="D138" s="79">
        <f t="shared" si="10"/>
        <v>0</v>
      </c>
      <c r="E138" s="58">
        <f>SUM(E139:E142)</f>
        <v>0</v>
      </c>
      <c r="F138" s="58"/>
      <c r="G138" s="58"/>
      <c r="H138" s="58">
        <f>SUM(H139:H142)</f>
        <v>0</v>
      </c>
      <c r="I138" s="79">
        <f t="shared" si="7"/>
        <v>0</v>
      </c>
      <c r="J138" s="58">
        <f>SUM(J139:J142)</f>
        <v>0</v>
      </c>
      <c r="K138" s="58"/>
      <c r="L138" s="58"/>
      <c r="M138" s="58">
        <f>SUM(M139:M142)</f>
        <v>0</v>
      </c>
    </row>
    <row r="139" spans="1:17" ht="15.75" x14ac:dyDescent="0.25">
      <c r="A139" s="245" t="s">
        <v>200</v>
      </c>
      <c r="B139" s="265" t="s">
        <v>309</v>
      </c>
      <c r="C139" s="49"/>
      <c r="D139" s="48">
        <f t="shared" si="10"/>
        <v>0</v>
      </c>
      <c r="E139" s="49"/>
      <c r="F139" s="49"/>
      <c r="G139" s="49"/>
      <c r="H139" s="49"/>
      <c r="I139" s="48">
        <f t="shared" si="7"/>
        <v>0</v>
      </c>
      <c r="J139" s="49"/>
      <c r="K139" s="49"/>
      <c r="L139" s="49"/>
      <c r="M139" s="49"/>
    </row>
    <row r="140" spans="1:17" ht="15.75" x14ac:dyDescent="0.25">
      <c r="A140" s="245" t="s">
        <v>202</v>
      </c>
      <c r="B140" s="265" t="s">
        <v>310</v>
      </c>
      <c r="C140" s="49"/>
      <c r="D140" s="49">
        <f t="shared" si="10"/>
        <v>0</v>
      </c>
      <c r="E140" s="49"/>
      <c r="F140" s="49"/>
      <c r="G140" s="49"/>
      <c r="H140" s="49"/>
      <c r="I140" s="48">
        <f t="shared" si="7"/>
        <v>0</v>
      </c>
      <c r="J140" s="49"/>
      <c r="K140" s="49"/>
      <c r="L140" s="49"/>
      <c r="M140" s="49"/>
    </row>
    <row r="141" spans="1:17" ht="15.75" x14ac:dyDescent="0.25">
      <c r="A141" s="245" t="s">
        <v>204</v>
      </c>
      <c r="B141" s="265" t="s">
        <v>311</v>
      </c>
      <c r="C141" s="49"/>
      <c r="D141" s="49">
        <f t="shared" si="10"/>
        <v>0</v>
      </c>
      <c r="E141" s="49"/>
      <c r="F141" s="49"/>
      <c r="G141" s="49"/>
      <c r="H141" s="49"/>
      <c r="I141" s="48">
        <f t="shared" si="7"/>
        <v>0</v>
      </c>
      <c r="J141" s="49"/>
      <c r="K141" s="49"/>
      <c r="L141" s="49"/>
      <c r="M141" s="49"/>
    </row>
    <row r="142" spans="1:17" ht="16.5" thickBot="1" x14ac:dyDescent="0.3">
      <c r="A142" s="245" t="s">
        <v>206</v>
      </c>
      <c r="B142" s="265" t="s">
        <v>312</v>
      </c>
      <c r="C142" s="49"/>
      <c r="D142" s="50">
        <f t="shared" si="10"/>
        <v>0</v>
      </c>
      <c r="E142" s="49"/>
      <c r="F142" s="49"/>
      <c r="G142" s="49"/>
      <c r="H142" s="49"/>
      <c r="I142" s="262">
        <f t="shared" si="7"/>
        <v>0</v>
      </c>
      <c r="J142" s="49"/>
      <c r="K142" s="49"/>
      <c r="L142" s="49"/>
      <c r="M142" s="49"/>
    </row>
    <row r="143" spans="1:17" ht="16.5" thickBot="1" x14ac:dyDescent="0.3">
      <c r="A143" s="242" t="s">
        <v>28</v>
      </c>
      <c r="B143" s="243" t="s">
        <v>313</v>
      </c>
      <c r="C143" s="59">
        <f>SUM(C124,C128,C133,C138)</f>
        <v>3942275</v>
      </c>
      <c r="D143" s="79">
        <f t="shared" si="10"/>
        <v>698271</v>
      </c>
      <c r="E143" s="59">
        <f>SUM(E124,E128,E133,E138)</f>
        <v>4640546</v>
      </c>
      <c r="F143" s="59"/>
      <c r="G143" s="59">
        <f>SUM(G124,G128,G133,G138)</f>
        <v>4640546</v>
      </c>
      <c r="H143" s="59">
        <f>SUM(H124,H128,H133,H138)</f>
        <v>0</v>
      </c>
      <c r="I143" s="79">
        <f t="shared" si="7"/>
        <v>0</v>
      </c>
      <c r="J143" s="59">
        <f>SUM(J124,J128,J133,J138)</f>
        <v>0</v>
      </c>
      <c r="K143" s="59"/>
      <c r="L143" s="59"/>
      <c r="M143" s="59">
        <f>SUM(M124,M128,M133,M138)</f>
        <v>0</v>
      </c>
      <c r="N143" s="60"/>
      <c r="O143" s="61"/>
      <c r="P143" s="61"/>
      <c r="Q143" s="61"/>
    </row>
    <row r="144" spans="1:17" ht="16.5" thickBot="1" x14ac:dyDescent="0.3">
      <c r="A144" s="207" t="s">
        <v>31</v>
      </c>
      <c r="B144" s="208" t="s">
        <v>332</v>
      </c>
      <c r="C144" s="59">
        <f>SUM(C123,C143)</f>
        <v>133366109</v>
      </c>
      <c r="D144" s="53">
        <f t="shared" si="10"/>
        <v>17116526</v>
      </c>
      <c r="E144" s="59">
        <f>SUM(E123,E143)</f>
        <v>150482635</v>
      </c>
      <c r="F144" s="59">
        <f>G144-E144</f>
        <v>53106451</v>
      </c>
      <c r="G144" s="59">
        <f>SUM(G123,G143)</f>
        <v>203589086</v>
      </c>
      <c r="H144" s="59">
        <f>SUM(H123,H143)</f>
        <v>6799680</v>
      </c>
      <c r="I144" s="79">
        <f t="shared" si="7"/>
        <v>0</v>
      </c>
      <c r="J144" s="59">
        <f>SUM(J123,J143)</f>
        <v>6799680</v>
      </c>
      <c r="K144" s="59">
        <f>L144-J144</f>
        <v>373664</v>
      </c>
      <c r="L144" s="59">
        <f>SUM(L123,L143)</f>
        <v>7173344</v>
      </c>
      <c r="M144" s="59">
        <f>SUM(M123,M143)</f>
        <v>0</v>
      </c>
    </row>
    <row r="145" spans="1:13" ht="16.5" thickBot="1" x14ac:dyDescent="0.3">
      <c r="A145" s="62"/>
      <c r="B145" s="54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ht="16.5" thickBot="1" x14ac:dyDescent="0.3">
      <c r="A146" s="287" t="s">
        <v>315</v>
      </c>
      <c r="B146" s="287"/>
      <c r="C146" s="64">
        <v>1</v>
      </c>
      <c r="D146" s="64"/>
      <c r="E146" s="64">
        <v>1</v>
      </c>
      <c r="F146" s="64"/>
      <c r="G146" s="64">
        <v>1</v>
      </c>
      <c r="H146" s="64">
        <v>1</v>
      </c>
      <c r="I146" s="64">
        <v>1</v>
      </c>
      <c r="J146" s="64">
        <v>1</v>
      </c>
      <c r="K146" s="64"/>
      <c r="L146" s="64">
        <v>1</v>
      </c>
      <c r="M146" s="64"/>
    </row>
    <row r="147" spans="1:13" ht="16.5" thickBot="1" x14ac:dyDescent="0.3">
      <c r="A147" s="287" t="s">
        <v>316</v>
      </c>
      <c r="B147" s="287"/>
      <c r="C147" s="64">
        <v>3</v>
      </c>
      <c r="D147" s="64">
        <v>2</v>
      </c>
      <c r="E147" s="64">
        <v>5</v>
      </c>
      <c r="F147" s="64"/>
      <c r="G147" s="64">
        <v>5</v>
      </c>
      <c r="H147" s="64">
        <v>0</v>
      </c>
      <c r="I147" s="64">
        <v>0</v>
      </c>
      <c r="J147" s="64">
        <v>0</v>
      </c>
      <c r="K147" s="64"/>
      <c r="L147" s="64">
        <v>0</v>
      </c>
      <c r="M147" s="64"/>
    </row>
    <row r="148" spans="1:13" ht="15.75" x14ac:dyDescent="0.25">
      <c r="A148" s="65"/>
      <c r="B148" s="66"/>
      <c r="C148" s="67"/>
      <c r="D148" s="67"/>
      <c r="E148" s="67"/>
      <c r="F148" s="67"/>
      <c r="G148" s="67"/>
      <c r="H148" s="54"/>
      <c r="I148" s="54"/>
      <c r="J148" s="54"/>
      <c r="K148" s="54"/>
      <c r="L148" s="54"/>
      <c r="M148" s="54"/>
    </row>
    <row r="149" spans="1:13" ht="15.75" x14ac:dyDescent="0.25">
      <c r="A149" s="288" t="s">
        <v>317</v>
      </c>
      <c r="B149" s="288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</row>
    <row r="150" spans="1:13" ht="16.5" thickBot="1" x14ac:dyDescent="0.3">
      <c r="A150" s="284"/>
      <c r="B150" s="284"/>
      <c r="D150" s="42"/>
      <c r="E150" s="42"/>
      <c r="F150" s="104"/>
      <c r="G150" s="104"/>
      <c r="I150" s="42"/>
      <c r="J150" s="42"/>
      <c r="K150" s="42"/>
      <c r="L150" s="42"/>
      <c r="M150" s="42" t="s">
        <v>1</v>
      </c>
    </row>
    <row r="151" spans="1:13" ht="32.25" thickBot="1" x14ac:dyDescent="0.3">
      <c r="A151" s="44">
        <v>1</v>
      </c>
      <c r="B151" s="68" t="s">
        <v>318</v>
      </c>
      <c r="C151" s="69">
        <f>+C60-C123</f>
        <v>-21518902</v>
      </c>
      <c r="D151" s="69">
        <f t="shared" ref="D151:G151" si="11">+D60-D123</f>
        <v>-12428381</v>
      </c>
      <c r="E151" s="69">
        <f t="shared" si="11"/>
        <v>-33947283</v>
      </c>
      <c r="F151" s="69"/>
      <c r="G151" s="69">
        <f t="shared" si="11"/>
        <v>-37277745</v>
      </c>
      <c r="H151" s="69">
        <f>+H60-H123</f>
        <v>-827846</v>
      </c>
      <c r="I151" s="69">
        <f t="shared" ref="I151:J151" si="12">+I60-I123</f>
        <v>0</v>
      </c>
      <c r="J151" s="69">
        <f t="shared" si="12"/>
        <v>-827846</v>
      </c>
      <c r="K151" s="69"/>
      <c r="L151" s="69"/>
      <c r="M151" s="69">
        <f>+M60-M123</f>
        <v>0</v>
      </c>
    </row>
    <row r="152" spans="1:13" ht="32.25" thickBot="1" x14ac:dyDescent="0.3">
      <c r="A152" s="44" t="s">
        <v>12</v>
      </c>
      <c r="B152" s="68" t="s">
        <v>319</v>
      </c>
      <c r="C152" s="69">
        <f>+C83-C143</f>
        <v>21518902</v>
      </c>
      <c r="D152" s="69">
        <f t="shared" ref="D152" si="13">+D83-D143</f>
        <v>13256227</v>
      </c>
      <c r="E152" s="69">
        <f>+E83-E143</f>
        <v>34775129</v>
      </c>
      <c r="F152" s="69"/>
      <c r="G152" s="69">
        <f>+G83-G143</f>
        <v>38120091</v>
      </c>
      <c r="H152" s="69">
        <f>+H83-H143</f>
        <v>827846</v>
      </c>
      <c r="I152" s="69">
        <f t="shared" ref="I152:J152" si="14">+I83-I143</f>
        <v>-827846</v>
      </c>
      <c r="J152" s="69">
        <f t="shared" si="14"/>
        <v>0</v>
      </c>
      <c r="K152" s="69"/>
      <c r="L152" s="69"/>
      <c r="M152" s="69">
        <f>+M83-M143</f>
        <v>0</v>
      </c>
    </row>
    <row r="153" spans="1:13" ht="15.75" x14ac:dyDescent="0.25">
      <c r="A153" s="62"/>
      <c r="B153" s="54"/>
      <c r="C153" s="63"/>
      <c r="D153" s="63"/>
      <c r="E153" s="63"/>
      <c r="F153" s="63"/>
      <c r="G153" s="63"/>
      <c r="H153" s="54"/>
      <c r="I153" s="54"/>
      <c r="J153" s="54"/>
      <c r="K153" s="54"/>
      <c r="L153" s="54"/>
      <c r="M153" s="54"/>
    </row>
  </sheetData>
  <mergeCells count="7">
    <mergeCell ref="A1:B1"/>
    <mergeCell ref="A150:B150"/>
    <mergeCell ref="A86:C86"/>
    <mergeCell ref="A87:B87"/>
    <mergeCell ref="A146:B146"/>
    <mergeCell ref="A147:B147"/>
    <mergeCell ref="A149:M149"/>
  </mergeCells>
  <printOptions horizontalCentered="1"/>
  <pageMargins left="0.19685039370078741" right="0.19685039370078741" top="0.55118110236220474" bottom="0.19685039370078741" header="0.35433070866141736" footer="0.31496062992125984"/>
  <pageSetup paperSize="9" scale="43" orientation="landscape" r:id="rId1"/>
  <headerFooter alignWithMargins="0">
    <oddHeader>&amp;L&amp;"Times New Roman,Félkövér"2020. &amp;C&amp;"Times New Roman,Félkövér"Diósberény Község Önkormányzata&amp;R&amp;"Times New Roman,Félkövér dőlt"4. sz. melléklet</oddHeader>
  </headerFooter>
  <rowBreaks count="1" manualBreakCount="1"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1.sz.mell. Működési mérleg</vt:lpstr>
      <vt:lpstr>2.sz.mell. Felhalmozási mérleg</vt:lpstr>
      <vt:lpstr>3.sz.mell. Kiemelt előirányzat.</vt:lpstr>
      <vt:lpstr>4.sz.mell. Köt.,Önk., Államig. </vt:lpstr>
      <vt:lpstr>'1.sz.mell. Működési mérleg'!Nyomtatási_terület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2020-10-07T07:50:01Z</cp:lastPrinted>
  <dcterms:created xsi:type="dcterms:W3CDTF">2019-02-13T07:50:41Z</dcterms:created>
  <dcterms:modified xsi:type="dcterms:W3CDTF">2020-10-07T08:07:07Z</dcterms:modified>
</cp:coreProperties>
</file>