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3. Felsőszenterzsébet\02. Rendeletek\2019\"/>
    </mc:Choice>
  </mc:AlternateContent>
  <bookViews>
    <workbookView xWindow="-105" yWindow="-105" windowWidth="23250" windowHeight="1257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2">'2,b Elemi kiadások'!$A$1:$E$68</definedName>
    <definedName name="_xlnm.Print_Area" localSheetId="3">'3. Állami tám.'!$A:$K</definedName>
    <definedName name="_xlnm.Print_Area" localSheetId="4">'4. Felhalmozás '!$A$1:$R$25</definedName>
    <definedName name="_xlnm.Print_Area" localSheetId="5">'5.Tám.ért. kiadások'!$A$1:$D$37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9" l="1"/>
  <c r="F44" i="9"/>
  <c r="F21" i="9"/>
  <c r="F8" i="9"/>
  <c r="F59" i="9" s="1"/>
  <c r="F65" i="9" s="1"/>
  <c r="F46" i="8"/>
  <c r="F28" i="8"/>
  <c r="F20" i="8"/>
  <c r="F8" i="8"/>
  <c r="F45" i="8" s="1"/>
  <c r="F50" i="8" s="1"/>
  <c r="D27" i="11" l="1"/>
  <c r="C12" i="25" l="1"/>
  <c r="C9" i="25"/>
  <c r="C13" i="25" s="1"/>
  <c r="C15" i="25" s="1"/>
  <c r="D8" i="1" l="1"/>
  <c r="J27" i="11" l="1"/>
  <c r="K26" i="11"/>
  <c r="K44" i="11"/>
  <c r="K46" i="11"/>
  <c r="G27" i="11"/>
  <c r="D25" i="32" l="1"/>
  <c r="E25" i="32"/>
  <c r="F25" i="32"/>
  <c r="G25" i="32"/>
  <c r="H25" i="32"/>
  <c r="I25" i="32"/>
  <c r="K25" i="11" l="1"/>
  <c r="K21" i="11"/>
  <c r="G38" i="11"/>
  <c r="G42" i="11" s="1"/>
  <c r="G35" i="11"/>
  <c r="G47" i="11" s="1"/>
  <c r="G8" i="11"/>
  <c r="D32" i="34"/>
  <c r="D30" i="34"/>
  <c r="D33" i="34" s="1"/>
  <c r="D21" i="34"/>
  <c r="D17" i="34"/>
  <c r="D12" i="34"/>
  <c r="D12" i="1"/>
  <c r="D34" i="34" l="1"/>
  <c r="D9" i="25"/>
  <c r="F9" i="25"/>
  <c r="D60" i="9"/>
  <c r="E60" i="9"/>
  <c r="G14" i="26"/>
  <c r="C26" i="27"/>
  <c r="D20" i="8"/>
  <c r="E20" i="8"/>
  <c r="C20" i="8"/>
  <c r="I33" i="7"/>
  <c r="J33" i="7"/>
  <c r="H33" i="7"/>
  <c r="I26" i="7"/>
  <c r="J26" i="7"/>
  <c r="H26" i="7"/>
  <c r="D26" i="7"/>
  <c r="C26" i="7"/>
  <c r="I13" i="7"/>
  <c r="I17" i="7" s="1"/>
  <c r="J13" i="7"/>
  <c r="J17" i="7" s="1"/>
  <c r="H13" i="7"/>
  <c r="H17" i="7" s="1"/>
  <c r="D13" i="7"/>
  <c r="D17" i="7" s="1"/>
  <c r="E13" i="7"/>
  <c r="E17" i="7" s="1"/>
  <c r="C13" i="7"/>
  <c r="C17" i="7" s="1"/>
  <c r="D38" i="24"/>
  <c r="E38" i="24"/>
  <c r="C38" i="24"/>
  <c r="D23" i="24"/>
  <c r="E23" i="24"/>
  <c r="C23" i="24"/>
  <c r="G33" i="33"/>
  <c r="F21" i="33"/>
  <c r="E21" i="33"/>
  <c r="D21" i="33"/>
  <c r="G20" i="33"/>
  <c r="G19" i="33"/>
  <c r="G18" i="33"/>
  <c r="F11" i="33"/>
  <c r="P25" i="32"/>
  <c r="N25" i="32"/>
  <c r="J25" i="32"/>
  <c r="Q25" i="32"/>
  <c r="R25" i="32"/>
  <c r="D32" i="21"/>
  <c r="D22" i="21"/>
  <c r="D33" i="7"/>
  <c r="C33" i="7"/>
  <c r="D14" i="2"/>
  <c r="C12" i="5"/>
  <c r="J8" i="11"/>
  <c r="J35" i="11"/>
  <c r="J47" i="11" s="1"/>
  <c r="E44" i="9"/>
  <c r="C60" i="9"/>
  <c r="C44" i="9"/>
  <c r="C8" i="9"/>
  <c r="C21" i="9"/>
  <c r="E46" i="8"/>
  <c r="E28" i="8"/>
  <c r="E8" i="8"/>
  <c r="D8" i="8"/>
  <c r="D28" i="8"/>
  <c r="D46" i="8"/>
  <c r="C46" i="8"/>
  <c r="C28" i="8"/>
  <c r="C8" i="8"/>
  <c r="E34" i="24"/>
  <c r="D34" i="24"/>
  <c r="D18" i="24"/>
  <c r="E18" i="24"/>
  <c r="C34" i="24"/>
  <c r="C18" i="24"/>
  <c r="D18" i="2"/>
  <c r="D18" i="1"/>
  <c r="D26" i="1"/>
  <c r="G12" i="25"/>
  <c r="G9" i="25"/>
  <c r="F12" i="25"/>
  <c r="E10" i="25"/>
  <c r="E7" i="25"/>
  <c r="D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K43" i="11"/>
  <c r="K37" i="11"/>
  <c r="K9" i="11"/>
  <c r="K27" i="11" s="1"/>
  <c r="K10" i="11"/>
  <c r="K11" i="11"/>
  <c r="K12" i="11"/>
  <c r="K13" i="11"/>
  <c r="K14" i="11"/>
  <c r="K15" i="11"/>
  <c r="K16" i="11"/>
  <c r="K17" i="11"/>
  <c r="K18" i="11"/>
  <c r="K19" i="11"/>
  <c r="K20" i="11"/>
  <c r="K22" i="11"/>
  <c r="K23" i="11"/>
  <c r="D8" i="11"/>
  <c r="J38" i="11"/>
  <c r="J42" i="11" s="1"/>
  <c r="D44" i="9"/>
  <c r="E8" i="25"/>
  <c r="E16" i="25"/>
  <c r="E17" i="25"/>
  <c r="E18" i="25"/>
  <c r="E33" i="7"/>
  <c r="D38" i="11"/>
  <c r="D42" i="11" s="1"/>
  <c r="D23" i="6"/>
  <c r="E23" i="6"/>
  <c r="D32" i="1"/>
  <c r="D38" i="1"/>
  <c r="D42" i="1"/>
  <c r="E8" i="9"/>
  <c r="D13" i="25"/>
  <c r="D15" i="25" s="1"/>
  <c r="D21" i="9"/>
  <c r="E21" i="9"/>
  <c r="D8" i="9"/>
  <c r="G13" i="25" l="1"/>
  <c r="G15" i="25" s="1"/>
  <c r="C24" i="24"/>
  <c r="C25" i="24" s="1"/>
  <c r="G21" i="33"/>
  <c r="H12" i="26"/>
  <c r="E9" i="25"/>
  <c r="E13" i="25" s="1"/>
  <c r="E15" i="25" s="1"/>
  <c r="D16" i="26"/>
  <c r="K8" i="11"/>
  <c r="D42" i="24"/>
  <c r="D39" i="24"/>
  <c r="D40" i="24" s="1"/>
  <c r="C39" i="24"/>
  <c r="C40" i="24" s="1"/>
  <c r="E24" i="24"/>
  <c r="E25" i="24" s="1"/>
  <c r="G16" i="26"/>
  <c r="E16" i="26"/>
  <c r="K38" i="11"/>
  <c r="K42" i="11" s="1"/>
  <c r="D37" i="21"/>
  <c r="F16" i="26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5" i="8"/>
  <c r="D50" i="8" s="1"/>
  <c r="D59" i="9"/>
  <c r="D65" i="9" s="1"/>
  <c r="E59" i="9"/>
  <c r="E65" i="9" s="1"/>
  <c r="D35" i="7"/>
  <c r="D37" i="7" s="1"/>
  <c r="I35" i="7"/>
  <c r="I37" i="7" s="1"/>
  <c r="J35" i="7"/>
  <c r="J37" i="7" s="1"/>
  <c r="C35" i="7"/>
  <c r="C37" i="7" s="1"/>
  <c r="E35" i="7"/>
  <c r="E37" i="7" s="1"/>
  <c r="H35" i="7"/>
  <c r="H37" i="7" s="1"/>
  <c r="E45" i="8"/>
  <c r="E50" i="8" s="1"/>
  <c r="C45" i="8"/>
  <c r="C50" i="8" s="1"/>
  <c r="C59" i="9"/>
  <c r="C65" i="9" s="1"/>
  <c r="D35" i="11"/>
  <c r="D47" i="11" s="1"/>
  <c r="H10" i="26"/>
  <c r="E41" i="24"/>
  <c r="H16" i="26" l="1"/>
  <c r="E43" i="24"/>
  <c r="K35" i="11"/>
  <c r="K47" i="11"/>
</calcChain>
</file>

<file path=xl/sharedStrings.xml><?xml version="1.0" encoding="utf-8"?>
<sst xmlns="http://schemas.openxmlformats.org/spreadsheetml/2006/main" count="1126" uniqueCount="688">
  <si>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</si>
  <si>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</si>
  <si>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</si>
  <si>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</si>
  <si>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</si>
  <si>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</si>
  <si>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</si>
  <si>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</si>
  <si>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</si>
  <si>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</si>
  <si>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</si>
  <si>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</si>
  <si>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</si>
  <si>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</si>
  <si>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</si>
  <si>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</si>
  <si>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</si>
  <si>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</si>
  <si>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</si>
  <si>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</si>
  <si>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</si>
  <si>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</si>
  <si>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</si>
  <si>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</si>
  <si>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</si>
  <si>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</si>
  <si>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</si>
  <si>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</si>
  <si>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</si>
  <si>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</si>
  <si>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</si>
  <si>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</si>
  <si>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</si>
  <si>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</si>
  <si>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</si>
  <si>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</si>
  <si>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</si>
  <si>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</si>
  <si>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</si>
  <si>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</si>
  <si>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</si>
  <si>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</si>
  <si>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</si>
  <si>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</si>
  <si>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</si>
  <si>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</si>
  <si>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</si>
  <si>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</si>
  <si>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</si>
  <si>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</si>
  <si>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</si>
  <si>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</si>
  <si>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</si>
  <si>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</si>
  <si>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</si>
  <si>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</si>
  <si>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</si>
  <si>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</si>
  <si>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</si>
  <si>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</si>
  <si>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</si>
  <si>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</si>
  <si>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</si>
  <si>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</si>
  <si>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</si>
  <si>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</si>
  <si>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</si>
  <si>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</si>
  <si>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</si>
  <si>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</si>
  <si>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</si>
  <si>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</si>
  <si>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</si>
  <si>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</si>
  <si>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</si>
  <si>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</si>
  <si>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</si>
  <si>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</si>
  <si>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</si>
  <si>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</si>
  <si>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</si>
  <si>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</si>
  <si>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</si>
  <si>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</si>
  <si>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</si>
  <si>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</si>
  <si>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</si>
  <si>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</si>
  <si>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</si>
  <si>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</si>
  <si>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</si>
  <si>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</si>
  <si>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</si>
  <si>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</si>
  <si>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</si>
  <si>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</si>
  <si>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</si>
  <si>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</si>
  <si>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</si>
  <si>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</si>
  <si>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</si>
  <si>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</si>
  <si>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</si>
  <si>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</si>
  <si>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</si>
  <si>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</si>
  <si>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</si>
  <si>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</si>
  <si>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</si>
  <si>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</si>
  <si>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</si>
  <si>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</si>
  <si>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</si>
  <si>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</si>
  <si>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</si>
  <si>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</si>
  <si>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</si>
  <si>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</si>
  <si>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</si>
  <si>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</si>
  <si>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</si>
  <si>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</si>
  <si>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</si>
  <si>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</si>
  <si>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</si>
  <si>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</si>
  <si>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</si>
  <si>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</si>
  <si>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</si>
  <si>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</si>
  <si>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</si>
  <si>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</si>
  <si>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</si>
  <si>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</si>
  <si>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</si>
  <si>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</si>
  <si>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</si>
  <si>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</si>
  <si>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</si>
  <si>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</si>
  <si>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</si>
  <si>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</si>
  <si>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</si>
  <si>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</si>
  <si>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</si>
  <si>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</si>
  <si>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</si>
  <si>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</si>
  <si>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</si>
  <si>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</si>
  <si>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</si>
  <si>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</si>
  <si>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</si>
  <si>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</si>
  <si>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</si>
  <si>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</si>
  <si>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</si>
  <si>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</si>
  <si>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</si>
  <si>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</si>
  <si>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</si>
  <si>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</si>
  <si>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</si>
  <si>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</si>
  <si>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</si>
  <si>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</si>
  <si>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</si>
  <si>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</si>
  <si>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</si>
  <si>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</si>
  <si>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</si>
  <si>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</si>
  <si>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</si>
  <si>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</si>
  <si>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</si>
  <si>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</si>
  <si>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</si>
  <si>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</si>
  <si>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</si>
  <si>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</si>
  <si>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</si>
  <si>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</si>
  <si>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</si>
  <si>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</si>
  <si>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</si>
  <si>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</si>
  <si>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</si>
  <si>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</si>
  <si>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</si>
  <si>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</si>
  <si>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</si>
  <si>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</si>
  <si>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</si>
  <si>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</si>
  <si>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</si>
  <si>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</si>
  <si>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</si>
  <si>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</si>
  <si>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</si>
  <si>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</si>
  <si>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</si>
  <si>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</si>
  <si>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</si>
  <si>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</si>
  <si>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</si>
  <si>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</si>
  <si>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</si>
  <si>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</si>
  <si>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</si>
  <si>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</si>
  <si>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</si>
  <si>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</si>
  <si>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</si>
  <si>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</si>
  <si>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</si>
  <si>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</si>
  <si>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</si>
  <si>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</si>
  <si>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</si>
  <si>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</si>
  <si>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</si>
  <si>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</si>
  <si>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</si>
  <si>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</si>
  <si>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</si>
  <si>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</si>
  <si>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</si>
  <si>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</si>
  <si>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</si>
  <si>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</si>
  <si>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</si>
  <si>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</si>
  <si>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</si>
  <si>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</si>
  <si>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</si>
  <si>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</si>
  <si>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</si>
  <si>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</si>
  <si>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</si>
  <si>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</si>
  <si>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</si>
  <si>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</si>
  <si>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</si>
  <si>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</si>
  <si>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</si>
  <si>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</si>
  <si>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</si>
  <si>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</si>
  <si>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</si>
  <si>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</si>
  <si>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</si>
  <si>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</si>
  <si>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</si>
  <si>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</si>
  <si>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</si>
  <si>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</si>
  <si>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</si>
  <si>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</si>
  <si>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</si>
  <si>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</si>
  <si>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</si>
  <si>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</si>
  <si>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</si>
  <si>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</si>
  <si>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</si>
  <si>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</si>
  <si>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</si>
  <si>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</si>
  <si>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</si>
  <si>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</si>
  <si>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</si>
  <si>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</si>
  <si>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</si>
  <si>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</si>
  <si>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</si>
  <si>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</si>
  <si>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</si>
  <si>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</si>
  <si>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</si>
  <si>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</si>
  <si>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</si>
  <si>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</si>
  <si>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</si>
  <si>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</si>
  <si>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</si>
  <si>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</si>
  <si>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</si>
  <si>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</si>
  <si>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</si>
  <si>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</si>
  <si>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</si>
  <si>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</si>
  <si>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</si>
  <si>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</si>
  <si>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</si>
  <si>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</si>
  <si>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</si>
  <si>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</si>
  <si>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</si>
  <si>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</si>
  <si>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</si>
  <si>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</si>
  <si>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</si>
  <si>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</si>
  <si>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</si>
  <si>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</si>
  <si>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</si>
  <si>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</si>
  <si>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</si>
  <si>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</si>
  <si>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</si>
  <si>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</si>
  <si>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</si>
  <si>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</si>
  <si>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</si>
  <si>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</si>
  <si>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</si>
  <si>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</si>
  <si>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</si>
  <si>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</si>
  <si>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</si>
  <si>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</si>
  <si>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</si>
  <si>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</si>
  <si>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</si>
  <si>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</si>
  <si>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</si>
  <si>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</si>
  <si>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</si>
  <si>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</si>
  <si>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</si>
  <si>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</si>
  <si>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</si>
  <si>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</si>
  <si>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</si>
  <si>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</si>
  <si>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</si>
  <si>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</si>
  <si>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</si>
  <si>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</si>
  <si>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</si>
  <si>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</si>
  <si>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</si>
  <si>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</si>
  <si>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</si>
  <si>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</si>
  <si>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</si>
  <si>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</si>
  <si>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</si>
  <si>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</si>
  <si>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</si>
  <si>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</si>
  <si>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</si>
  <si>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</si>
  <si>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</si>
  <si>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</si>
  <si>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</si>
  <si>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</si>
  <si>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</si>
  <si>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</si>
  <si>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</si>
  <si>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</si>
  <si>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</si>
  <si>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</si>
  <si>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</si>
  <si>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</si>
  <si>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</si>
  <si>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</si>
  <si>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</si>
  <si>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</si>
  <si>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</si>
  <si>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</si>
  <si>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</si>
  <si>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</si>
  <si>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</si>
  <si>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</si>
  <si>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</si>
  <si>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</si>
  <si>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</si>
  <si>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</si>
  <si>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</si>
  <si>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</si>
  <si>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</si>
  <si>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</si>
  <si>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</si>
  <si>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</si>
  <si>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</si>
  <si>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</si>
  <si>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</si>
  <si>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</si>
  <si>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</si>
  <si>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</si>
  <si>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</si>
  <si>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</si>
  <si>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</si>
  <si>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</si>
  <si>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</si>
  <si>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</si>
  <si>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</si>
  <si>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</si>
  <si>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</si>
  <si>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</si>
  <si>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</si>
  <si>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</si>
  <si>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</si>
  <si>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</si>
  <si>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</si>
  <si>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</si>
  <si>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</si>
  <si>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</si>
  <si>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</si>
  <si>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</si>
  <si>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</si>
  <si>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</si>
  <si>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</si>
  <si>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</si>
  <si>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</si>
  <si>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</si>
  <si>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</si>
  <si>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</si>
  <si>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</si>
  <si>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</si>
  <si>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</si>
  <si>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</si>
  <si>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</si>
  <si>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</si>
  <si>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</si>
  <si>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</si>
  <si>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</si>
  <si>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</si>
  <si>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</si>
  <si>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</si>
  <si>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</si>
  <si>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</si>
  <si>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</si>
  <si>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</si>
  <si>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</si>
  <si>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</si>
  <si>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</si>
  <si>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</si>
  <si>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</si>
  <si>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</si>
  <si>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</si>
  <si>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</si>
  <si>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</si>
  <si>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</si>
  <si>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</si>
  <si>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</si>
  <si>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</si>
  <si>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</si>
  <si>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</si>
  <si>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</si>
  <si>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</si>
  <si>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</si>
  <si>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</si>
  <si>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</si>
  <si>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</si>
  <si>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</si>
  <si>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</si>
  <si>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</si>
  <si>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</si>
  <si>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</si>
  <si>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</si>
  <si>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</si>
  <si>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</si>
  <si>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</si>
  <si>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</si>
  <si>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</si>
  <si>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</si>
  <si>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</si>
  <si>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</si>
  <si>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</si>
  <si>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</si>
  <si>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</si>
  <si>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</si>
  <si>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</si>
  <si>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</si>
  <si>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</si>
  <si>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</si>
  <si>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</si>
  <si>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</si>
  <si>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</si>
  <si>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</si>
  <si>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</si>
  <si>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</si>
  <si>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</si>
  <si>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</si>
  <si>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</si>
  <si>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</si>
  <si>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</si>
  <si>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</si>
  <si>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</si>
  <si>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</si>
  <si>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</si>
  <si>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</si>
  <si>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</si>
  <si>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</si>
  <si>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</si>
  <si>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</si>
  <si>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</si>
  <si>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</si>
  <si>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</si>
  <si>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</si>
  <si>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</si>
  <si>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</si>
  <si>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</si>
  <si>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</si>
  <si>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</si>
  <si>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</si>
  <si>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</si>
  <si>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</si>
  <si>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</si>
  <si>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</si>
  <si>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</si>
  <si>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</si>
  <si>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</si>
  <si>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</si>
  <si>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</si>
  <si>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</si>
  <si>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</si>
  <si>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</si>
  <si>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</si>
  <si>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</si>
  <si>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</si>
  <si>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</si>
  <si>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</si>
  <si>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</si>
  <si>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</si>
  <si>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</si>
  <si>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</si>
  <si>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</si>
  <si>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</si>
  <si>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</si>
  <si>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</si>
  <si>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</si>
  <si>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</si>
  <si>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</si>
  <si>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</si>
  <si>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</si>
  <si>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</si>
  <si>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</si>
  <si>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</si>
  <si>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</si>
  <si>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</si>
  <si>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</si>
  <si>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</si>
  <si>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</si>
  <si>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</si>
  <si>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</si>
  <si>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</si>
  <si>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</si>
  <si>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</si>
  <si>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</si>
  <si>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</si>
  <si>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</si>
  <si>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</si>
  <si>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</si>
  <si>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</si>
  <si>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</si>
  <si>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</si>
  <si>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</si>
  <si>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</si>
  <si>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</si>
  <si>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 xml:space="preserve">   ebből: tartós részesedések társulásban</t>
  </si>
  <si>
    <t xml:space="preserve">             egyéb tartós részesedés</t>
  </si>
  <si>
    <t>3. e. (1) Falugondnoki szolgáltatás</t>
  </si>
  <si>
    <t xml:space="preserve">FELSŐSZENTERZSÉBET KÖZSÉG ÖNKORMÁNYZATA </t>
  </si>
  <si>
    <t xml:space="preserve">Felsőszenterzsébet Község Önkormányzatának elemi bevételei </t>
  </si>
  <si>
    <t>Felsőszenterzsébet Község Önkormányzatának elemi kiadásai</t>
  </si>
  <si>
    <t>Felsőszenterzsébet Község Önkormányzata</t>
  </si>
  <si>
    <t>Felsőszenterzsébet Község Önkormányzata többéves kihatással járó döntések számszerűsítése évenkénti bontásban és összesítve célok szerint</t>
  </si>
  <si>
    <t>FELSŐSZENTERZSÉBET KÖZSÉG ÖNKORMÁNYZATA</t>
  </si>
  <si>
    <t>Észak-zalai Víz és Csatornamű Szolg. Zrt.</t>
  </si>
  <si>
    <t xml:space="preserve">   - Szabad maradvány</t>
  </si>
  <si>
    <t xml:space="preserve">   - Kötelezettséggel terhelt maradvány</t>
  </si>
  <si>
    <t>EGYSZERŰSÍTETT MARADVÁNY-KIMUTATÁS</t>
  </si>
  <si>
    <t>Átlagos statisztikai állományi létszám</t>
  </si>
  <si>
    <t>Ebből közfoglalkoztatott</t>
  </si>
  <si>
    <t>Adatok Ft-ban</t>
  </si>
  <si>
    <t>Adatok  Ft-ban</t>
  </si>
  <si>
    <t>Csesztregi Közös Önkormányzati Hivatal működéséhez átadott pénz</t>
  </si>
  <si>
    <t>Könyvelési program üzemeltetéséhez átadott pénz</t>
  </si>
  <si>
    <t>Alsószenterzsébet Község Önkormányzata</t>
  </si>
  <si>
    <t>Alsószenterzsébet Község Önkormányzata által működtetett falugondnoki szolg.hozzájár.</t>
  </si>
  <si>
    <t xml:space="preserve"> Adatok Ft-ban</t>
  </si>
  <si>
    <t xml:space="preserve"> Adatok  Ft-ban</t>
  </si>
  <si>
    <t xml:space="preserve">    Adatok Ft-ban</t>
  </si>
  <si>
    <t>V.1.1.1.1. jogcímekhez kapcsolódó kiegészítés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</si>
  <si>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</si>
  <si>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</si>
  <si>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</si>
  <si>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</si>
  <si>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</si>
  <si>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</si>
  <si>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</si>
  <si>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</si>
  <si>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</si>
  <si>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</si>
  <si>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</si>
  <si>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</si>
  <si>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</si>
  <si>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</si>
  <si>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</si>
  <si>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</si>
  <si>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</si>
  <si>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</si>
  <si>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</si>
  <si>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</si>
  <si>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</si>
  <si>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</si>
  <si>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</si>
  <si>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</si>
  <si>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</si>
  <si>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</si>
  <si>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</si>
  <si>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FELSŐSZENTERZSÉBET KÖZSÉG ÖNKORNÁNYZATA</t>
  </si>
  <si>
    <t>2019.</t>
  </si>
  <si>
    <t>Munka- és tűzvédelmi feladatkör ellátásához való hozzájárulás</t>
  </si>
  <si>
    <t>14. számú melléklet</t>
  </si>
  <si>
    <t>13. melléklet</t>
  </si>
  <si>
    <t>Dr. Hetés Ferenc Rendelőintézet</t>
  </si>
  <si>
    <t>AXION Aristos VXPlius Digitális röntgenberendezés karb.ktg. Támogatás</t>
  </si>
  <si>
    <t>Ingatlanvagyon kataszter karbantartására átadott pénz</t>
  </si>
  <si>
    <t>Szennyvízketzelési Társulás Alsószenterzsébet-Felsőszenterzsébet-Kerkafakva-Kerkakutas-Magyarföld</t>
  </si>
  <si>
    <t>Szennyvízkezelési társulás működéséhez átadott pénz</t>
  </si>
  <si>
    <t>2020.</t>
  </si>
  <si>
    <t>2018. ÉVI MŰKÖDÉSI ÉS FELHALMOZÁSI CÉLÚ BEVÉTELEI ÉS KIADÁSAI</t>
  </si>
  <si>
    <t>Eredeti előirányzat 2018.</t>
  </si>
  <si>
    <t>Módosított előirányzat 2018.</t>
  </si>
  <si>
    <t>Teljesítés 2018.</t>
  </si>
  <si>
    <t xml:space="preserve">2018. </t>
  </si>
  <si>
    <t>FELSŐSZENTERZSÉBET KÖZSÉG ÖNKORMÁNYZATÁNAK ÁLLAMI HOZZÁJÁRULÁSA 2018. ÉVBEN</t>
  </si>
  <si>
    <t>Eredeti előirányzat                                             2018. év</t>
  </si>
  <si>
    <t>Beszámolóban elszámolt teljesítés                   2018. év</t>
  </si>
  <si>
    <t>FELSŐSZENTERZSÉBET KÖZSÉG ÖNKORMÁNYZATA ÁLTAL NYÚJTOTT CÉLJELLEGŰ TÁMOGATÁSOK RÉSZLETEZÉSE A 2018. ÉVBEN</t>
  </si>
  <si>
    <t>Felsőszenterzsébet Község Önkormányzata által nyútjtott közvetett támogatások 2018. évben (kedvezmények)</t>
  </si>
  <si>
    <t>2018. évi teljesítés</t>
  </si>
  <si>
    <t>1, 2018. évi adósságkeletkeztető fejlesztési célok</t>
  </si>
  <si>
    <t>Felsőszenterzsébet Község Önkormányzata adósságot keletkeztető 2018. évi fejlesztési céljai, az ügyletekből és kezességvállalásokból fennálló kötelezettségei, valamint azok fedezetéül szolgáló saját bevételek</t>
  </si>
  <si>
    <t>2021.</t>
  </si>
  <si>
    <t>PÉNZESZKÖZEINEK VÁLTOZÁSÁNAK LEVEZETÉSE 2018. ÉVBEN</t>
  </si>
  <si>
    <t>Nyitó pénzkészlet 2018. január 01-én: ebből:</t>
  </si>
  <si>
    <t>Záró pénzkészlet 2018. december 31-én: ebből:</t>
  </si>
  <si>
    <t>2018. ÉV</t>
  </si>
  <si>
    <t>2018. év</t>
  </si>
  <si>
    <t>Felsőszenterzsébet Község Önkormányzata tulajdonában álló gazdálkodó szervezetek működésében származó kötezettségek és részesedések alakulása  2018.</t>
  </si>
  <si>
    <t>Város- és községgazdálkodással, könyvtárral kapcsolatos tárgyi eszközök beszerzése</t>
  </si>
  <si>
    <t>Kultúrház felújítása</t>
  </si>
  <si>
    <t>Harangláb felújítás,temetőnél parkírozó kialakítása, járda kiépitése pályázathoz önrész 15%</t>
  </si>
  <si>
    <t>Településképi arculati kézikönyv elkészítése</t>
  </si>
  <si>
    <t>Kistelepülési önkormányzatok alacsony összegű fejlesztéseinek támogatásából és 200.000.- önnrész - Településrendezési terv elkészítése</t>
  </si>
  <si>
    <t>Belterületi utak felújítása pályázathoz önrész 79. hrsz-ú út</t>
  </si>
  <si>
    <t xml:space="preserve">Felsőszenterzsébet 79. hrsz út felújítási munkái </t>
  </si>
  <si>
    <t>Kistelepülési önkormányzatok alacsony összegű fejlesztéseinek támogatásából  500.000.-  + önnrész 790.158..- Felsőszenterzsébet 91. hrsz-ú út felújítási munkái</t>
  </si>
  <si>
    <t xml:space="preserve"> Településképi arculati kézikönyv elkészítésének támogatása</t>
  </si>
  <si>
    <t>2017. évi pénzmaradvány - Kistelepülési önkormányzatok alacsony összegű fejlesztéseinek támogatása</t>
  </si>
  <si>
    <t>Felsőszenterzsébet 79. hrsz út felújítási munkáinak támogatása</t>
  </si>
  <si>
    <t>Csesztreg Petőfi u.11. (Hrsz:98) ingatlan lakás vételára szerződés szerint</t>
  </si>
  <si>
    <t>Októberi normatíva módosításkori várható állami támogatás 2018. év</t>
  </si>
  <si>
    <t>Lakossági víz és csatornaszolg.támogatása</t>
  </si>
  <si>
    <t>Téli rezsicsökkentésben korábban nem részesült, a vezetékes gáz- vagy távfűtéstől eltérő fűtőanyagot használó háztartások egyszeri támogatása</t>
  </si>
  <si>
    <t>Önkormányzatok rendkívüli támogatása-Településüzemeltetési feladatok ellátása</t>
  </si>
  <si>
    <t>Csesztregi Közös Önkorm. Hivatal és a Hivatalhoz tartozó int. Információ-technológiai szaktanácsadásához való hozzájárulás</t>
  </si>
  <si>
    <t>Települési Helyi Esélyegyenlőségi Programok ferlülvizsgálatához való hozzájárulás</t>
  </si>
  <si>
    <t>Központi Orvosi Ügyelet feladatainak ell. Új személygépkopcsi vásárlásához való hozzájárulás</t>
  </si>
  <si>
    <t>Lakossági víz és csatornaszolg. Támogatása</t>
  </si>
  <si>
    <t>I.6. Polgármesteri illetmény támogatása</t>
  </si>
  <si>
    <t>,</t>
  </si>
  <si>
    <t>Teljesítés 2018-ból</t>
  </si>
  <si>
    <t>Kötelező feladatok</t>
  </si>
  <si>
    <t>Önként vállalt feladatok</t>
  </si>
  <si>
    <t>Államigazgatási feladatok</t>
  </si>
  <si>
    <t>8/2019. (V. 20.) önkormányzati rendelet 1. melléklete</t>
  </si>
  <si>
    <t>8/2019. (V. 20.) önkormányzati rendelet 14. melléklete</t>
  </si>
  <si>
    <t>8/2019. (V. 20.) önkormányzati rendelet 13. melléklete</t>
  </si>
  <si>
    <t>8/2019. (V. 20.) önkormányzati rendelet 12,b. melléklete</t>
  </si>
  <si>
    <t>8/2019. (V. 20.) önkormányzati rendelet 12,a. melléklete</t>
  </si>
  <si>
    <t>8/2019. (V. 20.) önkormányzati rendelet 11. melléklete</t>
  </si>
  <si>
    <t>8/2019. (V. 20.) önkormányzati rendelet 10. melléklete</t>
  </si>
  <si>
    <t>8/2019. (V. 20.) önkormányzati rendelet 9. melléklete</t>
  </si>
  <si>
    <t>8/2019. (V. 20.) önkormányzati rendelet 8. melléklete</t>
  </si>
  <si>
    <t>8/2019. (V. 20.) önkormányzati rendelet 7. melléklete</t>
  </si>
  <si>
    <t>8/2019. (V. 20.) önkormányzati rendelet 6. melléklete</t>
  </si>
  <si>
    <t>8/2019. (V. 20.) önkormányzati rendelet 5. melléklete</t>
  </si>
  <si>
    <t>8/2019. (V. 20.) önkormányzati rendelet 4. melléklete</t>
  </si>
  <si>
    <t>8/2019. (V. 20.) önkormányzati rendelet 3. melléklete</t>
  </si>
  <si>
    <t>8/2019. (V. 20.) önkormányzati rendelet 2,b. melléklete</t>
  </si>
  <si>
    <t>8/2019. (V. 20.) önkormányzati rendelet 2,a.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</si>
</sst>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</cellStyleXfs>
  <cellXfs count="825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7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8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8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8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8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5" fontId="51" fillId="0" borderId="19" xfId="54" applyNumberFormat="1" applyFont="1" applyBorder="1" applyAlignment="1" applyProtection="1">
      <alignment horizontal="center" vertical="center" wrapText="1"/>
      <protection locked="0"/>
    </xf>
    <xf numFmtId="165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5" fontId="51" fillId="0" borderId="18" xfId="54" applyNumberFormat="1" applyFont="1" applyBorder="1" applyAlignment="1" applyProtection="1">
      <alignment horizontal="center" vertical="center" wrapText="1"/>
      <protection locked="0"/>
    </xf>
    <xf numFmtId="165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5" fontId="51" fillId="0" borderId="29" xfId="54" applyNumberFormat="1" applyFont="1" applyBorder="1" applyAlignment="1" applyProtection="1">
      <alignment horizontal="center" vertical="center" wrapText="1"/>
      <protection locked="0"/>
    </xf>
    <xf numFmtId="165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5" fontId="51" fillId="0" borderId="21" xfId="54" applyNumberFormat="1" applyFont="1" applyBorder="1" applyAlignment="1" applyProtection="1">
      <alignment horizontal="center" vertical="center" wrapText="1"/>
    </xf>
    <xf numFmtId="165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6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7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7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7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7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7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7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7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7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34" fillId="0" borderId="17" xfId="89" applyNumberFormat="1" applyFont="1" applyFill="1" applyBorder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center" vertical="center" wrapText="1"/>
    </xf>
    <xf numFmtId="164" fontId="34" fillId="0" borderId="25" xfId="89" applyNumberFormat="1" applyFont="1" applyFill="1" applyBorder="1" applyAlignment="1" applyProtection="1">
      <alignment horizontal="center" vertical="center" wrapText="1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left" vertical="center" wrapText="1" indent="1"/>
    </xf>
    <xf numFmtId="165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18" xfId="54" applyNumberFormat="1" applyFont="1" applyFill="1" applyBorder="1" applyAlignment="1" applyProtection="1">
      <alignment vertical="center" wrapText="1"/>
    </xf>
    <xf numFmtId="165" fontId="27" fillId="0" borderId="25" xfId="54" applyNumberFormat="1" applyFont="1" applyFill="1" applyBorder="1" applyAlignment="1" applyProtection="1">
      <alignment vertical="center" wrapText="1"/>
    </xf>
    <xf numFmtId="165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18" xfId="54" applyNumberFormat="1" applyFont="1" applyFill="1" applyBorder="1" applyAlignment="1" applyProtection="1">
      <alignment vertical="center" wrapText="1"/>
    </xf>
    <xf numFmtId="165" fontId="99" fillId="0" borderId="25" xfId="54" applyNumberFormat="1" applyFont="1" applyFill="1" applyBorder="1" applyAlignment="1" applyProtection="1">
      <alignment vertical="center" wrapText="1"/>
    </xf>
    <xf numFmtId="164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8" xfId="54" applyNumberFormat="1" applyFont="1" applyFill="1" applyBorder="1" applyAlignment="1" applyProtection="1">
      <alignment vertical="center" wrapText="1"/>
      <protection locked="0"/>
    </xf>
    <xf numFmtId="164" fontId="99" fillId="0" borderId="18" xfId="89" applyNumberFormat="1" applyFont="1" applyFill="1" applyBorder="1" applyAlignment="1" applyProtection="1">
      <alignment horizontal="left" vertical="center" wrapText="1" indent="1"/>
    </xf>
    <xf numFmtId="165" fontId="101" fillId="0" borderId="18" xfId="54" applyNumberFormat="1" applyFont="1" applyFill="1" applyBorder="1" applyAlignment="1" applyProtection="1">
      <alignment vertical="center" wrapText="1"/>
    </xf>
    <xf numFmtId="165" fontId="107" fillId="32" borderId="14" xfId="54" applyNumberFormat="1" applyFont="1" applyFill="1" applyBorder="1" applyAlignment="1" applyProtection="1">
      <alignment horizontal="left" vertical="center" wrapText="1" indent="2"/>
    </xf>
    <xf numFmtId="165" fontId="107" fillId="0" borderId="14" xfId="54" applyNumberFormat="1" applyFont="1" applyFill="1" applyBorder="1" applyAlignment="1" applyProtection="1">
      <alignment vertical="center" wrapText="1"/>
    </xf>
    <xf numFmtId="165" fontId="107" fillId="0" borderId="27" xfId="54" applyNumberFormat="1" applyFont="1" applyFill="1" applyBorder="1" applyAlignment="1" applyProtection="1">
      <alignment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5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4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7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7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7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7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7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7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7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18" xfId="94" applyNumberFormat="1" applyFont="1" applyFill="1" applyBorder="1" applyAlignment="1" applyProtection="1">
      <alignment vertical="center"/>
      <protection locked="0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18" xfId="94" applyNumberFormat="1" applyFont="1" applyFill="1" applyBorder="1" applyAlignment="1" applyProtection="1">
      <alignment vertical="center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18" xfId="94" applyNumberFormat="1" applyFont="1" applyFill="1" applyBorder="1" applyAlignment="1" applyProtection="1">
      <alignment vertical="center"/>
      <protection locked="0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2" fillId="0" borderId="14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7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7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5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4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0" fontId="120" fillId="34" borderId="18" xfId="83" applyFont="1" applyFill="1" applyBorder="1"/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4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4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69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5" fontId="35" fillId="0" borderId="19" xfId="57" applyNumberFormat="1" applyFont="1" applyFill="1" applyBorder="1" applyProtection="1">
      <protection locked="0"/>
    </xf>
    <xf numFmtId="165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5" fontId="35" fillId="0" borderId="18" xfId="57" applyNumberFormat="1" applyFont="1" applyFill="1" applyBorder="1" applyProtection="1">
      <protection locked="0"/>
    </xf>
    <xf numFmtId="165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5" fontId="31" fillId="0" borderId="21" xfId="88" applyNumberFormat="1" applyFont="1" applyFill="1" applyBorder="1"/>
    <xf numFmtId="165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5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5" fontId="99" fillId="0" borderId="72" xfId="57" applyNumberFormat="1" applyFont="1" applyFill="1" applyBorder="1" applyProtection="1"/>
    <xf numFmtId="0" fontId="67" fillId="0" borderId="0" xfId="92" applyFont="1"/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164" fontId="35" fillId="34" borderId="1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29" xfId="83" applyFont="1" applyFill="1" applyBorder="1" applyAlignment="1">
      <alignment horizontal="left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0" fillId="34" borderId="18" xfId="83" applyFont="1" applyFill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0" fontId="58" fillId="0" borderId="15" xfId="92" applyBorder="1"/>
    <xf numFmtId="0" fontId="58" fillId="0" borderId="13" xfId="92" applyBorder="1"/>
    <xf numFmtId="0" fontId="124" fillId="0" borderId="16" xfId="92" applyFont="1" applyBorder="1"/>
    <xf numFmtId="3" fontId="125" fillId="0" borderId="16" xfId="0" applyNumberFormat="1" applyFont="1" applyBorder="1" applyAlignment="1">
      <alignment horizontal="right" wrapText="1"/>
    </xf>
    <xf numFmtId="0" fontId="124" fillId="0" borderId="26" xfId="92" applyFont="1" applyBorder="1"/>
    <xf numFmtId="0" fontId="124" fillId="0" borderId="14" xfId="92" applyFont="1" applyBorder="1"/>
    <xf numFmtId="3" fontId="125" fillId="0" borderId="14" xfId="0" applyNumberFormat="1" applyFont="1" applyBorder="1" applyAlignment="1">
      <alignment horizontal="right" wrapText="1"/>
    </xf>
    <xf numFmtId="0" fontId="124" fillId="0" borderId="27" xfId="92" applyFont="1" applyBorder="1"/>
    <xf numFmtId="0" fontId="30" fillId="0" borderId="45" xfId="0" applyFont="1" applyBorder="1" applyAlignment="1" applyProtection="1">
      <alignment horizontal="left" vertical="center" wrapText="1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0" fillId="0" borderId="0" xfId="83" applyFont="1" applyBorder="1" applyAlignment="1">
      <alignment horizontal="right"/>
    </xf>
    <xf numFmtId="0" fontId="20" fillId="0" borderId="0" xfId="95" applyFont="1" applyFill="1" applyAlignment="1" applyProtection="1">
      <alignment horizontal="center" vertical="center"/>
    </xf>
    <xf numFmtId="0" fontId="30" fillId="0" borderId="15" xfId="95" applyFont="1" applyFill="1" applyBorder="1" applyAlignment="1" applyProtection="1">
      <alignment vertical="center" wrapText="1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7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167" fontId="102" fillId="0" borderId="19" xfId="94" applyNumberFormat="1" applyFont="1" applyFill="1" applyBorder="1" applyAlignment="1" applyProtection="1">
      <alignment horizontal="center" vertical="center"/>
    </xf>
    <xf numFmtId="0" fontId="37" fillId="0" borderId="0" xfId="95" applyFont="1" applyFill="1" applyAlignment="1" applyProtection="1">
      <alignment vertical="center"/>
    </xf>
    <xf numFmtId="0" fontId="37" fillId="0" borderId="23" xfId="95" applyFont="1" applyFill="1" applyBorder="1" applyAlignment="1" applyProtection="1">
      <alignment vertical="center" wrapText="1"/>
    </xf>
    <xf numFmtId="167" fontId="43" fillId="0" borderId="19" xfId="94" applyNumberFormat="1" applyFont="1" applyFill="1" applyBorder="1" applyAlignment="1" applyProtection="1">
      <alignment horizontal="center" vertical="center"/>
    </xf>
    <xf numFmtId="3" fontId="37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17" xfId="95" applyFont="1" applyFill="1" applyBorder="1" applyAlignment="1" applyProtection="1">
      <alignment vertical="center" wrapText="1"/>
    </xf>
    <xf numFmtId="167" fontId="42" fillId="0" borderId="19" xfId="94" applyNumberFormat="1" applyFont="1" applyFill="1" applyBorder="1" applyAlignment="1" applyProtection="1">
      <alignment horizontal="center" vertical="center"/>
    </xf>
    <xf numFmtId="3" fontId="38" fillId="0" borderId="18" xfId="95" applyNumberFormat="1" applyFont="1" applyFill="1" applyBorder="1" applyAlignment="1" applyProtection="1">
      <alignment horizontal="right" vertical="center" wrapText="1"/>
    </xf>
    <xf numFmtId="0" fontId="38" fillId="0" borderId="0" xfId="95" applyFont="1" applyFill="1" applyAlignment="1" applyProtection="1">
      <alignment vertical="center"/>
    </xf>
    <xf numFmtId="0" fontId="20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42" fillId="0" borderId="27" xfId="94" applyNumberFormat="1" applyFont="1" applyFill="1" applyBorder="1" applyAlignment="1" applyProtection="1">
      <alignment vertical="center"/>
    </xf>
    <xf numFmtId="3" fontId="30" fillId="0" borderId="36" xfId="0" applyNumberFormat="1" applyFont="1" applyBorder="1" applyAlignment="1" applyProtection="1">
      <alignment horizontal="left" vertical="center" wrapText="1" indent="1"/>
      <protection locked="0"/>
    </xf>
    <xf numFmtId="164" fontId="102" fillId="0" borderId="18" xfId="89" applyNumberFormat="1" applyFont="1" applyFill="1" applyBorder="1" applyAlignment="1" applyProtection="1">
      <alignment horizontal="center" vertical="center"/>
    </xf>
    <xf numFmtId="0" fontId="120" fillId="34" borderId="18" xfId="83" applyFont="1" applyFill="1" applyBorder="1" applyAlignment="1">
      <alignment wrapText="1"/>
    </xf>
    <xf numFmtId="3" fontId="0" fillId="34" borderId="18" xfId="83" applyNumberFormat="1" applyFont="1" applyFill="1" applyBorder="1" applyAlignment="1">
      <alignment vertical="center"/>
    </xf>
    <xf numFmtId="3" fontId="120" fillId="34" borderId="29" xfId="83" applyNumberFormat="1" applyFont="1" applyFill="1" applyBorder="1" applyAlignment="1">
      <alignment vertical="center"/>
    </xf>
    <xf numFmtId="3" fontId="120" fillId="0" borderId="18" xfId="83" applyNumberFormat="1" applyFont="1" applyBorder="1" applyAlignment="1">
      <alignment vertical="center"/>
    </xf>
    <xf numFmtId="164" fontId="0" fillId="0" borderId="0" xfId="89" applyNumberFormat="1" applyFont="1" applyFill="1" applyAlignment="1" applyProtection="1">
      <alignment vertical="center" wrapText="1"/>
    </xf>
    <xf numFmtId="0" fontId="90" fillId="0" borderId="41" xfId="92" applyFont="1" applyBorder="1" applyAlignment="1">
      <alignment horizontal="center" wrapText="1"/>
    </xf>
    <xf numFmtId="0" fontId="87" fillId="0" borderId="18" xfId="0" applyFont="1" applyBorder="1" applyAlignment="1">
      <alignment horizontal="right" wrapText="1"/>
    </xf>
    <xf numFmtId="0" fontId="90" fillId="0" borderId="87" xfId="92" applyFont="1" applyBorder="1" applyAlignment="1">
      <alignment horizontal="center" wrapText="1"/>
    </xf>
    <xf numFmtId="0" fontId="81" fillId="0" borderId="18" xfId="92" applyFont="1" applyBorder="1"/>
    <xf numFmtId="0" fontId="81" fillId="0" borderId="88" xfId="92" applyFont="1" applyBorder="1"/>
    <xf numFmtId="0" fontId="75" fillId="0" borderId="18" xfId="92" applyFont="1" applyBorder="1"/>
    <xf numFmtId="0" fontId="75" fillId="0" borderId="88" xfId="92" applyFont="1" applyBorder="1"/>
    <xf numFmtId="0" fontId="81" fillId="0" borderId="18" xfId="0" applyFont="1" applyBorder="1"/>
    <xf numFmtId="0" fontId="81" fillId="0" borderId="88" xfId="0" applyFont="1" applyBorder="1"/>
    <xf numFmtId="0" fontId="93" fillId="0" borderId="18" xfId="92" applyFont="1" applyBorder="1"/>
    <xf numFmtId="0" fontId="93" fillId="0" borderId="88" xfId="92" applyFont="1" applyBorder="1"/>
    <xf numFmtId="0" fontId="75" fillId="0" borderId="18" xfId="0" applyFont="1" applyBorder="1"/>
    <xf numFmtId="0" fontId="75" fillId="0" borderId="88" xfId="0" applyFont="1" applyBorder="1"/>
    <xf numFmtId="0" fontId="0" fillId="0" borderId="18" xfId="0" applyBorder="1"/>
    <xf numFmtId="0" fontId="0" fillId="0" borderId="88" xfId="0" applyBorder="1"/>
    <xf numFmtId="0" fontId="126" fillId="0" borderId="44" xfId="108" applyFont="1" applyBorder="1" applyAlignment="1">
      <alignment horizontal="center" wrapText="1"/>
    </xf>
    <xf numFmtId="0" fontId="126" fillId="0" borderId="89" xfId="108" applyFont="1" applyBorder="1" applyAlignment="1">
      <alignment horizontal="center" wrapText="1"/>
    </xf>
    <xf numFmtId="0" fontId="58" fillId="0" borderId="14" xfId="92" applyBorder="1"/>
    <xf numFmtId="0" fontId="58" fillId="0" borderId="92" xfId="92" applyBorder="1"/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126" fillId="0" borderId="90" xfId="92" applyFont="1" applyBorder="1" applyAlignment="1">
      <alignment horizontal="center" wrapText="1"/>
    </xf>
    <xf numFmtId="0" fontId="126" fillId="0" borderId="91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9" fillId="0" borderId="43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86" fillId="0" borderId="44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50" fillId="0" borderId="44" xfId="92" applyFont="1" applyBorder="1" applyAlignment="1">
      <alignment horizontal="center" wrapText="1"/>
    </xf>
    <xf numFmtId="0" fontId="0" fillId="0" borderId="0" xfId="0" applyAlignment="1"/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86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38" fillId="0" borderId="77" xfId="0" applyFont="1" applyBorder="1" applyAlignment="1">
      <alignment horizontal="left" vertical="center" wrapText="1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81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13" xfId="89" applyNumberFormat="1" applyFont="1" applyFill="1" applyBorder="1" applyAlignment="1" applyProtection="1">
      <alignment horizontal="left" vertical="center" wrapText="1" indent="2"/>
    </xf>
    <xf numFmtId="164" fontId="107" fillId="0" borderId="14" xfId="89" applyNumberFormat="1" applyFont="1" applyFill="1" applyBorder="1" applyAlignment="1" applyProtection="1">
      <alignment horizontal="left" vertical="center" wrapText="1" indent="2"/>
    </xf>
    <xf numFmtId="164" fontId="102" fillId="0" borderId="26" xfId="89" applyNumberFormat="1" applyFont="1" applyFill="1" applyBorder="1" applyAlignment="1" applyProtection="1">
      <alignment horizontal="center" vertical="center"/>
    </xf>
    <xf numFmtId="164" fontId="102" fillId="0" borderId="25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/>
    </xf>
    <xf numFmtId="164" fontId="102" fillId="0" borderId="15" xfId="89" applyNumberFormat="1" applyFont="1" applyFill="1" applyBorder="1" applyAlignment="1" applyProtection="1">
      <alignment horizontal="center" vertical="center" wrapText="1"/>
    </xf>
    <xf numFmtId="164" fontId="102" fillId="0" borderId="17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 wrapText="1"/>
    </xf>
    <xf numFmtId="164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5" fontId="101" fillId="0" borderId="18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5" fontId="99" fillId="0" borderId="14" xfId="57" applyNumberFormat="1" applyFont="1" applyFill="1" applyBorder="1" applyAlignment="1" applyProtection="1">
      <alignment horizontal="center"/>
    </xf>
    <xf numFmtId="165" fontId="99" fillId="0" borderId="27" xfId="57" applyNumberFormat="1" applyFont="1" applyFill="1" applyBorder="1" applyAlignment="1" applyProtection="1">
      <alignment horizontal="center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  <xf numFmtId="0" fontId="15" fillId="0" borderId="0" xfId="96" applyFont="1" applyAlignment="1">
      <alignment horizontal="left"/>
    </xf>
  </cellXfs>
  <cellStyles count="109">
    <cellStyle name="1. jelölőszín" xfId="67" builtinId="29" customBuiltin="1"/>
    <cellStyle name="2. jelölőszín" xfId="68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9" builtinId="37" customBuiltin="1"/>
    <cellStyle name="4. jelölőszín" xfId="70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1" builtinId="45" customBuiltin="1"/>
    <cellStyle name="6. jelölőszín" xfId="72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2 2" xfId="10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09"/>
  <sheetViews>
    <sheetView tabSelected="1" zoomScale="90" zoomScaleSheetLayoutView="100" workbookViewId="0">
      <selection activeCell="A3" sqref="A3"/>
    </sheetView>
  </sheetViews>
  <sheetFormatPr defaultColWidth="10.6640625" defaultRowHeight="12.75" x14ac:dyDescent="0.2"/>
  <cols>
    <col min="1" max="1" width="5.33203125" style="66" customWidth="1"/>
    <col min="2" max="2" width="50.6640625" style="66" customWidth="1"/>
    <col min="3" max="3" width="17" style="66" customWidth="1"/>
    <col min="4" max="4" width="19.33203125" style="66" customWidth="1"/>
    <col min="5" max="5" width="17.33203125" style="66" customWidth="1"/>
    <col min="6" max="6" width="6.6640625" style="66" customWidth="1"/>
    <col min="7" max="7" width="50" style="66" customWidth="1"/>
    <col min="8" max="8" width="15.1640625" style="66" customWidth="1"/>
    <col min="9" max="9" width="16.6640625" style="66" customWidth="1"/>
    <col min="10" max="10" width="17.6640625" style="66" customWidth="1"/>
    <col min="11" max="16384" width="10.6640625" style="66"/>
  </cols>
  <sheetData>
    <row r="1" spans="1:10" ht="18.75" x14ac:dyDescent="0.3">
      <c r="A1" s="669" t="s">
        <v>566</v>
      </c>
      <c r="B1" s="669"/>
      <c r="C1" s="669"/>
      <c r="D1" s="669"/>
      <c r="E1" s="669"/>
      <c r="F1" s="669"/>
      <c r="G1" s="669"/>
      <c r="H1" s="669"/>
      <c r="I1" s="669"/>
      <c r="J1" s="669"/>
    </row>
    <row r="2" spans="1:10" ht="18.75" x14ac:dyDescent="0.3">
      <c r="A2" s="669" t="s">
        <v>626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0" ht="14.25" customHeight="1" x14ac:dyDescent="0.3">
      <c r="A3" s="824" t="s">
        <v>672</v>
      </c>
      <c r="B3" s="65"/>
      <c r="C3" s="65"/>
      <c r="D3" s="65"/>
      <c r="E3" s="65"/>
      <c r="F3" s="65"/>
      <c r="G3" s="65"/>
      <c r="H3" s="65"/>
      <c r="I3" s="67"/>
      <c r="J3" s="68" t="s">
        <v>189</v>
      </c>
    </row>
    <row r="4" spans="1:10" ht="13.5" thickBot="1" x14ac:dyDescent="0.25">
      <c r="I4" s="670" t="s">
        <v>578</v>
      </c>
      <c r="J4" s="670"/>
    </row>
    <row r="5" spans="1:10" ht="45" customHeight="1" x14ac:dyDescent="0.2">
      <c r="A5" s="69"/>
      <c r="B5" s="70" t="s">
        <v>190</v>
      </c>
      <c r="C5" s="71" t="s">
        <v>627</v>
      </c>
      <c r="D5" s="71" t="s">
        <v>628</v>
      </c>
      <c r="E5" s="72" t="s">
        <v>629</v>
      </c>
      <c r="F5" s="73"/>
      <c r="G5" s="70" t="s">
        <v>190</v>
      </c>
      <c r="H5" s="71" t="s">
        <v>627</v>
      </c>
      <c r="I5" s="71" t="s">
        <v>628</v>
      </c>
      <c r="J5" s="72" t="s">
        <v>629</v>
      </c>
    </row>
    <row r="6" spans="1:10" ht="15" customHeight="1" x14ac:dyDescent="0.2">
      <c r="A6" s="671" t="s">
        <v>191</v>
      </c>
      <c r="B6" s="672"/>
      <c r="C6" s="672"/>
      <c r="D6" s="672"/>
      <c r="E6" s="673"/>
      <c r="F6" s="672" t="s">
        <v>192</v>
      </c>
      <c r="G6" s="672"/>
      <c r="H6" s="672"/>
      <c r="I6" s="672"/>
      <c r="J6" s="673"/>
    </row>
    <row r="7" spans="1:10" ht="15" customHeight="1" x14ac:dyDescent="0.25">
      <c r="A7" s="75"/>
      <c r="B7" s="76"/>
      <c r="C7" s="77"/>
      <c r="D7" s="77"/>
      <c r="E7" s="78"/>
      <c r="F7" s="79"/>
      <c r="G7" s="80"/>
      <c r="H7" s="77"/>
      <c r="I7" s="77"/>
      <c r="J7" s="78"/>
    </row>
    <row r="8" spans="1:10" ht="15" customHeight="1" x14ac:dyDescent="0.25">
      <c r="A8" s="75"/>
      <c r="B8" s="81" t="s">
        <v>99</v>
      </c>
      <c r="C8" s="82">
        <v>10241877</v>
      </c>
      <c r="D8" s="82">
        <v>11417677</v>
      </c>
      <c r="E8" s="83">
        <v>11417677</v>
      </c>
      <c r="F8" s="84"/>
      <c r="G8" s="81" t="s">
        <v>193</v>
      </c>
      <c r="H8" s="77">
        <v>3707000</v>
      </c>
      <c r="I8" s="77">
        <v>4027000</v>
      </c>
      <c r="J8" s="78">
        <v>3546448</v>
      </c>
    </row>
    <row r="9" spans="1:10" ht="32.25" customHeight="1" x14ac:dyDescent="0.25">
      <c r="A9" s="75"/>
      <c r="B9" s="85" t="s">
        <v>194</v>
      </c>
      <c r="C9" s="86">
        <v>324000</v>
      </c>
      <c r="D9" s="86">
        <v>430219</v>
      </c>
      <c r="E9" s="87">
        <v>430219</v>
      </c>
      <c r="F9" s="79"/>
      <c r="G9" s="88" t="s">
        <v>195</v>
      </c>
      <c r="H9" s="77">
        <v>740000</v>
      </c>
      <c r="I9" s="77">
        <v>740000</v>
      </c>
      <c r="J9" s="78">
        <v>683895</v>
      </c>
    </row>
    <row r="10" spans="1:10" ht="15" customHeight="1" x14ac:dyDescent="0.25">
      <c r="A10" s="75"/>
      <c r="B10" s="81" t="s">
        <v>196</v>
      </c>
      <c r="C10" s="86">
        <v>5000</v>
      </c>
      <c r="D10" s="86">
        <v>2980</v>
      </c>
      <c r="E10" s="87">
        <v>2980</v>
      </c>
      <c r="F10" s="79"/>
      <c r="G10" s="81" t="s">
        <v>197</v>
      </c>
      <c r="H10" s="77">
        <v>3184728</v>
      </c>
      <c r="I10" s="77">
        <v>3613126</v>
      </c>
      <c r="J10" s="78">
        <v>3229028</v>
      </c>
    </row>
    <row r="11" spans="1:10" ht="15" customHeight="1" x14ac:dyDescent="0.25">
      <c r="A11" s="75"/>
      <c r="B11" s="81" t="s">
        <v>198</v>
      </c>
      <c r="C11" s="86"/>
      <c r="D11" s="86">
        <v>62700</v>
      </c>
      <c r="E11" s="87">
        <v>62700</v>
      </c>
      <c r="F11" s="79"/>
      <c r="G11" s="81" t="s">
        <v>199</v>
      </c>
      <c r="H11" s="77">
        <v>270000</v>
      </c>
      <c r="I11" s="77">
        <v>282000</v>
      </c>
      <c r="J11" s="78">
        <v>174000</v>
      </c>
    </row>
    <row r="12" spans="1:10" ht="15" customHeight="1" x14ac:dyDescent="0.25">
      <c r="A12" s="75"/>
      <c r="B12" s="89"/>
      <c r="C12" s="90"/>
      <c r="D12" s="90"/>
      <c r="E12" s="91"/>
      <c r="F12" s="79"/>
      <c r="G12" s="81" t="s">
        <v>200</v>
      </c>
      <c r="H12" s="77">
        <v>1450000</v>
      </c>
      <c r="I12" s="77">
        <v>2476500</v>
      </c>
      <c r="J12" s="78">
        <v>2352581</v>
      </c>
    </row>
    <row r="13" spans="1:10" ht="15" customHeight="1" x14ac:dyDescent="0.25">
      <c r="A13" s="665" t="s">
        <v>201</v>
      </c>
      <c r="B13" s="666"/>
      <c r="C13" s="90">
        <f>SUM(C8:C12)</f>
        <v>10570877</v>
      </c>
      <c r="D13" s="90">
        <f>SUM(D8:D12)</f>
        <v>11913576</v>
      </c>
      <c r="E13" s="90">
        <f>SUM(E8:E12)</f>
        <v>11913576</v>
      </c>
      <c r="F13" s="667" t="s">
        <v>202</v>
      </c>
      <c r="G13" s="668"/>
      <c r="H13" s="93">
        <f>SUM(H8:H12)</f>
        <v>9351728</v>
      </c>
      <c r="I13" s="93">
        <f>SUM(I8:I12)</f>
        <v>11138626</v>
      </c>
      <c r="J13" s="93">
        <f>SUM(J8:J12)</f>
        <v>9985952</v>
      </c>
    </row>
    <row r="14" spans="1:10" ht="15" customHeight="1" x14ac:dyDescent="0.25">
      <c r="A14" s="95"/>
      <c r="B14" s="96"/>
      <c r="C14" s="97"/>
      <c r="D14" s="97"/>
      <c r="E14" s="98"/>
      <c r="F14" s="99"/>
      <c r="G14" s="100"/>
      <c r="H14" s="101"/>
      <c r="I14" s="101"/>
      <c r="J14" s="102"/>
    </row>
    <row r="15" spans="1:10" ht="15" customHeight="1" x14ac:dyDescent="0.2">
      <c r="A15" s="665" t="s">
        <v>203</v>
      </c>
      <c r="B15" s="666"/>
      <c r="C15" s="90">
        <v>0</v>
      </c>
      <c r="D15" s="90">
        <v>382904</v>
      </c>
      <c r="E15" s="90">
        <v>382904</v>
      </c>
      <c r="F15" s="103" t="s">
        <v>204</v>
      </c>
      <c r="G15" s="89"/>
      <c r="H15" s="93">
        <v>409675</v>
      </c>
      <c r="I15" s="93">
        <v>409675</v>
      </c>
      <c r="J15" s="94">
        <v>409675</v>
      </c>
    </row>
    <row r="16" spans="1:10" ht="15" customHeight="1" x14ac:dyDescent="0.2">
      <c r="A16" s="104"/>
      <c r="B16" s="92"/>
      <c r="C16" s="86"/>
      <c r="D16" s="86"/>
      <c r="E16" s="87"/>
      <c r="F16" s="105"/>
      <c r="G16" s="92"/>
      <c r="H16" s="101"/>
      <c r="I16" s="101"/>
      <c r="J16" s="102"/>
    </row>
    <row r="17" spans="1:10" ht="15" customHeight="1" x14ac:dyDescent="0.3">
      <c r="A17" s="678" t="s">
        <v>205</v>
      </c>
      <c r="B17" s="679"/>
      <c r="C17" s="106">
        <f>C13+C15</f>
        <v>10570877</v>
      </c>
      <c r="D17" s="106">
        <f>D13+D15</f>
        <v>12296480</v>
      </c>
      <c r="E17" s="106">
        <f>E13+E15</f>
        <v>12296480</v>
      </c>
      <c r="F17" s="677" t="s">
        <v>206</v>
      </c>
      <c r="G17" s="679" t="s">
        <v>206</v>
      </c>
      <c r="H17" s="107">
        <f>H13+H15</f>
        <v>9761403</v>
      </c>
      <c r="I17" s="107">
        <f>I13+I15</f>
        <v>11548301</v>
      </c>
      <c r="J17" s="108">
        <f>J13+J15</f>
        <v>10395627</v>
      </c>
    </row>
    <row r="18" spans="1:10" ht="15" customHeight="1" x14ac:dyDescent="0.3">
      <c r="A18" s="271"/>
      <c r="B18" s="272"/>
      <c r="C18" s="273"/>
      <c r="D18" s="273"/>
      <c r="E18" s="274"/>
      <c r="F18" s="275"/>
      <c r="G18" s="272"/>
      <c r="H18" s="276"/>
      <c r="I18" s="276"/>
      <c r="J18" s="277"/>
    </row>
    <row r="19" spans="1:10" ht="15" customHeight="1" x14ac:dyDescent="0.25">
      <c r="A19" s="680" t="s">
        <v>207</v>
      </c>
      <c r="B19" s="684"/>
      <c r="C19" s="109"/>
      <c r="D19" s="109"/>
      <c r="E19" s="110"/>
      <c r="F19" s="685" t="s">
        <v>458</v>
      </c>
      <c r="G19" s="684"/>
      <c r="H19" s="112"/>
      <c r="I19" s="112"/>
      <c r="J19" s="113"/>
    </row>
    <row r="20" spans="1:10" ht="15" customHeight="1" x14ac:dyDescent="0.25">
      <c r="A20" s="680" t="s">
        <v>208</v>
      </c>
      <c r="B20" s="681"/>
      <c r="C20" s="109"/>
      <c r="D20" s="109"/>
      <c r="E20" s="110"/>
      <c r="F20" s="685" t="s">
        <v>209</v>
      </c>
      <c r="G20" s="681"/>
      <c r="H20" s="112"/>
      <c r="I20" s="112"/>
      <c r="J20" s="113"/>
    </row>
    <row r="21" spans="1:10" ht="15" customHeight="1" x14ac:dyDescent="0.25">
      <c r="A21" s="75"/>
      <c r="B21" s="114"/>
      <c r="C21" s="77"/>
      <c r="D21" s="77"/>
      <c r="E21" s="78"/>
      <c r="F21" s="115"/>
      <c r="G21" s="80"/>
      <c r="H21" s="77"/>
      <c r="I21" s="77"/>
      <c r="J21" s="78"/>
    </row>
    <row r="22" spans="1:10" ht="15" customHeight="1" x14ac:dyDescent="0.2">
      <c r="A22" s="116"/>
      <c r="B22" s="117" t="s">
        <v>210</v>
      </c>
      <c r="C22" s="77">
        <v>0</v>
      </c>
      <c r="D22" s="77">
        <v>8000000</v>
      </c>
      <c r="E22" s="77">
        <v>8000000</v>
      </c>
      <c r="F22" s="115"/>
      <c r="G22" s="81" t="s">
        <v>100</v>
      </c>
      <c r="H22" s="77">
        <v>1850000</v>
      </c>
      <c r="I22" s="77">
        <v>1551985</v>
      </c>
      <c r="J22" s="78">
        <v>751985</v>
      </c>
    </row>
    <row r="23" spans="1:10" ht="15" customHeight="1" x14ac:dyDescent="0.2">
      <c r="A23" s="116"/>
      <c r="B23" s="117" t="s">
        <v>211</v>
      </c>
      <c r="C23" s="77">
        <v>0</v>
      </c>
      <c r="D23" s="77">
        <v>196000</v>
      </c>
      <c r="E23" s="78">
        <v>196000</v>
      </c>
      <c r="F23" s="115"/>
      <c r="G23" s="118" t="s">
        <v>101</v>
      </c>
      <c r="H23" s="77">
        <v>1250000</v>
      </c>
      <c r="I23" s="77">
        <v>9682720</v>
      </c>
      <c r="J23" s="77">
        <v>9682720</v>
      </c>
    </row>
    <row r="24" spans="1:10" ht="15" customHeight="1" x14ac:dyDescent="0.2">
      <c r="A24" s="116"/>
      <c r="B24" s="117" t="s">
        <v>212</v>
      </c>
      <c r="C24" s="77">
        <v>0</v>
      </c>
      <c r="D24" s="77">
        <v>0</v>
      </c>
      <c r="E24" s="78">
        <v>0</v>
      </c>
      <c r="F24" s="115"/>
      <c r="G24" s="118" t="s">
        <v>102</v>
      </c>
      <c r="H24" s="77">
        <v>0</v>
      </c>
      <c r="I24" s="77">
        <v>0</v>
      </c>
      <c r="J24" s="78">
        <v>0</v>
      </c>
    </row>
    <row r="25" spans="1:10" ht="15" customHeight="1" x14ac:dyDescent="0.2">
      <c r="A25" s="116"/>
      <c r="B25" s="117" t="s">
        <v>213</v>
      </c>
      <c r="C25" s="77">
        <v>0</v>
      </c>
      <c r="D25" s="77">
        <v>0</v>
      </c>
      <c r="E25" s="78">
        <v>0</v>
      </c>
      <c r="F25" s="115"/>
      <c r="G25" s="81"/>
      <c r="H25" s="77"/>
      <c r="I25" s="77"/>
      <c r="J25" s="78"/>
    </row>
    <row r="26" spans="1:10" ht="15" customHeight="1" x14ac:dyDescent="0.2">
      <c r="A26" s="119" t="s">
        <v>214</v>
      </c>
      <c r="B26" s="120"/>
      <c r="C26" s="90">
        <f>SUM(C22:C25)</f>
        <v>0</v>
      </c>
      <c r="D26" s="90">
        <f t="shared" ref="D26" si="0">SUM(D22:D25)</f>
        <v>8196000</v>
      </c>
      <c r="E26" s="90">
        <v>8196000</v>
      </c>
      <c r="F26" s="682" t="s">
        <v>215</v>
      </c>
      <c r="G26" s="683"/>
      <c r="H26" s="93">
        <f>SUM(H22:H25)</f>
        <v>3100000</v>
      </c>
      <c r="I26" s="93">
        <f t="shared" ref="I26:J26" si="1">SUM(I22:I25)</f>
        <v>11234705</v>
      </c>
      <c r="J26" s="93">
        <f t="shared" si="1"/>
        <v>10434705</v>
      </c>
    </row>
    <row r="27" spans="1:10" ht="15" customHeight="1" x14ac:dyDescent="0.2">
      <c r="A27" s="121"/>
      <c r="B27" s="122"/>
      <c r="C27" s="97"/>
      <c r="D27" s="97"/>
      <c r="E27" s="98"/>
      <c r="F27" s="74"/>
      <c r="G27" s="111"/>
      <c r="H27" s="101"/>
      <c r="I27" s="101"/>
      <c r="J27" s="102"/>
    </row>
    <row r="28" spans="1:10" ht="15" customHeight="1" x14ac:dyDescent="0.2">
      <c r="A28" s="119" t="s">
        <v>216</v>
      </c>
      <c r="B28" s="122"/>
      <c r="C28" s="97"/>
      <c r="D28" s="97"/>
      <c r="E28" s="98"/>
      <c r="F28" s="672" t="s">
        <v>217</v>
      </c>
      <c r="G28" s="685"/>
      <c r="H28" s="101"/>
      <c r="I28" s="101"/>
      <c r="J28" s="102"/>
    </row>
    <row r="29" spans="1:10" ht="15" customHeight="1" x14ac:dyDescent="0.2">
      <c r="A29" s="75"/>
      <c r="B29" s="114"/>
      <c r="C29" s="97"/>
      <c r="D29" s="97"/>
      <c r="E29" s="98"/>
      <c r="F29" s="115"/>
      <c r="G29" s="114"/>
      <c r="H29" s="77"/>
      <c r="I29" s="77"/>
      <c r="J29" s="78"/>
    </row>
    <row r="30" spans="1:10" ht="33.75" customHeight="1" x14ac:dyDescent="0.2">
      <c r="A30" s="116"/>
      <c r="B30" s="278" t="s">
        <v>218</v>
      </c>
      <c r="C30" s="123">
        <v>2290526</v>
      </c>
      <c r="D30" s="123">
        <v>2290526</v>
      </c>
      <c r="E30" s="124">
        <v>2290526</v>
      </c>
      <c r="F30" s="115"/>
      <c r="G30" s="496" t="s">
        <v>499</v>
      </c>
      <c r="H30" s="123">
        <v>0</v>
      </c>
      <c r="I30" s="123">
        <v>0</v>
      </c>
      <c r="J30" s="124">
        <v>0</v>
      </c>
    </row>
    <row r="31" spans="1:10" ht="34.5" customHeight="1" x14ac:dyDescent="0.2">
      <c r="A31" s="116"/>
      <c r="B31" s="495" t="s">
        <v>498</v>
      </c>
      <c r="C31" s="123">
        <v>0</v>
      </c>
      <c r="D31" s="123">
        <v>0</v>
      </c>
      <c r="E31" s="124">
        <v>0</v>
      </c>
      <c r="F31" s="115"/>
      <c r="G31" s="496" t="s">
        <v>500</v>
      </c>
      <c r="H31" s="123">
        <v>0</v>
      </c>
      <c r="I31" s="123">
        <v>0</v>
      </c>
      <c r="J31" s="124">
        <v>0</v>
      </c>
    </row>
    <row r="32" spans="1:10" ht="15" customHeight="1" x14ac:dyDescent="0.2">
      <c r="A32" s="116"/>
      <c r="B32" s="495"/>
      <c r="C32" s="123"/>
      <c r="D32" s="123"/>
      <c r="E32" s="124"/>
      <c r="F32" s="115"/>
      <c r="G32" s="92"/>
      <c r="H32" s="125"/>
      <c r="I32" s="125"/>
      <c r="J32" s="126"/>
    </row>
    <row r="33" spans="1:256" ht="15" customHeight="1" x14ac:dyDescent="0.2">
      <c r="A33" s="665" t="s">
        <v>219</v>
      </c>
      <c r="B33" s="666"/>
      <c r="C33" s="90">
        <f>SUM(C30:C32)</f>
        <v>2290526</v>
      </c>
      <c r="D33" s="90">
        <f>SUM(D30:D32)</f>
        <v>2290526</v>
      </c>
      <c r="E33" s="91">
        <f>SUM(E30:E32)</f>
        <v>2290526</v>
      </c>
      <c r="F33" s="687" t="s">
        <v>217</v>
      </c>
      <c r="G33" s="666"/>
      <c r="H33" s="93">
        <f>SUM(H30:H32)</f>
        <v>0</v>
      </c>
      <c r="I33" s="93">
        <f t="shared" ref="I33:J33" si="2">SUM(I30:I32)</f>
        <v>0</v>
      </c>
      <c r="J33" s="93">
        <f t="shared" si="2"/>
        <v>0</v>
      </c>
    </row>
    <row r="34" spans="1:256" ht="9.75" customHeight="1" x14ac:dyDescent="0.2">
      <c r="A34" s="127"/>
      <c r="B34" s="115"/>
      <c r="C34" s="97"/>
      <c r="D34" s="97"/>
      <c r="E34" s="98"/>
      <c r="F34" s="128"/>
      <c r="G34" s="128"/>
      <c r="H34" s="101"/>
      <c r="I34" s="101"/>
      <c r="J34" s="102"/>
    </row>
    <row r="35" spans="1:256" s="130" customFormat="1" ht="15" customHeight="1" x14ac:dyDescent="0.3">
      <c r="A35" s="676" t="s">
        <v>220</v>
      </c>
      <c r="B35" s="677"/>
      <c r="C35" s="129">
        <f>C26+C33</f>
        <v>2290526</v>
      </c>
      <c r="D35" s="129">
        <f>D26+D33</f>
        <v>10486526</v>
      </c>
      <c r="E35" s="270">
        <f>E26+E33</f>
        <v>10486526</v>
      </c>
      <c r="F35" s="686" t="s">
        <v>221</v>
      </c>
      <c r="G35" s="677"/>
      <c r="H35" s="107">
        <f>H26+H33</f>
        <v>3100000</v>
      </c>
      <c r="I35" s="107">
        <f>I26+I33</f>
        <v>11234705</v>
      </c>
      <c r="J35" s="108">
        <f>J26+J33</f>
        <v>10434705</v>
      </c>
    </row>
    <row r="36" spans="1:256" ht="10.5" customHeight="1" x14ac:dyDescent="0.2">
      <c r="A36" s="127"/>
      <c r="B36" s="115"/>
      <c r="C36" s="97"/>
      <c r="D36" s="97"/>
      <c r="E36" s="98"/>
      <c r="F36" s="128"/>
      <c r="G36" s="128"/>
      <c r="H36" s="101"/>
      <c r="I36" s="101"/>
      <c r="J36" s="102"/>
    </row>
    <row r="37" spans="1:256" ht="15" customHeight="1" thickBot="1" x14ac:dyDescent="0.25">
      <c r="A37" s="674" t="s">
        <v>222</v>
      </c>
      <c r="B37" s="675"/>
      <c r="C37" s="132">
        <f>C17+C35</f>
        <v>12861403</v>
      </c>
      <c r="D37" s="132">
        <f>D17+D35</f>
        <v>22783006</v>
      </c>
      <c r="E37" s="133">
        <f>E17+E35</f>
        <v>22783006</v>
      </c>
      <c r="F37" s="134"/>
      <c r="G37" s="131" t="s">
        <v>223</v>
      </c>
      <c r="H37" s="132">
        <f>H17+H35</f>
        <v>12861403</v>
      </c>
      <c r="I37" s="132">
        <f>I17+I35</f>
        <v>22783006</v>
      </c>
      <c r="J37" s="133">
        <f>J17+J35</f>
        <v>20830332</v>
      </c>
    </row>
    <row r="38" spans="1:256" s="135" customFormat="1" x14ac:dyDescent="0.2"/>
    <row r="39" spans="1:256" ht="15" customHeight="1" x14ac:dyDescent="0.2">
      <c r="A39" s="136"/>
      <c r="B39" s="137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 t="s">
        <v>224</v>
      </c>
      <c r="DB39" s="136" t="s">
        <v>224</v>
      </c>
      <c r="DC39" s="136" t="s">
        <v>224</v>
      </c>
      <c r="DD39" s="136" t="s">
        <v>224</v>
      </c>
      <c r="DE39" s="136" t="s">
        <v>224</v>
      </c>
      <c r="DF39" s="136" t="s">
        <v>224</v>
      </c>
      <c r="DG39" s="136" t="s">
        <v>224</v>
      </c>
      <c r="DH39" s="136" t="s">
        <v>224</v>
      </c>
      <c r="DI39" s="136" t="s">
        <v>224</v>
      </c>
      <c r="DJ39" s="136" t="s">
        <v>224</v>
      </c>
      <c r="DK39" s="136" t="s">
        <v>224</v>
      </c>
      <c r="DL39" s="136" t="s">
        <v>224</v>
      </c>
      <c r="DM39" s="136" t="s">
        <v>224</v>
      </c>
      <c r="DN39" s="136" t="s">
        <v>224</v>
      </c>
      <c r="DO39" s="136" t="s">
        <v>224</v>
      </c>
      <c r="DP39" s="136" t="s">
        <v>224</v>
      </c>
      <c r="DQ39" s="136" t="s">
        <v>224</v>
      </c>
      <c r="DR39" s="136" t="s">
        <v>224</v>
      </c>
      <c r="DS39" s="136" t="s">
        <v>224</v>
      </c>
      <c r="DT39" s="136" t="s">
        <v>224</v>
      </c>
      <c r="DU39" s="136" t="s">
        <v>224</v>
      </c>
      <c r="DV39" s="136" t="s">
        <v>224</v>
      </c>
      <c r="DW39" s="136" t="s">
        <v>224</v>
      </c>
      <c r="DX39" s="136" t="s">
        <v>224</v>
      </c>
      <c r="DY39" s="136" t="s">
        <v>224</v>
      </c>
      <c r="DZ39" s="136" t="s">
        <v>224</v>
      </c>
      <c r="EA39" s="136" t="s">
        <v>224</v>
      </c>
      <c r="EB39" s="136" t="s">
        <v>224</v>
      </c>
      <c r="EC39" s="136" t="s">
        <v>224</v>
      </c>
      <c r="ED39" s="136" t="s">
        <v>224</v>
      </c>
      <c r="EE39" s="136" t="s">
        <v>224</v>
      </c>
      <c r="EF39" s="136" t="s">
        <v>224</v>
      </c>
      <c r="EG39" s="136" t="s">
        <v>224</v>
      </c>
      <c r="EH39" s="136" t="s">
        <v>224</v>
      </c>
      <c r="EI39" s="136" t="s">
        <v>224</v>
      </c>
      <c r="EJ39" s="136" t="s">
        <v>224</v>
      </c>
      <c r="EK39" s="136" t="s">
        <v>224</v>
      </c>
      <c r="EL39" s="136" t="s">
        <v>224</v>
      </c>
      <c r="EM39" s="136" t="s">
        <v>224</v>
      </c>
      <c r="EN39" s="136" t="s">
        <v>224</v>
      </c>
      <c r="EO39" s="136" t="s">
        <v>224</v>
      </c>
      <c r="EP39" s="136" t="s">
        <v>224</v>
      </c>
      <c r="EQ39" s="136" t="s">
        <v>224</v>
      </c>
      <c r="ER39" s="136" t="s">
        <v>224</v>
      </c>
      <c r="ES39" s="136" t="s">
        <v>224</v>
      </c>
      <c r="ET39" s="136" t="s">
        <v>224</v>
      </c>
      <c r="EU39" s="136" t="s">
        <v>224</v>
      </c>
      <c r="EV39" s="136" t="s">
        <v>224</v>
      </c>
      <c r="EW39" s="136" t="s">
        <v>224</v>
      </c>
      <c r="EX39" s="136" t="s">
        <v>224</v>
      </c>
      <c r="EY39" s="136" t="s">
        <v>224</v>
      </c>
      <c r="EZ39" s="136" t="s">
        <v>224</v>
      </c>
      <c r="FA39" s="136" t="s">
        <v>224</v>
      </c>
      <c r="FB39" s="136" t="s">
        <v>224</v>
      </c>
      <c r="FC39" s="136" t="s">
        <v>224</v>
      </c>
      <c r="FD39" s="136" t="s">
        <v>224</v>
      </c>
      <c r="FE39" s="136" t="s">
        <v>224</v>
      </c>
      <c r="FF39" s="136" t="s">
        <v>224</v>
      </c>
      <c r="FG39" s="136" t="s">
        <v>224</v>
      </c>
      <c r="FH39" s="136" t="s">
        <v>224</v>
      </c>
      <c r="FI39" s="136" t="s">
        <v>224</v>
      </c>
      <c r="FJ39" s="136" t="s">
        <v>224</v>
      </c>
      <c r="FK39" s="136" t="s">
        <v>224</v>
      </c>
      <c r="FL39" s="136" t="s">
        <v>224</v>
      </c>
      <c r="FM39" s="136" t="s">
        <v>224</v>
      </c>
      <c r="FN39" s="136" t="s">
        <v>224</v>
      </c>
      <c r="FO39" s="136" t="s">
        <v>224</v>
      </c>
      <c r="FP39" s="136" t="s">
        <v>224</v>
      </c>
      <c r="FQ39" s="136" t="s">
        <v>224</v>
      </c>
      <c r="FR39" s="136" t="s">
        <v>224</v>
      </c>
      <c r="FS39" s="136" t="s">
        <v>224</v>
      </c>
      <c r="FT39" s="136" t="s">
        <v>224</v>
      </c>
      <c r="FU39" s="136" t="s">
        <v>224</v>
      </c>
      <c r="FV39" s="136" t="s">
        <v>224</v>
      </c>
      <c r="FW39" s="136" t="s">
        <v>224</v>
      </c>
      <c r="FX39" s="136" t="s">
        <v>224</v>
      </c>
      <c r="FY39" s="136" t="s">
        <v>224</v>
      </c>
      <c r="FZ39" s="136" t="s">
        <v>224</v>
      </c>
      <c r="GA39" s="136" t="s">
        <v>224</v>
      </c>
      <c r="GB39" s="136" t="s">
        <v>224</v>
      </c>
      <c r="GC39" s="136" t="s">
        <v>224</v>
      </c>
      <c r="GD39" s="136" t="s">
        <v>224</v>
      </c>
      <c r="GE39" s="136" t="s">
        <v>224</v>
      </c>
      <c r="GF39" s="136" t="s">
        <v>224</v>
      </c>
      <c r="GG39" s="136" t="s">
        <v>224</v>
      </c>
      <c r="GH39" s="136" t="s">
        <v>224</v>
      </c>
      <c r="GI39" s="136" t="s">
        <v>224</v>
      </c>
      <c r="GJ39" s="136" t="s">
        <v>224</v>
      </c>
      <c r="GK39" s="136" t="s">
        <v>224</v>
      </c>
      <c r="GL39" s="136" t="s">
        <v>224</v>
      </c>
      <c r="GM39" s="136" t="s">
        <v>224</v>
      </c>
      <c r="GN39" s="136" t="s">
        <v>224</v>
      </c>
      <c r="GO39" s="136" t="s">
        <v>224</v>
      </c>
      <c r="GP39" s="136" t="s">
        <v>224</v>
      </c>
      <c r="GQ39" s="136" t="s">
        <v>224</v>
      </c>
      <c r="GR39" s="136" t="s">
        <v>224</v>
      </c>
      <c r="GS39" s="136" t="s">
        <v>224</v>
      </c>
      <c r="GT39" s="136" t="s">
        <v>224</v>
      </c>
      <c r="GU39" s="136" t="s">
        <v>224</v>
      </c>
      <c r="GV39" s="136" t="s">
        <v>224</v>
      </c>
      <c r="GW39" s="136" t="s">
        <v>224</v>
      </c>
      <c r="GX39" s="136" t="s">
        <v>224</v>
      </c>
      <c r="GY39" s="136" t="s">
        <v>224</v>
      </c>
      <c r="GZ39" s="136" t="s">
        <v>224</v>
      </c>
      <c r="HA39" s="136" t="s">
        <v>224</v>
      </c>
      <c r="HB39" s="136" t="s">
        <v>224</v>
      </c>
      <c r="HC39" s="136" t="s">
        <v>224</v>
      </c>
      <c r="HD39" s="136" t="s">
        <v>224</v>
      </c>
      <c r="HE39" s="136" t="s">
        <v>224</v>
      </c>
      <c r="HF39" s="136" t="s">
        <v>224</v>
      </c>
      <c r="HG39" s="136" t="s">
        <v>224</v>
      </c>
      <c r="HH39" s="136" t="s">
        <v>224</v>
      </c>
      <c r="HI39" s="136" t="s">
        <v>224</v>
      </c>
      <c r="HJ39" s="136" t="s">
        <v>224</v>
      </c>
      <c r="HK39" s="136" t="s">
        <v>224</v>
      </c>
      <c r="HL39" s="136" t="s">
        <v>224</v>
      </c>
      <c r="HM39" s="136" t="s">
        <v>224</v>
      </c>
      <c r="HN39" s="136" t="s">
        <v>224</v>
      </c>
      <c r="HO39" s="136" t="s">
        <v>224</v>
      </c>
      <c r="HP39" s="136" t="s">
        <v>224</v>
      </c>
      <c r="HQ39" s="136" t="s">
        <v>224</v>
      </c>
      <c r="HR39" s="136" t="s">
        <v>224</v>
      </c>
      <c r="HS39" s="136" t="s">
        <v>224</v>
      </c>
      <c r="HT39" s="136" t="s">
        <v>224</v>
      </c>
      <c r="HU39" s="136" t="s">
        <v>224</v>
      </c>
      <c r="HV39" s="136" t="s">
        <v>224</v>
      </c>
      <c r="HW39" s="136" t="s">
        <v>224</v>
      </c>
      <c r="HX39" s="136" t="s">
        <v>224</v>
      </c>
      <c r="HY39" s="136" t="s">
        <v>224</v>
      </c>
      <c r="HZ39" s="136" t="s">
        <v>224</v>
      </c>
      <c r="IA39" s="136" t="s">
        <v>224</v>
      </c>
      <c r="IB39" s="136" t="s">
        <v>224</v>
      </c>
      <c r="IC39" s="136" t="s">
        <v>224</v>
      </c>
      <c r="ID39" s="136" t="s">
        <v>224</v>
      </c>
      <c r="IE39" s="136" t="s">
        <v>224</v>
      </c>
      <c r="IF39" s="136" t="s">
        <v>224</v>
      </c>
      <c r="IG39" s="136" t="s">
        <v>224</v>
      </c>
      <c r="IH39" s="136" t="s">
        <v>224</v>
      </c>
      <c r="II39" s="136" t="s">
        <v>224</v>
      </c>
      <c r="IJ39" s="136" t="s">
        <v>224</v>
      </c>
      <c r="IK39" s="136" t="s">
        <v>224</v>
      </c>
      <c r="IL39" s="136" t="s">
        <v>224</v>
      </c>
      <c r="IM39" s="136" t="s">
        <v>224</v>
      </c>
      <c r="IN39" s="136" t="s">
        <v>224</v>
      </c>
      <c r="IO39" s="136" t="s">
        <v>224</v>
      </c>
      <c r="IP39" s="136" t="s">
        <v>224</v>
      </c>
      <c r="IQ39" s="136" t="s">
        <v>224</v>
      </c>
      <c r="IR39" s="136" t="s">
        <v>224</v>
      </c>
      <c r="IS39" s="136" t="s">
        <v>224</v>
      </c>
      <c r="IT39" s="136" t="s">
        <v>224</v>
      </c>
      <c r="IU39" s="136" t="s">
        <v>224</v>
      </c>
      <c r="IV39" s="136" t="s">
        <v>224</v>
      </c>
    </row>
    <row r="40" spans="1:256" s="135" customFormat="1" x14ac:dyDescent="0.2"/>
    <row r="41" spans="1:256" s="135" customFormat="1" x14ac:dyDescent="0.2"/>
    <row r="42" spans="1:256" s="135" customFormat="1" x14ac:dyDescent="0.2"/>
    <row r="43" spans="1:256" s="135" customFormat="1" x14ac:dyDescent="0.2"/>
    <row r="44" spans="1:256" s="135" customFormat="1" x14ac:dyDescent="0.2">
      <c r="G44" s="138"/>
    </row>
    <row r="45" spans="1:256" s="135" customFormat="1" x14ac:dyDescent="0.2"/>
    <row r="46" spans="1:256" s="135" customFormat="1" x14ac:dyDescent="0.2"/>
    <row r="47" spans="1:256" s="135" customFormat="1" x14ac:dyDescent="0.2"/>
    <row r="48" spans="1:256" s="135" customFormat="1" x14ac:dyDescent="0.2"/>
    <row r="49" s="135" customFormat="1" x14ac:dyDescent="0.2"/>
    <row r="50" s="135" customFormat="1" x14ac:dyDescent="0.2"/>
    <row r="51" s="135" customFormat="1" x14ac:dyDescent="0.2"/>
    <row r="52" s="135" customFormat="1" x14ac:dyDescent="0.2"/>
    <row r="53" s="135" customFormat="1" x14ac:dyDescent="0.2"/>
    <row r="54" s="135" customFormat="1" x14ac:dyDescent="0.2"/>
    <row r="55" s="135" customFormat="1" x14ac:dyDescent="0.2"/>
    <row r="56" s="135" customFormat="1" x14ac:dyDescent="0.2"/>
    <row r="57" s="135" customFormat="1" x14ac:dyDescent="0.2"/>
    <row r="58" s="135" customFormat="1" x14ac:dyDescent="0.2"/>
    <row r="59" s="135" customFormat="1" x14ac:dyDescent="0.2"/>
    <row r="60" s="135" customFormat="1" x14ac:dyDescent="0.2"/>
    <row r="61" s="135" customFormat="1" x14ac:dyDescent="0.2"/>
    <row r="62" s="135" customFormat="1" x14ac:dyDescent="0.2"/>
    <row r="63" s="135" customFormat="1" x14ac:dyDescent="0.2"/>
    <row r="64" s="135" customFormat="1" x14ac:dyDescent="0.2"/>
    <row r="65" s="135" customFormat="1" x14ac:dyDescent="0.2"/>
    <row r="66" s="135" customFormat="1" x14ac:dyDescent="0.2"/>
    <row r="67" s="135" customFormat="1" x14ac:dyDescent="0.2"/>
    <row r="68" s="135" customFormat="1" x14ac:dyDescent="0.2"/>
    <row r="69" s="135" customFormat="1" x14ac:dyDescent="0.2"/>
    <row r="70" s="135" customFormat="1" x14ac:dyDescent="0.2"/>
    <row r="71" s="135" customFormat="1" x14ac:dyDescent="0.2"/>
    <row r="72" s="135" customFormat="1" x14ac:dyDescent="0.2"/>
    <row r="73" s="135" customFormat="1" x14ac:dyDescent="0.2"/>
    <row r="74" s="135" customFormat="1" x14ac:dyDescent="0.2"/>
    <row r="75" s="135" customFormat="1" x14ac:dyDescent="0.2"/>
    <row r="76" s="135" customFormat="1" x14ac:dyDescent="0.2"/>
    <row r="77" s="135" customFormat="1" x14ac:dyDescent="0.2"/>
    <row r="78" s="135" customFormat="1" x14ac:dyDescent="0.2"/>
    <row r="79" s="135" customFormat="1" x14ac:dyDescent="0.2"/>
    <row r="80" s="135" customFormat="1" x14ac:dyDescent="0.2"/>
    <row r="81" s="135" customFormat="1" x14ac:dyDescent="0.2"/>
    <row r="82" s="135" customFormat="1" x14ac:dyDescent="0.2"/>
    <row r="83" s="135" customFormat="1" x14ac:dyDescent="0.2"/>
    <row r="84" s="135" customFormat="1" x14ac:dyDescent="0.2"/>
    <row r="85" s="135" customFormat="1" x14ac:dyDescent="0.2"/>
    <row r="86" s="135" customFormat="1" x14ac:dyDescent="0.2"/>
    <row r="87" s="135" customFormat="1" x14ac:dyDescent="0.2"/>
    <row r="88" s="135" customFormat="1" x14ac:dyDescent="0.2"/>
    <row r="89" s="135" customFormat="1" x14ac:dyDescent="0.2"/>
    <row r="90" s="135" customFormat="1" x14ac:dyDescent="0.2"/>
    <row r="91" s="135" customFormat="1" x14ac:dyDescent="0.2"/>
    <row r="92" s="135" customFormat="1" x14ac:dyDescent="0.2"/>
    <row r="93" s="135" customFormat="1" x14ac:dyDescent="0.2"/>
    <row r="94" s="135" customFormat="1" x14ac:dyDescent="0.2"/>
    <row r="95" s="135" customFormat="1" x14ac:dyDescent="0.2"/>
    <row r="96" s="135" customFormat="1" x14ac:dyDescent="0.2"/>
    <row r="97" s="135" customFormat="1" x14ac:dyDescent="0.2"/>
    <row r="98" s="135" customFormat="1" x14ac:dyDescent="0.2"/>
    <row r="99" s="135" customFormat="1" x14ac:dyDescent="0.2"/>
    <row r="100" s="135" customFormat="1" x14ac:dyDescent="0.2"/>
    <row r="101" s="135" customFormat="1" x14ac:dyDescent="0.2"/>
    <row r="102" s="135" customFormat="1" x14ac:dyDescent="0.2"/>
    <row r="103" s="135" customFormat="1" x14ac:dyDescent="0.2"/>
    <row r="104" s="135" customFormat="1" x14ac:dyDescent="0.2"/>
    <row r="105" s="135" customFormat="1" x14ac:dyDescent="0.2"/>
    <row r="106" s="135" customFormat="1" x14ac:dyDescent="0.2"/>
    <row r="107" s="135" customFormat="1" x14ac:dyDescent="0.2"/>
    <row r="108" s="135" customFormat="1" x14ac:dyDescent="0.2"/>
    <row r="109" s="135" customFormat="1" x14ac:dyDescent="0.2"/>
    <row r="110" s="135" customFormat="1" x14ac:dyDescent="0.2"/>
    <row r="111" s="135" customFormat="1" x14ac:dyDescent="0.2"/>
    <row r="112" s="135" customFormat="1" x14ac:dyDescent="0.2"/>
    <row r="113" s="135" customFormat="1" x14ac:dyDescent="0.2"/>
    <row r="114" s="135" customFormat="1" x14ac:dyDescent="0.2"/>
    <row r="115" s="135" customFormat="1" x14ac:dyDescent="0.2"/>
    <row r="116" s="135" customFormat="1" x14ac:dyDescent="0.2"/>
    <row r="117" s="135" customFormat="1" x14ac:dyDescent="0.2"/>
    <row r="118" s="135" customFormat="1" x14ac:dyDescent="0.2"/>
    <row r="119" s="135" customFormat="1" x14ac:dyDescent="0.2"/>
    <row r="120" s="135" customFormat="1" x14ac:dyDescent="0.2"/>
    <row r="121" s="135" customFormat="1" x14ac:dyDescent="0.2"/>
    <row r="122" s="135" customFormat="1" x14ac:dyDescent="0.2"/>
    <row r="123" s="135" customFormat="1" x14ac:dyDescent="0.2"/>
    <row r="124" s="135" customFormat="1" x14ac:dyDescent="0.2"/>
    <row r="125" s="135" customFormat="1" x14ac:dyDescent="0.2"/>
    <row r="126" s="135" customFormat="1" x14ac:dyDescent="0.2"/>
    <row r="127" s="135" customFormat="1" x14ac:dyDescent="0.2"/>
    <row r="128" s="135" customFormat="1" x14ac:dyDescent="0.2"/>
    <row r="129" s="135" customFormat="1" x14ac:dyDescent="0.2"/>
    <row r="130" s="135" customFormat="1" x14ac:dyDescent="0.2"/>
    <row r="131" s="135" customFormat="1" x14ac:dyDescent="0.2"/>
    <row r="132" s="135" customFormat="1" x14ac:dyDescent="0.2"/>
    <row r="133" s="135" customFormat="1" x14ac:dyDescent="0.2"/>
    <row r="134" s="135" customFormat="1" x14ac:dyDescent="0.2"/>
    <row r="135" s="135" customFormat="1" x14ac:dyDescent="0.2"/>
    <row r="136" s="135" customFormat="1" x14ac:dyDescent="0.2"/>
    <row r="137" s="135" customFormat="1" x14ac:dyDescent="0.2"/>
    <row r="138" s="135" customFormat="1" x14ac:dyDescent="0.2"/>
    <row r="139" s="135" customFormat="1" x14ac:dyDescent="0.2"/>
    <row r="140" s="135" customFormat="1" x14ac:dyDescent="0.2"/>
    <row r="141" s="135" customFormat="1" x14ac:dyDescent="0.2"/>
    <row r="142" s="135" customFormat="1" x14ac:dyDescent="0.2"/>
    <row r="143" s="135" customFormat="1" x14ac:dyDescent="0.2"/>
    <row r="144" s="135" customFormat="1" x14ac:dyDescent="0.2"/>
    <row r="145" s="135" customFormat="1" x14ac:dyDescent="0.2"/>
    <row r="146" s="135" customFormat="1" x14ac:dyDescent="0.2"/>
    <row r="147" s="135" customFormat="1" x14ac:dyDescent="0.2"/>
    <row r="148" s="135" customFormat="1" x14ac:dyDescent="0.2"/>
    <row r="149" s="135" customFormat="1" x14ac:dyDescent="0.2"/>
    <row r="150" s="135" customFormat="1" x14ac:dyDescent="0.2"/>
    <row r="151" s="135" customFormat="1" x14ac:dyDescent="0.2"/>
    <row r="152" s="135" customFormat="1" x14ac:dyDescent="0.2"/>
    <row r="153" s="135" customFormat="1" x14ac:dyDescent="0.2"/>
    <row r="154" s="135" customFormat="1" x14ac:dyDescent="0.2"/>
    <row r="155" s="135" customFormat="1" x14ac:dyDescent="0.2"/>
    <row r="156" s="135" customFormat="1" x14ac:dyDescent="0.2"/>
    <row r="157" s="135" customFormat="1" x14ac:dyDescent="0.2"/>
    <row r="158" s="135" customFormat="1" x14ac:dyDescent="0.2"/>
    <row r="159" s="135" customFormat="1" x14ac:dyDescent="0.2"/>
    <row r="160" s="135" customFormat="1" x14ac:dyDescent="0.2"/>
    <row r="161" s="135" customFormat="1" x14ac:dyDescent="0.2"/>
    <row r="162" s="135" customFormat="1" x14ac:dyDescent="0.2"/>
    <row r="163" s="135" customFormat="1" x14ac:dyDescent="0.2"/>
    <row r="164" s="135" customFormat="1" x14ac:dyDescent="0.2"/>
    <row r="165" s="135" customFormat="1" x14ac:dyDescent="0.2"/>
    <row r="166" s="135" customFormat="1" x14ac:dyDescent="0.2"/>
    <row r="167" s="135" customFormat="1" x14ac:dyDescent="0.2"/>
    <row r="168" s="135" customFormat="1" x14ac:dyDescent="0.2"/>
    <row r="169" s="135" customFormat="1" x14ac:dyDescent="0.2"/>
    <row r="170" s="135" customFormat="1" x14ac:dyDescent="0.2"/>
    <row r="171" s="135" customFormat="1" x14ac:dyDescent="0.2"/>
    <row r="172" s="135" customFormat="1" x14ac:dyDescent="0.2"/>
    <row r="173" s="135" customFormat="1" x14ac:dyDescent="0.2"/>
    <row r="174" s="135" customFormat="1" x14ac:dyDescent="0.2"/>
    <row r="175" s="135" customFormat="1" x14ac:dyDescent="0.2"/>
    <row r="176" s="135" customFormat="1" x14ac:dyDescent="0.2"/>
    <row r="177" s="135" customFormat="1" x14ac:dyDescent="0.2"/>
    <row r="178" s="135" customFormat="1" x14ac:dyDescent="0.2"/>
    <row r="179" s="135" customFormat="1" x14ac:dyDescent="0.2"/>
    <row r="180" s="135" customFormat="1" x14ac:dyDescent="0.2"/>
    <row r="181" s="135" customFormat="1" x14ac:dyDescent="0.2"/>
    <row r="182" s="135" customFormat="1" x14ac:dyDescent="0.2"/>
    <row r="183" s="135" customFormat="1" x14ac:dyDescent="0.2"/>
    <row r="184" s="135" customFormat="1" x14ac:dyDescent="0.2"/>
    <row r="185" s="135" customFormat="1" x14ac:dyDescent="0.2"/>
    <row r="186" s="135" customFormat="1" x14ac:dyDescent="0.2"/>
    <row r="187" s="135" customFormat="1" x14ac:dyDescent="0.2"/>
    <row r="188" s="135" customFormat="1" x14ac:dyDescent="0.2"/>
    <row r="189" s="135" customFormat="1" x14ac:dyDescent="0.2"/>
    <row r="190" s="135" customFormat="1" x14ac:dyDescent="0.2"/>
    <row r="191" s="135" customFormat="1" x14ac:dyDescent="0.2"/>
    <row r="192" s="135" customFormat="1" x14ac:dyDescent="0.2"/>
    <row r="193" s="135" customFormat="1" x14ac:dyDescent="0.2"/>
    <row r="194" s="135" customFormat="1" x14ac:dyDescent="0.2"/>
    <row r="195" s="135" customFormat="1" x14ac:dyDescent="0.2"/>
    <row r="196" s="135" customFormat="1" x14ac:dyDescent="0.2"/>
    <row r="197" s="135" customFormat="1" x14ac:dyDescent="0.2"/>
    <row r="198" s="135" customFormat="1" x14ac:dyDescent="0.2"/>
    <row r="199" s="135" customFormat="1" x14ac:dyDescent="0.2"/>
    <row r="200" s="135" customFormat="1" x14ac:dyDescent="0.2"/>
    <row r="201" s="135" customFormat="1" x14ac:dyDescent="0.2"/>
    <row r="202" s="135" customFormat="1" x14ac:dyDescent="0.2"/>
    <row r="203" s="135" customFormat="1" x14ac:dyDescent="0.2"/>
    <row r="204" s="135" customFormat="1" x14ac:dyDescent="0.2"/>
    <row r="205" s="135" customFormat="1" x14ac:dyDescent="0.2"/>
    <row r="206" s="135" customFormat="1" x14ac:dyDescent="0.2"/>
    <row r="207" s="135" customFormat="1" x14ac:dyDescent="0.2"/>
    <row r="208" s="135" customFormat="1" x14ac:dyDescent="0.2"/>
    <row r="209" s="135" customFormat="1" x14ac:dyDescent="0.2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A6" sqref="A6"/>
    </sheetView>
  </sheetViews>
  <sheetFormatPr defaultColWidth="9.33203125" defaultRowHeight="12.75" x14ac:dyDescent="0.2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 x14ac:dyDescent="0.25">
      <c r="C1" s="24"/>
    </row>
    <row r="2" spans="1:3" ht="27" customHeight="1" x14ac:dyDescent="0.2">
      <c r="A2" s="784" t="s">
        <v>571</v>
      </c>
      <c r="B2" s="784"/>
      <c r="C2" s="784"/>
    </row>
    <row r="3" spans="1:3" ht="24" customHeight="1" x14ac:dyDescent="0.2">
      <c r="A3" s="783" t="s">
        <v>640</v>
      </c>
      <c r="B3" s="783"/>
      <c r="C3" s="783"/>
    </row>
    <row r="4" spans="1:3" ht="24" customHeight="1" x14ac:dyDescent="0.2">
      <c r="A4" s="439"/>
      <c r="B4" s="439"/>
      <c r="C4" s="439"/>
    </row>
    <row r="5" spans="1:3" ht="24" customHeight="1" x14ac:dyDescent="0.25">
      <c r="A5" s="824" t="s">
        <v>679</v>
      </c>
      <c r="B5" s="439"/>
      <c r="C5" s="468" t="s">
        <v>552</v>
      </c>
    </row>
    <row r="6" spans="1:3" ht="15.75" customHeight="1" thickBot="1" x14ac:dyDescent="0.25">
      <c r="A6" s="439"/>
      <c r="B6" s="439"/>
      <c r="C6" s="467" t="s">
        <v>578</v>
      </c>
    </row>
    <row r="7" spans="1:3" s="28" customFormat="1" ht="43.5" customHeight="1" thickBot="1" x14ac:dyDescent="0.25">
      <c r="A7" s="25" t="s">
        <v>181</v>
      </c>
      <c r="B7" s="26" t="s">
        <v>171</v>
      </c>
      <c r="C7" s="27" t="s">
        <v>471</v>
      </c>
    </row>
    <row r="8" spans="1:3" ht="28.5" customHeight="1" x14ac:dyDescent="0.2">
      <c r="A8" s="29" t="s">
        <v>172</v>
      </c>
      <c r="B8" s="30" t="s">
        <v>641</v>
      </c>
      <c r="C8" s="31">
        <v>2292034</v>
      </c>
    </row>
    <row r="9" spans="1:3" ht="18" customHeight="1" x14ac:dyDescent="0.2">
      <c r="A9" s="32" t="s">
        <v>173</v>
      </c>
      <c r="B9" s="33" t="s">
        <v>182</v>
      </c>
      <c r="C9" s="34">
        <v>2261024</v>
      </c>
    </row>
    <row r="10" spans="1:3" ht="18" customHeight="1" thickBot="1" x14ac:dyDescent="0.25">
      <c r="A10" s="32" t="s">
        <v>174</v>
      </c>
      <c r="B10" s="33" t="s">
        <v>183</v>
      </c>
      <c r="C10" s="41">
        <v>31010</v>
      </c>
    </row>
    <row r="11" spans="1:3" ht="18" customHeight="1" thickBot="1" x14ac:dyDescent="0.25">
      <c r="A11" s="32" t="s">
        <v>175</v>
      </c>
      <c r="B11" s="35" t="s">
        <v>2</v>
      </c>
      <c r="C11" s="34">
        <f>C12-C8</f>
        <v>-337765</v>
      </c>
    </row>
    <row r="12" spans="1:3" ht="25.5" customHeight="1" x14ac:dyDescent="0.2">
      <c r="A12" s="36" t="s">
        <v>176</v>
      </c>
      <c r="B12" s="37" t="s">
        <v>642</v>
      </c>
      <c r="C12" s="38">
        <f>C13+C14</f>
        <v>1954269</v>
      </c>
    </row>
    <row r="13" spans="1:3" ht="18" customHeight="1" x14ac:dyDescent="0.2">
      <c r="A13" s="32" t="s">
        <v>177</v>
      </c>
      <c r="B13" s="33" t="s">
        <v>182</v>
      </c>
      <c r="C13" s="34">
        <v>1842844</v>
      </c>
    </row>
    <row r="14" spans="1:3" ht="18" customHeight="1" thickBot="1" x14ac:dyDescent="0.25">
      <c r="A14" s="39" t="s">
        <v>178</v>
      </c>
      <c r="B14" s="40" t="s">
        <v>183</v>
      </c>
      <c r="C14" s="41">
        <v>111425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workbookViewId="0">
      <selection activeCell="A5" sqref="A5:G5"/>
    </sheetView>
  </sheetViews>
  <sheetFormatPr defaultColWidth="9.33203125" defaultRowHeight="12.75" x14ac:dyDescent="0.2"/>
  <cols>
    <col min="1" max="1" width="6.5" style="220" customWidth="1"/>
    <col min="2" max="2" width="54" style="222" customWidth="1"/>
    <col min="3" max="3" width="21.5" style="220" customWidth="1"/>
    <col min="4" max="4" width="14.83203125" style="220" hidden="1" customWidth="1"/>
    <col min="5" max="5" width="1" style="220" hidden="1" customWidth="1"/>
    <col min="6" max="6" width="22.1640625" style="220" customWidth="1"/>
    <col min="7" max="7" width="14" style="220" hidden="1" customWidth="1"/>
    <col min="8" max="16384" width="9.33203125" style="220"/>
  </cols>
  <sheetData>
    <row r="1" spans="1:8" s="242" customFormat="1" ht="25.5" customHeight="1" x14ac:dyDescent="0.3">
      <c r="A1" s="785" t="s">
        <v>571</v>
      </c>
      <c r="B1" s="785"/>
      <c r="C1" s="785"/>
      <c r="D1" s="785"/>
      <c r="E1" s="785"/>
      <c r="F1" s="785"/>
      <c r="G1" s="785"/>
    </row>
    <row r="2" spans="1:8" s="243" customFormat="1" ht="18" customHeight="1" x14ac:dyDescent="0.25">
      <c r="A2" s="786" t="s">
        <v>575</v>
      </c>
      <c r="B2" s="786"/>
      <c r="C2" s="786"/>
      <c r="D2" s="786"/>
      <c r="E2" s="786"/>
      <c r="F2" s="786"/>
      <c r="G2" s="786"/>
    </row>
    <row r="3" spans="1:8" s="242" customFormat="1" ht="16.5" customHeight="1" x14ac:dyDescent="0.3">
      <c r="A3" s="787" t="s">
        <v>643</v>
      </c>
      <c r="B3" s="787"/>
      <c r="C3" s="787"/>
      <c r="D3" s="787"/>
      <c r="E3" s="787"/>
      <c r="F3" s="787"/>
      <c r="G3" s="787"/>
    </row>
    <row r="4" spans="1:8" s="242" customFormat="1" ht="16.5" customHeight="1" x14ac:dyDescent="0.3">
      <c r="A4" s="824" t="s">
        <v>678</v>
      </c>
      <c r="B4" s="440"/>
      <c r="C4" s="440"/>
      <c r="D4" s="440"/>
      <c r="E4" s="440"/>
      <c r="F4" s="598" t="s">
        <v>555</v>
      </c>
      <c r="G4" s="440"/>
    </row>
    <row r="5" spans="1:8" s="222" customFormat="1" ht="13.5" customHeight="1" thickBot="1" x14ac:dyDescent="0.25">
      <c r="A5" s="788" t="s">
        <v>578</v>
      </c>
      <c r="B5" s="788"/>
      <c r="C5" s="788"/>
      <c r="D5" s="788"/>
      <c r="E5" s="788"/>
      <c r="F5" s="788"/>
      <c r="G5" s="788"/>
    </row>
    <row r="6" spans="1:8" ht="54" customHeight="1" thickBot="1" x14ac:dyDescent="0.25">
      <c r="A6" s="244" t="s">
        <v>181</v>
      </c>
      <c r="B6" s="245" t="s">
        <v>171</v>
      </c>
      <c r="C6" s="246" t="s">
        <v>80</v>
      </c>
      <c r="D6" s="246" t="s">
        <v>81</v>
      </c>
      <c r="E6" s="247" t="s">
        <v>82</v>
      </c>
      <c r="F6" s="246" t="s">
        <v>83</v>
      </c>
      <c r="G6" s="246" t="s">
        <v>81</v>
      </c>
    </row>
    <row r="7" spans="1:8" s="229" customFormat="1" ht="18" customHeight="1" x14ac:dyDescent="0.2">
      <c r="A7" s="248">
        <v>1</v>
      </c>
      <c r="B7" s="249" t="s">
        <v>5</v>
      </c>
      <c r="C7" s="375">
        <v>12667297</v>
      </c>
      <c r="D7" s="373"/>
      <c r="E7" s="374">
        <f>D7+C7</f>
        <v>12667297</v>
      </c>
      <c r="F7" s="375">
        <v>20109576</v>
      </c>
      <c r="G7" s="373"/>
    </row>
    <row r="8" spans="1:8" s="229" customFormat="1" ht="25.5" customHeight="1" thickBot="1" x14ac:dyDescent="0.25">
      <c r="A8" s="232">
        <v>2</v>
      </c>
      <c r="B8" s="363" t="s">
        <v>6</v>
      </c>
      <c r="C8" s="379">
        <v>11320700</v>
      </c>
      <c r="D8" s="377"/>
      <c r="E8" s="378">
        <f>D8+C8</f>
        <v>11320700</v>
      </c>
      <c r="F8" s="379">
        <v>20420657</v>
      </c>
      <c r="G8" s="377"/>
    </row>
    <row r="9" spans="1:8" s="221" customFormat="1" ht="18" customHeight="1" thickBot="1" x14ac:dyDescent="0.25">
      <c r="A9" s="367">
        <v>3</v>
      </c>
      <c r="B9" s="368" t="s">
        <v>3</v>
      </c>
      <c r="C9" s="380">
        <f t="shared" ref="C9" si="0">C7-C8</f>
        <v>1346597</v>
      </c>
      <c r="D9" s="380">
        <f t="shared" ref="D9:F9" si="1">D7-D8</f>
        <v>0</v>
      </c>
      <c r="E9" s="380">
        <f t="shared" si="1"/>
        <v>1346597</v>
      </c>
      <c r="F9" s="380">
        <f t="shared" si="1"/>
        <v>-311081</v>
      </c>
      <c r="G9" s="380">
        <f>+G7-G8</f>
        <v>0</v>
      </c>
      <c r="H9" s="251"/>
    </row>
    <row r="10" spans="1:8" s="229" customFormat="1" ht="18" customHeight="1" x14ac:dyDescent="0.2">
      <c r="A10" s="230">
        <v>4</v>
      </c>
      <c r="B10" s="253" t="s">
        <v>7</v>
      </c>
      <c r="C10" s="384">
        <v>1314055</v>
      </c>
      <c r="D10" s="382"/>
      <c r="E10" s="383">
        <f>D10+C10</f>
        <v>1314055</v>
      </c>
      <c r="F10" s="384">
        <v>2673430</v>
      </c>
      <c r="G10" s="382"/>
      <c r="H10" s="252"/>
    </row>
    <row r="11" spans="1:8" s="229" customFormat="1" ht="18" customHeight="1" thickBot="1" x14ac:dyDescent="0.25">
      <c r="A11" s="234">
        <v>5</v>
      </c>
      <c r="B11" s="364" t="s">
        <v>8</v>
      </c>
      <c r="C11" s="388">
        <v>370126</v>
      </c>
      <c r="D11" s="386"/>
      <c r="E11" s="387"/>
      <c r="F11" s="388">
        <v>409675</v>
      </c>
      <c r="G11" s="386"/>
      <c r="H11" s="252"/>
    </row>
    <row r="12" spans="1:8" s="229" customFormat="1" ht="17.25" customHeight="1" thickBot="1" x14ac:dyDescent="0.25">
      <c r="A12" s="367">
        <v>6</v>
      </c>
      <c r="B12" s="368" t="s">
        <v>9</v>
      </c>
      <c r="C12" s="380">
        <f>C10-C11</f>
        <v>943929</v>
      </c>
      <c r="D12" s="380">
        <f>+D9+D10+D11</f>
        <v>0</v>
      </c>
      <c r="E12" s="380"/>
      <c r="F12" s="380">
        <f>F10-F11</f>
        <v>2263755</v>
      </c>
      <c r="G12" s="380">
        <f>G10-G11</f>
        <v>0</v>
      </c>
      <c r="H12" s="252"/>
    </row>
    <row r="13" spans="1:8" s="229" customFormat="1" ht="21.75" customHeight="1" x14ac:dyDescent="0.2">
      <c r="A13" s="365">
        <v>7</v>
      </c>
      <c r="B13" s="366" t="s">
        <v>10</v>
      </c>
      <c r="C13" s="389">
        <f>C9+C12</f>
        <v>2290526</v>
      </c>
      <c r="D13" s="389">
        <f>D9+D12</f>
        <v>0</v>
      </c>
      <c r="E13" s="389">
        <f>E9+E12</f>
        <v>1346597</v>
      </c>
      <c r="F13" s="389">
        <f>F9+F12</f>
        <v>1952674</v>
      </c>
      <c r="G13" s="389">
        <f>G9+G12</f>
        <v>0</v>
      </c>
      <c r="H13" s="252"/>
    </row>
    <row r="14" spans="1:8" s="229" customFormat="1" ht="18.75" customHeight="1" thickBot="1" x14ac:dyDescent="0.25">
      <c r="A14" s="369">
        <v>8</v>
      </c>
      <c r="B14" s="370" t="s">
        <v>11</v>
      </c>
      <c r="C14" s="392">
        <v>0</v>
      </c>
      <c r="D14" s="390"/>
      <c r="E14" s="391"/>
      <c r="F14" s="392">
        <v>0</v>
      </c>
      <c r="G14" s="390"/>
      <c r="H14" s="252"/>
    </row>
    <row r="15" spans="1:8" s="372" customFormat="1" ht="27.75" customHeight="1" thickBot="1" x14ac:dyDescent="0.25">
      <c r="A15" s="396">
        <v>9</v>
      </c>
      <c r="B15" s="397" t="s">
        <v>4</v>
      </c>
      <c r="C15" s="398">
        <f>C13</f>
        <v>2290526</v>
      </c>
      <c r="D15" s="398">
        <f>+D12+D13+D14</f>
        <v>0</v>
      </c>
      <c r="E15" s="398">
        <f>+E12+E13+E14</f>
        <v>1346597</v>
      </c>
      <c r="F15" s="398">
        <f>F13</f>
        <v>1952674</v>
      </c>
      <c r="G15" s="398">
        <f>G13</f>
        <v>0</v>
      </c>
      <c r="H15" s="371"/>
    </row>
    <row r="16" spans="1:8" s="229" customFormat="1" x14ac:dyDescent="0.2">
      <c r="A16" s="230">
        <v>10</v>
      </c>
      <c r="B16" s="253" t="s">
        <v>12</v>
      </c>
      <c r="C16" s="384"/>
      <c r="D16" s="382"/>
      <c r="E16" s="383">
        <f>D16+C16</f>
        <v>0</v>
      </c>
      <c r="F16" s="384"/>
      <c r="G16" s="382"/>
      <c r="H16" s="252"/>
    </row>
    <row r="17" spans="1:7" s="229" customFormat="1" ht="18" customHeight="1" x14ac:dyDescent="0.2">
      <c r="A17" s="232">
        <v>11</v>
      </c>
      <c r="B17" s="250" t="s">
        <v>574</v>
      </c>
      <c r="C17" s="379">
        <v>2290526</v>
      </c>
      <c r="D17" s="377"/>
      <c r="E17" s="378">
        <f>D17+C17</f>
        <v>2290526</v>
      </c>
      <c r="F17" s="379">
        <v>1952674</v>
      </c>
      <c r="G17" s="377"/>
    </row>
    <row r="18" spans="1:7" s="229" customFormat="1" ht="18" customHeight="1" thickBot="1" x14ac:dyDescent="0.25">
      <c r="A18" s="254">
        <v>12</v>
      </c>
      <c r="B18" s="255" t="s">
        <v>573</v>
      </c>
      <c r="C18" s="395">
        <v>0</v>
      </c>
      <c r="D18" s="393"/>
      <c r="E18" s="394">
        <f>D18+C18</f>
        <v>0</v>
      </c>
      <c r="F18" s="395">
        <v>0</v>
      </c>
      <c r="G18" s="393"/>
    </row>
    <row r="21" spans="1:7" x14ac:dyDescent="0.2">
      <c r="D21" s="223"/>
    </row>
    <row r="23" spans="1:7" x14ac:dyDescent="0.2">
      <c r="B23" s="220"/>
    </row>
    <row r="24" spans="1:7" ht="12.75" customHeight="1" x14ac:dyDescent="0.2">
      <c r="B24" s="220"/>
    </row>
    <row r="25" spans="1:7" x14ac:dyDescent="0.2">
      <c r="B25" s="220"/>
    </row>
    <row r="26" spans="1:7" x14ac:dyDescent="0.2">
      <c r="B26" s="220"/>
    </row>
    <row r="27" spans="1:7" x14ac:dyDescent="0.2">
      <c r="B27" s="220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A6" sqref="A6:E6"/>
    </sheetView>
  </sheetViews>
  <sheetFormatPr defaultColWidth="9.33203125" defaultRowHeight="12.75" x14ac:dyDescent="0.2"/>
  <cols>
    <col min="1" max="1" width="6.5" style="222" customWidth="1"/>
    <col min="2" max="2" width="61.6640625" style="222" customWidth="1"/>
    <col min="3" max="5" width="16" style="220" customWidth="1"/>
    <col min="6" max="16384" width="9.33203125" style="220"/>
  </cols>
  <sheetData>
    <row r="1" spans="1:5" s="219" customFormat="1" ht="29.25" customHeight="1" x14ac:dyDescent="0.2">
      <c r="A1" s="785" t="s">
        <v>571</v>
      </c>
      <c r="B1" s="785"/>
      <c r="C1" s="785"/>
      <c r="D1" s="785"/>
      <c r="E1" s="785"/>
    </row>
    <row r="2" spans="1:5" s="219" customFormat="1" ht="21" customHeight="1" x14ac:dyDescent="0.25">
      <c r="A2" s="786" t="s">
        <v>87</v>
      </c>
      <c r="B2" s="786"/>
      <c r="C2" s="786"/>
      <c r="D2" s="786"/>
      <c r="E2" s="786"/>
    </row>
    <row r="3" spans="1:5" s="219" customFormat="1" ht="23.25" customHeight="1" x14ac:dyDescent="0.2">
      <c r="A3" s="787" t="s">
        <v>643</v>
      </c>
      <c r="B3" s="787"/>
      <c r="C3" s="787"/>
      <c r="D3" s="787"/>
      <c r="E3" s="787"/>
    </row>
    <row r="4" spans="1:5" s="219" customFormat="1" ht="23.25" customHeight="1" x14ac:dyDescent="0.2">
      <c r="A4" s="440"/>
      <c r="B4" s="440"/>
      <c r="C4" s="440"/>
      <c r="D4" s="440"/>
      <c r="E4" s="440"/>
    </row>
    <row r="5" spans="1:5" s="219" customFormat="1" ht="23.25" customHeight="1" x14ac:dyDescent="0.25">
      <c r="A5" s="824" t="s">
        <v>677</v>
      </c>
      <c r="B5" s="440"/>
      <c r="C5" s="440"/>
      <c r="D5" s="798" t="s">
        <v>529</v>
      </c>
      <c r="E5" s="798"/>
    </row>
    <row r="6" spans="1:5" ht="13.5" customHeight="1" thickBot="1" x14ac:dyDescent="0.25">
      <c r="A6" s="797" t="s">
        <v>578</v>
      </c>
      <c r="B6" s="797"/>
      <c r="C6" s="797"/>
      <c r="D6" s="797"/>
      <c r="E6" s="797"/>
    </row>
    <row r="7" spans="1:5" s="225" customFormat="1" ht="28.5" customHeight="1" x14ac:dyDescent="0.2">
      <c r="A7" s="789" t="s">
        <v>459</v>
      </c>
      <c r="B7" s="791" t="s">
        <v>171</v>
      </c>
      <c r="C7" s="224" t="s">
        <v>88</v>
      </c>
      <c r="D7" s="224" t="s">
        <v>89</v>
      </c>
      <c r="E7" s="793" t="s">
        <v>90</v>
      </c>
    </row>
    <row r="8" spans="1:5" s="225" customFormat="1" x14ac:dyDescent="0.2">
      <c r="A8" s="790"/>
      <c r="B8" s="792"/>
      <c r="C8" s="795" t="s">
        <v>91</v>
      </c>
      <c r="D8" s="796"/>
      <c r="E8" s="794"/>
    </row>
    <row r="9" spans="1:5" s="229" customFormat="1" ht="15" customHeight="1" thickBot="1" x14ac:dyDescent="0.25">
      <c r="A9" s="226">
        <v>1</v>
      </c>
      <c r="B9" s="227">
        <v>2</v>
      </c>
      <c r="C9" s="227">
        <v>3</v>
      </c>
      <c r="D9" s="227">
        <v>4</v>
      </c>
      <c r="E9" s="228">
        <v>5</v>
      </c>
    </row>
    <row r="10" spans="1:5" s="229" customFormat="1" x14ac:dyDescent="0.2">
      <c r="A10" s="230">
        <v>1</v>
      </c>
      <c r="B10" s="231" t="s">
        <v>299</v>
      </c>
      <c r="C10" s="381">
        <v>3707000</v>
      </c>
      <c r="D10" s="381">
        <v>4027000</v>
      </c>
      <c r="E10" s="443">
        <v>3546448</v>
      </c>
    </row>
    <row r="11" spans="1:5" s="229" customFormat="1" x14ac:dyDescent="0.2">
      <c r="A11" s="232">
        <v>2</v>
      </c>
      <c r="B11" s="233" t="s">
        <v>92</v>
      </c>
      <c r="C11" s="376">
        <v>740000</v>
      </c>
      <c r="D11" s="376">
        <v>740000</v>
      </c>
      <c r="E11" s="444">
        <v>683895</v>
      </c>
    </row>
    <row r="12" spans="1:5" s="229" customFormat="1" x14ac:dyDescent="0.2">
      <c r="A12" s="232">
        <v>3</v>
      </c>
      <c r="B12" s="233" t="s">
        <v>93</v>
      </c>
      <c r="C12" s="376">
        <v>3184728</v>
      </c>
      <c r="D12" s="376">
        <v>3613126</v>
      </c>
      <c r="E12" s="444">
        <v>3229028</v>
      </c>
    </row>
    <row r="13" spans="1:5" s="229" customFormat="1" x14ac:dyDescent="0.2">
      <c r="A13" s="232">
        <v>4</v>
      </c>
      <c r="B13" s="233" t="s">
        <v>358</v>
      </c>
      <c r="C13" s="376">
        <v>270000</v>
      </c>
      <c r="D13" s="376">
        <v>282000</v>
      </c>
      <c r="E13" s="444">
        <v>174000</v>
      </c>
    </row>
    <row r="14" spans="1:5" s="229" customFormat="1" x14ac:dyDescent="0.2">
      <c r="A14" s="232">
        <v>5</v>
      </c>
      <c r="B14" s="233" t="s">
        <v>368</v>
      </c>
      <c r="C14" s="376">
        <v>1450000</v>
      </c>
      <c r="D14" s="376">
        <v>2476500</v>
      </c>
      <c r="E14" s="444">
        <v>2352581</v>
      </c>
    </row>
    <row r="15" spans="1:5" s="229" customFormat="1" x14ac:dyDescent="0.2">
      <c r="A15" s="232">
        <v>6</v>
      </c>
      <c r="B15" s="233" t="s">
        <v>378</v>
      </c>
      <c r="C15" s="376">
        <v>1850000</v>
      </c>
      <c r="D15" s="376">
        <v>1551985</v>
      </c>
      <c r="E15" s="444">
        <v>751985</v>
      </c>
    </row>
    <row r="16" spans="1:5" s="229" customFormat="1" x14ac:dyDescent="0.2">
      <c r="A16" s="234">
        <v>7</v>
      </c>
      <c r="B16" s="235" t="s">
        <v>386</v>
      </c>
      <c r="C16" s="385">
        <v>1250000</v>
      </c>
      <c r="D16" s="385">
        <v>9682720</v>
      </c>
      <c r="E16" s="445">
        <v>9682720</v>
      </c>
    </row>
    <row r="17" spans="1:5" s="229" customFormat="1" ht="13.5" thickBot="1" x14ac:dyDescent="0.25">
      <c r="A17" s="232">
        <v>8</v>
      </c>
      <c r="B17" s="233" t="s">
        <v>392</v>
      </c>
      <c r="C17" s="376">
        <v>0</v>
      </c>
      <c r="D17" s="376">
        <v>0</v>
      </c>
      <c r="E17" s="444">
        <v>0</v>
      </c>
    </row>
    <row r="18" spans="1:5" s="238" customFormat="1" ht="21.75" thickBot="1" x14ac:dyDescent="0.25">
      <c r="A18" s="236">
        <v>9</v>
      </c>
      <c r="B18" s="237" t="s">
        <v>0</v>
      </c>
      <c r="C18" s="446">
        <f>SUM(C10:C17)</f>
        <v>12451728</v>
      </c>
      <c r="D18" s="446">
        <f>SUM(D10:D17)</f>
        <v>22373331</v>
      </c>
      <c r="E18" s="446">
        <f>SUM(E10:E17)</f>
        <v>20420657</v>
      </c>
    </row>
    <row r="19" spans="1:5" s="238" customFormat="1" ht="15" x14ac:dyDescent="0.2">
      <c r="A19" s="234">
        <v>10</v>
      </c>
      <c r="B19" s="235" t="s">
        <v>530</v>
      </c>
      <c r="C19" s="447">
        <v>0</v>
      </c>
      <c r="D19" s="447">
        <v>0</v>
      </c>
      <c r="E19" s="448">
        <v>0</v>
      </c>
    </row>
    <row r="20" spans="1:5" s="238" customFormat="1" ht="15" x14ac:dyDescent="0.2">
      <c r="A20" s="234">
        <v>11</v>
      </c>
      <c r="B20" s="235" t="s">
        <v>463</v>
      </c>
      <c r="C20" s="447">
        <v>409675</v>
      </c>
      <c r="D20" s="447">
        <v>409675</v>
      </c>
      <c r="E20" s="448">
        <v>409675</v>
      </c>
    </row>
    <row r="21" spans="1:5" s="238" customFormat="1" ht="15" x14ac:dyDescent="0.2">
      <c r="A21" s="234">
        <v>12</v>
      </c>
      <c r="B21" s="235" t="s">
        <v>402</v>
      </c>
      <c r="C21" s="447">
        <v>0</v>
      </c>
      <c r="D21" s="447">
        <v>0</v>
      </c>
      <c r="E21" s="448">
        <v>0</v>
      </c>
    </row>
    <row r="22" spans="1:5" s="238" customFormat="1" ht="15.75" thickBot="1" x14ac:dyDescent="0.25">
      <c r="A22" s="234">
        <v>13</v>
      </c>
      <c r="B22" s="235" t="s">
        <v>531</v>
      </c>
      <c r="C22" s="447">
        <v>0</v>
      </c>
      <c r="D22" s="447">
        <v>0</v>
      </c>
      <c r="E22" s="448">
        <v>0</v>
      </c>
    </row>
    <row r="23" spans="1:5" s="238" customFormat="1" ht="15.75" thickBot="1" x14ac:dyDescent="0.25">
      <c r="A23" s="236">
        <v>14</v>
      </c>
      <c r="B23" s="237" t="s">
        <v>532</v>
      </c>
      <c r="C23" s="446">
        <f>SUM(C19:C22)</f>
        <v>409675</v>
      </c>
      <c r="D23" s="446">
        <f>SUM(D19:D22)</f>
        <v>409675</v>
      </c>
      <c r="E23" s="446">
        <f>SUM(E19:E22)</f>
        <v>409675</v>
      </c>
    </row>
    <row r="24" spans="1:5" s="238" customFormat="1" ht="15.75" thickBot="1" x14ac:dyDescent="0.25">
      <c r="A24" s="236">
        <v>15</v>
      </c>
      <c r="B24" s="237" t="s">
        <v>533</v>
      </c>
      <c r="C24" s="446">
        <f>C18+C23</f>
        <v>12861403</v>
      </c>
      <c r="D24" s="446">
        <f>D18+D23</f>
        <v>22783006</v>
      </c>
      <c r="E24" s="446">
        <f>E18+E23</f>
        <v>20830332</v>
      </c>
    </row>
    <row r="25" spans="1:5" s="458" customFormat="1" ht="29.25" customHeight="1" thickBot="1" x14ac:dyDescent="0.25">
      <c r="A25" s="455">
        <v>16</v>
      </c>
      <c r="B25" s="456" t="s">
        <v>534</v>
      </c>
      <c r="C25" s="457">
        <f>SUM(C24:C24)</f>
        <v>12861403</v>
      </c>
      <c r="D25" s="457">
        <f>SUM(D24:D24)</f>
        <v>22783006</v>
      </c>
      <c r="E25" s="457">
        <f>SUM(E24:E24)</f>
        <v>20830332</v>
      </c>
    </row>
    <row r="26" spans="1:5" s="229" customFormat="1" x14ac:dyDescent="0.2">
      <c r="A26" s="230">
        <v>17</v>
      </c>
      <c r="B26" s="231" t="s">
        <v>460</v>
      </c>
      <c r="C26" s="449">
        <v>10241877</v>
      </c>
      <c r="D26" s="449">
        <v>11417677</v>
      </c>
      <c r="E26" s="450">
        <v>11417677</v>
      </c>
    </row>
    <row r="27" spans="1:5" s="229" customFormat="1" x14ac:dyDescent="0.2">
      <c r="A27" s="232">
        <v>18</v>
      </c>
      <c r="B27" s="233" t="s">
        <v>464</v>
      </c>
      <c r="C27" s="451">
        <v>0</v>
      </c>
      <c r="D27" s="451">
        <v>0</v>
      </c>
      <c r="E27" s="452">
        <v>0</v>
      </c>
    </row>
    <row r="28" spans="1:5" s="229" customFormat="1" x14ac:dyDescent="0.2">
      <c r="A28" s="230">
        <v>19</v>
      </c>
      <c r="B28" s="233" t="s">
        <v>465</v>
      </c>
      <c r="C28" s="451">
        <v>0</v>
      </c>
      <c r="D28" s="451">
        <v>8000000</v>
      </c>
      <c r="E28" s="452">
        <v>8000000</v>
      </c>
    </row>
    <row r="29" spans="1:5" s="229" customFormat="1" x14ac:dyDescent="0.2">
      <c r="A29" s="232">
        <v>20</v>
      </c>
      <c r="B29" s="233" t="s">
        <v>249</v>
      </c>
      <c r="C29" s="451">
        <v>324000</v>
      </c>
      <c r="D29" s="451">
        <v>430219</v>
      </c>
      <c r="E29" s="452">
        <v>430219</v>
      </c>
    </row>
    <row r="30" spans="1:5" s="229" customFormat="1" x14ac:dyDescent="0.2">
      <c r="A30" s="230">
        <v>21</v>
      </c>
      <c r="B30" s="233" t="s">
        <v>261</v>
      </c>
      <c r="C30" s="451">
        <v>5000</v>
      </c>
      <c r="D30" s="451">
        <v>2980</v>
      </c>
      <c r="E30" s="452">
        <v>2980</v>
      </c>
    </row>
    <row r="31" spans="1:5" s="229" customFormat="1" x14ac:dyDescent="0.2">
      <c r="A31" s="232">
        <v>22</v>
      </c>
      <c r="B31" s="233" t="s">
        <v>277</v>
      </c>
      <c r="C31" s="451">
        <v>0</v>
      </c>
      <c r="D31" s="451">
        <v>196000</v>
      </c>
      <c r="E31" s="452">
        <v>196000</v>
      </c>
    </row>
    <row r="32" spans="1:5" s="229" customFormat="1" x14ac:dyDescent="0.2">
      <c r="A32" s="230">
        <v>23</v>
      </c>
      <c r="B32" s="233" t="s">
        <v>281</v>
      </c>
      <c r="C32" s="451">
        <v>0</v>
      </c>
      <c r="D32" s="451">
        <v>62700</v>
      </c>
      <c r="E32" s="452">
        <v>62700</v>
      </c>
    </row>
    <row r="33" spans="1:5" s="229" customFormat="1" ht="13.5" thickBot="1" x14ac:dyDescent="0.25">
      <c r="A33" s="232">
        <v>24</v>
      </c>
      <c r="B33" s="233" t="s">
        <v>287</v>
      </c>
      <c r="C33" s="447">
        <v>0</v>
      </c>
      <c r="D33" s="447">
        <v>0</v>
      </c>
      <c r="E33" s="448">
        <v>0</v>
      </c>
    </row>
    <row r="34" spans="1:5" s="229" customFormat="1" ht="21.75" thickBot="1" x14ac:dyDescent="0.25">
      <c r="A34" s="236">
        <v>25</v>
      </c>
      <c r="B34" s="237" t="s">
        <v>535</v>
      </c>
      <c r="C34" s="453">
        <f>C26+C27+C28+C29+C30+C32+C33</f>
        <v>10570877</v>
      </c>
      <c r="D34" s="453">
        <f>D26+D27+D28+D29+D30+D32+D33+D31</f>
        <v>20109576</v>
      </c>
      <c r="E34" s="453">
        <f>E26+E27+E28+E29+E30+E32+E33+E31</f>
        <v>20109576</v>
      </c>
    </row>
    <row r="35" spans="1:5" s="229" customFormat="1" x14ac:dyDescent="0.2">
      <c r="A35" s="230">
        <v>26</v>
      </c>
      <c r="B35" s="235" t="s">
        <v>466</v>
      </c>
      <c r="C35" s="449">
        <v>2290526</v>
      </c>
      <c r="D35" s="449">
        <v>2290526</v>
      </c>
      <c r="E35" s="450">
        <v>2290526</v>
      </c>
    </row>
    <row r="36" spans="1:5" s="229" customFormat="1" x14ac:dyDescent="0.2">
      <c r="A36" s="234">
        <v>27</v>
      </c>
      <c r="B36" s="235" t="s">
        <v>296</v>
      </c>
      <c r="C36" s="451">
        <v>0</v>
      </c>
      <c r="D36" s="451">
        <v>382904</v>
      </c>
      <c r="E36" s="452">
        <v>382904</v>
      </c>
    </row>
    <row r="37" spans="1:5" s="229" customFormat="1" ht="13.5" thickBot="1" x14ac:dyDescent="0.25">
      <c r="A37" s="230">
        <v>28</v>
      </c>
      <c r="B37" s="235" t="s">
        <v>292</v>
      </c>
      <c r="C37" s="449">
        <v>0</v>
      </c>
      <c r="D37" s="449">
        <v>0</v>
      </c>
      <c r="E37" s="450">
        <v>0</v>
      </c>
    </row>
    <row r="38" spans="1:5" s="229" customFormat="1" ht="13.5" thickBot="1" x14ac:dyDescent="0.25">
      <c r="A38" s="236">
        <v>29</v>
      </c>
      <c r="B38" s="237" t="s">
        <v>536</v>
      </c>
      <c r="C38" s="453">
        <f>SUM(,C35:C37)</f>
        <v>2290526</v>
      </c>
      <c r="D38" s="453">
        <f>SUM(,D35:D37)</f>
        <v>2673430</v>
      </c>
      <c r="E38" s="453">
        <f>SUM(,E35:E37)</f>
        <v>2673430</v>
      </c>
    </row>
    <row r="39" spans="1:5" s="238" customFormat="1" ht="15.75" thickBot="1" x14ac:dyDescent="0.25">
      <c r="A39" s="239">
        <v>30</v>
      </c>
      <c r="B39" s="240" t="s">
        <v>537</v>
      </c>
      <c r="C39" s="454">
        <f>C34+C38</f>
        <v>12861403</v>
      </c>
      <c r="D39" s="454">
        <f>D34+D38</f>
        <v>22783006</v>
      </c>
      <c r="E39" s="454">
        <f>E34+E38</f>
        <v>22783006</v>
      </c>
    </row>
    <row r="40" spans="1:5" s="229" customFormat="1" ht="27" customHeight="1" thickBot="1" x14ac:dyDescent="0.25">
      <c r="A40" s="459">
        <v>31</v>
      </c>
      <c r="B40" s="460" t="s">
        <v>538</v>
      </c>
      <c r="C40" s="461">
        <f>C39</f>
        <v>12861403</v>
      </c>
      <c r="D40" s="461">
        <f>D39</f>
        <v>22783006</v>
      </c>
      <c r="E40" s="461">
        <f>E39</f>
        <v>22783006</v>
      </c>
    </row>
    <row r="41" spans="1:5" s="229" customFormat="1" ht="27" customHeight="1" thickBot="1" x14ac:dyDescent="0.25">
      <c r="A41" s="241">
        <v>32</v>
      </c>
      <c r="B41" s="237" t="s">
        <v>539</v>
      </c>
      <c r="C41" s="453">
        <f>C34-C18</f>
        <v>-1880851</v>
      </c>
      <c r="D41" s="453">
        <f>D34-D18</f>
        <v>-2263755</v>
      </c>
      <c r="E41" s="453">
        <f>E34-E18</f>
        <v>-311081</v>
      </c>
    </row>
    <row r="42" spans="1:5" s="229" customFormat="1" ht="27" customHeight="1" thickBot="1" x14ac:dyDescent="0.25">
      <c r="A42" s="241">
        <v>33</v>
      </c>
      <c r="B42" s="237" t="s">
        <v>540</v>
      </c>
      <c r="C42" s="453">
        <f>C38-C23</f>
        <v>1880851</v>
      </c>
      <c r="D42" s="453">
        <f>D38-D23</f>
        <v>2263755</v>
      </c>
      <c r="E42" s="453">
        <f>E38-E23</f>
        <v>2263755</v>
      </c>
    </row>
    <row r="43" spans="1:5" s="465" customFormat="1" ht="27" customHeight="1" thickBot="1" x14ac:dyDescent="0.25">
      <c r="A43" s="462">
        <v>34</v>
      </c>
      <c r="B43" s="463" t="s">
        <v>541</v>
      </c>
      <c r="C43" s="466"/>
      <c r="D43" s="466"/>
      <c r="E43" s="464">
        <f>E41+E42</f>
        <v>1952674</v>
      </c>
    </row>
    <row r="46" spans="1:5" x14ac:dyDescent="0.2">
      <c r="C46" s="22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800" t="s">
        <v>548</v>
      </c>
      <c r="B1" s="801"/>
      <c r="C1" s="801"/>
      <c r="D1" s="801"/>
    </row>
    <row r="2" spans="1:4" ht="21" customHeight="1" x14ac:dyDescent="0.25">
      <c r="A2" s="800" t="s">
        <v>644</v>
      </c>
      <c r="B2" s="800"/>
      <c r="C2" s="800"/>
      <c r="D2" s="800"/>
    </row>
    <row r="3" spans="1:4" ht="18.75" customHeight="1" x14ac:dyDescent="0.25">
      <c r="A3" s="824" t="s">
        <v>676</v>
      </c>
      <c r="B3" s="441"/>
      <c r="C3" s="441"/>
      <c r="D3" s="469" t="s">
        <v>553</v>
      </c>
    </row>
    <row r="4" spans="1:4" ht="16.5" thickBot="1" x14ac:dyDescent="0.3">
      <c r="C4" s="802" t="s">
        <v>578</v>
      </c>
      <c r="D4" s="802"/>
    </row>
    <row r="5" spans="1:4" ht="15.75" customHeight="1" x14ac:dyDescent="0.25">
      <c r="A5" s="803" t="s">
        <v>103</v>
      </c>
      <c r="B5" s="805" t="s">
        <v>70</v>
      </c>
      <c r="C5" s="807" t="s">
        <v>13</v>
      </c>
      <c r="D5" s="807" t="s">
        <v>472</v>
      </c>
    </row>
    <row r="6" spans="1:4" ht="11.25" customHeight="1" x14ac:dyDescent="0.25">
      <c r="A6" s="804"/>
      <c r="B6" s="806"/>
      <c r="C6" s="808"/>
      <c r="D6" s="808"/>
    </row>
    <row r="7" spans="1:4" s="5" customFormat="1" ht="16.5" thickBot="1" x14ac:dyDescent="0.25">
      <c r="A7" s="3" t="s">
        <v>105</v>
      </c>
      <c r="B7" s="4" t="s">
        <v>106</v>
      </c>
      <c r="C7" s="4" t="s">
        <v>107</v>
      </c>
      <c r="D7" s="4" t="s">
        <v>108</v>
      </c>
    </row>
    <row r="8" spans="1:4" s="8" customFormat="1" x14ac:dyDescent="0.2">
      <c r="A8" s="6" t="s">
        <v>35</v>
      </c>
      <c r="B8" s="7" t="s">
        <v>110</v>
      </c>
      <c r="C8" s="401">
        <v>190416</v>
      </c>
      <c r="D8" s="401">
        <f>SUM(D9:D11)</f>
        <v>124415</v>
      </c>
    </row>
    <row r="9" spans="1:4" s="8" customFormat="1" x14ac:dyDescent="0.2">
      <c r="A9" s="399" t="s">
        <v>14</v>
      </c>
      <c r="B9" s="19" t="s">
        <v>111</v>
      </c>
      <c r="C9" s="402">
        <v>0</v>
      </c>
      <c r="D9" s="402">
        <v>0</v>
      </c>
    </row>
    <row r="10" spans="1:4" s="8" customFormat="1" x14ac:dyDescent="0.2">
      <c r="A10" s="399" t="s">
        <v>15</v>
      </c>
      <c r="B10" s="19" t="s">
        <v>112</v>
      </c>
      <c r="C10" s="402">
        <v>190416</v>
      </c>
      <c r="D10" s="402">
        <v>124415</v>
      </c>
    </row>
    <row r="11" spans="1:4" s="8" customFormat="1" x14ac:dyDescent="0.2">
      <c r="A11" s="399" t="s">
        <v>16</v>
      </c>
      <c r="B11" s="19" t="s">
        <v>113</v>
      </c>
      <c r="C11" s="402">
        <v>0</v>
      </c>
      <c r="D11" s="402">
        <v>0</v>
      </c>
    </row>
    <row r="12" spans="1:4" s="8" customFormat="1" x14ac:dyDescent="0.2">
      <c r="A12" s="9" t="s">
        <v>36</v>
      </c>
      <c r="B12" s="19" t="s">
        <v>114</v>
      </c>
      <c r="C12" s="403">
        <v>41938089</v>
      </c>
      <c r="D12" s="403">
        <f>+D13+D14+D15+D16+D17</f>
        <v>48022587</v>
      </c>
    </row>
    <row r="13" spans="1:4" s="8" customFormat="1" x14ac:dyDescent="0.2">
      <c r="A13" s="400" t="s">
        <v>17</v>
      </c>
      <c r="B13" s="19" t="s">
        <v>115</v>
      </c>
      <c r="C13" s="404">
        <v>41568858</v>
      </c>
      <c r="D13" s="404">
        <v>47321386</v>
      </c>
    </row>
    <row r="14" spans="1:4" s="8" customFormat="1" x14ac:dyDescent="0.2">
      <c r="A14" s="400" t="s">
        <v>18</v>
      </c>
      <c r="B14" s="19" t="s">
        <v>116</v>
      </c>
      <c r="C14" s="405">
        <v>369231</v>
      </c>
      <c r="D14" s="405">
        <v>701201</v>
      </c>
    </row>
    <row r="15" spans="1:4" s="8" customFormat="1" x14ac:dyDescent="0.2">
      <c r="A15" s="400" t="s">
        <v>23</v>
      </c>
      <c r="B15" s="19" t="s">
        <v>117</v>
      </c>
      <c r="C15" s="405">
        <v>0</v>
      </c>
      <c r="D15" s="405">
        <v>0</v>
      </c>
    </row>
    <row r="16" spans="1:4" s="8" customFormat="1" x14ac:dyDescent="0.2">
      <c r="A16" s="400" t="s">
        <v>24</v>
      </c>
      <c r="B16" s="19" t="s">
        <v>118</v>
      </c>
      <c r="C16" s="405">
        <v>0</v>
      </c>
      <c r="D16" s="405">
        <v>0</v>
      </c>
    </row>
    <row r="17" spans="1:4" s="8" customFormat="1" x14ac:dyDescent="0.2">
      <c r="A17" s="400" t="s">
        <v>25</v>
      </c>
      <c r="B17" s="19" t="s">
        <v>119</v>
      </c>
      <c r="C17" s="405">
        <v>0</v>
      </c>
      <c r="D17" s="405">
        <v>0</v>
      </c>
    </row>
    <row r="18" spans="1:4" s="409" customFormat="1" x14ac:dyDescent="0.2">
      <c r="A18" s="9" t="s">
        <v>37</v>
      </c>
      <c r="B18" s="411" t="s">
        <v>120</v>
      </c>
      <c r="C18" s="410">
        <v>0</v>
      </c>
      <c r="D18" s="410">
        <f>+D19+D22+D25</f>
        <v>0</v>
      </c>
    </row>
    <row r="19" spans="1:4" s="407" customFormat="1" x14ac:dyDescent="0.2">
      <c r="A19" s="400" t="s">
        <v>21</v>
      </c>
      <c r="B19" s="19" t="s">
        <v>121</v>
      </c>
      <c r="C19" s="405">
        <v>0</v>
      </c>
      <c r="D19" s="405">
        <v>0</v>
      </c>
    </row>
    <row r="20" spans="1:4" s="8" customFormat="1" x14ac:dyDescent="0.2">
      <c r="A20" s="11" t="s">
        <v>563</v>
      </c>
      <c r="B20" s="411" t="s">
        <v>122</v>
      </c>
      <c r="C20" s="406">
        <v>0</v>
      </c>
      <c r="D20" s="406">
        <v>0</v>
      </c>
    </row>
    <row r="21" spans="1:4" s="8" customFormat="1" x14ac:dyDescent="0.2">
      <c r="A21" s="11" t="s">
        <v>564</v>
      </c>
      <c r="B21" s="19" t="s">
        <v>123</v>
      </c>
      <c r="C21" s="406">
        <v>0</v>
      </c>
      <c r="D21" s="406">
        <v>0</v>
      </c>
    </row>
    <row r="22" spans="1:4" s="8" customFormat="1" x14ac:dyDescent="0.2">
      <c r="A22" s="400" t="s">
        <v>22</v>
      </c>
      <c r="B22" s="411" t="s">
        <v>124</v>
      </c>
      <c r="C22" s="405">
        <v>0</v>
      </c>
      <c r="D22" s="405">
        <v>0</v>
      </c>
    </row>
    <row r="23" spans="1:4" s="8" customFormat="1" x14ac:dyDescent="0.2">
      <c r="A23" s="11" t="s">
        <v>19</v>
      </c>
      <c r="B23" s="19" t="s">
        <v>125</v>
      </c>
      <c r="C23" s="406">
        <v>0</v>
      </c>
      <c r="D23" s="406">
        <v>0</v>
      </c>
    </row>
    <row r="24" spans="1:4" s="8" customFormat="1" x14ac:dyDescent="0.2">
      <c r="A24" s="11" t="s">
        <v>20</v>
      </c>
      <c r="B24" s="411" t="s">
        <v>126</v>
      </c>
      <c r="C24" s="406">
        <v>0</v>
      </c>
      <c r="D24" s="406">
        <v>0</v>
      </c>
    </row>
    <row r="25" spans="1:4" s="407" customFormat="1" x14ac:dyDescent="0.2">
      <c r="A25" s="400" t="s">
        <v>29</v>
      </c>
      <c r="B25" s="19" t="s">
        <v>127</v>
      </c>
      <c r="C25" s="405">
        <v>0</v>
      </c>
      <c r="D25" s="405">
        <v>0</v>
      </c>
    </row>
    <row r="26" spans="1:4" s="409" customFormat="1" x14ac:dyDescent="0.2">
      <c r="A26" s="9" t="s">
        <v>28</v>
      </c>
      <c r="B26" s="411" t="s">
        <v>128</v>
      </c>
      <c r="C26" s="408">
        <v>0</v>
      </c>
      <c r="D26" s="408">
        <f>SUM(D27:D28)</f>
        <v>0</v>
      </c>
    </row>
    <row r="27" spans="1:4" s="8" customFormat="1" x14ac:dyDescent="0.2">
      <c r="A27" s="399" t="s">
        <v>26</v>
      </c>
      <c r="B27" s="19" t="s">
        <v>129</v>
      </c>
      <c r="C27" s="402">
        <v>0</v>
      </c>
      <c r="D27" s="402">
        <v>0</v>
      </c>
    </row>
    <row r="28" spans="1:4" s="8" customFormat="1" x14ac:dyDescent="0.2">
      <c r="A28" s="399" t="s">
        <v>27</v>
      </c>
      <c r="B28" s="411" t="s">
        <v>130</v>
      </c>
      <c r="C28" s="402">
        <v>0</v>
      </c>
      <c r="D28" s="402">
        <v>0</v>
      </c>
    </row>
    <row r="29" spans="1:4" s="414" customFormat="1" ht="21.75" customHeight="1" x14ac:dyDescent="0.2">
      <c r="A29" s="412" t="s">
        <v>30</v>
      </c>
      <c r="B29" s="19" t="s">
        <v>131</v>
      </c>
      <c r="C29" s="413">
        <v>42128505</v>
      </c>
      <c r="D29" s="413">
        <f>D8+D12+D18+D26</f>
        <v>48147002</v>
      </c>
    </row>
    <row r="30" spans="1:4" s="8" customFormat="1" x14ac:dyDescent="0.2">
      <c r="A30" s="9" t="s">
        <v>148</v>
      </c>
      <c r="B30" s="411" t="s">
        <v>132</v>
      </c>
      <c r="C30" s="406">
        <v>0</v>
      </c>
      <c r="D30" s="406">
        <v>0</v>
      </c>
    </row>
    <row r="31" spans="1:4" s="8" customFormat="1" x14ac:dyDescent="0.2">
      <c r="A31" s="9" t="s">
        <v>149</v>
      </c>
      <c r="B31" s="19" t="s">
        <v>133</v>
      </c>
      <c r="C31" s="406">
        <v>0</v>
      </c>
      <c r="D31" s="406">
        <v>0</v>
      </c>
    </row>
    <row r="32" spans="1:4" s="414" customFormat="1" ht="17.25" customHeight="1" x14ac:dyDescent="0.2">
      <c r="A32" s="412" t="s">
        <v>31</v>
      </c>
      <c r="B32" s="411" t="s">
        <v>134</v>
      </c>
      <c r="C32" s="413">
        <v>0</v>
      </c>
      <c r="D32" s="413">
        <f>+D30+D31</f>
        <v>0</v>
      </c>
    </row>
    <row r="33" spans="1:4" s="8" customFormat="1" x14ac:dyDescent="0.2">
      <c r="A33" s="9" t="s">
        <v>32</v>
      </c>
      <c r="B33" s="19" t="s">
        <v>135</v>
      </c>
      <c r="C33" s="406">
        <v>0</v>
      </c>
      <c r="D33" s="406">
        <v>0</v>
      </c>
    </row>
    <row r="34" spans="1:4" s="8" customFormat="1" x14ac:dyDescent="0.2">
      <c r="A34" s="9" t="s">
        <v>150</v>
      </c>
      <c r="B34" s="411" t="s">
        <v>136</v>
      </c>
      <c r="C34" s="406">
        <v>31010</v>
      </c>
      <c r="D34" s="406">
        <v>111425</v>
      </c>
    </row>
    <row r="35" spans="1:4" s="8" customFormat="1" x14ac:dyDescent="0.2">
      <c r="A35" s="9" t="s">
        <v>151</v>
      </c>
      <c r="B35" s="19" t="s">
        <v>137</v>
      </c>
      <c r="C35" s="406">
        <v>2261024</v>
      </c>
      <c r="D35" s="406">
        <v>1842844</v>
      </c>
    </row>
    <row r="36" spans="1:4" s="8" customFormat="1" x14ac:dyDescent="0.2">
      <c r="A36" s="9" t="s">
        <v>152</v>
      </c>
      <c r="B36" s="411" t="s">
        <v>138</v>
      </c>
      <c r="C36" s="406">
        <v>0</v>
      </c>
      <c r="D36" s="406">
        <v>0</v>
      </c>
    </row>
    <row r="37" spans="1:4" s="8" customFormat="1" x14ac:dyDescent="0.2">
      <c r="A37" s="9" t="s">
        <v>33</v>
      </c>
      <c r="B37" s="19" t="s">
        <v>139</v>
      </c>
      <c r="C37" s="406">
        <v>0</v>
      </c>
      <c r="D37" s="406">
        <v>0</v>
      </c>
    </row>
    <row r="38" spans="1:4" s="414" customFormat="1" ht="17.25" customHeight="1" x14ac:dyDescent="0.2">
      <c r="A38" s="412" t="s">
        <v>34</v>
      </c>
      <c r="B38" s="411" t="s">
        <v>140</v>
      </c>
      <c r="C38" s="413">
        <v>2292034</v>
      </c>
      <c r="D38" s="413">
        <f>+D33+D34+D35+D36</f>
        <v>1954269</v>
      </c>
    </row>
    <row r="39" spans="1:4" s="8" customFormat="1" x14ac:dyDescent="0.2">
      <c r="A39" s="9" t="s">
        <v>153</v>
      </c>
      <c r="B39" s="19" t="s">
        <v>141</v>
      </c>
      <c r="C39" s="406">
        <v>39806</v>
      </c>
      <c r="D39" s="406">
        <v>11641</v>
      </c>
    </row>
    <row r="40" spans="1:4" s="8" customFormat="1" x14ac:dyDescent="0.2">
      <c r="A40" s="9" t="s">
        <v>154</v>
      </c>
      <c r="B40" s="411" t="s">
        <v>142</v>
      </c>
      <c r="C40" s="406">
        <v>0</v>
      </c>
      <c r="D40" s="406">
        <v>0</v>
      </c>
    </row>
    <row r="41" spans="1:4" s="8" customFormat="1" x14ac:dyDescent="0.2">
      <c r="A41" s="9" t="s">
        <v>155</v>
      </c>
      <c r="B41" s="19" t="s">
        <v>143</v>
      </c>
      <c r="C41" s="406">
        <v>0</v>
      </c>
      <c r="D41" s="406">
        <v>0</v>
      </c>
    </row>
    <row r="42" spans="1:4" s="8" customFormat="1" x14ac:dyDescent="0.2">
      <c r="A42" s="412" t="s">
        <v>38</v>
      </c>
      <c r="B42" s="411" t="s">
        <v>144</v>
      </c>
      <c r="C42" s="413">
        <v>39806</v>
      </c>
      <c r="D42" s="413">
        <f>+D39+D40+D41</f>
        <v>11641</v>
      </c>
    </row>
    <row r="43" spans="1:4" s="414" customFormat="1" ht="17.25" customHeight="1" x14ac:dyDescent="0.2">
      <c r="A43" s="412" t="s">
        <v>39</v>
      </c>
      <c r="B43" s="19" t="s">
        <v>145</v>
      </c>
      <c r="C43" s="413">
        <v>0</v>
      </c>
      <c r="D43" s="413">
        <v>0</v>
      </c>
    </row>
    <row r="44" spans="1:4" s="414" customFormat="1" ht="12" x14ac:dyDescent="0.2">
      <c r="A44" s="412" t="s">
        <v>156</v>
      </c>
      <c r="B44" s="420" t="s">
        <v>146</v>
      </c>
      <c r="C44" s="421">
        <v>0</v>
      </c>
      <c r="D44" s="421">
        <v>0</v>
      </c>
    </row>
    <row r="45" spans="1:4" s="419" customFormat="1" ht="23.25" customHeight="1" thickBot="1" x14ac:dyDescent="0.25">
      <c r="A45" s="416" t="s">
        <v>40</v>
      </c>
      <c r="B45" s="417" t="s">
        <v>147</v>
      </c>
      <c r="C45" s="418">
        <v>44460345</v>
      </c>
      <c r="D45" s="418">
        <f>+D29+D32+D38+D42+D43+D44</f>
        <v>50112912</v>
      </c>
    </row>
    <row r="46" spans="1:4" x14ac:dyDescent="0.25">
      <c r="A46" s="12"/>
      <c r="C46" s="13"/>
      <c r="D46" s="13"/>
    </row>
    <row r="47" spans="1:4" x14ac:dyDescent="0.25">
      <c r="A47" s="12"/>
      <c r="C47" s="13"/>
      <c r="D47" s="13"/>
    </row>
    <row r="48" spans="1:4" x14ac:dyDescent="0.25">
      <c r="A48" s="14"/>
      <c r="C48" s="13"/>
      <c r="D48" s="13"/>
    </row>
    <row r="49" spans="1:4" x14ac:dyDescent="0.25">
      <c r="A49" s="799"/>
      <c r="B49" s="799"/>
      <c r="C49" s="799"/>
      <c r="D49" s="799"/>
    </row>
    <row r="50" spans="1:4" x14ac:dyDescent="0.25">
      <c r="A50" s="799"/>
      <c r="B50" s="799"/>
      <c r="C50" s="799"/>
      <c r="D50" s="799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A4" sqref="A4"/>
    </sheetView>
  </sheetViews>
  <sheetFormatPr defaultColWidth="9.33203125" defaultRowHeight="12.75" x14ac:dyDescent="0.2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 x14ac:dyDescent="0.2">
      <c r="A1" s="816" t="s">
        <v>475</v>
      </c>
      <c r="B1" s="816"/>
      <c r="C1" s="816"/>
      <c r="D1" s="816"/>
    </row>
    <row r="2" spans="1:4" ht="15.75" x14ac:dyDescent="0.2">
      <c r="A2" s="817" t="s">
        <v>644</v>
      </c>
      <c r="B2" s="817"/>
      <c r="C2" s="817"/>
      <c r="D2" s="817"/>
    </row>
    <row r="3" spans="1:4" s="1" customFormat="1" ht="18.75" customHeight="1" x14ac:dyDescent="0.25">
      <c r="A3" s="824" t="s">
        <v>675</v>
      </c>
      <c r="B3" s="441"/>
      <c r="C3" s="441"/>
      <c r="D3" s="469" t="s">
        <v>554</v>
      </c>
    </row>
    <row r="4" spans="1:4" s="1" customFormat="1" ht="16.5" thickBot="1" x14ac:dyDescent="0.3">
      <c r="B4" s="2"/>
      <c r="C4" s="802" t="s">
        <v>578</v>
      </c>
      <c r="D4" s="802"/>
    </row>
    <row r="5" spans="1:4" s="17" customFormat="1" ht="31.5" customHeight="1" x14ac:dyDescent="0.2">
      <c r="A5" s="810" t="s">
        <v>157</v>
      </c>
      <c r="B5" s="812" t="s">
        <v>70</v>
      </c>
      <c r="C5" s="814" t="s">
        <v>13</v>
      </c>
      <c r="D5" s="818" t="s">
        <v>472</v>
      </c>
    </row>
    <row r="6" spans="1:4" s="17" customFormat="1" ht="12.75" customHeight="1" x14ac:dyDescent="0.2">
      <c r="A6" s="811"/>
      <c r="B6" s="813"/>
      <c r="C6" s="815"/>
      <c r="D6" s="819"/>
    </row>
    <row r="7" spans="1:4" s="18" customFormat="1" x14ac:dyDescent="0.2">
      <c r="A7" s="422" t="s">
        <v>158</v>
      </c>
      <c r="B7" s="423" t="s">
        <v>106</v>
      </c>
      <c r="C7" s="423" t="s">
        <v>107</v>
      </c>
      <c r="D7" s="424" t="s">
        <v>108</v>
      </c>
    </row>
    <row r="8" spans="1:4" ht="15.75" customHeight="1" x14ac:dyDescent="0.2">
      <c r="A8" s="9" t="s">
        <v>159</v>
      </c>
      <c r="B8" s="10" t="s">
        <v>110</v>
      </c>
      <c r="C8" s="428">
        <v>41261006</v>
      </c>
      <c r="D8" s="429">
        <v>41261006</v>
      </c>
    </row>
    <row r="9" spans="1:4" ht="15.75" customHeight="1" x14ac:dyDescent="0.2">
      <c r="A9" s="9" t="s">
        <v>160</v>
      </c>
      <c r="B9" s="10" t="s">
        <v>111</v>
      </c>
      <c r="C9" s="428">
        <v>0</v>
      </c>
      <c r="D9" s="429">
        <v>0</v>
      </c>
    </row>
    <row r="10" spans="1:4" ht="15.75" customHeight="1" x14ac:dyDescent="0.2">
      <c r="A10" s="9" t="s">
        <v>161</v>
      </c>
      <c r="B10" s="10" t="s">
        <v>112</v>
      </c>
      <c r="C10" s="428">
        <v>3356273</v>
      </c>
      <c r="D10" s="429">
        <v>3356273</v>
      </c>
    </row>
    <row r="11" spans="1:4" ht="15.75" customHeight="1" x14ac:dyDescent="0.2">
      <c r="A11" s="9" t="s">
        <v>162</v>
      </c>
      <c r="B11" s="10" t="s">
        <v>113</v>
      </c>
      <c r="C11" s="428">
        <v>-1776076</v>
      </c>
      <c r="D11" s="429">
        <v>-922702</v>
      </c>
    </row>
    <row r="12" spans="1:4" ht="15.75" customHeight="1" x14ac:dyDescent="0.2">
      <c r="A12" s="9" t="s">
        <v>163</v>
      </c>
      <c r="B12" s="10" t="s">
        <v>114</v>
      </c>
      <c r="C12" s="428">
        <v>0</v>
      </c>
      <c r="D12" s="429">
        <v>0</v>
      </c>
    </row>
    <row r="13" spans="1:4" ht="15.75" customHeight="1" x14ac:dyDescent="0.2">
      <c r="A13" s="9" t="s">
        <v>164</v>
      </c>
      <c r="B13" s="10" t="s">
        <v>115</v>
      </c>
      <c r="C13" s="428">
        <v>853374</v>
      </c>
      <c r="D13" s="429">
        <v>5686406</v>
      </c>
    </row>
    <row r="14" spans="1:4" s="426" customFormat="1" ht="15.75" customHeight="1" x14ac:dyDescent="0.2">
      <c r="A14" s="412" t="s">
        <v>41</v>
      </c>
      <c r="B14" s="425" t="s">
        <v>116</v>
      </c>
      <c r="C14" s="430">
        <v>43694577</v>
      </c>
      <c r="D14" s="431">
        <f>+D8+D9+D10+D11+D12+D13</f>
        <v>49380983</v>
      </c>
    </row>
    <row r="15" spans="1:4" ht="15.75" customHeight="1" x14ac:dyDescent="0.2">
      <c r="A15" s="9" t="s">
        <v>165</v>
      </c>
      <c r="B15" s="10" t="s">
        <v>117</v>
      </c>
      <c r="C15" s="432">
        <v>0</v>
      </c>
      <c r="D15" s="433">
        <v>0</v>
      </c>
    </row>
    <row r="16" spans="1:4" ht="15.75" customHeight="1" x14ac:dyDescent="0.2">
      <c r="A16" s="9" t="s">
        <v>166</v>
      </c>
      <c r="B16" s="10" t="s">
        <v>118</v>
      </c>
      <c r="C16" s="432">
        <v>409675</v>
      </c>
      <c r="D16" s="433">
        <v>382904</v>
      </c>
    </row>
    <row r="17" spans="1:4" ht="15.75" customHeight="1" x14ac:dyDescent="0.2">
      <c r="A17" s="9" t="s">
        <v>167</v>
      </c>
      <c r="B17" s="10" t="s">
        <v>119</v>
      </c>
      <c r="C17" s="432">
        <v>924</v>
      </c>
      <c r="D17" s="433">
        <v>1011</v>
      </c>
    </row>
    <row r="18" spans="1:4" s="426" customFormat="1" ht="15.75" customHeight="1" x14ac:dyDescent="0.2">
      <c r="A18" s="412" t="s">
        <v>168</v>
      </c>
      <c r="B18" s="425" t="s">
        <v>120</v>
      </c>
      <c r="C18" s="430">
        <v>410599</v>
      </c>
      <c r="D18" s="431">
        <f>+D15+D16+D17</f>
        <v>383915</v>
      </c>
    </row>
    <row r="19" spans="1:4" s="426" customFormat="1" ht="15.75" customHeight="1" x14ac:dyDescent="0.2">
      <c r="A19" s="412" t="s">
        <v>169</v>
      </c>
      <c r="B19" s="425" t="s">
        <v>121</v>
      </c>
      <c r="C19" s="435">
        <v>0</v>
      </c>
      <c r="D19" s="436"/>
    </row>
    <row r="20" spans="1:4" s="426" customFormat="1" ht="15.75" customHeight="1" x14ac:dyDescent="0.2">
      <c r="A20" s="412" t="s">
        <v>497</v>
      </c>
      <c r="B20" s="425" t="s">
        <v>123</v>
      </c>
      <c r="C20" s="437">
        <v>355169</v>
      </c>
      <c r="D20" s="438">
        <v>348014</v>
      </c>
    </row>
    <row r="21" spans="1:4" s="20" customFormat="1" ht="15.75" customHeight="1" thickBot="1" x14ac:dyDescent="0.25">
      <c r="A21" s="427" t="s">
        <v>170</v>
      </c>
      <c r="B21" s="415" t="s">
        <v>124</v>
      </c>
      <c r="C21" s="434">
        <v>44460345</v>
      </c>
      <c r="D21" s="638">
        <f>+D14+D18+D20</f>
        <v>50112912</v>
      </c>
    </row>
    <row r="22" spans="1:4" ht="15.75" x14ac:dyDescent="0.25">
      <c r="A22" s="12"/>
      <c r="B22" s="14"/>
      <c r="C22" s="13"/>
      <c r="D22" s="13"/>
    </row>
    <row r="23" spans="1:4" ht="15.75" x14ac:dyDescent="0.25">
      <c r="A23" s="12"/>
      <c r="B23" s="14"/>
      <c r="C23" s="13"/>
      <c r="D23" s="13"/>
    </row>
    <row r="24" spans="1:4" ht="15.75" x14ac:dyDescent="0.25">
      <c r="A24" s="14"/>
      <c r="B24" s="14"/>
      <c r="C24" s="13"/>
      <c r="D24" s="13"/>
    </row>
    <row r="25" spans="1:4" ht="15.75" x14ac:dyDescent="0.25">
      <c r="A25" s="809"/>
      <c r="B25" s="809"/>
      <c r="C25" s="809"/>
      <c r="D25" s="21"/>
    </row>
    <row r="26" spans="1:4" ht="15.75" x14ac:dyDescent="0.25">
      <c r="A26" s="809"/>
      <c r="B26" s="809"/>
      <c r="C26" s="809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5" sqref="A5"/>
    </sheetView>
  </sheetViews>
  <sheetFormatPr defaultColWidth="10.33203125" defaultRowHeight="15.75" x14ac:dyDescent="0.25"/>
  <cols>
    <col min="1" max="1" width="64" style="1" customWidth="1"/>
    <col min="2" max="2" width="6.1640625" style="2" customWidth="1"/>
    <col min="3" max="3" width="18" style="1" customWidth="1"/>
    <col min="4" max="4" width="16.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800" t="s">
        <v>588</v>
      </c>
      <c r="B1" s="801"/>
      <c r="C1" s="801"/>
      <c r="D1" s="801"/>
    </row>
    <row r="2" spans="1:4" ht="21" customHeight="1" x14ac:dyDescent="0.25">
      <c r="A2" s="800" t="s">
        <v>644</v>
      </c>
      <c r="B2" s="800"/>
      <c r="C2" s="800"/>
      <c r="D2" s="800"/>
    </row>
    <row r="3" spans="1:4" ht="21" customHeight="1" x14ac:dyDescent="0.25">
      <c r="A3" s="800" t="s">
        <v>615</v>
      </c>
      <c r="B3" s="800"/>
      <c r="C3" s="800"/>
      <c r="D3" s="800"/>
    </row>
    <row r="4" spans="1:4" ht="18.75" customHeight="1" x14ac:dyDescent="0.25">
      <c r="A4" s="824" t="s">
        <v>674</v>
      </c>
      <c r="B4" s="620"/>
      <c r="C4" s="620"/>
      <c r="D4" s="469" t="s">
        <v>619</v>
      </c>
    </row>
    <row r="5" spans="1:4" ht="16.5" thickBot="1" x14ac:dyDescent="0.3">
      <c r="C5" s="802" t="s">
        <v>578</v>
      </c>
      <c r="D5" s="802"/>
    </row>
    <row r="6" spans="1:4" ht="15.75" customHeight="1" x14ac:dyDescent="0.25">
      <c r="A6" s="803" t="s">
        <v>514</v>
      </c>
      <c r="B6" s="805" t="s">
        <v>70</v>
      </c>
      <c r="C6" s="807" t="s">
        <v>13</v>
      </c>
      <c r="D6" s="807" t="s">
        <v>472</v>
      </c>
    </row>
    <row r="7" spans="1:4" ht="11.25" customHeight="1" x14ac:dyDescent="0.25">
      <c r="A7" s="804"/>
      <c r="B7" s="806"/>
      <c r="C7" s="808"/>
      <c r="D7" s="808"/>
    </row>
    <row r="8" spans="1:4" s="5" customFormat="1" ht="16.5" thickBot="1" x14ac:dyDescent="0.25">
      <c r="A8" s="3" t="s">
        <v>105</v>
      </c>
      <c r="B8" s="4" t="s">
        <v>106</v>
      </c>
      <c r="C8" s="4" t="s">
        <v>107</v>
      </c>
      <c r="D8" s="4" t="s">
        <v>108</v>
      </c>
    </row>
    <row r="9" spans="1:4" s="8" customFormat="1" x14ac:dyDescent="0.2">
      <c r="A9" s="621" t="s">
        <v>589</v>
      </c>
      <c r="B9" s="7" t="s">
        <v>110</v>
      </c>
      <c r="C9" s="622">
        <v>325790</v>
      </c>
      <c r="D9" s="622">
        <v>356154</v>
      </c>
    </row>
    <row r="10" spans="1:4" s="8" customFormat="1" ht="22.5" x14ac:dyDescent="0.2">
      <c r="A10" s="399" t="s">
        <v>590</v>
      </c>
      <c r="B10" s="19" t="s">
        <v>111</v>
      </c>
      <c r="C10" s="623">
        <v>0</v>
      </c>
      <c r="D10" s="623">
        <v>0</v>
      </c>
    </row>
    <row r="11" spans="1:4" s="8" customFormat="1" x14ac:dyDescent="0.2">
      <c r="A11" s="399" t="s">
        <v>591</v>
      </c>
      <c r="B11" s="19" t="s">
        <v>112</v>
      </c>
      <c r="C11" s="623">
        <v>0</v>
      </c>
      <c r="D11" s="623">
        <v>0</v>
      </c>
    </row>
    <row r="12" spans="1:4" s="409" customFormat="1" x14ac:dyDescent="0.2">
      <c r="A12" s="624" t="s">
        <v>592</v>
      </c>
      <c r="B12" s="625" t="s">
        <v>113</v>
      </c>
      <c r="C12" s="626">
        <v>325790</v>
      </c>
      <c r="D12" s="626">
        <f>SUM(D9:D11)</f>
        <v>356154</v>
      </c>
    </row>
    <row r="13" spans="1:4" s="8" customFormat="1" x14ac:dyDescent="0.2">
      <c r="A13" s="400" t="s">
        <v>593</v>
      </c>
      <c r="B13" s="19" t="s">
        <v>114</v>
      </c>
      <c r="C13" s="405">
        <v>11519654</v>
      </c>
      <c r="D13" s="405">
        <v>11417677</v>
      </c>
    </row>
    <row r="14" spans="1:4" s="8" customFormat="1" x14ac:dyDescent="0.2">
      <c r="A14" s="400" t="s">
        <v>594</v>
      </c>
      <c r="B14" s="19" t="s">
        <v>115</v>
      </c>
      <c r="C14" s="405">
        <v>316900</v>
      </c>
      <c r="D14" s="405">
        <v>62700</v>
      </c>
    </row>
    <row r="15" spans="1:4" s="8" customFormat="1" x14ac:dyDescent="0.2">
      <c r="A15" s="400" t="s">
        <v>595</v>
      </c>
      <c r="B15" s="19" t="s">
        <v>116</v>
      </c>
      <c r="C15" s="405">
        <v>500000</v>
      </c>
      <c r="D15" s="405">
        <v>8000000</v>
      </c>
    </row>
    <row r="16" spans="1:4" s="8" customFormat="1" x14ac:dyDescent="0.2">
      <c r="A16" s="400" t="s">
        <v>596</v>
      </c>
      <c r="B16" s="19" t="s">
        <v>117</v>
      </c>
      <c r="C16" s="405">
        <v>51844</v>
      </c>
      <c r="D16" s="405">
        <v>243937</v>
      </c>
    </row>
    <row r="17" spans="1:4" s="409" customFormat="1" x14ac:dyDescent="0.2">
      <c r="A17" s="9" t="s">
        <v>597</v>
      </c>
      <c r="B17" s="625" t="s">
        <v>118</v>
      </c>
      <c r="C17" s="410">
        <v>12388398</v>
      </c>
      <c r="D17" s="410">
        <f>SUM(D13:D16)</f>
        <v>19724314</v>
      </c>
    </row>
    <row r="18" spans="1:4" s="8" customFormat="1" x14ac:dyDescent="0.2">
      <c r="A18" s="400" t="s">
        <v>598</v>
      </c>
      <c r="B18" s="19" t="s">
        <v>119</v>
      </c>
      <c r="C18" s="405">
        <v>322236</v>
      </c>
      <c r="D18" s="405">
        <v>139264</v>
      </c>
    </row>
    <row r="19" spans="1:4" s="409" customFormat="1" x14ac:dyDescent="0.2">
      <c r="A19" s="400" t="s">
        <v>599</v>
      </c>
      <c r="B19" s="411" t="s">
        <v>120</v>
      </c>
      <c r="C19" s="405">
        <v>2251782</v>
      </c>
      <c r="D19" s="405">
        <v>2426427</v>
      </c>
    </row>
    <row r="20" spans="1:4" s="407" customFormat="1" x14ac:dyDescent="0.2">
      <c r="A20" s="400" t="s">
        <v>600</v>
      </c>
      <c r="B20" s="19" t="s">
        <v>121</v>
      </c>
      <c r="C20" s="405">
        <v>0</v>
      </c>
      <c r="D20" s="405">
        <v>0</v>
      </c>
    </row>
    <row r="21" spans="1:4" s="409" customFormat="1" x14ac:dyDescent="0.2">
      <c r="A21" s="9" t="s">
        <v>601</v>
      </c>
      <c r="B21" s="625" t="s">
        <v>122</v>
      </c>
      <c r="C21" s="410">
        <v>2574018</v>
      </c>
      <c r="D21" s="410">
        <f>SUM(D18:D20)</f>
        <v>2565691</v>
      </c>
    </row>
    <row r="22" spans="1:4" s="409" customFormat="1" x14ac:dyDescent="0.2">
      <c r="A22" s="400" t="s">
        <v>602</v>
      </c>
      <c r="B22" s="411" t="s">
        <v>123</v>
      </c>
      <c r="C22" s="405">
        <v>0</v>
      </c>
      <c r="D22" s="405">
        <v>0</v>
      </c>
    </row>
    <row r="23" spans="1:4" s="8" customFormat="1" x14ac:dyDescent="0.2">
      <c r="A23" s="400" t="s">
        <v>603</v>
      </c>
      <c r="B23" s="411" t="s">
        <v>124</v>
      </c>
      <c r="C23" s="405">
        <v>3877586</v>
      </c>
      <c r="D23" s="405">
        <v>3546448</v>
      </c>
    </row>
    <row r="24" spans="1:4" s="8" customFormat="1" x14ac:dyDescent="0.2">
      <c r="A24" s="400" t="s">
        <v>604</v>
      </c>
      <c r="B24" s="411" t="s">
        <v>125</v>
      </c>
      <c r="C24" s="405">
        <v>829065</v>
      </c>
      <c r="D24" s="405">
        <v>676740</v>
      </c>
    </row>
    <row r="25" spans="1:4" s="409" customFormat="1" x14ac:dyDescent="0.2">
      <c r="A25" s="9" t="s">
        <v>605</v>
      </c>
      <c r="B25" s="625" t="s">
        <v>126</v>
      </c>
      <c r="C25" s="410">
        <v>4706651</v>
      </c>
      <c r="D25" s="410">
        <v>4223188</v>
      </c>
    </row>
    <row r="26" spans="1:4" s="409" customFormat="1" x14ac:dyDescent="0.2">
      <c r="A26" s="9" t="s">
        <v>606</v>
      </c>
      <c r="B26" s="625" t="s">
        <v>127</v>
      </c>
      <c r="C26" s="410">
        <v>1818592</v>
      </c>
      <c r="D26" s="410">
        <v>1963387</v>
      </c>
    </row>
    <row r="27" spans="1:4" s="409" customFormat="1" x14ac:dyDescent="0.2">
      <c r="A27" s="9" t="s">
        <v>607</v>
      </c>
      <c r="B27" s="625" t="s">
        <v>128</v>
      </c>
      <c r="C27" s="410">
        <v>2765285</v>
      </c>
      <c r="D27" s="410">
        <v>5642739</v>
      </c>
    </row>
    <row r="28" spans="1:4" s="628" customFormat="1" ht="19.5" customHeight="1" x14ac:dyDescent="0.2">
      <c r="A28" s="412" t="s">
        <v>608</v>
      </c>
      <c r="B28" s="627" t="s">
        <v>129</v>
      </c>
      <c r="C28" s="413">
        <v>849642</v>
      </c>
      <c r="D28" s="413">
        <v>5685463</v>
      </c>
    </row>
    <row r="29" spans="1:4" s="409" customFormat="1" ht="22.5" x14ac:dyDescent="0.2">
      <c r="A29" s="400" t="s">
        <v>609</v>
      </c>
      <c r="B29" s="411" t="s">
        <v>130</v>
      </c>
      <c r="C29" s="406">
        <v>3732</v>
      </c>
      <c r="D29" s="406">
        <v>943</v>
      </c>
    </row>
    <row r="30" spans="1:4" s="409" customFormat="1" x14ac:dyDescent="0.2">
      <c r="A30" s="9" t="s">
        <v>610</v>
      </c>
      <c r="B30" s="625" t="s">
        <v>131</v>
      </c>
      <c r="C30" s="410">
        <v>3732</v>
      </c>
      <c r="D30" s="410">
        <f>D29</f>
        <v>943</v>
      </c>
    </row>
    <row r="31" spans="1:4" s="8" customFormat="1" x14ac:dyDescent="0.2">
      <c r="A31" s="399" t="s">
        <v>611</v>
      </c>
      <c r="B31" s="19" t="s">
        <v>132</v>
      </c>
      <c r="C31" s="623">
        <v>0</v>
      </c>
      <c r="D31" s="623">
        <v>0</v>
      </c>
    </row>
    <row r="32" spans="1:4" s="409" customFormat="1" x14ac:dyDescent="0.2">
      <c r="A32" s="9" t="s">
        <v>612</v>
      </c>
      <c r="B32" s="625" t="s">
        <v>133</v>
      </c>
      <c r="C32" s="410">
        <v>0</v>
      </c>
      <c r="D32" s="410">
        <f>D31</f>
        <v>0</v>
      </c>
    </row>
    <row r="33" spans="1:4" s="628" customFormat="1" ht="18" customHeight="1" x14ac:dyDescent="0.2">
      <c r="A33" s="629" t="s">
        <v>613</v>
      </c>
      <c r="B33" s="630" t="s">
        <v>134</v>
      </c>
      <c r="C33" s="631">
        <v>3732</v>
      </c>
      <c r="D33" s="631">
        <f>D30-D32</f>
        <v>943</v>
      </c>
    </row>
    <row r="34" spans="1:4" s="635" customFormat="1" ht="21.75" customHeight="1" x14ac:dyDescent="0.2">
      <c r="A34" s="632" t="s">
        <v>614</v>
      </c>
      <c r="B34" s="633" t="s">
        <v>135</v>
      </c>
      <c r="C34" s="634">
        <v>853374</v>
      </c>
      <c r="D34" s="634">
        <f>D28+D33</f>
        <v>5686406</v>
      </c>
    </row>
    <row r="35" spans="1:4" x14ac:dyDescent="0.25">
      <c r="A35" s="12"/>
      <c r="C35" s="13"/>
      <c r="D35" s="13"/>
    </row>
    <row r="36" spans="1:4" x14ac:dyDescent="0.25">
      <c r="A36" s="12"/>
      <c r="C36" s="13"/>
      <c r="D36" s="13"/>
    </row>
    <row r="37" spans="1:4" x14ac:dyDescent="0.25">
      <c r="A37" s="14"/>
      <c r="C37" s="13"/>
      <c r="D37" s="13"/>
    </row>
    <row r="38" spans="1:4" x14ac:dyDescent="0.25">
      <c r="A38" s="799"/>
      <c r="B38" s="799"/>
      <c r="C38" s="799"/>
      <c r="D38" s="799"/>
    </row>
    <row r="39" spans="1:4" x14ac:dyDescent="0.25">
      <c r="A39" s="799"/>
      <c r="B39" s="799"/>
      <c r="C39" s="799"/>
      <c r="D39" s="799"/>
    </row>
  </sheetData>
  <mergeCells count="10">
    <mergeCell ref="A38:D38"/>
    <mergeCell ref="A39:D39"/>
    <mergeCell ref="A1:D1"/>
    <mergeCell ref="A2:D2"/>
    <mergeCell ref="A3:D3"/>
    <mergeCell ref="C5:D5"/>
    <mergeCell ref="A6:A7"/>
    <mergeCell ref="B6:B7"/>
    <mergeCell ref="C6:C7"/>
    <mergeCell ref="D6:D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A4" sqref="A4"/>
    </sheetView>
  </sheetViews>
  <sheetFormatPr defaultColWidth="9.33203125" defaultRowHeight="12.75" x14ac:dyDescent="0.2"/>
  <cols>
    <col min="1" max="1" width="9.33203125" style="43"/>
    <col min="2" max="2" width="50.33203125" style="43" customWidth="1"/>
    <col min="3" max="4" width="23" style="43" customWidth="1"/>
    <col min="5" max="5" width="27" style="43" customWidth="1"/>
    <col min="6" max="6" width="5.5" style="43" customWidth="1"/>
    <col min="7" max="16384" width="9.33203125" style="43"/>
  </cols>
  <sheetData>
    <row r="1" spans="1:12" x14ac:dyDescent="0.2">
      <c r="A1" s="42"/>
      <c r="F1" s="823"/>
    </row>
    <row r="2" spans="1:12" ht="33" customHeight="1" x14ac:dyDescent="0.2">
      <c r="A2" s="820" t="s">
        <v>645</v>
      </c>
      <c r="B2" s="820"/>
      <c r="C2" s="820"/>
      <c r="D2" s="820"/>
      <c r="E2" s="820"/>
      <c r="F2" s="823"/>
    </row>
    <row r="3" spans="1:12" ht="33" customHeight="1" x14ac:dyDescent="0.25">
      <c r="A3" s="824" t="s">
        <v>673</v>
      </c>
      <c r="B3" s="442"/>
      <c r="C3" s="442"/>
      <c r="D3" s="442"/>
      <c r="E3" s="470" t="s">
        <v>618</v>
      </c>
      <c r="F3" s="823"/>
    </row>
    <row r="4" spans="1:12" ht="16.5" thickBot="1" x14ac:dyDescent="0.3">
      <c r="A4" s="44"/>
      <c r="E4" s="471" t="s">
        <v>578</v>
      </c>
      <c r="F4" s="823"/>
    </row>
    <row r="5" spans="1:12" ht="63.75" thickBot="1" x14ac:dyDescent="0.25">
      <c r="A5" s="45" t="s">
        <v>104</v>
      </c>
      <c r="B5" s="46" t="s">
        <v>184</v>
      </c>
      <c r="C5" s="46" t="s">
        <v>185</v>
      </c>
      <c r="D5" s="46" t="s">
        <v>186</v>
      </c>
      <c r="E5" s="47" t="s">
        <v>187</v>
      </c>
      <c r="F5" s="823"/>
      <c r="H5" s="42"/>
    </row>
    <row r="6" spans="1:12" ht="16.5" x14ac:dyDescent="0.2">
      <c r="A6" s="48" t="s">
        <v>172</v>
      </c>
      <c r="B6" s="49"/>
      <c r="C6" s="497"/>
      <c r="D6" s="50"/>
      <c r="E6" s="51"/>
      <c r="F6" s="823"/>
      <c r="H6" s="820"/>
      <c r="I6" s="820"/>
      <c r="J6" s="820"/>
      <c r="K6" s="820"/>
      <c r="L6" s="820"/>
    </row>
    <row r="7" spans="1:12" ht="15.75" x14ac:dyDescent="0.2">
      <c r="A7" s="52" t="s">
        <v>173</v>
      </c>
      <c r="B7" s="53"/>
      <c r="C7" s="54"/>
      <c r="D7" s="55"/>
      <c r="E7" s="56"/>
      <c r="F7" s="823"/>
    </row>
    <row r="8" spans="1:12" ht="15.75" x14ac:dyDescent="0.2">
      <c r="A8" s="52" t="s">
        <v>174</v>
      </c>
      <c r="B8" s="53"/>
      <c r="C8" s="54"/>
      <c r="D8" s="55"/>
      <c r="E8" s="56"/>
      <c r="F8" s="823"/>
    </row>
    <row r="9" spans="1:12" ht="15.75" x14ac:dyDescent="0.2">
      <c r="A9" s="52" t="s">
        <v>175</v>
      </c>
      <c r="B9" s="53"/>
      <c r="C9" s="54"/>
      <c r="D9" s="55"/>
      <c r="E9" s="56"/>
      <c r="F9" s="823"/>
    </row>
    <row r="10" spans="1:12" ht="15.75" x14ac:dyDescent="0.2">
      <c r="A10" s="52" t="s">
        <v>176</v>
      </c>
      <c r="B10" s="53"/>
      <c r="C10" s="54"/>
      <c r="D10" s="55"/>
      <c r="E10" s="56"/>
      <c r="F10" s="823"/>
    </row>
    <row r="11" spans="1:12" ht="15.75" x14ac:dyDescent="0.2">
      <c r="A11" s="52" t="s">
        <v>177</v>
      </c>
      <c r="B11" s="53"/>
      <c r="C11" s="54"/>
      <c r="D11" s="55"/>
      <c r="E11" s="56"/>
      <c r="F11" s="823"/>
    </row>
    <row r="12" spans="1:12" ht="15.75" x14ac:dyDescent="0.2">
      <c r="A12" s="52" t="s">
        <v>178</v>
      </c>
      <c r="B12" s="53"/>
      <c r="C12" s="54"/>
      <c r="D12" s="55"/>
      <c r="E12" s="56"/>
      <c r="F12" s="823"/>
    </row>
    <row r="13" spans="1:12" ht="15.75" x14ac:dyDescent="0.2">
      <c r="A13" s="52" t="s">
        <v>179</v>
      </c>
      <c r="B13" s="53"/>
      <c r="C13" s="54"/>
      <c r="D13" s="55"/>
      <c r="E13" s="56"/>
      <c r="F13" s="823"/>
    </row>
    <row r="14" spans="1:12" ht="15.75" x14ac:dyDescent="0.2">
      <c r="A14" s="52" t="s">
        <v>180</v>
      </c>
      <c r="B14" s="53"/>
      <c r="C14" s="54"/>
      <c r="D14" s="55"/>
      <c r="E14" s="56"/>
      <c r="F14" s="823"/>
    </row>
    <row r="15" spans="1:12" ht="15.75" x14ac:dyDescent="0.2">
      <c r="A15" s="52" t="s">
        <v>119</v>
      </c>
      <c r="B15" s="53"/>
      <c r="C15" s="54"/>
      <c r="D15" s="55"/>
      <c r="E15" s="56"/>
      <c r="F15" s="823"/>
    </row>
    <row r="16" spans="1:12" ht="15.75" x14ac:dyDescent="0.2">
      <c r="A16" s="52" t="s">
        <v>120</v>
      </c>
      <c r="B16" s="53"/>
      <c r="C16" s="54"/>
      <c r="D16" s="55"/>
      <c r="E16" s="56"/>
      <c r="F16" s="823"/>
    </row>
    <row r="17" spans="1:6" ht="15.75" x14ac:dyDescent="0.2">
      <c r="A17" s="52" t="s">
        <v>121</v>
      </c>
      <c r="B17" s="53"/>
      <c r="C17" s="54"/>
      <c r="D17" s="55"/>
      <c r="E17" s="56"/>
      <c r="F17" s="823"/>
    </row>
    <row r="18" spans="1:6" ht="15.75" x14ac:dyDescent="0.2">
      <c r="A18" s="52" t="s">
        <v>122</v>
      </c>
      <c r="B18" s="53"/>
      <c r="C18" s="54"/>
      <c r="D18" s="55"/>
      <c r="E18" s="56"/>
      <c r="F18" s="823"/>
    </row>
    <row r="19" spans="1:6" ht="15.75" x14ac:dyDescent="0.2">
      <c r="A19" s="52" t="s">
        <v>123</v>
      </c>
      <c r="B19" s="53"/>
      <c r="C19" s="54"/>
      <c r="D19" s="55"/>
      <c r="E19" s="56"/>
      <c r="F19" s="823"/>
    </row>
    <row r="20" spans="1:6" ht="15.75" x14ac:dyDescent="0.2">
      <c r="A20" s="52" t="s">
        <v>124</v>
      </c>
      <c r="B20" s="53"/>
      <c r="C20" s="54"/>
      <c r="D20" s="55"/>
      <c r="E20" s="56"/>
      <c r="F20" s="823"/>
    </row>
    <row r="21" spans="1:6" ht="15.75" x14ac:dyDescent="0.2">
      <c r="A21" s="52" t="s">
        <v>125</v>
      </c>
      <c r="B21" s="53"/>
      <c r="C21" s="54"/>
      <c r="D21" s="55"/>
      <c r="E21" s="56"/>
      <c r="F21" s="823"/>
    </row>
    <row r="22" spans="1:6" ht="16.5" thickBot="1" x14ac:dyDescent="0.25">
      <c r="A22" s="57" t="s">
        <v>126</v>
      </c>
      <c r="B22" s="58"/>
      <c r="C22" s="59"/>
      <c r="D22" s="60"/>
      <c r="E22" s="61"/>
      <c r="F22" s="823"/>
    </row>
    <row r="23" spans="1:6" ht="16.5" thickBot="1" x14ac:dyDescent="0.3">
      <c r="A23" s="821" t="s">
        <v>188</v>
      </c>
      <c r="B23" s="822"/>
      <c r="C23" s="62"/>
      <c r="D23" s="63" t="str">
        <f>IF(SUM(D6:D22)=0,"",SUM(D6:D22))</f>
        <v/>
      </c>
      <c r="E23" s="64" t="str">
        <f>IF(SUM(E6:E22)=0,"",SUM(E6:E22))</f>
        <v/>
      </c>
      <c r="F23" s="823"/>
    </row>
    <row r="24" spans="1:6" ht="15.75" x14ac:dyDescent="0.25">
      <c r="A24" s="44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H51"/>
  <sheetViews>
    <sheetView view="pageBreakPreview" zoomScaleSheetLayoutView="100" workbookViewId="0">
      <selection activeCell="A4" sqref="A4"/>
    </sheetView>
  </sheetViews>
  <sheetFormatPr defaultColWidth="10.6640625" defaultRowHeight="12.75" x14ac:dyDescent="0.2"/>
  <cols>
    <col min="1" max="1" width="7.1640625" style="139" customWidth="1"/>
    <col min="2" max="2" width="55.5" style="139" customWidth="1"/>
    <col min="3" max="3" width="13.83203125" style="139" customWidth="1"/>
    <col min="4" max="7" width="15.33203125" style="139" customWidth="1"/>
    <col min="8" max="8" width="14.5" style="139" customWidth="1"/>
    <col min="9" max="16384" width="10.6640625" style="139"/>
  </cols>
  <sheetData>
    <row r="1" spans="1:8" ht="30" customHeight="1" x14ac:dyDescent="0.3">
      <c r="A1" s="688" t="s">
        <v>567</v>
      </c>
      <c r="B1" s="688"/>
      <c r="C1" s="688"/>
      <c r="D1" s="688"/>
      <c r="E1" s="688"/>
      <c r="F1" s="688"/>
      <c r="G1" s="688"/>
      <c r="H1" s="688"/>
    </row>
    <row r="2" spans="1:8" ht="18" customHeight="1" x14ac:dyDescent="0.2">
      <c r="A2" s="689" t="s">
        <v>517</v>
      </c>
      <c r="B2" s="689"/>
      <c r="C2" s="689"/>
      <c r="D2" s="689"/>
      <c r="E2" s="689"/>
      <c r="F2" s="689"/>
      <c r="G2" s="689"/>
      <c r="H2" s="689"/>
    </row>
    <row r="3" spans="1:8" ht="17.25" customHeight="1" x14ac:dyDescent="0.25">
      <c r="A3" s="824" t="s">
        <v>687</v>
      </c>
      <c r="B3" s="141"/>
      <c r="C3" s="140"/>
      <c r="D3" s="690" t="s">
        <v>473</v>
      </c>
      <c r="E3" s="690"/>
      <c r="F3" s="690"/>
      <c r="G3" s="690"/>
      <c r="H3" s="690"/>
    </row>
    <row r="4" spans="1:8" ht="13.5" thickBot="1" x14ac:dyDescent="0.25">
      <c r="A4" s="142"/>
      <c r="B4" s="142"/>
      <c r="C4" s="143"/>
      <c r="D4" s="691" t="s">
        <v>578</v>
      </c>
      <c r="E4" s="691"/>
      <c r="F4" s="691"/>
      <c r="G4" s="691"/>
      <c r="H4" s="691"/>
    </row>
    <row r="5" spans="1:8" ht="14.25" customHeight="1" thickTop="1" x14ac:dyDescent="0.2">
      <c r="A5" s="694" t="s">
        <v>482</v>
      </c>
      <c r="B5" s="696" t="s">
        <v>225</v>
      </c>
      <c r="C5" s="698" t="s">
        <v>627</v>
      </c>
      <c r="D5" s="698" t="s">
        <v>628</v>
      </c>
      <c r="E5" s="698" t="s">
        <v>629</v>
      </c>
      <c r="F5" s="692" t="s">
        <v>668</v>
      </c>
      <c r="G5" s="692"/>
      <c r="H5" s="693"/>
    </row>
    <row r="6" spans="1:8" ht="44.25" customHeight="1" thickBot="1" x14ac:dyDescent="0.25">
      <c r="A6" s="695"/>
      <c r="B6" s="697"/>
      <c r="C6" s="699"/>
      <c r="D6" s="699"/>
      <c r="E6" s="699"/>
      <c r="F6" s="661" t="s">
        <v>669</v>
      </c>
      <c r="G6" s="661" t="s">
        <v>670</v>
      </c>
      <c r="H6" s="662" t="s">
        <v>671</v>
      </c>
    </row>
    <row r="7" spans="1:8" ht="12.75" customHeight="1" thickTop="1" x14ac:dyDescent="0.2">
      <c r="A7" s="595" t="s">
        <v>158</v>
      </c>
      <c r="B7" s="594" t="s">
        <v>106</v>
      </c>
      <c r="C7" s="594" t="s">
        <v>107</v>
      </c>
      <c r="D7" s="594" t="s">
        <v>108</v>
      </c>
      <c r="E7" s="594" t="s">
        <v>109</v>
      </c>
      <c r="F7" s="646" t="s">
        <v>84</v>
      </c>
      <c r="G7" s="646" t="s">
        <v>85</v>
      </c>
      <c r="H7" s="646" t="s">
        <v>86</v>
      </c>
    </row>
    <row r="8" spans="1:8" ht="21.95" customHeight="1" x14ac:dyDescent="0.2">
      <c r="A8" s="149" t="s">
        <v>226</v>
      </c>
      <c r="B8" s="150" t="s">
        <v>227</v>
      </c>
      <c r="C8" s="475">
        <f>C9+C16</f>
        <v>10241877</v>
      </c>
      <c r="D8" s="475">
        <f>D9+D16</f>
        <v>11417677</v>
      </c>
      <c r="E8" s="475">
        <f>E9+E16</f>
        <v>11417677</v>
      </c>
      <c r="F8" s="475">
        <f>F9+F16</f>
        <v>11417677</v>
      </c>
      <c r="G8" s="475"/>
      <c r="H8" s="475"/>
    </row>
    <row r="9" spans="1:8" s="592" customFormat="1" ht="21.95" customHeight="1" x14ac:dyDescent="0.2">
      <c r="A9" s="144" t="s">
        <v>228</v>
      </c>
      <c r="B9" s="145" t="s">
        <v>229</v>
      </c>
      <c r="C9" s="472">
        <v>10241877</v>
      </c>
      <c r="D9" s="146">
        <v>11417677</v>
      </c>
      <c r="E9" s="472">
        <v>11417677</v>
      </c>
      <c r="F9" s="472">
        <v>11417677</v>
      </c>
      <c r="G9" s="146"/>
      <c r="H9" s="472"/>
    </row>
    <row r="10" spans="1:8" s="592" customFormat="1" ht="21.95" hidden="1" customHeight="1" x14ac:dyDescent="0.2">
      <c r="A10" s="144" t="s">
        <v>230</v>
      </c>
      <c r="B10" s="145" t="s">
        <v>231</v>
      </c>
      <c r="C10" s="472"/>
      <c r="D10" s="146"/>
      <c r="E10" s="472"/>
      <c r="F10" s="472"/>
      <c r="G10" s="146"/>
      <c r="H10" s="472"/>
    </row>
    <row r="11" spans="1:8" s="592" customFormat="1" ht="21.95" hidden="1" customHeight="1" x14ac:dyDescent="0.2">
      <c r="A11" s="144" t="s">
        <v>232</v>
      </c>
      <c r="B11" s="145" t="s">
        <v>233</v>
      </c>
      <c r="C11" s="472"/>
      <c r="D11" s="146"/>
      <c r="E11" s="472"/>
      <c r="F11" s="472"/>
      <c r="G11" s="146"/>
      <c r="H11" s="472"/>
    </row>
    <row r="12" spans="1:8" s="592" customFormat="1" ht="21.95" hidden="1" customHeight="1" x14ac:dyDescent="0.2">
      <c r="A12" s="144" t="s">
        <v>234</v>
      </c>
      <c r="B12" s="145" t="s">
        <v>235</v>
      </c>
      <c r="C12" s="472"/>
      <c r="D12" s="146"/>
      <c r="E12" s="472"/>
      <c r="F12" s="472"/>
      <c r="G12" s="146"/>
      <c r="H12" s="472"/>
    </row>
    <row r="13" spans="1:8" s="592" customFormat="1" ht="21.95" hidden="1" customHeight="1" x14ac:dyDescent="0.2">
      <c r="A13" s="144" t="s">
        <v>236</v>
      </c>
      <c r="B13" s="145" t="s">
        <v>237</v>
      </c>
      <c r="C13" s="472"/>
      <c r="D13" s="146"/>
      <c r="E13" s="472"/>
      <c r="F13" s="472"/>
      <c r="G13" s="146"/>
      <c r="H13" s="472"/>
    </row>
    <row r="14" spans="1:8" s="592" customFormat="1" ht="28.5" hidden="1" customHeight="1" x14ac:dyDescent="0.2">
      <c r="A14" s="144" t="s">
        <v>238</v>
      </c>
      <c r="B14" s="147" t="s">
        <v>483</v>
      </c>
      <c r="C14" s="473"/>
      <c r="D14" s="148"/>
      <c r="E14" s="472"/>
      <c r="F14" s="472"/>
      <c r="G14" s="148"/>
      <c r="H14" s="472"/>
    </row>
    <row r="15" spans="1:8" s="592" customFormat="1" ht="21.95" hidden="1" customHeight="1" x14ac:dyDescent="0.2">
      <c r="A15" s="144" t="s">
        <v>239</v>
      </c>
      <c r="B15" s="147" t="s">
        <v>484</v>
      </c>
      <c r="C15" s="474"/>
      <c r="D15" s="257"/>
      <c r="E15" s="472"/>
      <c r="F15" s="472"/>
      <c r="G15" s="257"/>
      <c r="H15" s="472"/>
    </row>
    <row r="16" spans="1:8" s="592" customFormat="1" ht="21.95" customHeight="1" x14ac:dyDescent="0.2">
      <c r="A16" s="144" t="s">
        <v>240</v>
      </c>
      <c r="B16" s="145" t="s">
        <v>241</v>
      </c>
      <c r="C16" s="472">
        <v>0</v>
      </c>
      <c r="D16" s="146">
        <v>0</v>
      </c>
      <c r="E16" s="472">
        <v>0</v>
      </c>
      <c r="F16" s="472">
        <v>0</v>
      </c>
      <c r="G16" s="146"/>
      <c r="H16" s="472"/>
    </row>
    <row r="17" spans="1:8" ht="21.95" customHeight="1" x14ac:dyDescent="0.2">
      <c r="A17" s="149" t="s">
        <v>242</v>
      </c>
      <c r="B17" s="150" t="s">
        <v>243</v>
      </c>
      <c r="C17" s="475">
        <v>0</v>
      </c>
      <c r="D17" s="475">
        <v>8000000</v>
      </c>
      <c r="E17" s="475">
        <v>8000000</v>
      </c>
      <c r="F17" s="475">
        <v>8000000</v>
      </c>
      <c r="G17" s="475"/>
      <c r="H17" s="475"/>
    </row>
    <row r="18" spans="1:8" ht="21.95" hidden="1" customHeight="1" x14ac:dyDescent="0.2">
      <c r="A18" s="144" t="s">
        <v>244</v>
      </c>
      <c r="B18" s="147" t="s">
        <v>245</v>
      </c>
      <c r="C18" s="473">
        <v>0</v>
      </c>
      <c r="D18" s="148">
        <v>140</v>
      </c>
      <c r="E18" s="472">
        <v>140</v>
      </c>
      <c r="F18" s="472">
        <v>140</v>
      </c>
      <c r="G18" s="148"/>
      <c r="H18" s="472"/>
    </row>
    <row r="19" spans="1:8" ht="21.95" hidden="1" customHeight="1" x14ac:dyDescent="0.2">
      <c r="A19" s="144" t="s">
        <v>246</v>
      </c>
      <c r="B19" s="145" t="s">
        <v>247</v>
      </c>
      <c r="C19" s="472">
        <v>13864</v>
      </c>
      <c r="D19" s="146">
        <v>18064</v>
      </c>
      <c r="E19" s="472">
        <v>18025</v>
      </c>
      <c r="F19" s="472">
        <v>18025</v>
      </c>
      <c r="G19" s="146"/>
      <c r="H19" s="472"/>
    </row>
    <row r="20" spans="1:8" ht="21.95" customHeight="1" x14ac:dyDescent="0.2">
      <c r="A20" s="149" t="s">
        <v>248</v>
      </c>
      <c r="B20" s="150" t="s">
        <v>249</v>
      </c>
      <c r="C20" s="475">
        <f>C22+C27+C21</f>
        <v>324000</v>
      </c>
      <c r="D20" s="475">
        <f t="shared" ref="D20" si="0">D22+D27+D21</f>
        <v>430219</v>
      </c>
      <c r="E20" s="475">
        <f>E22+E27+E21</f>
        <v>430219</v>
      </c>
      <c r="F20" s="475">
        <f>F22+F27+F21</f>
        <v>430219</v>
      </c>
      <c r="G20" s="475"/>
      <c r="H20" s="475"/>
    </row>
    <row r="21" spans="1:8" ht="21.95" customHeight="1" x14ac:dyDescent="0.2">
      <c r="A21" s="144" t="s">
        <v>556</v>
      </c>
      <c r="B21" s="145" t="s">
        <v>557</v>
      </c>
      <c r="C21" s="472">
        <v>253000</v>
      </c>
      <c r="D21" s="146">
        <v>286000</v>
      </c>
      <c r="E21" s="472">
        <v>286000</v>
      </c>
      <c r="F21" s="472">
        <v>286000</v>
      </c>
      <c r="G21" s="146"/>
      <c r="H21" s="472"/>
    </row>
    <row r="22" spans="1:8" s="152" customFormat="1" ht="23.25" customHeight="1" x14ac:dyDescent="0.2">
      <c r="A22" s="144" t="s">
        <v>250</v>
      </c>
      <c r="B22" s="145" t="s">
        <v>251</v>
      </c>
      <c r="C22" s="472">
        <v>70000</v>
      </c>
      <c r="D22" s="146">
        <v>140734</v>
      </c>
      <c r="E22" s="472">
        <v>140734</v>
      </c>
      <c r="F22" s="472">
        <v>140734</v>
      </c>
      <c r="G22" s="146"/>
      <c r="H22" s="472"/>
    </row>
    <row r="23" spans="1:8" s="152" customFormat="1" ht="21.95" hidden="1" customHeight="1" x14ac:dyDescent="0.2">
      <c r="A23" s="144" t="s">
        <v>252</v>
      </c>
      <c r="B23" s="145" t="s">
        <v>485</v>
      </c>
      <c r="C23" s="472"/>
      <c r="D23" s="146"/>
      <c r="E23" s="472"/>
      <c r="F23" s="472"/>
      <c r="G23" s="146"/>
      <c r="H23" s="472"/>
    </row>
    <row r="24" spans="1:8" s="486" customFormat="1" ht="21.95" hidden="1" customHeight="1" x14ac:dyDescent="0.2">
      <c r="A24" s="482"/>
      <c r="B24" s="483" t="s">
        <v>253</v>
      </c>
      <c r="C24" s="484"/>
      <c r="D24" s="485"/>
      <c r="E24" s="484"/>
      <c r="F24" s="484"/>
      <c r="G24" s="485"/>
      <c r="H24" s="484"/>
    </row>
    <row r="25" spans="1:8" s="152" customFormat="1" ht="21.95" hidden="1" customHeight="1" x14ac:dyDescent="0.2">
      <c r="A25" s="144" t="s">
        <v>254</v>
      </c>
      <c r="B25" s="145" t="s">
        <v>255</v>
      </c>
      <c r="C25" s="472"/>
      <c r="D25" s="146"/>
      <c r="E25" s="472"/>
      <c r="F25" s="472"/>
      <c r="G25" s="146"/>
      <c r="H25" s="472"/>
    </row>
    <row r="26" spans="1:8" s="152" customFormat="1" ht="21.95" hidden="1" customHeight="1" x14ac:dyDescent="0.2">
      <c r="A26" s="144" t="s">
        <v>256</v>
      </c>
      <c r="B26" s="145" t="s">
        <v>257</v>
      </c>
      <c r="C26" s="472"/>
      <c r="D26" s="146"/>
      <c r="E26" s="472"/>
      <c r="F26" s="472"/>
      <c r="G26" s="146"/>
      <c r="H26" s="472"/>
    </row>
    <row r="27" spans="1:8" s="152" customFormat="1" ht="21.95" customHeight="1" x14ac:dyDescent="0.2">
      <c r="A27" s="144" t="s">
        <v>258</v>
      </c>
      <c r="B27" s="145" t="s">
        <v>259</v>
      </c>
      <c r="C27" s="472">
        <v>1000</v>
      </c>
      <c r="D27" s="146">
        <v>3485</v>
      </c>
      <c r="E27" s="472">
        <v>3485</v>
      </c>
      <c r="F27" s="472">
        <v>3485</v>
      </c>
      <c r="G27" s="146"/>
      <c r="H27" s="472"/>
    </row>
    <row r="28" spans="1:8" ht="21.95" customHeight="1" x14ac:dyDescent="0.2">
      <c r="A28" s="149" t="s">
        <v>260</v>
      </c>
      <c r="B28" s="150" t="s">
        <v>261</v>
      </c>
      <c r="C28" s="475">
        <f>SUM(C29:C39)</f>
        <v>5000</v>
      </c>
      <c r="D28" s="475">
        <f>SUM(D29:D38)</f>
        <v>2980</v>
      </c>
      <c r="E28" s="475">
        <f>SUM(E29:E38)</f>
        <v>2980</v>
      </c>
      <c r="F28" s="475">
        <f>SUM(F29:F38)</f>
        <v>2980</v>
      </c>
      <c r="G28" s="475"/>
      <c r="H28" s="475"/>
    </row>
    <row r="29" spans="1:8" ht="21.95" customHeight="1" x14ac:dyDescent="0.2">
      <c r="A29" s="144" t="s">
        <v>542</v>
      </c>
      <c r="B29" s="145" t="s">
        <v>478</v>
      </c>
      <c r="C29" s="146">
        <v>0</v>
      </c>
      <c r="D29" s="146">
        <v>0</v>
      </c>
      <c r="E29" s="146">
        <v>0</v>
      </c>
      <c r="F29" s="146">
        <v>0</v>
      </c>
      <c r="G29" s="146"/>
      <c r="H29" s="146"/>
    </row>
    <row r="30" spans="1:8" ht="21.95" customHeight="1" x14ac:dyDescent="0.2">
      <c r="A30" s="144" t="s">
        <v>262</v>
      </c>
      <c r="B30" s="145" t="s">
        <v>263</v>
      </c>
      <c r="C30" s="146">
        <v>0</v>
      </c>
      <c r="D30" s="146">
        <v>0</v>
      </c>
      <c r="E30" s="472">
        <v>0</v>
      </c>
      <c r="F30" s="472">
        <v>0</v>
      </c>
      <c r="G30" s="146"/>
      <c r="H30" s="472"/>
    </row>
    <row r="31" spans="1:8" ht="21.95" customHeight="1" x14ac:dyDescent="0.2">
      <c r="A31" s="144" t="s">
        <v>264</v>
      </c>
      <c r="B31" s="145" t="s">
        <v>265</v>
      </c>
      <c r="C31" s="472">
        <v>0</v>
      </c>
      <c r="D31" s="146">
        <v>0</v>
      </c>
      <c r="E31" s="472">
        <v>0</v>
      </c>
      <c r="F31" s="472">
        <v>0</v>
      </c>
      <c r="G31" s="146"/>
      <c r="H31" s="472"/>
    </row>
    <row r="32" spans="1:8" ht="21.95" customHeight="1" x14ac:dyDescent="0.2">
      <c r="A32" s="144" t="s">
        <v>266</v>
      </c>
      <c r="B32" s="145" t="s">
        <v>267</v>
      </c>
      <c r="C32" s="472">
        <v>0</v>
      </c>
      <c r="D32" s="146">
        <v>0</v>
      </c>
      <c r="E32" s="472">
        <v>0</v>
      </c>
      <c r="F32" s="472">
        <v>0</v>
      </c>
      <c r="G32" s="146"/>
      <c r="H32" s="472"/>
    </row>
    <row r="33" spans="1:8" ht="18.75" customHeight="1" x14ac:dyDescent="0.2">
      <c r="A33" s="144" t="s">
        <v>268</v>
      </c>
      <c r="B33" s="145" t="s">
        <v>269</v>
      </c>
      <c r="C33" s="472">
        <v>0</v>
      </c>
      <c r="D33" s="146">
        <v>0</v>
      </c>
      <c r="E33" s="472">
        <v>0</v>
      </c>
      <c r="F33" s="472">
        <v>0</v>
      </c>
      <c r="G33" s="146"/>
      <c r="H33" s="472"/>
    </row>
    <row r="34" spans="1:8" ht="24.75" customHeight="1" x14ac:dyDescent="0.2">
      <c r="A34" s="144" t="s">
        <v>270</v>
      </c>
      <c r="B34" s="145" t="s">
        <v>271</v>
      </c>
      <c r="C34" s="472">
        <v>0</v>
      </c>
      <c r="D34" s="472">
        <v>0</v>
      </c>
      <c r="E34" s="472">
        <v>0</v>
      </c>
      <c r="F34" s="472">
        <v>0</v>
      </c>
      <c r="G34" s="472"/>
      <c r="H34" s="472"/>
    </row>
    <row r="35" spans="1:8" ht="24.75" customHeight="1" x14ac:dyDescent="0.2">
      <c r="A35" s="144" t="s">
        <v>476</v>
      </c>
      <c r="B35" s="145" t="s">
        <v>477</v>
      </c>
      <c r="C35" s="472">
        <v>0</v>
      </c>
      <c r="D35" s="472">
        <v>0</v>
      </c>
      <c r="E35" s="472">
        <v>0</v>
      </c>
      <c r="F35" s="472">
        <v>0</v>
      </c>
      <c r="G35" s="472"/>
      <c r="H35" s="472"/>
    </row>
    <row r="36" spans="1:8" ht="21.95" customHeight="1" x14ac:dyDescent="0.2">
      <c r="A36" s="144" t="s">
        <v>272</v>
      </c>
      <c r="B36" s="145" t="s">
        <v>273</v>
      </c>
      <c r="C36" s="472">
        <v>5000</v>
      </c>
      <c r="D36" s="256">
        <v>943</v>
      </c>
      <c r="E36" s="472">
        <v>943</v>
      </c>
      <c r="F36" s="472">
        <v>943</v>
      </c>
      <c r="G36" s="256"/>
      <c r="H36" s="472"/>
    </row>
    <row r="37" spans="1:8" ht="21.95" customHeight="1" x14ac:dyDescent="0.2">
      <c r="A37" s="144" t="s">
        <v>274</v>
      </c>
      <c r="B37" s="145" t="s">
        <v>479</v>
      </c>
      <c r="C37" s="476">
        <v>0</v>
      </c>
      <c r="D37" s="476">
        <v>0</v>
      </c>
      <c r="E37" s="476">
        <v>0</v>
      </c>
      <c r="F37" s="476">
        <v>0</v>
      </c>
      <c r="G37" s="476"/>
      <c r="H37" s="476"/>
    </row>
    <row r="38" spans="1:8" ht="21.95" customHeight="1" x14ac:dyDescent="0.2">
      <c r="A38" s="144" t="s">
        <v>543</v>
      </c>
      <c r="B38" s="145" t="s">
        <v>275</v>
      </c>
      <c r="C38" s="477">
        <v>0</v>
      </c>
      <c r="D38" s="477">
        <v>2037</v>
      </c>
      <c r="E38" s="472">
        <v>2037</v>
      </c>
      <c r="F38" s="472">
        <v>2037</v>
      </c>
      <c r="G38" s="477"/>
      <c r="H38" s="472"/>
    </row>
    <row r="39" spans="1:8" ht="21.95" customHeight="1" x14ac:dyDescent="0.2">
      <c r="A39" s="149" t="s">
        <v>276</v>
      </c>
      <c r="B39" s="150" t="s">
        <v>277</v>
      </c>
      <c r="C39" s="478">
        <v>0</v>
      </c>
      <c r="D39" s="478">
        <v>196000</v>
      </c>
      <c r="E39" s="475">
        <v>196000</v>
      </c>
      <c r="F39" s="475">
        <v>196000</v>
      </c>
      <c r="G39" s="478"/>
      <c r="H39" s="475"/>
    </row>
    <row r="40" spans="1:8" ht="21.95" customHeight="1" x14ac:dyDescent="0.25">
      <c r="A40" s="144" t="s">
        <v>278</v>
      </c>
      <c r="B40" s="145" t="s">
        <v>279</v>
      </c>
      <c r="C40" s="477">
        <v>0</v>
      </c>
      <c r="D40" s="477">
        <v>196000</v>
      </c>
      <c r="E40" s="472">
        <v>196000</v>
      </c>
      <c r="F40" s="472">
        <v>196000</v>
      </c>
      <c r="G40" s="647"/>
      <c r="H40" s="472"/>
    </row>
    <row r="41" spans="1:8" ht="21.95" customHeight="1" x14ac:dyDescent="0.2">
      <c r="A41" s="149" t="s">
        <v>280</v>
      </c>
      <c r="B41" s="150" t="s">
        <v>281</v>
      </c>
      <c r="C41" s="475">
        <v>0</v>
      </c>
      <c r="D41" s="475">
        <v>62700</v>
      </c>
      <c r="E41" s="475">
        <v>62700</v>
      </c>
      <c r="F41" s="475">
        <v>62700</v>
      </c>
      <c r="G41" s="477"/>
      <c r="H41" s="475"/>
    </row>
    <row r="42" spans="1:8" ht="21.95" hidden="1" customHeight="1" x14ac:dyDescent="0.2">
      <c r="A42" s="144" t="s">
        <v>282</v>
      </c>
      <c r="B42" s="145" t="s">
        <v>283</v>
      </c>
      <c r="C42" s="472">
        <v>50</v>
      </c>
      <c r="D42" s="146">
        <v>50</v>
      </c>
      <c r="E42" s="472">
        <v>40</v>
      </c>
      <c r="F42" s="472">
        <v>40</v>
      </c>
      <c r="G42" s="475"/>
      <c r="H42" s="472"/>
    </row>
    <row r="43" spans="1:8" ht="21.95" hidden="1" customHeight="1" x14ac:dyDescent="0.2">
      <c r="A43" s="144" t="s">
        <v>284</v>
      </c>
      <c r="B43" s="145" t="s">
        <v>285</v>
      </c>
      <c r="C43" s="472">
        <v>0</v>
      </c>
      <c r="D43" s="472">
        <v>100</v>
      </c>
      <c r="E43" s="472">
        <v>100</v>
      </c>
      <c r="F43" s="472">
        <v>100</v>
      </c>
      <c r="G43" s="146"/>
      <c r="H43" s="472"/>
    </row>
    <row r="44" spans="1:8" ht="21.95" customHeight="1" x14ac:dyDescent="0.2">
      <c r="A44" s="149" t="s">
        <v>286</v>
      </c>
      <c r="B44" s="150" t="s">
        <v>287</v>
      </c>
      <c r="C44" s="479">
        <v>0</v>
      </c>
      <c r="D44" s="479">
        <v>0</v>
      </c>
      <c r="E44" s="479">
        <v>0</v>
      </c>
      <c r="F44" s="479">
        <v>0</v>
      </c>
      <c r="G44" s="472"/>
      <c r="H44" s="479"/>
    </row>
    <row r="45" spans="1:8" ht="30" customHeight="1" x14ac:dyDescent="0.25">
      <c r="A45" s="153" t="s">
        <v>288</v>
      </c>
      <c r="B45" s="154" t="s">
        <v>289</v>
      </c>
      <c r="C45" s="480">
        <f>C8+C17+C20+C28+C39+C41</f>
        <v>10570877</v>
      </c>
      <c r="D45" s="480">
        <f>D8+D17+D20+D28+D39+D41</f>
        <v>20109576</v>
      </c>
      <c r="E45" s="480">
        <f>E8+E17+E20+E28+E39+E41+E44</f>
        <v>20109576</v>
      </c>
      <c r="F45" s="480">
        <f>F8+F17+F20+F28+F39+F41+F44</f>
        <v>20109576</v>
      </c>
      <c r="G45" s="479"/>
      <c r="H45" s="480"/>
    </row>
    <row r="46" spans="1:8" ht="21.95" customHeight="1" x14ac:dyDescent="0.25">
      <c r="A46" s="149" t="s">
        <v>290</v>
      </c>
      <c r="B46" s="150" t="s">
        <v>291</v>
      </c>
      <c r="C46" s="475">
        <f>SUM(C47:C48)</f>
        <v>2290526</v>
      </c>
      <c r="D46" s="475">
        <f>SUM(D47:D48)</f>
        <v>2673430</v>
      </c>
      <c r="E46" s="475">
        <f>SUM(E47:E49)</f>
        <v>2673430</v>
      </c>
      <c r="F46" s="475">
        <f>SUM(F47:F49)</f>
        <v>2673430</v>
      </c>
      <c r="G46" s="480"/>
      <c r="H46" s="475"/>
    </row>
    <row r="47" spans="1:8" ht="21.95" customHeight="1" x14ac:dyDescent="0.2">
      <c r="A47" s="144" t="s">
        <v>293</v>
      </c>
      <c r="B47" s="145" t="s">
        <v>294</v>
      </c>
      <c r="C47" s="472">
        <v>2290526</v>
      </c>
      <c r="D47" s="146">
        <v>2290526</v>
      </c>
      <c r="E47" s="472">
        <v>2290526</v>
      </c>
      <c r="F47" s="472">
        <v>2290526</v>
      </c>
      <c r="G47" s="475"/>
      <c r="H47" s="472"/>
    </row>
    <row r="48" spans="1:8" ht="21.95" customHeight="1" x14ac:dyDescent="0.2">
      <c r="A48" s="144" t="s">
        <v>295</v>
      </c>
      <c r="B48" s="145" t="s">
        <v>296</v>
      </c>
      <c r="C48" s="472">
        <v>0</v>
      </c>
      <c r="D48" s="146">
        <v>382904</v>
      </c>
      <c r="E48" s="472">
        <v>382904</v>
      </c>
      <c r="F48" s="472">
        <v>382904</v>
      </c>
      <c r="G48" s="472"/>
      <c r="H48" s="472"/>
    </row>
    <row r="49" spans="1:8" ht="21.95" customHeight="1" x14ac:dyDescent="0.2">
      <c r="A49" s="144" t="s">
        <v>480</v>
      </c>
      <c r="B49" s="145" t="s">
        <v>481</v>
      </c>
      <c r="C49" s="472">
        <v>0</v>
      </c>
      <c r="D49" s="146">
        <v>0</v>
      </c>
      <c r="E49" s="472">
        <v>0</v>
      </c>
      <c r="F49" s="472">
        <v>0</v>
      </c>
      <c r="G49" s="146"/>
      <c r="H49" s="472"/>
    </row>
    <row r="50" spans="1:8" s="158" customFormat="1" ht="37.5" customHeight="1" thickBot="1" x14ac:dyDescent="0.3">
      <c r="A50" s="156" t="s">
        <v>544</v>
      </c>
      <c r="B50" s="157" t="s">
        <v>297</v>
      </c>
      <c r="C50" s="481">
        <f>C45+C46</f>
        <v>12861403</v>
      </c>
      <c r="D50" s="481">
        <f>D45+D46</f>
        <v>22783006</v>
      </c>
      <c r="E50" s="481">
        <f>E45+E46</f>
        <v>22783006</v>
      </c>
      <c r="F50" s="481">
        <f>F45+F46</f>
        <v>22783006</v>
      </c>
      <c r="G50" s="146"/>
      <c r="H50" s="481"/>
    </row>
    <row r="51" spans="1:8" ht="15.75" thickTop="1" x14ac:dyDescent="0.25">
      <c r="F51" s="159"/>
      <c r="G51" s="159"/>
      <c r="H51" s="15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H70"/>
  <sheetViews>
    <sheetView workbookViewId="0">
      <selection activeCell="A4" sqref="A4"/>
    </sheetView>
  </sheetViews>
  <sheetFormatPr defaultColWidth="10.6640625" defaultRowHeight="12.75" x14ac:dyDescent="0.2"/>
  <cols>
    <col min="1" max="1" width="8.33203125" style="139" customWidth="1"/>
    <col min="2" max="2" width="52.1640625" style="139" customWidth="1"/>
    <col min="3" max="3" width="16.6640625" style="139" customWidth="1"/>
    <col min="4" max="8" width="16" style="139" customWidth="1"/>
    <col min="9" max="16384" width="10.6640625" style="139"/>
  </cols>
  <sheetData>
    <row r="1" spans="1:8" ht="30" customHeight="1" x14ac:dyDescent="0.3">
      <c r="A1" s="688" t="s">
        <v>568</v>
      </c>
      <c r="B1" s="688"/>
      <c r="C1" s="688"/>
      <c r="D1" s="688"/>
      <c r="E1" s="688"/>
      <c r="F1" s="700"/>
      <c r="G1" s="700"/>
      <c r="H1" s="700"/>
    </row>
    <row r="2" spans="1:8" ht="18" customHeight="1" x14ac:dyDescent="0.2">
      <c r="A2" s="689" t="s">
        <v>630</v>
      </c>
      <c r="B2" s="689"/>
      <c r="C2" s="689"/>
      <c r="D2" s="689"/>
      <c r="E2" s="689"/>
      <c r="F2" s="700"/>
      <c r="G2" s="700"/>
      <c r="H2" s="700"/>
    </row>
    <row r="3" spans="1:8" ht="19.5" customHeight="1" x14ac:dyDescent="0.25">
      <c r="A3" s="824" t="s">
        <v>686</v>
      </c>
      <c r="B3" s="141"/>
      <c r="C3" s="140"/>
      <c r="D3" s="690"/>
      <c r="E3" s="690"/>
      <c r="G3" s="690" t="s">
        <v>474</v>
      </c>
      <c r="H3" s="690"/>
    </row>
    <row r="4" spans="1:8" ht="13.5" thickBot="1" x14ac:dyDescent="0.25">
      <c r="A4" s="142"/>
      <c r="B4" s="142"/>
      <c r="C4" s="143"/>
      <c r="D4" s="701"/>
      <c r="E4" s="701"/>
      <c r="G4" s="701" t="s">
        <v>578</v>
      </c>
      <c r="H4" s="701"/>
    </row>
    <row r="5" spans="1:8" ht="14.25" customHeight="1" thickTop="1" x14ac:dyDescent="0.2">
      <c r="A5" s="694" t="s">
        <v>482</v>
      </c>
      <c r="B5" s="696" t="s">
        <v>225</v>
      </c>
      <c r="C5" s="698" t="s">
        <v>627</v>
      </c>
      <c r="D5" s="698" t="s">
        <v>628</v>
      </c>
      <c r="E5" s="698" t="s">
        <v>629</v>
      </c>
      <c r="F5" s="692" t="s">
        <v>668</v>
      </c>
      <c r="G5" s="692"/>
      <c r="H5" s="693"/>
    </row>
    <row r="6" spans="1:8" ht="38.25" customHeight="1" thickBot="1" x14ac:dyDescent="0.25">
      <c r="A6" s="695"/>
      <c r="B6" s="697"/>
      <c r="C6" s="699"/>
      <c r="D6" s="699"/>
      <c r="E6" s="699"/>
      <c r="F6" s="661" t="s">
        <v>669</v>
      </c>
      <c r="G6" s="661" t="s">
        <v>670</v>
      </c>
      <c r="H6" s="662" t="s">
        <v>671</v>
      </c>
    </row>
    <row r="7" spans="1:8" ht="12.75" customHeight="1" thickTop="1" x14ac:dyDescent="0.2">
      <c r="A7" s="593" t="s">
        <v>158</v>
      </c>
      <c r="B7" s="594" t="s">
        <v>106</v>
      </c>
      <c r="C7" s="594" t="s">
        <v>107</v>
      </c>
      <c r="D7" s="594" t="s">
        <v>108</v>
      </c>
      <c r="E7" s="594" t="s">
        <v>109</v>
      </c>
      <c r="F7" s="646" t="s">
        <v>84</v>
      </c>
      <c r="G7" s="646" t="s">
        <v>85</v>
      </c>
      <c r="H7" s="648" t="s">
        <v>86</v>
      </c>
    </row>
    <row r="8" spans="1:8" s="160" customFormat="1" ht="21.95" customHeight="1" x14ac:dyDescent="0.25">
      <c r="A8" s="163" t="s">
        <v>298</v>
      </c>
      <c r="B8" s="150" t="s">
        <v>299</v>
      </c>
      <c r="C8" s="475">
        <f>C9+C16</f>
        <v>3707000</v>
      </c>
      <c r="D8" s="151">
        <f>D9+D16</f>
        <v>4027000</v>
      </c>
      <c r="E8" s="475">
        <f>E9+E16</f>
        <v>3546448</v>
      </c>
      <c r="F8" s="475">
        <f>F9+F16</f>
        <v>3546448</v>
      </c>
      <c r="G8" s="649"/>
      <c r="H8" s="650"/>
    </row>
    <row r="9" spans="1:8" s="161" customFormat="1" ht="21.95" customHeight="1" x14ac:dyDescent="0.2">
      <c r="A9" s="162" t="s">
        <v>300</v>
      </c>
      <c r="B9" s="145" t="s">
        <v>301</v>
      </c>
      <c r="C9" s="472">
        <v>0</v>
      </c>
      <c r="D9" s="146">
        <v>0</v>
      </c>
      <c r="E9" s="472">
        <v>0</v>
      </c>
      <c r="F9" s="472">
        <v>0</v>
      </c>
      <c r="G9" s="651"/>
      <c r="H9" s="652"/>
    </row>
    <row r="10" spans="1:8" s="161" customFormat="1" ht="22.5" hidden="1" customHeight="1" x14ac:dyDescent="0.2">
      <c r="A10" s="162" t="s">
        <v>302</v>
      </c>
      <c r="B10" s="145" t="s">
        <v>303</v>
      </c>
      <c r="C10" s="472">
        <v>38140</v>
      </c>
      <c r="D10" s="146"/>
      <c r="E10" s="472"/>
      <c r="F10" s="472"/>
      <c r="G10" s="651"/>
      <c r="H10" s="652"/>
    </row>
    <row r="11" spans="1:8" s="161" customFormat="1" ht="22.5" hidden="1" customHeight="1" x14ac:dyDescent="0.2">
      <c r="A11" s="162" t="s">
        <v>304</v>
      </c>
      <c r="B11" s="145" t="s">
        <v>305</v>
      </c>
      <c r="C11" s="472">
        <v>1800</v>
      </c>
      <c r="D11" s="146"/>
      <c r="E11" s="472"/>
      <c r="F11" s="472"/>
      <c r="G11" s="651"/>
      <c r="H11" s="652"/>
    </row>
    <row r="12" spans="1:8" s="161" customFormat="1" ht="21.95" hidden="1" customHeight="1" x14ac:dyDescent="0.2">
      <c r="A12" s="162" t="s">
        <v>306</v>
      </c>
      <c r="B12" s="145" t="s">
        <v>307</v>
      </c>
      <c r="C12" s="472">
        <v>2510</v>
      </c>
      <c r="D12" s="146"/>
      <c r="E12" s="472"/>
      <c r="F12" s="472"/>
      <c r="G12" s="651"/>
      <c r="H12" s="652"/>
    </row>
    <row r="13" spans="1:8" s="161" customFormat="1" ht="21.95" hidden="1" customHeight="1" x14ac:dyDescent="0.2">
      <c r="A13" s="162" t="s">
        <v>308</v>
      </c>
      <c r="B13" s="145" t="s">
        <v>309</v>
      </c>
      <c r="C13" s="473">
        <v>62</v>
      </c>
      <c r="D13" s="148"/>
      <c r="E13" s="472"/>
      <c r="F13" s="472"/>
      <c r="G13" s="651"/>
      <c r="H13" s="652"/>
    </row>
    <row r="14" spans="1:8" s="161" customFormat="1" ht="21.95" hidden="1" customHeight="1" x14ac:dyDescent="0.2">
      <c r="A14" s="162" t="s">
        <v>310</v>
      </c>
      <c r="B14" s="145" t="s">
        <v>311</v>
      </c>
      <c r="C14" s="474">
        <v>1070</v>
      </c>
      <c r="D14" s="257"/>
      <c r="E14" s="472"/>
      <c r="F14" s="472"/>
      <c r="G14" s="651"/>
      <c r="H14" s="652"/>
    </row>
    <row r="15" spans="1:8" s="161" customFormat="1" ht="21.95" hidden="1" customHeight="1" x14ac:dyDescent="0.2">
      <c r="A15" s="162" t="s">
        <v>312</v>
      </c>
      <c r="B15" s="145" t="s">
        <v>313</v>
      </c>
      <c r="C15" s="474">
        <v>392</v>
      </c>
      <c r="D15" s="257"/>
      <c r="E15" s="472"/>
      <c r="F15" s="472"/>
      <c r="G15" s="651"/>
      <c r="H15" s="652"/>
    </row>
    <row r="16" spans="1:8" s="161" customFormat="1" ht="21.95" customHeight="1" x14ac:dyDescent="0.2">
      <c r="A16" s="162" t="s">
        <v>314</v>
      </c>
      <c r="B16" s="145" t="s">
        <v>315</v>
      </c>
      <c r="C16" s="472">
        <v>3707000</v>
      </c>
      <c r="D16" s="146">
        <v>4027000</v>
      </c>
      <c r="E16" s="472">
        <v>3546448</v>
      </c>
      <c r="F16" s="472">
        <v>3546448</v>
      </c>
      <c r="G16" s="651"/>
      <c r="H16" s="652"/>
    </row>
    <row r="17" spans="1:8" s="161" customFormat="1" ht="21.95" hidden="1" customHeight="1" x14ac:dyDescent="0.2">
      <c r="A17" s="162" t="s">
        <v>316</v>
      </c>
      <c r="B17" s="145" t="s">
        <v>317</v>
      </c>
      <c r="C17" s="472">
        <v>3140</v>
      </c>
      <c r="D17" s="146">
        <v>3310</v>
      </c>
      <c r="E17" s="472">
        <v>3273</v>
      </c>
      <c r="F17" s="472">
        <v>3273</v>
      </c>
      <c r="G17" s="651"/>
      <c r="H17" s="652"/>
    </row>
    <row r="18" spans="1:8" s="161" customFormat="1" ht="28.5" hidden="1" customHeight="1" x14ac:dyDescent="0.2">
      <c r="A18" s="162" t="s">
        <v>318</v>
      </c>
      <c r="B18" s="145" t="s">
        <v>319</v>
      </c>
      <c r="C18" s="472">
        <v>1300</v>
      </c>
      <c r="D18" s="146">
        <v>1655</v>
      </c>
      <c r="E18" s="472">
        <v>1540</v>
      </c>
      <c r="F18" s="472">
        <v>1540</v>
      </c>
      <c r="G18" s="651"/>
      <c r="H18" s="652"/>
    </row>
    <row r="19" spans="1:8" s="161" customFormat="1" ht="21.95" hidden="1" customHeight="1" x14ac:dyDescent="0.2">
      <c r="A19" s="162" t="s">
        <v>320</v>
      </c>
      <c r="B19" s="145" t="s">
        <v>321</v>
      </c>
      <c r="C19" s="472">
        <v>400</v>
      </c>
      <c r="D19" s="146">
        <v>545</v>
      </c>
      <c r="E19" s="472">
        <v>490</v>
      </c>
      <c r="F19" s="472">
        <v>490</v>
      </c>
      <c r="G19" s="651"/>
      <c r="H19" s="652"/>
    </row>
    <row r="20" spans="1:8" s="160" customFormat="1" ht="34.5" customHeight="1" x14ac:dyDescent="0.25">
      <c r="A20" s="163" t="s">
        <v>322</v>
      </c>
      <c r="B20" s="164" t="s">
        <v>323</v>
      </c>
      <c r="C20" s="475">
        <v>740000</v>
      </c>
      <c r="D20" s="151">
        <v>740000</v>
      </c>
      <c r="E20" s="475">
        <v>683895</v>
      </c>
      <c r="F20" s="475">
        <v>683895</v>
      </c>
      <c r="G20" s="649"/>
      <c r="H20" s="650"/>
    </row>
    <row r="21" spans="1:8" s="160" customFormat="1" ht="21.95" customHeight="1" x14ac:dyDescent="0.25">
      <c r="A21" s="163" t="s">
        <v>324</v>
      </c>
      <c r="B21" s="150" t="s">
        <v>325</v>
      </c>
      <c r="C21" s="480">
        <f>C22+C25+C28+C36+C35</f>
        <v>3184728</v>
      </c>
      <c r="D21" s="155">
        <f>D22+D25+D28+D35+D36</f>
        <v>3613126</v>
      </c>
      <c r="E21" s="480">
        <f>E22+E25+E28+E35+E36</f>
        <v>3229028</v>
      </c>
      <c r="F21" s="480">
        <f>F22+F25+F28+F35+F36</f>
        <v>3229028</v>
      </c>
      <c r="G21" s="649"/>
      <c r="H21" s="650"/>
    </row>
    <row r="22" spans="1:8" s="161" customFormat="1" ht="21.95" customHeight="1" x14ac:dyDescent="0.2">
      <c r="A22" s="162" t="s">
        <v>326</v>
      </c>
      <c r="B22" s="145" t="s">
        <v>327</v>
      </c>
      <c r="C22" s="472">
        <v>270000</v>
      </c>
      <c r="D22" s="146">
        <v>170000</v>
      </c>
      <c r="E22" s="472">
        <v>139264</v>
      </c>
      <c r="F22" s="472">
        <v>139264</v>
      </c>
      <c r="G22" s="651"/>
      <c r="H22" s="652"/>
    </row>
    <row r="23" spans="1:8" s="161" customFormat="1" ht="21.95" hidden="1" customHeight="1" x14ac:dyDescent="0.2">
      <c r="A23" s="162" t="s">
        <v>328</v>
      </c>
      <c r="B23" s="145" t="s">
        <v>329</v>
      </c>
      <c r="C23" s="472">
        <v>2760</v>
      </c>
      <c r="D23" s="146"/>
      <c r="E23" s="472"/>
      <c r="F23" s="472"/>
      <c r="G23" s="651"/>
      <c r="H23" s="652"/>
    </row>
    <row r="24" spans="1:8" s="161" customFormat="1" ht="21.95" hidden="1" customHeight="1" x14ac:dyDescent="0.2">
      <c r="A24" s="162" t="s">
        <v>330</v>
      </c>
      <c r="B24" s="145" t="s">
        <v>331</v>
      </c>
      <c r="C24" s="472">
        <v>20322</v>
      </c>
      <c r="D24" s="146"/>
      <c r="E24" s="472"/>
      <c r="F24" s="472"/>
      <c r="G24" s="651"/>
      <c r="H24" s="652"/>
    </row>
    <row r="25" spans="1:8" s="161" customFormat="1" ht="21.95" customHeight="1" x14ac:dyDescent="0.2">
      <c r="A25" s="162" t="s">
        <v>332</v>
      </c>
      <c r="B25" s="145" t="s">
        <v>333</v>
      </c>
      <c r="C25" s="472">
        <v>78000</v>
      </c>
      <c r="D25" s="472">
        <v>78000</v>
      </c>
      <c r="E25" s="472">
        <v>68340</v>
      </c>
      <c r="F25" s="472">
        <v>68340</v>
      </c>
      <c r="G25" s="651"/>
      <c r="H25" s="652"/>
    </row>
    <row r="26" spans="1:8" s="161" customFormat="1" ht="21.95" hidden="1" customHeight="1" x14ac:dyDescent="0.2">
      <c r="A26" s="162" t="s">
        <v>334</v>
      </c>
      <c r="B26" s="145" t="s">
        <v>335</v>
      </c>
      <c r="C26" s="472">
        <v>360</v>
      </c>
      <c r="D26" s="146"/>
      <c r="E26" s="472"/>
      <c r="F26" s="472"/>
      <c r="G26" s="651"/>
      <c r="H26" s="652"/>
    </row>
    <row r="27" spans="1:8" s="161" customFormat="1" ht="21.95" hidden="1" customHeight="1" x14ac:dyDescent="0.2">
      <c r="A27" s="162" t="s">
        <v>336</v>
      </c>
      <c r="B27" s="145" t="s">
        <v>337</v>
      </c>
      <c r="C27" s="472">
        <v>670</v>
      </c>
      <c r="D27" s="146"/>
      <c r="E27" s="472"/>
      <c r="F27" s="472"/>
      <c r="G27" s="651"/>
      <c r="H27" s="652"/>
    </row>
    <row r="28" spans="1:8" s="161" customFormat="1" ht="21.95" customHeight="1" x14ac:dyDescent="0.2">
      <c r="A28" s="162" t="s">
        <v>338</v>
      </c>
      <c r="B28" s="145" t="s">
        <v>339</v>
      </c>
      <c r="C28" s="472">
        <v>2080000</v>
      </c>
      <c r="D28" s="146">
        <v>2440095</v>
      </c>
      <c r="E28" s="472">
        <v>2333087</v>
      </c>
      <c r="F28" s="472">
        <v>2333087</v>
      </c>
      <c r="G28" s="651"/>
      <c r="H28" s="652"/>
    </row>
    <row r="29" spans="1:8" s="161" customFormat="1" ht="21.95" hidden="1" customHeight="1" x14ac:dyDescent="0.2">
      <c r="A29" s="162" t="s">
        <v>340</v>
      </c>
      <c r="B29" s="147" t="s">
        <v>341</v>
      </c>
      <c r="C29" s="472">
        <v>8771</v>
      </c>
      <c r="D29" s="146"/>
      <c r="E29" s="472"/>
      <c r="F29" s="472"/>
      <c r="G29" s="651"/>
      <c r="H29" s="652"/>
    </row>
    <row r="30" spans="1:8" s="161" customFormat="1" ht="21.95" hidden="1" customHeight="1" x14ac:dyDescent="0.2">
      <c r="A30" s="162" t="s">
        <v>342</v>
      </c>
      <c r="B30" s="147" t="s">
        <v>343</v>
      </c>
      <c r="C30" s="472">
        <v>100</v>
      </c>
      <c r="D30" s="146"/>
      <c r="E30" s="472"/>
      <c r="F30" s="472"/>
      <c r="G30" s="651"/>
      <c r="H30" s="652"/>
    </row>
    <row r="31" spans="1:8" s="161" customFormat="1" ht="21.95" hidden="1" customHeight="1" x14ac:dyDescent="0.2">
      <c r="A31" s="162" t="s">
        <v>344</v>
      </c>
      <c r="B31" s="145" t="s">
        <v>345</v>
      </c>
      <c r="C31" s="472">
        <v>4445</v>
      </c>
      <c r="D31" s="146"/>
      <c r="E31" s="472"/>
      <c r="F31" s="472"/>
      <c r="G31" s="651"/>
      <c r="H31" s="652"/>
    </row>
    <row r="32" spans="1:8" s="161" customFormat="1" ht="21.95" hidden="1" customHeight="1" x14ac:dyDescent="0.2">
      <c r="A32" s="162" t="s">
        <v>486</v>
      </c>
      <c r="B32" s="145" t="s">
        <v>487</v>
      </c>
      <c r="C32" s="472">
        <v>0</v>
      </c>
      <c r="D32" s="146"/>
      <c r="E32" s="472"/>
      <c r="F32" s="472"/>
      <c r="G32" s="651"/>
      <c r="H32" s="652"/>
    </row>
    <row r="33" spans="1:8" s="161" customFormat="1" ht="21.95" hidden="1" customHeight="1" x14ac:dyDescent="0.2">
      <c r="A33" s="162" t="s">
        <v>346</v>
      </c>
      <c r="B33" s="145" t="s">
        <v>347</v>
      </c>
      <c r="C33" s="472">
        <v>7505</v>
      </c>
      <c r="D33" s="146"/>
      <c r="E33" s="472"/>
      <c r="F33" s="472"/>
      <c r="G33" s="651"/>
      <c r="H33" s="652"/>
    </row>
    <row r="34" spans="1:8" s="161" customFormat="1" ht="21.95" hidden="1" customHeight="1" x14ac:dyDescent="0.2">
      <c r="A34" s="162" t="s">
        <v>348</v>
      </c>
      <c r="B34" s="145" t="s">
        <v>349</v>
      </c>
      <c r="C34" s="472">
        <v>4760</v>
      </c>
      <c r="D34" s="146"/>
      <c r="E34" s="472"/>
      <c r="F34" s="472"/>
      <c r="G34" s="651"/>
      <c r="H34" s="652"/>
    </row>
    <row r="35" spans="1:8" s="161" customFormat="1" ht="21.95" customHeight="1" x14ac:dyDescent="0.2">
      <c r="A35" s="162" t="s">
        <v>350</v>
      </c>
      <c r="B35" s="145" t="s">
        <v>351</v>
      </c>
      <c r="C35" s="472">
        <v>0</v>
      </c>
      <c r="D35" s="472">
        <v>25000</v>
      </c>
      <c r="E35" s="472">
        <v>25000</v>
      </c>
      <c r="F35" s="472">
        <v>25000</v>
      </c>
      <c r="G35" s="651"/>
      <c r="H35" s="652"/>
    </row>
    <row r="36" spans="1:8" s="161" customFormat="1" ht="21.95" customHeight="1" x14ac:dyDescent="0.2">
      <c r="A36" s="162" t="s">
        <v>352</v>
      </c>
      <c r="B36" s="145" t="s">
        <v>353</v>
      </c>
      <c r="C36" s="472">
        <v>756728</v>
      </c>
      <c r="D36" s="146">
        <v>900031</v>
      </c>
      <c r="E36" s="472">
        <v>663337</v>
      </c>
      <c r="F36" s="472">
        <v>663337</v>
      </c>
      <c r="G36" s="651"/>
      <c r="H36" s="652"/>
    </row>
    <row r="37" spans="1:8" s="161" customFormat="1" ht="21.95" hidden="1" customHeight="1" x14ac:dyDescent="0.2">
      <c r="A37" s="162" t="s">
        <v>354</v>
      </c>
      <c r="B37" s="145" t="s">
        <v>94</v>
      </c>
      <c r="C37" s="487">
        <v>11850</v>
      </c>
      <c r="D37" s="256">
        <v>11364</v>
      </c>
      <c r="E37" s="487">
        <v>9976</v>
      </c>
      <c r="F37" s="487">
        <v>9976</v>
      </c>
      <c r="G37" s="651"/>
      <c r="H37" s="652"/>
    </row>
    <row r="38" spans="1:8" s="161" customFormat="1" ht="21.95" hidden="1" customHeight="1" x14ac:dyDescent="0.2">
      <c r="A38" s="162" t="s">
        <v>355</v>
      </c>
      <c r="B38" s="145" t="s">
        <v>356</v>
      </c>
      <c r="C38" s="487">
        <v>1335</v>
      </c>
      <c r="D38" s="256">
        <v>1537</v>
      </c>
      <c r="E38" s="487">
        <v>1495</v>
      </c>
      <c r="F38" s="487">
        <v>1495</v>
      </c>
      <c r="G38" s="651"/>
      <c r="H38" s="652"/>
    </row>
    <row r="39" spans="1:8" s="160" customFormat="1" ht="21" customHeight="1" x14ac:dyDescent="0.25">
      <c r="A39" s="163" t="s">
        <v>357</v>
      </c>
      <c r="B39" s="150" t="s">
        <v>358</v>
      </c>
      <c r="C39" s="475">
        <v>270000</v>
      </c>
      <c r="D39" s="151">
        <v>282000</v>
      </c>
      <c r="E39" s="475">
        <v>174000</v>
      </c>
      <c r="F39" s="475">
        <v>174000</v>
      </c>
      <c r="G39" s="649"/>
      <c r="H39" s="650"/>
    </row>
    <row r="40" spans="1:8" s="160" customFormat="1" ht="21.95" hidden="1" customHeight="1" x14ac:dyDescent="0.25">
      <c r="A40" s="162" t="s">
        <v>359</v>
      </c>
      <c r="B40" s="145" t="s">
        <v>360</v>
      </c>
      <c r="C40" s="472">
        <v>420</v>
      </c>
      <c r="D40" s="146">
        <v>420</v>
      </c>
      <c r="E40" s="472">
        <v>271</v>
      </c>
      <c r="F40" s="472">
        <v>271</v>
      </c>
      <c r="G40" s="649"/>
      <c r="H40" s="650"/>
    </row>
    <row r="41" spans="1:8" s="160" customFormat="1" ht="32.25" hidden="1" customHeight="1" x14ac:dyDescent="0.25">
      <c r="A41" s="162" t="s">
        <v>361</v>
      </c>
      <c r="B41" s="145" t="s">
        <v>362</v>
      </c>
      <c r="C41" s="472">
        <v>370</v>
      </c>
      <c r="D41" s="256">
        <v>391</v>
      </c>
      <c r="E41" s="472">
        <v>391</v>
      </c>
      <c r="F41" s="472">
        <v>391</v>
      </c>
      <c r="G41" s="649"/>
      <c r="H41" s="650"/>
    </row>
    <row r="42" spans="1:8" s="160" customFormat="1" ht="20.25" hidden="1" customHeight="1" x14ac:dyDescent="0.25">
      <c r="A42" s="162" t="s">
        <v>363</v>
      </c>
      <c r="B42" s="145" t="s">
        <v>364</v>
      </c>
      <c r="C42" s="472">
        <v>1200</v>
      </c>
      <c r="D42" s="256">
        <v>1179</v>
      </c>
      <c r="E42" s="472">
        <v>1128</v>
      </c>
      <c r="F42" s="472">
        <v>1128</v>
      </c>
      <c r="G42" s="649"/>
      <c r="H42" s="650"/>
    </row>
    <row r="43" spans="1:8" s="160" customFormat="1" ht="24" hidden="1" customHeight="1" x14ac:dyDescent="0.25">
      <c r="A43" s="162" t="s">
        <v>365</v>
      </c>
      <c r="B43" s="145" t="s">
        <v>366</v>
      </c>
      <c r="C43" s="472">
        <v>5650</v>
      </c>
      <c r="D43" s="256">
        <v>6432</v>
      </c>
      <c r="E43" s="472">
        <v>4604</v>
      </c>
      <c r="F43" s="472">
        <v>4604</v>
      </c>
      <c r="G43" s="649"/>
      <c r="H43" s="650"/>
    </row>
    <row r="44" spans="1:8" s="160" customFormat="1" ht="21.95" customHeight="1" x14ac:dyDescent="0.25">
      <c r="A44" s="163" t="s">
        <v>367</v>
      </c>
      <c r="B44" s="150" t="s">
        <v>368</v>
      </c>
      <c r="C44" s="480">
        <f>SUM(C45:C49)</f>
        <v>1450000</v>
      </c>
      <c r="D44" s="155">
        <f>SUM(D45:D48)</f>
        <v>2476500</v>
      </c>
      <c r="E44" s="480">
        <f>SUM(E45:E49)</f>
        <v>2352581</v>
      </c>
      <c r="F44" s="480">
        <f>SUM(F45:F49)</f>
        <v>2352581</v>
      </c>
      <c r="G44" s="649"/>
      <c r="H44" s="650"/>
    </row>
    <row r="45" spans="1:8" s="160" customFormat="1" ht="21.95" customHeight="1" x14ac:dyDescent="0.25">
      <c r="A45" s="162" t="s">
        <v>369</v>
      </c>
      <c r="B45" s="145" t="s">
        <v>370</v>
      </c>
      <c r="C45" s="472">
        <v>0</v>
      </c>
      <c r="D45" s="146">
        <v>862700</v>
      </c>
      <c r="E45" s="472">
        <v>862700</v>
      </c>
      <c r="F45" s="472">
        <v>862700</v>
      </c>
      <c r="G45" s="649"/>
      <c r="H45" s="650"/>
    </row>
    <row r="46" spans="1:8" s="160" customFormat="1" ht="21.95" customHeight="1" x14ac:dyDescent="0.25">
      <c r="A46" s="162" t="s">
        <v>371</v>
      </c>
      <c r="B46" s="145" t="s">
        <v>372</v>
      </c>
      <c r="C46" s="472">
        <v>1400000</v>
      </c>
      <c r="D46" s="146">
        <v>1200000</v>
      </c>
      <c r="E46" s="472">
        <v>1126081</v>
      </c>
      <c r="F46" s="472">
        <v>1126081</v>
      </c>
      <c r="G46" s="649"/>
      <c r="H46" s="650"/>
    </row>
    <row r="47" spans="1:8" s="160" customFormat="1" ht="30.75" customHeight="1" x14ac:dyDescent="0.25">
      <c r="A47" s="162" t="s">
        <v>373</v>
      </c>
      <c r="B47" s="145" t="s">
        <v>374</v>
      </c>
      <c r="C47" s="472">
        <v>0</v>
      </c>
      <c r="D47" s="472">
        <v>0</v>
      </c>
      <c r="E47" s="472">
        <v>0</v>
      </c>
      <c r="F47" s="472">
        <v>0</v>
      </c>
      <c r="G47" s="649"/>
      <c r="H47" s="650"/>
    </row>
    <row r="48" spans="1:8" s="160" customFormat="1" ht="21.95" customHeight="1" x14ac:dyDescent="0.25">
      <c r="A48" s="162" t="s">
        <v>375</v>
      </c>
      <c r="B48" s="145" t="s">
        <v>376</v>
      </c>
      <c r="C48" s="472">
        <v>50000</v>
      </c>
      <c r="D48" s="146">
        <v>413800</v>
      </c>
      <c r="E48" s="472">
        <v>363800</v>
      </c>
      <c r="F48" s="472">
        <v>363800</v>
      </c>
      <c r="G48" s="649"/>
      <c r="H48" s="650"/>
    </row>
    <row r="49" spans="1:8" s="160" customFormat="1" ht="21.95" customHeight="1" x14ac:dyDescent="0.25">
      <c r="A49" s="162" t="s">
        <v>488</v>
      </c>
      <c r="B49" s="145" t="s">
        <v>489</v>
      </c>
      <c r="C49" s="472">
        <v>0</v>
      </c>
      <c r="D49" s="472">
        <v>0</v>
      </c>
      <c r="E49" s="472">
        <v>0</v>
      </c>
      <c r="F49" s="472">
        <v>0</v>
      </c>
      <c r="G49" s="649"/>
      <c r="H49" s="650"/>
    </row>
    <row r="50" spans="1:8" s="160" customFormat="1" ht="21.95" customHeight="1" x14ac:dyDescent="0.25">
      <c r="A50" s="163" t="s">
        <v>377</v>
      </c>
      <c r="B50" s="150" t="s">
        <v>378</v>
      </c>
      <c r="C50" s="480">
        <v>1850000</v>
      </c>
      <c r="D50" s="480">
        <v>1551985</v>
      </c>
      <c r="E50" s="480">
        <v>751985</v>
      </c>
      <c r="F50" s="480">
        <v>751985</v>
      </c>
      <c r="G50" s="649"/>
      <c r="H50" s="650"/>
    </row>
    <row r="51" spans="1:8" s="490" customFormat="1" ht="21.95" hidden="1" customHeight="1" x14ac:dyDescent="0.25">
      <c r="A51" s="489" t="s">
        <v>494</v>
      </c>
      <c r="B51" s="477" t="s">
        <v>495</v>
      </c>
      <c r="C51" s="472">
        <v>395</v>
      </c>
      <c r="D51" s="472"/>
      <c r="E51" s="472"/>
      <c r="F51" s="472"/>
      <c r="G51" s="653"/>
      <c r="H51" s="654"/>
    </row>
    <row r="52" spans="1:8" s="160" customFormat="1" ht="21.95" hidden="1" customHeight="1" x14ac:dyDescent="0.25">
      <c r="A52" s="162" t="s">
        <v>379</v>
      </c>
      <c r="B52" s="145" t="s">
        <v>380</v>
      </c>
      <c r="C52" s="472">
        <v>5117</v>
      </c>
      <c r="D52" s="146"/>
      <c r="E52" s="472"/>
      <c r="F52" s="472"/>
      <c r="G52" s="649"/>
      <c r="H52" s="650"/>
    </row>
    <row r="53" spans="1:8" s="161" customFormat="1" ht="21.95" hidden="1" customHeight="1" x14ac:dyDescent="0.2">
      <c r="A53" s="162" t="s">
        <v>381</v>
      </c>
      <c r="B53" s="145" t="s">
        <v>382</v>
      </c>
      <c r="C53" s="472">
        <v>3980</v>
      </c>
      <c r="D53" s="146"/>
      <c r="E53" s="472"/>
      <c r="F53" s="472"/>
      <c r="G53" s="651"/>
      <c r="H53" s="652"/>
    </row>
    <row r="54" spans="1:8" s="160" customFormat="1" ht="21.95" hidden="1" customHeight="1" x14ac:dyDescent="0.25">
      <c r="A54" s="162" t="s">
        <v>383</v>
      </c>
      <c r="B54" s="145" t="s">
        <v>384</v>
      </c>
      <c r="C54" s="472">
        <v>2563</v>
      </c>
      <c r="D54" s="146"/>
      <c r="E54" s="472"/>
      <c r="F54" s="472"/>
      <c r="G54" s="649"/>
      <c r="H54" s="650"/>
    </row>
    <row r="55" spans="1:8" s="160" customFormat="1" ht="21.95" customHeight="1" x14ac:dyDescent="0.25">
      <c r="A55" s="163" t="s">
        <v>385</v>
      </c>
      <c r="B55" s="150" t="s">
        <v>386</v>
      </c>
      <c r="C55" s="480">
        <v>1250000</v>
      </c>
      <c r="D55" s="480">
        <v>9682720</v>
      </c>
      <c r="E55" s="480">
        <v>9682720</v>
      </c>
      <c r="F55" s="480">
        <v>9682720</v>
      </c>
      <c r="G55" s="649"/>
      <c r="H55" s="650"/>
    </row>
    <row r="56" spans="1:8" s="160" customFormat="1" ht="21.95" hidden="1" customHeight="1" x14ac:dyDescent="0.25">
      <c r="A56" s="162" t="s">
        <v>387</v>
      </c>
      <c r="B56" s="145" t="s">
        <v>388</v>
      </c>
      <c r="C56" s="472">
        <v>5330</v>
      </c>
      <c r="D56" s="146">
        <v>8508</v>
      </c>
      <c r="E56" s="472">
        <v>8214</v>
      </c>
      <c r="F56" s="472">
        <v>8214</v>
      </c>
      <c r="G56" s="649"/>
      <c r="H56" s="650"/>
    </row>
    <row r="57" spans="1:8" s="160" customFormat="1" ht="21.95" hidden="1" customHeight="1" x14ac:dyDescent="0.25">
      <c r="A57" s="162" t="s">
        <v>389</v>
      </c>
      <c r="B57" s="145" t="s">
        <v>390</v>
      </c>
      <c r="C57" s="472">
        <v>1435</v>
      </c>
      <c r="D57" s="146">
        <v>1981</v>
      </c>
      <c r="E57" s="472">
        <v>1946</v>
      </c>
      <c r="F57" s="472">
        <v>1946</v>
      </c>
      <c r="G57" s="649"/>
      <c r="H57" s="650"/>
    </row>
    <row r="58" spans="1:8" s="160" customFormat="1" ht="21.95" customHeight="1" x14ac:dyDescent="0.25">
      <c r="A58" s="163" t="s">
        <v>391</v>
      </c>
      <c r="B58" s="150" t="s">
        <v>392</v>
      </c>
      <c r="C58" s="475">
        <v>0</v>
      </c>
      <c r="D58" s="151">
        <v>0</v>
      </c>
      <c r="E58" s="475">
        <v>0</v>
      </c>
      <c r="F58" s="475">
        <v>0</v>
      </c>
      <c r="G58" s="649"/>
      <c r="H58" s="650"/>
    </row>
    <row r="59" spans="1:8" s="168" customFormat="1" ht="36" customHeight="1" x14ac:dyDescent="0.25">
      <c r="A59" s="165" t="s">
        <v>393</v>
      </c>
      <c r="B59" s="166" t="s">
        <v>394</v>
      </c>
      <c r="C59" s="488">
        <f>C8+C20+C21+C39+C44+C50+C55+C58</f>
        <v>12451728</v>
      </c>
      <c r="D59" s="167">
        <f>D8+D20+D21+D39+D44+D50+D55+D58</f>
        <v>22373331</v>
      </c>
      <c r="E59" s="488">
        <f>E8+E20+E21+E39+E44+E50+E55</f>
        <v>20420657</v>
      </c>
      <c r="F59" s="488">
        <f>F8+F20+F21+F39+F44+F50+F55</f>
        <v>20420657</v>
      </c>
      <c r="G59" s="655"/>
      <c r="H59" s="656"/>
    </row>
    <row r="60" spans="1:8" s="161" customFormat="1" ht="21.95" customHeight="1" x14ac:dyDescent="0.25">
      <c r="A60" s="165" t="s">
        <v>395</v>
      </c>
      <c r="B60" s="166" t="s">
        <v>396</v>
      </c>
      <c r="C60" s="480">
        <f>SUM(C61:C64)</f>
        <v>409675</v>
      </c>
      <c r="D60" s="480">
        <f t="shared" ref="D60:E60" si="0">SUM(D61:D64)</f>
        <v>409675</v>
      </c>
      <c r="E60" s="480">
        <f t="shared" si="0"/>
        <v>409675</v>
      </c>
      <c r="F60" s="480">
        <f t="shared" ref="F60" si="1">SUM(F61:F64)</f>
        <v>409675</v>
      </c>
      <c r="G60" s="651"/>
      <c r="H60" s="652"/>
    </row>
    <row r="61" spans="1:8" s="280" customFormat="1" ht="21.95" customHeight="1" x14ac:dyDescent="0.2">
      <c r="A61" s="489" t="s">
        <v>490</v>
      </c>
      <c r="B61" s="477" t="s">
        <v>491</v>
      </c>
      <c r="C61" s="472">
        <v>0</v>
      </c>
      <c r="D61" s="472">
        <v>0</v>
      </c>
      <c r="E61" s="472">
        <v>0</v>
      </c>
      <c r="F61" s="472">
        <v>0</v>
      </c>
      <c r="G61" s="657"/>
      <c r="H61" s="658"/>
    </row>
    <row r="62" spans="1:8" s="161" customFormat="1" ht="21.95" customHeight="1" x14ac:dyDescent="0.2">
      <c r="A62" s="162" t="s">
        <v>397</v>
      </c>
      <c r="B62" s="145" t="s">
        <v>398</v>
      </c>
      <c r="C62" s="472">
        <v>409675</v>
      </c>
      <c r="D62" s="146">
        <v>409675</v>
      </c>
      <c r="E62" s="472">
        <v>409675</v>
      </c>
      <c r="F62" s="472">
        <v>409675</v>
      </c>
      <c r="G62" s="651"/>
      <c r="H62" s="652"/>
    </row>
    <row r="63" spans="1:8" s="168" customFormat="1" ht="30.75" customHeight="1" x14ac:dyDescent="0.25">
      <c r="A63" s="162" t="s">
        <v>399</v>
      </c>
      <c r="B63" s="145" t="s">
        <v>400</v>
      </c>
      <c r="C63" s="472">
        <v>0</v>
      </c>
      <c r="D63" s="472">
        <v>0</v>
      </c>
      <c r="E63" s="472">
        <v>0</v>
      </c>
      <c r="F63" s="472">
        <v>0</v>
      </c>
      <c r="G63" s="655"/>
      <c r="H63" s="656"/>
    </row>
    <row r="64" spans="1:8" customFormat="1" ht="21.95" customHeight="1" x14ac:dyDescent="0.2">
      <c r="A64" s="489" t="s">
        <v>492</v>
      </c>
      <c r="B64" s="477" t="s">
        <v>493</v>
      </c>
      <c r="C64" s="472">
        <v>0</v>
      </c>
      <c r="D64" s="472">
        <v>0</v>
      </c>
      <c r="E64" s="472">
        <v>0</v>
      </c>
      <c r="F64" s="472">
        <v>0</v>
      </c>
      <c r="G64" s="659"/>
      <c r="H64" s="660"/>
    </row>
    <row r="65" spans="1:8" ht="34.5" customHeight="1" thickBot="1" x14ac:dyDescent="0.3">
      <c r="A65" s="169" t="s">
        <v>545</v>
      </c>
      <c r="B65" s="170" t="s">
        <v>401</v>
      </c>
      <c r="C65" s="493">
        <f>C59+C60</f>
        <v>12861403</v>
      </c>
      <c r="D65" s="494">
        <f>D59+D60</f>
        <v>22783006</v>
      </c>
      <c r="E65" s="493">
        <f>E59+E60</f>
        <v>20830332</v>
      </c>
      <c r="F65" s="493">
        <f>F59+F60</f>
        <v>20830332</v>
      </c>
      <c r="G65" s="663"/>
      <c r="H65" s="664"/>
    </row>
    <row r="66" spans="1:8" ht="13.5" thickBot="1" x14ac:dyDescent="0.25">
      <c r="A66" s="171"/>
      <c r="B66" s="491"/>
      <c r="C66" s="492"/>
      <c r="D66" s="136"/>
      <c r="E66" s="136"/>
    </row>
    <row r="67" spans="1:8" x14ac:dyDescent="0.2">
      <c r="A67" s="606"/>
      <c r="B67" s="608" t="s">
        <v>576</v>
      </c>
      <c r="C67" s="609">
        <v>0</v>
      </c>
      <c r="D67" s="608">
        <v>3</v>
      </c>
      <c r="E67" s="610">
        <v>3</v>
      </c>
    </row>
    <row r="68" spans="1:8" ht="13.5" thickBot="1" x14ac:dyDescent="0.25">
      <c r="A68" s="607"/>
      <c r="B68" s="611" t="s">
        <v>577</v>
      </c>
      <c r="C68" s="612">
        <v>0</v>
      </c>
      <c r="D68" s="611">
        <v>0</v>
      </c>
      <c r="E68" s="613">
        <v>0</v>
      </c>
    </row>
    <row r="69" spans="1:8" x14ac:dyDescent="0.2">
      <c r="B69" s="136"/>
      <c r="C69" s="136"/>
      <c r="D69" s="136"/>
      <c r="E69" s="136"/>
    </row>
    <row r="70" spans="1:8" x14ac:dyDescent="0.2">
      <c r="B70" s="136"/>
      <c r="C70" s="136"/>
      <c r="D70" s="136"/>
      <c r="E70" s="136"/>
    </row>
  </sheetData>
  <mergeCells count="12">
    <mergeCell ref="A1:H1"/>
    <mergeCell ref="A2:H2"/>
    <mergeCell ref="D3:E3"/>
    <mergeCell ref="D4:E4"/>
    <mergeCell ref="F5:H5"/>
    <mergeCell ref="A5:A6"/>
    <mergeCell ref="B5:B6"/>
    <mergeCell ref="C5:C6"/>
    <mergeCell ref="D5:D6"/>
    <mergeCell ref="E5:E6"/>
    <mergeCell ref="G3:H3"/>
    <mergeCell ref="G4:H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48"/>
  <sheetViews>
    <sheetView view="pageBreakPreview" zoomScaleSheetLayoutView="100" workbookViewId="0">
      <selection activeCell="A3" sqref="A3"/>
    </sheetView>
  </sheetViews>
  <sheetFormatPr defaultColWidth="10.6640625" defaultRowHeight="15" x14ac:dyDescent="0.25"/>
  <cols>
    <col min="1" max="1" width="82.1640625" style="175" customWidth="1"/>
    <col min="2" max="2" width="12.6640625" style="175" customWidth="1"/>
    <col min="3" max="3" width="15.33203125" style="175" customWidth="1"/>
    <col min="4" max="4" width="15.5" style="175" customWidth="1"/>
    <col min="5" max="5" width="12.6640625" style="175" customWidth="1"/>
    <col min="6" max="6" width="15.33203125" style="175" customWidth="1"/>
    <col min="7" max="7" width="15.1640625" style="175" customWidth="1"/>
    <col min="8" max="8" width="12.6640625" style="175" customWidth="1"/>
    <col min="9" max="9" width="15.33203125" style="175" customWidth="1"/>
    <col min="10" max="10" width="15.1640625" style="175" customWidth="1"/>
    <col min="11" max="11" width="16.1640625" style="175" customWidth="1"/>
    <col min="12" max="16384" width="10.6640625" style="173"/>
  </cols>
  <sheetData>
    <row r="1" spans="1:11" ht="23.25" customHeight="1" x14ac:dyDescent="0.25">
      <c r="A1" s="706" t="s">
        <v>631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</row>
    <row r="2" spans="1:11" ht="12.75" customHeight="1" x14ac:dyDescent="0.25">
      <c r="A2" s="824" t="s">
        <v>685</v>
      </c>
      <c r="B2" s="172"/>
      <c r="C2" s="172"/>
      <c r="D2" s="174"/>
      <c r="E2" s="636"/>
      <c r="G2" s="636"/>
      <c r="H2" s="172"/>
      <c r="J2" s="172"/>
      <c r="K2" s="174" t="s">
        <v>549</v>
      </c>
    </row>
    <row r="3" spans="1:11" x14ac:dyDescent="0.25">
      <c r="C3" s="709"/>
      <c r="D3" s="709"/>
      <c r="G3" s="637"/>
      <c r="J3" s="705" t="s">
        <v>578</v>
      </c>
      <c r="K3" s="705"/>
    </row>
    <row r="4" spans="1:11" ht="31.5" customHeight="1" x14ac:dyDescent="0.2">
      <c r="A4" s="707" t="s">
        <v>404</v>
      </c>
      <c r="B4" s="702" t="s">
        <v>632</v>
      </c>
      <c r="C4" s="703"/>
      <c r="D4" s="704"/>
      <c r="E4" s="702" t="s">
        <v>658</v>
      </c>
      <c r="F4" s="703"/>
      <c r="G4" s="704"/>
      <c r="H4" s="702" t="s">
        <v>633</v>
      </c>
      <c r="I4" s="703"/>
      <c r="J4" s="704"/>
      <c r="K4" s="258" t="s">
        <v>97</v>
      </c>
    </row>
    <row r="5" spans="1:11" s="178" customFormat="1" ht="28.5" x14ac:dyDescent="0.2">
      <c r="A5" s="708"/>
      <c r="B5" s="176" t="s">
        <v>405</v>
      </c>
      <c r="C5" s="176" t="s">
        <v>406</v>
      </c>
      <c r="D5" s="177" t="s">
        <v>407</v>
      </c>
      <c r="E5" s="176" t="s">
        <v>405</v>
      </c>
      <c r="F5" s="176" t="s">
        <v>406</v>
      </c>
      <c r="G5" s="177" t="s">
        <v>407</v>
      </c>
      <c r="H5" s="176" t="s">
        <v>405</v>
      </c>
      <c r="I5" s="176" t="s">
        <v>406</v>
      </c>
      <c r="J5" s="177" t="s">
        <v>407</v>
      </c>
      <c r="K5" s="279" t="s">
        <v>98</v>
      </c>
    </row>
    <row r="6" spans="1:11" ht="14.25" x14ac:dyDescent="0.2">
      <c r="A6" s="179"/>
      <c r="B6" s="259" t="s">
        <v>95</v>
      </c>
      <c r="C6" s="180" t="s">
        <v>96</v>
      </c>
      <c r="D6" s="181" t="s">
        <v>408</v>
      </c>
      <c r="E6" s="259" t="s">
        <v>95</v>
      </c>
      <c r="F6" s="180" t="s">
        <v>96</v>
      </c>
      <c r="G6" s="181" t="s">
        <v>408</v>
      </c>
      <c r="H6" s="259" t="s">
        <v>95</v>
      </c>
      <c r="I6" s="180" t="s">
        <v>96</v>
      </c>
      <c r="J6" s="181" t="s">
        <v>408</v>
      </c>
      <c r="K6" s="181" t="s">
        <v>408</v>
      </c>
    </row>
    <row r="7" spans="1:11" ht="14.25" x14ac:dyDescent="0.2">
      <c r="A7" s="260" t="s">
        <v>409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ht="14.25" x14ac:dyDescent="0.2">
      <c r="A8" s="261" t="s">
        <v>410</v>
      </c>
      <c r="B8" s="183"/>
      <c r="C8" s="184"/>
      <c r="D8" s="184">
        <f>B8*C8</f>
        <v>0</v>
      </c>
      <c r="E8" s="183"/>
      <c r="F8" s="184"/>
      <c r="G8" s="184">
        <f>E8*F8</f>
        <v>0</v>
      </c>
      <c r="H8" s="183"/>
      <c r="I8" s="184"/>
      <c r="J8" s="184">
        <f>H8*I8</f>
        <v>0</v>
      </c>
      <c r="K8" s="184">
        <f>J8-D8</f>
        <v>0</v>
      </c>
    </row>
    <row r="9" spans="1:11" x14ac:dyDescent="0.25">
      <c r="A9" s="261" t="s">
        <v>411</v>
      </c>
      <c r="B9" s="183"/>
      <c r="C9" s="184"/>
      <c r="D9" s="185">
        <v>0</v>
      </c>
      <c r="E9" s="183"/>
      <c r="F9" s="184"/>
      <c r="G9" s="185">
        <v>0</v>
      </c>
      <c r="H9" s="183"/>
      <c r="I9" s="184"/>
      <c r="J9" s="185">
        <v>0</v>
      </c>
      <c r="K9" s="185">
        <f t="shared" ref="K9:K23" si="0">J9-D9</f>
        <v>0</v>
      </c>
    </row>
    <row r="10" spans="1:11" ht="14.25" x14ac:dyDescent="0.2">
      <c r="A10" s="261" t="s">
        <v>412</v>
      </c>
      <c r="B10" s="184"/>
      <c r="C10" s="184"/>
      <c r="D10" s="184">
        <v>1607070</v>
      </c>
      <c r="E10" s="184"/>
      <c r="F10" s="184"/>
      <c r="G10" s="184">
        <v>1607070</v>
      </c>
      <c r="H10" s="184"/>
      <c r="I10" s="184"/>
      <c r="J10" s="184">
        <v>1607070</v>
      </c>
      <c r="K10" s="184">
        <f t="shared" si="0"/>
        <v>0</v>
      </c>
    </row>
    <row r="11" spans="1:11" ht="25.5" x14ac:dyDescent="0.25">
      <c r="A11" s="261" t="s">
        <v>413</v>
      </c>
      <c r="B11" s="184"/>
      <c r="C11" s="184"/>
      <c r="D11" s="185">
        <v>0</v>
      </c>
      <c r="E11" s="184"/>
      <c r="F11" s="184"/>
      <c r="G11" s="185">
        <v>0</v>
      </c>
      <c r="H11" s="184"/>
      <c r="I11" s="184"/>
      <c r="J11" s="185">
        <v>0</v>
      </c>
      <c r="K11" s="185">
        <f t="shared" si="0"/>
        <v>0</v>
      </c>
    </row>
    <row r="12" spans="1:11" x14ac:dyDescent="0.25">
      <c r="A12" s="194" t="s">
        <v>414</v>
      </c>
      <c r="B12" s="186"/>
      <c r="C12" s="187"/>
      <c r="D12" s="188">
        <v>816180</v>
      </c>
      <c r="E12" s="186"/>
      <c r="F12" s="187"/>
      <c r="G12" s="188">
        <v>816180</v>
      </c>
      <c r="H12" s="186"/>
      <c r="I12" s="187"/>
      <c r="J12" s="188">
        <v>816180</v>
      </c>
      <c r="K12" s="193">
        <f t="shared" si="0"/>
        <v>0</v>
      </c>
    </row>
    <row r="13" spans="1:11" x14ac:dyDescent="0.25">
      <c r="A13" s="194" t="s">
        <v>415</v>
      </c>
      <c r="B13" s="186"/>
      <c r="C13" s="187"/>
      <c r="D13" s="188">
        <v>0</v>
      </c>
      <c r="E13" s="186"/>
      <c r="F13" s="187"/>
      <c r="G13" s="188">
        <v>0</v>
      </c>
      <c r="H13" s="186"/>
      <c r="I13" s="187"/>
      <c r="J13" s="188">
        <v>0</v>
      </c>
      <c r="K13" s="193">
        <f t="shared" si="0"/>
        <v>0</v>
      </c>
    </row>
    <row r="14" spans="1:11" x14ac:dyDescent="0.25">
      <c r="A14" s="194" t="s">
        <v>416</v>
      </c>
      <c r="B14" s="188"/>
      <c r="C14" s="188"/>
      <c r="D14" s="188">
        <v>448000</v>
      </c>
      <c r="E14" s="188"/>
      <c r="F14" s="188"/>
      <c r="G14" s="188">
        <v>448000</v>
      </c>
      <c r="H14" s="188"/>
      <c r="I14" s="188"/>
      <c r="J14" s="188">
        <v>448000</v>
      </c>
      <c r="K14" s="193">
        <f t="shared" si="0"/>
        <v>0</v>
      </c>
    </row>
    <row r="15" spans="1:11" x14ac:dyDescent="0.25">
      <c r="A15" s="194" t="s">
        <v>417</v>
      </c>
      <c r="B15" s="188"/>
      <c r="C15" s="188"/>
      <c r="D15" s="188">
        <v>0</v>
      </c>
      <c r="E15" s="188"/>
      <c r="F15" s="188"/>
      <c r="G15" s="188">
        <v>0</v>
      </c>
      <c r="H15" s="188"/>
      <c r="I15" s="188"/>
      <c r="J15" s="188">
        <v>0</v>
      </c>
      <c r="K15" s="193">
        <f t="shared" si="0"/>
        <v>0</v>
      </c>
    </row>
    <row r="16" spans="1:11" x14ac:dyDescent="0.25">
      <c r="A16" s="194" t="s">
        <v>418</v>
      </c>
      <c r="B16" s="188"/>
      <c r="C16" s="188"/>
      <c r="D16" s="188">
        <v>100000</v>
      </c>
      <c r="E16" s="188"/>
      <c r="F16" s="188"/>
      <c r="G16" s="188">
        <v>100000</v>
      </c>
      <c r="H16" s="188"/>
      <c r="I16" s="188"/>
      <c r="J16" s="188">
        <v>100000</v>
      </c>
      <c r="K16" s="193">
        <f t="shared" si="0"/>
        <v>0</v>
      </c>
    </row>
    <row r="17" spans="1:11" x14ac:dyDescent="0.25">
      <c r="A17" s="194" t="s">
        <v>419</v>
      </c>
      <c r="B17" s="188"/>
      <c r="C17" s="188"/>
      <c r="D17" s="188">
        <v>0</v>
      </c>
      <c r="E17" s="188"/>
      <c r="F17" s="188"/>
      <c r="G17" s="188">
        <v>0</v>
      </c>
      <c r="H17" s="188"/>
      <c r="I17" s="188"/>
      <c r="J17" s="188">
        <v>0</v>
      </c>
      <c r="K17" s="193">
        <f t="shared" si="0"/>
        <v>0</v>
      </c>
    </row>
    <row r="18" spans="1:11" x14ac:dyDescent="0.25">
      <c r="A18" s="194" t="s">
        <v>420</v>
      </c>
      <c r="B18" s="188"/>
      <c r="C18" s="188"/>
      <c r="D18" s="188">
        <v>242890</v>
      </c>
      <c r="E18" s="188"/>
      <c r="F18" s="188"/>
      <c r="G18" s="188">
        <v>242890</v>
      </c>
      <c r="H18" s="188"/>
      <c r="I18" s="188"/>
      <c r="J18" s="188">
        <v>242890</v>
      </c>
      <c r="K18" s="193">
        <f t="shared" si="0"/>
        <v>0</v>
      </c>
    </row>
    <row r="19" spans="1:11" x14ac:dyDescent="0.25">
      <c r="A19" s="194" t="s">
        <v>421</v>
      </c>
      <c r="B19" s="188"/>
      <c r="C19" s="188"/>
      <c r="D19" s="188">
        <v>0</v>
      </c>
      <c r="E19" s="188"/>
      <c r="F19" s="188"/>
      <c r="G19" s="188">
        <v>0</v>
      </c>
      <c r="H19" s="188"/>
      <c r="I19" s="188"/>
      <c r="J19" s="188">
        <v>0</v>
      </c>
      <c r="K19" s="193">
        <f t="shared" si="0"/>
        <v>0</v>
      </c>
    </row>
    <row r="20" spans="1:11" ht="14.25" x14ac:dyDescent="0.2">
      <c r="A20" s="261" t="s">
        <v>422</v>
      </c>
      <c r="B20" s="189"/>
      <c r="C20" s="189"/>
      <c r="D20" s="189">
        <v>5000000</v>
      </c>
      <c r="E20" s="189"/>
      <c r="F20" s="189"/>
      <c r="G20" s="189">
        <v>5000000</v>
      </c>
      <c r="H20" s="189"/>
      <c r="I20" s="189"/>
      <c r="J20" s="189">
        <v>5000000</v>
      </c>
      <c r="K20" s="184">
        <f t="shared" si="0"/>
        <v>0</v>
      </c>
    </row>
    <row r="21" spans="1:11" ht="14.25" customHeight="1" x14ac:dyDescent="0.25">
      <c r="A21" s="261" t="s">
        <v>423</v>
      </c>
      <c r="B21" s="189"/>
      <c r="C21" s="189"/>
      <c r="D21" s="190">
        <v>5000000</v>
      </c>
      <c r="E21" s="189"/>
      <c r="F21" s="189"/>
      <c r="G21" s="190">
        <v>5000000</v>
      </c>
      <c r="H21" s="189"/>
      <c r="I21" s="189"/>
      <c r="J21" s="190">
        <v>5000000</v>
      </c>
      <c r="K21" s="185">
        <f>J21-G21</f>
        <v>0</v>
      </c>
    </row>
    <row r="22" spans="1:11" ht="14.25" customHeight="1" x14ac:dyDescent="0.2">
      <c r="A22" s="261" t="s">
        <v>424</v>
      </c>
      <c r="B22" s="189"/>
      <c r="C22" s="189"/>
      <c r="D22" s="189">
        <v>0</v>
      </c>
      <c r="E22" s="189"/>
      <c r="F22" s="189"/>
      <c r="G22" s="189">
        <v>0</v>
      </c>
      <c r="H22" s="189"/>
      <c r="I22" s="189"/>
      <c r="J22" s="189">
        <v>0</v>
      </c>
      <c r="K22" s="184">
        <f t="shared" si="0"/>
        <v>0</v>
      </c>
    </row>
    <row r="23" spans="1:11" ht="14.25" customHeight="1" x14ac:dyDescent="0.2">
      <c r="A23" s="261" t="s">
        <v>425</v>
      </c>
      <c r="B23" s="189"/>
      <c r="C23" s="189"/>
      <c r="D23" s="189">
        <v>0</v>
      </c>
      <c r="E23" s="189"/>
      <c r="F23" s="189"/>
      <c r="G23" s="189">
        <v>0</v>
      </c>
      <c r="H23" s="189"/>
      <c r="I23" s="189"/>
      <c r="J23" s="189">
        <v>0</v>
      </c>
      <c r="K23" s="184">
        <f t="shared" si="0"/>
        <v>0</v>
      </c>
    </row>
    <row r="24" spans="1:11" ht="14.25" customHeight="1" x14ac:dyDescent="0.2">
      <c r="A24" s="261" t="s">
        <v>426</v>
      </c>
      <c r="B24" s="189"/>
      <c r="C24" s="189"/>
      <c r="D24" s="189">
        <v>0</v>
      </c>
      <c r="E24" s="189"/>
      <c r="F24" s="189"/>
      <c r="G24" s="189">
        <v>0</v>
      </c>
      <c r="H24" s="189"/>
      <c r="I24" s="189"/>
      <c r="J24" s="189">
        <v>0</v>
      </c>
      <c r="K24" s="184">
        <v>0</v>
      </c>
    </row>
    <row r="25" spans="1:11" ht="14.25" customHeight="1" x14ac:dyDescent="0.2">
      <c r="A25" s="261" t="s">
        <v>587</v>
      </c>
      <c r="B25" s="189"/>
      <c r="C25" s="189"/>
      <c r="D25" s="189">
        <v>660707</v>
      </c>
      <c r="E25" s="189"/>
      <c r="F25" s="189"/>
      <c r="G25" s="189">
        <v>660707</v>
      </c>
      <c r="H25" s="189"/>
      <c r="I25" s="189"/>
      <c r="J25" s="189">
        <v>660707</v>
      </c>
      <c r="K25" s="184">
        <f>J25-G25</f>
        <v>0</v>
      </c>
    </row>
    <row r="26" spans="1:11" ht="14.25" customHeight="1" x14ac:dyDescent="0.2">
      <c r="A26" s="261" t="s">
        <v>666</v>
      </c>
      <c r="B26" s="189"/>
      <c r="C26" s="189"/>
      <c r="D26" s="189">
        <v>1009100</v>
      </c>
      <c r="E26" s="189"/>
      <c r="F26" s="189"/>
      <c r="G26" s="189">
        <v>1009100</v>
      </c>
      <c r="H26" s="189"/>
      <c r="I26" s="189"/>
      <c r="J26" s="189">
        <v>1009100</v>
      </c>
      <c r="K26" s="184">
        <f>J26-G26</f>
        <v>0</v>
      </c>
    </row>
    <row r="27" spans="1:11" ht="14.25" x14ac:dyDescent="0.2">
      <c r="A27" s="262" t="s">
        <v>427</v>
      </c>
      <c r="B27" s="191"/>
      <c r="C27" s="191"/>
      <c r="D27" s="191">
        <f>D9+D21+D10+D22+D25+D26</f>
        <v>8276877</v>
      </c>
      <c r="E27" s="191"/>
      <c r="F27" s="191"/>
      <c r="G27" s="191">
        <f>G9+G21+G10+G22+G25+G26</f>
        <v>8276877</v>
      </c>
      <c r="H27" s="191"/>
      <c r="I27" s="191"/>
      <c r="J27" s="191">
        <f>J9+J21+J10+J22+J25+J26</f>
        <v>8276877</v>
      </c>
      <c r="K27" s="191">
        <f>K9+K21+K25+K26</f>
        <v>0</v>
      </c>
    </row>
    <row r="28" spans="1:11" ht="14.25" x14ac:dyDescent="0.2">
      <c r="A28" s="261" t="s">
        <v>428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</row>
    <row r="29" spans="1:11" x14ac:dyDescent="0.25">
      <c r="A29" s="194" t="s">
        <v>429</v>
      </c>
      <c r="B29" s="192"/>
      <c r="C29" s="193"/>
      <c r="D29" s="193"/>
      <c r="E29" s="192"/>
      <c r="F29" s="193"/>
      <c r="G29" s="193"/>
      <c r="H29" s="192"/>
      <c r="I29" s="193"/>
      <c r="J29" s="193"/>
      <c r="K29" s="193"/>
    </row>
    <row r="30" spans="1:11" x14ac:dyDescent="0.25">
      <c r="A30" s="194" t="s">
        <v>430</v>
      </c>
      <c r="B30" s="188"/>
      <c r="C30" s="193"/>
      <c r="D30" s="193"/>
      <c r="E30" s="188"/>
      <c r="F30" s="193"/>
      <c r="G30" s="193"/>
      <c r="H30" s="188"/>
      <c r="I30" s="193"/>
      <c r="J30" s="193"/>
      <c r="K30" s="193"/>
    </row>
    <row r="31" spans="1:11" x14ac:dyDescent="0.25">
      <c r="A31" s="194" t="s">
        <v>546</v>
      </c>
      <c r="B31" s="192"/>
      <c r="C31" s="193"/>
      <c r="D31" s="193"/>
      <c r="E31" s="192"/>
      <c r="F31" s="193"/>
      <c r="G31" s="193"/>
      <c r="H31" s="192"/>
      <c r="I31" s="193"/>
      <c r="J31" s="193"/>
      <c r="K31" s="193"/>
    </row>
    <row r="32" spans="1:11" x14ac:dyDescent="0.25">
      <c r="A32" s="263" t="s">
        <v>431</v>
      </c>
      <c r="B32" s="195"/>
      <c r="C32" s="195"/>
      <c r="D32" s="197"/>
      <c r="E32" s="195"/>
      <c r="F32" s="196"/>
      <c r="G32" s="197"/>
      <c r="H32" s="195"/>
      <c r="I32" s="196"/>
      <c r="J32" s="197"/>
      <c r="K32" s="193"/>
    </row>
    <row r="33" spans="1:11" x14ac:dyDescent="0.25">
      <c r="A33" s="264" t="s">
        <v>432</v>
      </c>
      <c r="B33" s="198"/>
      <c r="C33" s="198"/>
      <c r="D33" s="200"/>
      <c r="E33" s="198"/>
      <c r="F33" s="199"/>
      <c r="G33" s="200"/>
      <c r="H33" s="198"/>
      <c r="I33" s="199"/>
      <c r="J33" s="200"/>
      <c r="K33" s="193"/>
    </row>
    <row r="34" spans="1:11" ht="25.5" x14ac:dyDescent="0.25">
      <c r="A34" s="264" t="s">
        <v>496</v>
      </c>
      <c r="B34" s="198"/>
      <c r="C34" s="198"/>
      <c r="D34" s="198"/>
      <c r="E34" s="198"/>
      <c r="F34" s="198"/>
      <c r="G34" s="200"/>
      <c r="H34" s="198"/>
      <c r="I34" s="198"/>
      <c r="J34" s="200"/>
      <c r="K34" s="193"/>
    </row>
    <row r="35" spans="1:11" ht="28.5" x14ac:dyDescent="0.2">
      <c r="A35" s="265" t="s">
        <v>433</v>
      </c>
      <c r="B35" s="201"/>
      <c r="C35" s="201"/>
      <c r="D35" s="201">
        <f>SUM(D29:D34)</f>
        <v>0</v>
      </c>
      <c r="E35" s="201"/>
      <c r="F35" s="201"/>
      <c r="G35" s="201">
        <f>SUM(G29:G34)</f>
        <v>0</v>
      </c>
      <c r="H35" s="201"/>
      <c r="I35" s="201"/>
      <c r="J35" s="201">
        <f>SUM(J29:J34)</f>
        <v>0</v>
      </c>
      <c r="K35" s="201">
        <f t="shared" ref="K35" si="1">J35-D35</f>
        <v>0</v>
      </c>
    </row>
    <row r="36" spans="1:11" ht="14.25" x14ac:dyDescent="0.2">
      <c r="A36" s="266" t="s">
        <v>434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1" x14ac:dyDescent="0.25">
      <c r="A37" s="194" t="s">
        <v>435</v>
      </c>
      <c r="B37" s="200"/>
      <c r="C37" s="200"/>
      <c r="D37" s="200">
        <v>165000</v>
      </c>
      <c r="E37" s="200"/>
      <c r="F37" s="200"/>
      <c r="G37" s="200">
        <v>165000</v>
      </c>
      <c r="H37" s="200"/>
      <c r="I37" s="200"/>
      <c r="J37" s="200">
        <v>165000</v>
      </c>
      <c r="K37" s="200">
        <f>J37-D37</f>
        <v>0</v>
      </c>
    </row>
    <row r="38" spans="1:11" x14ac:dyDescent="0.25">
      <c r="A38" s="194" t="s">
        <v>436</v>
      </c>
      <c r="B38" s="203">
        <v>0</v>
      </c>
      <c r="C38" s="204">
        <v>55360</v>
      </c>
      <c r="D38" s="205">
        <f>B38*C38</f>
        <v>0</v>
      </c>
      <c r="E38" s="203">
        <v>0</v>
      </c>
      <c r="F38" s="204">
        <v>55360</v>
      </c>
      <c r="G38" s="205">
        <f>E38*F38</f>
        <v>0</v>
      </c>
      <c r="H38" s="203">
        <v>0</v>
      </c>
      <c r="I38" s="204">
        <v>55360</v>
      </c>
      <c r="J38" s="205">
        <f>H38*I38</f>
        <v>0</v>
      </c>
      <c r="K38" s="200">
        <f>J38-D38</f>
        <v>0</v>
      </c>
    </row>
    <row r="39" spans="1:11" x14ac:dyDescent="0.25">
      <c r="A39" s="601" t="s">
        <v>565</v>
      </c>
      <c r="B39" s="604">
        <v>0</v>
      </c>
      <c r="C39" s="602">
        <v>2500000</v>
      </c>
      <c r="D39" s="605">
        <v>0</v>
      </c>
      <c r="E39" s="604">
        <v>0</v>
      </c>
      <c r="F39" s="603">
        <v>2500000</v>
      </c>
      <c r="G39" s="205">
        <v>0</v>
      </c>
      <c r="H39" s="604">
        <v>0</v>
      </c>
      <c r="I39" s="603">
        <v>2500000</v>
      </c>
      <c r="J39" s="205">
        <v>0</v>
      </c>
      <c r="K39" s="200">
        <v>0</v>
      </c>
    </row>
    <row r="40" spans="1:11" ht="27" customHeight="1" x14ac:dyDescent="0.25">
      <c r="A40" s="264" t="s">
        <v>547</v>
      </c>
      <c r="B40" s="206"/>
      <c r="C40" s="207"/>
      <c r="D40" s="205"/>
      <c r="E40" s="206"/>
      <c r="F40" s="269"/>
      <c r="G40" s="205"/>
      <c r="H40" s="206"/>
      <c r="I40" s="269"/>
      <c r="J40" s="205"/>
      <c r="K40" s="200"/>
    </row>
    <row r="41" spans="1:11" x14ac:dyDescent="0.25">
      <c r="A41" s="264" t="s">
        <v>437</v>
      </c>
      <c r="B41" s="206"/>
      <c r="C41" s="207"/>
      <c r="D41" s="198"/>
      <c r="E41" s="206"/>
      <c r="F41" s="207"/>
      <c r="G41" s="198"/>
      <c r="H41" s="206"/>
      <c r="I41" s="207"/>
      <c r="J41" s="198"/>
      <c r="K41" s="200"/>
    </row>
    <row r="42" spans="1:11" ht="28.5" x14ac:dyDescent="0.2">
      <c r="A42" s="265" t="s">
        <v>438</v>
      </c>
      <c r="B42" s="208"/>
      <c r="C42" s="209"/>
      <c r="D42" s="210">
        <f>SUM(D37:D41)</f>
        <v>165000</v>
      </c>
      <c r="E42" s="208"/>
      <c r="F42" s="209"/>
      <c r="G42" s="210">
        <f>SUM(G37:G41)</f>
        <v>165000</v>
      </c>
      <c r="H42" s="208"/>
      <c r="I42" s="209"/>
      <c r="J42" s="210">
        <f>SUM(J37:J41)</f>
        <v>165000</v>
      </c>
      <c r="K42" s="210">
        <f>SUM(K37:K41)</f>
        <v>0</v>
      </c>
    </row>
    <row r="43" spans="1:11" s="211" customFormat="1" ht="14.45" customHeight="1" x14ac:dyDescent="0.2">
      <c r="A43" s="265" t="s">
        <v>439</v>
      </c>
      <c r="B43" s="201"/>
      <c r="C43" s="209"/>
      <c r="D43" s="210">
        <v>1800000</v>
      </c>
      <c r="E43" s="201"/>
      <c r="F43" s="209"/>
      <c r="G43" s="210">
        <v>1800000</v>
      </c>
      <c r="H43" s="201"/>
      <c r="I43" s="209"/>
      <c r="J43" s="210">
        <v>1800000</v>
      </c>
      <c r="K43" s="210">
        <f>J43-D43</f>
        <v>0</v>
      </c>
    </row>
    <row r="44" spans="1:11" s="211" customFormat="1" ht="22.15" customHeight="1" x14ac:dyDescent="0.2">
      <c r="A44" s="265" t="s">
        <v>659</v>
      </c>
      <c r="B44" s="201"/>
      <c r="C44" s="209"/>
      <c r="D44" s="210"/>
      <c r="E44" s="201"/>
      <c r="F44" s="209"/>
      <c r="G44" s="210">
        <v>363800</v>
      </c>
      <c r="H44" s="201"/>
      <c r="I44" s="209"/>
      <c r="J44" s="210">
        <v>363800</v>
      </c>
      <c r="K44" s="210">
        <f>J44-G44</f>
        <v>0</v>
      </c>
    </row>
    <row r="45" spans="1:11" s="211" customFormat="1" ht="26.45" customHeight="1" x14ac:dyDescent="0.2">
      <c r="A45" s="265" t="s">
        <v>660</v>
      </c>
      <c r="B45" s="201"/>
      <c r="C45" s="209"/>
      <c r="D45" s="210"/>
      <c r="E45" s="201"/>
      <c r="F45" s="209"/>
      <c r="G45" s="210">
        <v>12000</v>
      </c>
      <c r="H45" s="201"/>
      <c r="I45" s="209"/>
      <c r="J45" s="210">
        <v>12000</v>
      </c>
      <c r="K45" s="210"/>
    </row>
    <row r="46" spans="1:11" s="211" customFormat="1" ht="20.45" customHeight="1" x14ac:dyDescent="0.2">
      <c r="A46" s="265" t="s">
        <v>661</v>
      </c>
      <c r="B46" s="201"/>
      <c r="C46" s="209"/>
      <c r="D46" s="210"/>
      <c r="E46" s="201"/>
      <c r="F46" s="209"/>
      <c r="G46" s="210">
        <v>800000</v>
      </c>
      <c r="H46" s="201"/>
      <c r="I46" s="209"/>
      <c r="J46" s="210">
        <v>800000</v>
      </c>
      <c r="K46" s="210">
        <f>J46-G46</f>
        <v>0</v>
      </c>
    </row>
    <row r="47" spans="1:11" ht="25.5" customHeight="1" x14ac:dyDescent="0.25">
      <c r="A47" s="267"/>
      <c r="B47" s="212"/>
      <c r="C47" s="213"/>
      <c r="D47" s="214">
        <f>D27+D35+D42+D43</f>
        <v>10241877</v>
      </c>
      <c r="E47" s="214"/>
      <c r="F47" s="214"/>
      <c r="G47" s="214">
        <f>G27+G35+G42+G43+G44+G46+G45</f>
        <v>11417677</v>
      </c>
      <c r="H47" s="214"/>
      <c r="I47" s="214"/>
      <c r="J47" s="214">
        <f>J27+J35+J42+J43+J44+J46+J45</f>
        <v>11417677</v>
      </c>
      <c r="K47" s="214">
        <f>J47-G47</f>
        <v>0</v>
      </c>
    </row>
    <row r="48" spans="1:11" x14ac:dyDescent="0.25">
      <c r="A48" s="268"/>
      <c r="B48" s="215"/>
      <c r="E48" s="215"/>
      <c r="H48" s="215"/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8"/>
  <sheetViews>
    <sheetView topLeftCell="C1" workbookViewId="0">
      <selection activeCell="C5" sqref="C5"/>
    </sheetView>
  </sheetViews>
  <sheetFormatPr defaultColWidth="9.33203125" defaultRowHeight="12.75" x14ac:dyDescent="0.2"/>
  <cols>
    <col min="1" max="1" width="11.5" style="498" hidden="1" customWidth="1"/>
    <col min="2" max="2" width="3.83203125" style="498" hidden="1" customWidth="1"/>
    <col min="3" max="3" width="44.83203125" style="498" customWidth="1"/>
    <col min="4" max="4" width="13.6640625" style="498" customWidth="1"/>
    <col min="5" max="5" width="12.6640625" style="498" hidden="1" customWidth="1"/>
    <col min="6" max="6" width="11.5" style="498" hidden="1" customWidth="1"/>
    <col min="7" max="7" width="13" style="498" hidden="1" customWidth="1"/>
    <col min="8" max="8" width="11.5" style="498" hidden="1" customWidth="1"/>
    <col min="9" max="10" width="13" style="498" customWidth="1"/>
    <col min="11" max="11" width="48.6640625" style="498" customWidth="1"/>
    <col min="12" max="12" width="13.1640625" style="498" customWidth="1"/>
    <col min="13" max="13" width="13.5" style="498" hidden="1" customWidth="1"/>
    <col min="14" max="14" width="12.1640625" style="498" hidden="1" customWidth="1"/>
    <col min="15" max="15" width="11.83203125" style="498" hidden="1" customWidth="1"/>
    <col min="16" max="16" width="12.1640625" style="498" hidden="1" customWidth="1"/>
    <col min="17" max="18" width="11.83203125" style="498" customWidth="1"/>
    <col min="19" max="16384" width="9.33203125" style="498"/>
  </cols>
  <sheetData>
    <row r="1" spans="1:18" ht="30" customHeight="1" x14ac:dyDescent="0.3">
      <c r="C1" s="710" t="s">
        <v>569</v>
      </c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499"/>
    </row>
    <row r="2" spans="1:18" ht="30" customHeight="1" x14ac:dyDescent="0.3">
      <c r="C2" s="710" t="s">
        <v>440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499"/>
    </row>
    <row r="3" spans="1:18" ht="17.25" customHeight="1" x14ac:dyDescent="0.3">
      <c r="C3" s="710" t="s">
        <v>517</v>
      </c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499"/>
    </row>
    <row r="4" spans="1:18" ht="17.25" customHeight="1" x14ac:dyDescent="0.3">
      <c r="C4" s="824" t="s">
        <v>684</v>
      </c>
      <c r="D4" s="499"/>
      <c r="E4" s="499"/>
      <c r="F4" s="499"/>
      <c r="G4" s="499"/>
      <c r="H4" s="499"/>
      <c r="I4" s="499"/>
      <c r="J4" s="499"/>
      <c r="K4" s="500"/>
      <c r="L4" s="500"/>
      <c r="M4" s="500"/>
      <c r="O4" s="500"/>
      <c r="Q4" s="500"/>
      <c r="R4" s="500" t="s">
        <v>403</v>
      </c>
    </row>
    <row r="5" spans="1:18" ht="19.5" customHeight="1" thickBot="1" x14ac:dyDescent="0.25">
      <c r="G5" s="501"/>
      <c r="I5" s="501"/>
      <c r="J5" s="501"/>
      <c r="K5" s="502"/>
      <c r="L5" s="502"/>
      <c r="M5" s="502"/>
      <c r="O5" s="502"/>
      <c r="Q5" s="502"/>
      <c r="R5" s="619" t="s">
        <v>586</v>
      </c>
    </row>
    <row r="6" spans="1:18" ht="42" customHeight="1" x14ac:dyDescent="0.2">
      <c r="A6" s="503" t="s">
        <v>441</v>
      </c>
      <c r="B6" s="504" t="s">
        <v>442</v>
      </c>
      <c r="C6" s="505" t="s">
        <v>443</v>
      </c>
      <c r="D6" s="504" t="s">
        <v>627</v>
      </c>
      <c r="E6" s="504" t="s">
        <v>503</v>
      </c>
      <c r="F6" s="504" t="s">
        <v>504</v>
      </c>
      <c r="G6" s="504" t="s">
        <v>505</v>
      </c>
      <c r="H6" s="504" t="s">
        <v>506</v>
      </c>
      <c r="I6" s="504" t="s">
        <v>507</v>
      </c>
      <c r="J6" s="504" t="s">
        <v>629</v>
      </c>
      <c r="K6" s="506" t="s">
        <v>444</v>
      </c>
      <c r="L6" s="504" t="s">
        <v>627</v>
      </c>
      <c r="M6" s="504" t="s">
        <v>503</v>
      </c>
      <c r="N6" s="504" t="s">
        <v>504</v>
      </c>
      <c r="O6" s="504" t="s">
        <v>505</v>
      </c>
      <c r="P6" s="504" t="s">
        <v>506</v>
      </c>
      <c r="Q6" s="504" t="s">
        <v>507</v>
      </c>
      <c r="R6" s="504" t="s">
        <v>629</v>
      </c>
    </row>
    <row r="7" spans="1:18" s="510" customFormat="1" ht="10.5" x14ac:dyDescent="0.15">
      <c r="A7" s="507">
        <v>1</v>
      </c>
      <c r="B7" s="508">
        <v>2</v>
      </c>
      <c r="C7" s="508" t="s">
        <v>158</v>
      </c>
      <c r="D7" s="508" t="s">
        <v>106</v>
      </c>
      <c r="E7" s="508" t="s">
        <v>108</v>
      </c>
      <c r="F7" s="508" t="s">
        <v>108</v>
      </c>
      <c r="G7" s="508" t="s">
        <v>109</v>
      </c>
      <c r="H7" s="508" t="s">
        <v>108</v>
      </c>
      <c r="I7" s="508" t="s">
        <v>107</v>
      </c>
      <c r="J7" s="508" t="s">
        <v>108</v>
      </c>
      <c r="K7" s="509" t="s">
        <v>109</v>
      </c>
      <c r="L7" s="508" t="s">
        <v>84</v>
      </c>
      <c r="M7" s="508" t="s">
        <v>86</v>
      </c>
      <c r="N7" s="508" t="s">
        <v>86</v>
      </c>
      <c r="O7" s="508" t="s">
        <v>508</v>
      </c>
      <c r="P7" s="508" t="s">
        <v>509</v>
      </c>
      <c r="Q7" s="508" t="s">
        <v>85</v>
      </c>
      <c r="R7" s="508" t="s">
        <v>86</v>
      </c>
    </row>
    <row r="8" spans="1:18" ht="30.6" customHeight="1" x14ac:dyDescent="0.2">
      <c r="A8" s="511" t="s">
        <v>445</v>
      </c>
      <c r="B8" s="512" t="s">
        <v>446</v>
      </c>
      <c r="C8" s="596" t="s">
        <v>646</v>
      </c>
      <c r="D8" s="525">
        <v>350000</v>
      </c>
      <c r="E8" s="514"/>
      <c r="F8" s="514"/>
      <c r="G8" s="514"/>
      <c r="H8" s="514"/>
      <c r="I8" s="525">
        <v>751985</v>
      </c>
      <c r="J8" s="642">
        <v>751985</v>
      </c>
      <c r="K8" s="599" t="s">
        <v>654</v>
      </c>
      <c r="L8" s="644">
        <v>800000</v>
      </c>
      <c r="M8" s="644"/>
      <c r="N8" s="644"/>
      <c r="O8" s="644"/>
      <c r="P8" s="644"/>
      <c r="Q8" s="644">
        <v>800000</v>
      </c>
      <c r="R8" s="644">
        <v>800000</v>
      </c>
    </row>
    <row r="9" spans="1:18" ht="26.25" customHeight="1" x14ac:dyDescent="0.2">
      <c r="A9" s="511" t="s">
        <v>445</v>
      </c>
      <c r="B9" s="512" t="s">
        <v>446</v>
      </c>
      <c r="C9" s="596" t="s">
        <v>647</v>
      </c>
      <c r="D9" s="525">
        <v>500000</v>
      </c>
      <c r="E9" s="514"/>
      <c r="F9" s="514"/>
      <c r="G9" s="514"/>
      <c r="H9" s="514"/>
      <c r="I9" s="525">
        <v>0</v>
      </c>
      <c r="J9" s="525">
        <v>0</v>
      </c>
      <c r="K9" s="599" t="s">
        <v>655</v>
      </c>
      <c r="L9" s="644">
        <v>500000</v>
      </c>
      <c r="M9" s="644"/>
      <c r="N9" s="644"/>
      <c r="O9" s="644"/>
      <c r="P9" s="644"/>
      <c r="Q9" s="644">
        <v>500000</v>
      </c>
      <c r="R9" s="644">
        <v>500000</v>
      </c>
    </row>
    <row r="10" spans="1:18" ht="22.5" customHeight="1" x14ac:dyDescent="0.2">
      <c r="A10" s="511" t="s">
        <v>445</v>
      </c>
      <c r="B10" s="512" t="s">
        <v>446</v>
      </c>
      <c r="C10" s="597" t="s">
        <v>648</v>
      </c>
      <c r="D10" s="643">
        <v>450000</v>
      </c>
      <c r="E10" s="517"/>
      <c r="F10" s="514"/>
      <c r="G10" s="517"/>
      <c r="H10" s="514"/>
      <c r="I10" s="525">
        <v>0</v>
      </c>
      <c r="J10" s="525">
        <v>0</v>
      </c>
      <c r="K10" s="599" t="s">
        <v>656</v>
      </c>
      <c r="L10" s="518"/>
      <c r="M10" s="518"/>
      <c r="N10" s="644"/>
      <c r="O10" s="518"/>
      <c r="P10" s="644"/>
      <c r="Q10" s="644">
        <v>8000000</v>
      </c>
      <c r="R10" s="644">
        <v>8000000</v>
      </c>
    </row>
    <row r="11" spans="1:18" ht="27.75" customHeight="1" x14ac:dyDescent="0.2">
      <c r="A11" s="511" t="s">
        <v>447</v>
      </c>
      <c r="B11" s="512" t="s">
        <v>448</v>
      </c>
      <c r="C11" s="600" t="s">
        <v>649</v>
      </c>
      <c r="D11" s="520">
        <v>800000</v>
      </c>
      <c r="E11" s="520"/>
      <c r="F11" s="514"/>
      <c r="G11" s="520"/>
      <c r="H11" s="514"/>
      <c r="I11" s="525">
        <v>800000</v>
      </c>
      <c r="J11" s="525">
        <v>0</v>
      </c>
      <c r="K11" s="516" t="s">
        <v>657</v>
      </c>
      <c r="L11" s="518"/>
      <c r="M11" s="518"/>
      <c r="N11" s="644"/>
      <c r="O11" s="518"/>
      <c r="P11" s="644"/>
      <c r="Q11" s="644">
        <v>196000</v>
      </c>
      <c r="R11" s="644">
        <v>196000</v>
      </c>
    </row>
    <row r="12" spans="1:18" ht="37.9" customHeight="1" x14ac:dyDescent="0.2">
      <c r="A12" s="511" t="s">
        <v>449</v>
      </c>
      <c r="B12" s="512" t="s">
        <v>450</v>
      </c>
      <c r="C12" s="600" t="s">
        <v>650</v>
      </c>
      <c r="D12" s="520">
        <v>700000</v>
      </c>
      <c r="E12" s="520"/>
      <c r="F12" s="514"/>
      <c r="G12" s="520"/>
      <c r="H12" s="514"/>
      <c r="I12" s="525">
        <v>0</v>
      </c>
      <c r="J12" s="525">
        <v>0</v>
      </c>
      <c r="K12" s="516"/>
      <c r="L12" s="518"/>
      <c r="M12" s="518"/>
      <c r="N12" s="515"/>
      <c r="O12" s="518"/>
      <c r="P12" s="515"/>
      <c r="Q12" s="515"/>
      <c r="R12" s="515"/>
    </row>
    <row r="13" spans="1:18" ht="29.45" customHeight="1" x14ac:dyDescent="0.2">
      <c r="A13" s="511" t="s">
        <v>445</v>
      </c>
      <c r="B13" s="512" t="s">
        <v>451</v>
      </c>
      <c r="C13" s="513" t="s">
        <v>651</v>
      </c>
      <c r="D13" s="520">
        <v>300000</v>
      </c>
      <c r="E13" s="520"/>
      <c r="F13" s="514"/>
      <c r="G13" s="520"/>
      <c r="H13" s="514"/>
      <c r="I13" s="525">
        <v>392562</v>
      </c>
      <c r="J13" s="525">
        <v>392562</v>
      </c>
      <c r="K13" s="538"/>
      <c r="L13" s="518"/>
      <c r="M13" s="518"/>
      <c r="N13" s="515"/>
      <c r="O13" s="518"/>
      <c r="P13" s="515"/>
      <c r="Q13" s="515"/>
      <c r="R13" s="515"/>
    </row>
    <row r="14" spans="1:18" ht="29.25" customHeight="1" x14ac:dyDescent="0.2">
      <c r="A14" s="511" t="s">
        <v>449</v>
      </c>
      <c r="B14" s="512" t="s">
        <v>450</v>
      </c>
      <c r="C14" s="519" t="s">
        <v>652</v>
      </c>
      <c r="D14" s="514"/>
      <c r="E14" s="514"/>
      <c r="F14" s="514"/>
      <c r="G14" s="514"/>
      <c r="H14" s="514"/>
      <c r="I14" s="525">
        <v>8000000</v>
      </c>
      <c r="J14" s="525">
        <v>8000000</v>
      </c>
      <c r="K14" s="516"/>
      <c r="L14" s="518"/>
      <c r="M14" s="518"/>
      <c r="N14" s="518"/>
      <c r="O14" s="518"/>
      <c r="P14" s="518"/>
      <c r="Q14" s="515"/>
      <c r="R14" s="515"/>
    </row>
    <row r="15" spans="1:18" ht="52.15" customHeight="1" x14ac:dyDescent="0.2">
      <c r="A15" s="521">
        <v>999000</v>
      </c>
      <c r="B15" s="512" t="s">
        <v>451</v>
      </c>
      <c r="C15" s="641" t="s">
        <v>653</v>
      </c>
      <c r="D15" s="514"/>
      <c r="E15" s="514"/>
      <c r="F15" s="514"/>
      <c r="G15" s="514"/>
      <c r="H15" s="514"/>
      <c r="I15" s="525">
        <v>1290158</v>
      </c>
      <c r="J15" s="525">
        <v>1290158</v>
      </c>
      <c r="K15" s="522"/>
      <c r="L15" s="518"/>
      <c r="M15" s="518"/>
      <c r="N15" s="518"/>
      <c r="O15" s="518"/>
      <c r="P15" s="518"/>
      <c r="Q15" s="515"/>
      <c r="R15" s="515"/>
    </row>
    <row r="16" spans="1:18" ht="12" customHeight="1" x14ac:dyDescent="0.2">
      <c r="A16" s="511" t="s">
        <v>452</v>
      </c>
      <c r="B16" s="512" t="s">
        <v>453</v>
      </c>
      <c r="C16" s="519"/>
      <c r="D16" s="514"/>
      <c r="E16" s="514"/>
      <c r="F16" s="514"/>
      <c r="G16" s="514"/>
      <c r="H16" s="514"/>
      <c r="I16" s="514"/>
      <c r="J16" s="514"/>
      <c r="K16" s="523"/>
      <c r="L16" s="515"/>
      <c r="M16" s="515"/>
      <c r="N16" s="515"/>
      <c r="O16" s="515"/>
      <c r="P16" s="515"/>
      <c r="Q16" s="515"/>
      <c r="R16" s="515"/>
    </row>
    <row r="17" spans="1:18" x14ac:dyDescent="0.2">
      <c r="A17" s="511" t="s">
        <v>454</v>
      </c>
      <c r="B17" s="512" t="s">
        <v>455</v>
      </c>
      <c r="C17" s="519"/>
      <c r="D17" s="514"/>
      <c r="E17" s="514"/>
      <c r="F17" s="514"/>
      <c r="G17" s="514"/>
      <c r="H17" s="514"/>
      <c r="I17" s="514"/>
      <c r="J17" s="514"/>
      <c r="K17" s="523"/>
      <c r="L17" s="515"/>
      <c r="M17" s="515"/>
      <c r="N17" s="515"/>
      <c r="O17" s="515"/>
      <c r="P17" s="515"/>
      <c r="Q17" s="515"/>
      <c r="R17" s="515"/>
    </row>
    <row r="18" spans="1:18" x14ac:dyDescent="0.2">
      <c r="A18" s="511"/>
      <c r="B18" s="512"/>
      <c r="C18" s="519"/>
      <c r="D18" s="514"/>
      <c r="E18" s="514"/>
      <c r="F18" s="514"/>
      <c r="G18" s="514"/>
      <c r="H18" s="514"/>
      <c r="I18" s="514"/>
      <c r="J18" s="514"/>
      <c r="K18" s="523"/>
      <c r="L18" s="515"/>
      <c r="M18" s="515"/>
      <c r="N18" s="515"/>
      <c r="O18" s="515"/>
      <c r="P18" s="515"/>
      <c r="Q18" s="515"/>
      <c r="R18" s="515"/>
    </row>
    <row r="19" spans="1:18" x14ac:dyDescent="0.2">
      <c r="A19" s="511"/>
      <c r="B19" s="512"/>
      <c r="C19" s="519"/>
      <c r="D19" s="514"/>
      <c r="E19" s="514"/>
      <c r="F19" s="514"/>
      <c r="G19" s="514"/>
      <c r="H19" s="514"/>
      <c r="I19" s="514"/>
      <c r="J19" s="514"/>
      <c r="K19" s="523"/>
      <c r="L19" s="515"/>
      <c r="M19" s="515"/>
      <c r="N19" s="515"/>
      <c r="O19" s="515"/>
      <c r="P19" s="515"/>
      <c r="Q19" s="515"/>
      <c r="R19" s="515"/>
    </row>
    <row r="20" spans="1:18" x14ac:dyDescent="0.2">
      <c r="A20" s="511"/>
      <c r="B20" s="512"/>
      <c r="C20" s="519"/>
      <c r="D20" s="514"/>
      <c r="E20" s="514"/>
      <c r="F20" s="514"/>
      <c r="G20" s="514"/>
      <c r="H20" s="514"/>
      <c r="I20" s="514"/>
      <c r="J20" s="514"/>
      <c r="K20" s="523"/>
      <c r="L20" s="515"/>
      <c r="M20" s="515"/>
      <c r="N20" s="515"/>
      <c r="O20" s="515"/>
      <c r="P20" s="515"/>
      <c r="Q20" s="515"/>
      <c r="R20" s="515"/>
    </row>
    <row r="21" spans="1:18" ht="15.75" customHeight="1" x14ac:dyDescent="0.2">
      <c r="A21" s="511" t="s">
        <v>452</v>
      </c>
      <c r="B21" s="512" t="s">
        <v>453</v>
      </c>
      <c r="C21" s="513"/>
      <c r="D21" s="520"/>
      <c r="E21" s="520"/>
      <c r="F21" s="514"/>
      <c r="G21" s="520"/>
      <c r="H21" s="514"/>
      <c r="I21" s="514"/>
      <c r="J21" s="514"/>
      <c r="K21" s="524"/>
      <c r="L21" s="515"/>
      <c r="M21" s="515"/>
      <c r="N21" s="515"/>
      <c r="O21" s="515"/>
      <c r="P21" s="515"/>
      <c r="Q21" s="515"/>
      <c r="R21" s="515"/>
    </row>
    <row r="22" spans="1:18" ht="29.25" customHeight="1" x14ac:dyDescent="0.2">
      <c r="A22" s="511" t="s">
        <v>445</v>
      </c>
      <c r="B22" s="512" t="s">
        <v>456</v>
      </c>
      <c r="C22" s="513"/>
      <c r="D22" s="520"/>
      <c r="E22" s="520"/>
      <c r="F22" s="520"/>
      <c r="G22" s="520"/>
      <c r="H22" s="520"/>
      <c r="I22" s="525"/>
      <c r="J22" s="525"/>
      <c r="K22" s="526"/>
      <c r="L22" s="515"/>
      <c r="M22" s="515"/>
      <c r="N22" s="515"/>
      <c r="O22" s="515"/>
      <c r="P22" s="515"/>
      <c r="Q22" s="515"/>
      <c r="R22" s="515"/>
    </row>
    <row r="23" spans="1:18" ht="29.25" customHeight="1" x14ac:dyDescent="0.2">
      <c r="A23" s="511" t="s">
        <v>445</v>
      </c>
      <c r="B23" s="512" t="s">
        <v>456</v>
      </c>
      <c r="C23" s="513"/>
      <c r="D23" s="520"/>
      <c r="E23" s="520"/>
      <c r="F23" s="520"/>
      <c r="G23" s="520"/>
      <c r="H23" s="520"/>
      <c r="I23" s="520"/>
      <c r="J23" s="520"/>
      <c r="K23" s="526"/>
      <c r="L23" s="515"/>
      <c r="M23" s="515"/>
      <c r="N23" s="515"/>
      <c r="O23" s="515"/>
      <c r="P23" s="515"/>
      <c r="Q23" s="515"/>
      <c r="R23" s="515"/>
    </row>
    <row r="24" spans="1:18" ht="18" customHeight="1" x14ac:dyDescent="0.2">
      <c r="A24" s="527"/>
      <c r="B24" s="528"/>
      <c r="C24" s="529"/>
      <c r="D24" s="530"/>
      <c r="E24" s="530"/>
      <c r="F24" s="530"/>
      <c r="G24" s="530"/>
      <c r="H24" s="530"/>
      <c r="I24" s="530"/>
      <c r="J24" s="530"/>
      <c r="K24" s="526"/>
      <c r="L24" s="531"/>
      <c r="M24" s="531"/>
      <c r="N24" s="531"/>
      <c r="O24" s="531"/>
      <c r="P24" s="531"/>
      <c r="Q24" s="531"/>
      <c r="R24" s="531"/>
    </row>
    <row r="25" spans="1:18" ht="13.5" thickBot="1" x14ac:dyDescent="0.25">
      <c r="A25" s="532"/>
      <c r="B25" s="533"/>
      <c r="C25" s="534"/>
      <c r="D25" s="535">
        <f t="shared" ref="D25:I25" si="0">SUM(D8:D23)</f>
        <v>3100000</v>
      </c>
      <c r="E25" s="535">
        <f t="shared" si="0"/>
        <v>0</v>
      </c>
      <c r="F25" s="535">
        <f t="shared" si="0"/>
        <v>0</v>
      </c>
      <c r="G25" s="535">
        <f t="shared" si="0"/>
        <v>0</v>
      </c>
      <c r="H25" s="535">
        <f t="shared" si="0"/>
        <v>0</v>
      </c>
      <c r="I25" s="535">
        <f t="shared" si="0"/>
        <v>11234705</v>
      </c>
      <c r="J25" s="535">
        <f>SUM(J8:J23)</f>
        <v>10434705</v>
      </c>
      <c r="K25" s="536"/>
      <c r="L25" s="535">
        <v>1300000</v>
      </c>
      <c r="M25" s="535">
        <v>28416</v>
      </c>
      <c r="N25" s="535">
        <f>SUM(N8:N22)</f>
        <v>0</v>
      </c>
      <c r="O25" s="535">
        <v>37123</v>
      </c>
      <c r="P25" s="535">
        <f>SUM(P8:P22)</f>
        <v>0</v>
      </c>
      <c r="Q25" s="535">
        <f>SUM(Q8:Q22)</f>
        <v>9496000</v>
      </c>
      <c r="R25" s="535">
        <f>SUM(R8:R22)</f>
        <v>9496000</v>
      </c>
    </row>
    <row r="26" spans="1:18" x14ac:dyDescent="0.2">
      <c r="A26" s="532"/>
      <c r="B26" s="533"/>
    </row>
    <row r="27" spans="1:18" x14ac:dyDescent="0.2">
      <c r="A27" s="532"/>
      <c r="B27" s="533"/>
    </row>
    <row r="28" spans="1:18" ht="13.5" thickBot="1" x14ac:dyDescent="0.25">
      <c r="A28" s="537" t="s">
        <v>457</v>
      </c>
      <c r="B28" s="534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6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39"/>
  <sheetViews>
    <sheetView workbookViewId="0">
      <selection activeCell="A5" sqref="A5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3.33203125" customWidth="1"/>
  </cols>
  <sheetData>
    <row r="1" spans="1:4" x14ac:dyDescent="0.2">
      <c r="A1" s="280"/>
      <c r="B1" s="280"/>
      <c r="C1" s="280"/>
      <c r="D1" s="280"/>
    </row>
    <row r="2" spans="1:4" ht="47.25" customHeight="1" x14ac:dyDescent="0.25">
      <c r="A2" s="711" t="s">
        <v>634</v>
      </c>
      <c r="B2" s="711"/>
      <c r="C2" s="711"/>
      <c r="D2" s="711"/>
    </row>
    <row r="3" spans="1:4" x14ac:dyDescent="0.2">
      <c r="A3" s="712"/>
      <c r="B3" s="712"/>
      <c r="C3" s="712"/>
      <c r="D3" s="712"/>
    </row>
    <row r="4" spans="1:4" s="218" customFormat="1" ht="19.5" customHeight="1" x14ac:dyDescent="0.25">
      <c r="A4" s="824" t="s">
        <v>683</v>
      </c>
      <c r="C4" s="724" t="s">
        <v>550</v>
      </c>
      <c r="D4" s="724"/>
    </row>
    <row r="5" spans="1:4" s="218" customFormat="1" ht="19.5" customHeight="1" thickBot="1" x14ac:dyDescent="0.25">
      <c r="C5" s="725" t="s">
        <v>579</v>
      </c>
      <c r="D5" s="725"/>
    </row>
    <row r="6" spans="1:4" ht="38.25" customHeight="1" x14ac:dyDescent="0.2">
      <c r="A6" s="281" t="s">
        <v>70</v>
      </c>
      <c r="B6" s="282" t="s">
        <v>63</v>
      </c>
      <c r="C6" s="282" t="s">
        <v>64</v>
      </c>
      <c r="D6" s="283" t="s">
        <v>467</v>
      </c>
    </row>
    <row r="7" spans="1:4" ht="23.25" customHeight="1" x14ac:dyDescent="0.2">
      <c r="A7" s="718" t="s">
        <v>69</v>
      </c>
      <c r="B7" s="719"/>
      <c r="C7" s="719"/>
      <c r="D7" s="720"/>
    </row>
    <row r="8" spans="1:4" ht="24" customHeight="1" x14ac:dyDescent="0.2">
      <c r="A8" s="284" t="s">
        <v>172</v>
      </c>
      <c r="B8" s="285" t="s">
        <v>67</v>
      </c>
      <c r="C8" s="291" t="s">
        <v>560</v>
      </c>
      <c r="D8" s="286">
        <v>20000</v>
      </c>
    </row>
    <row r="9" spans="1:4" ht="31.5" customHeight="1" x14ac:dyDescent="0.2">
      <c r="A9" s="284" t="s">
        <v>173</v>
      </c>
      <c r="B9" s="285" t="s">
        <v>561</v>
      </c>
      <c r="C9" s="291" t="s">
        <v>562</v>
      </c>
      <c r="D9" s="616">
        <v>6656</v>
      </c>
    </row>
    <row r="10" spans="1:4" ht="17.25" customHeight="1" x14ac:dyDescent="0.2">
      <c r="A10" s="284" t="s">
        <v>174</v>
      </c>
      <c r="B10" s="285" t="s">
        <v>66</v>
      </c>
      <c r="C10" s="291" t="s">
        <v>68</v>
      </c>
      <c r="D10" s="616">
        <v>22800</v>
      </c>
    </row>
    <row r="11" spans="1:4" ht="23.25" customHeight="1" x14ac:dyDescent="0.2">
      <c r="A11" s="284" t="s">
        <v>175</v>
      </c>
      <c r="B11" s="285" t="s">
        <v>67</v>
      </c>
      <c r="C11" s="291" t="s">
        <v>580</v>
      </c>
      <c r="D11" s="617">
        <v>650000</v>
      </c>
    </row>
    <row r="12" spans="1:4" ht="23.25" customHeight="1" x14ac:dyDescent="0.2">
      <c r="A12" s="284" t="s">
        <v>176</v>
      </c>
      <c r="B12" s="285" t="s">
        <v>67</v>
      </c>
      <c r="C12" s="614" t="s">
        <v>617</v>
      </c>
      <c r="D12" s="615">
        <v>19050</v>
      </c>
    </row>
    <row r="13" spans="1:4" ht="23.25" customHeight="1" x14ac:dyDescent="0.2">
      <c r="A13" s="288" t="s">
        <v>177</v>
      </c>
      <c r="B13" s="285" t="s">
        <v>67</v>
      </c>
      <c r="C13" s="292" t="s">
        <v>581</v>
      </c>
      <c r="D13" s="615">
        <v>31017</v>
      </c>
    </row>
    <row r="14" spans="1:4" ht="28.15" customHeight="1" x14ac:dyDescent="0.2">
      <c r="A14" s="288" t="s">
        <v>178</v>
      </c>
      <c r="B14" s="285" t="s">
        <v>67</v>
      </c>
      <c r="C14" s="639" t="s">
        <v>662</v>
      </c>
      <c r="D14" s="615">
        <v>10160</v>
      </c>
    </row>
    <row r="15" spans="1:4" ht="23.25" customHeight="1" x14ac:dyDescent="0.2">
      <c r="A15" s="288" t="s">
        <v>179</v>
      </c>
      <c r="B15" s="285" t="s">
        <v>582</v>
      </c>
      <c r="C15" s="292" t="s">
        <v>583</v>
      </c>
      <c r="D15" s="615">
        <v>53232</v>
      </c>
    </row>
    <row r="16" spans="1:4" ht="28.5" customHeight="1" x14ac:dyDescent="0.2">
      <c r="A16" s="288" t="s">
        <v>180</v>
      </c>
      <c r="B16" s="285" t="s">
        <v>620</v>
      </c>
      <c r="C16" s="292" t="s">
        <v>621</v>
      </c>
      <c r="D16" s="615">
        <v>4217</v>
      </c>
    </row>
    <row r="17" spans="1:4" ht="33" customHeight="1" x14ac:dyDescent="0.2">
      <c r="A17" s="288" t="s">
        <v>119</v>
      </c>
      <c r="B17" s="285" t="s">
        <v>67</v>
      </c>
      <c r="C17" s="639" t="s">
        <v>663</v>
      </c>
      <c r="D17" s="615">
        <v>250000</v>
      </c>
    </row>
    <row r="18" spans="1:4" ht="23.25" customHeight="1" x14ac:dyDescent="0.2">
      <c r="A18" s="288" t="s">
        <v>120</v>
      </c>
      <c r="B18" s="285" t="s">
        <v>67</v>
      </c>
      <c r="C18" s="292" t="s">
        <v>622</v>
      </c>
      <c r="D18" s="615">
        <v>53340</v>
      </c>
    </row>
    <row r="19" spans="1:4" ht="30" customHeight="1" x14ac:dyDescent="0.2">
      <c r="A19" s="288" t="s">
        <v>121</v>
      </c>
      <c r="B19" s="291" t="s">
        <v>623</v>
      </c>
      <c r="C19" s="292" t="s">
        <v>624</v>
      </c>
      <c r="D19" s="615">
        <v>1800</v>
      </c>
    </row>
    <row r="20" spans="1:4" ht="23.25" customHeight="1" x14ac:dyDescent="0.2">
      <c r="A20" s="288" t="s">
        <v>122</v>
      </c>
      <c r="B20" s="285" t="s">
        <v>66</v>
      </c>
      <c r="C20" s="292" t="s">
        <v>664</v>
      </c>
      <c r="D20" s="615">
        <v>3809</v>
      </c>
    </row>
    <row r="21" spans="1:4" ht="15" customHeight="1" x14ac:dyDescent="0.2">
      <c r="A21" s="288"/>
      <c r="B21" s="285"/>
      <c r="C21" s="287"/>
      <c r="D21" s="616"/>
    </row>
    <row r="22" spans="1:4" ht="15.95" customHeight="1" thickBot="1" x14ac:dyDescent="0.25">
      <c r="A22" s="721" t="s">
        <v>62</v>
      </c>
      <c r="B22" s="722"/>
      <c r="C22" s="723"/>
      <c r="D22" s="618">
        <f>SUM(D8:D21)</f>
        <v>1126081</v>
      </c>
    </row>
    <row r="23" spans="1:4" ht="24" customHeight="1" x14ac:dyDescent="0.2">
      <c r="A23" s="715" t="s">
        <v>65</v>
      </c>
      <c r="B23" s="716"/>
      <c r="C23" s="716"/>
      <c r="D23" s="717"/>
    </row>
    <row r="24" spans="1:4" ht="15.95" customHeight="1" x14ac:dyDescent="0.2">
      <c r="A24" s="284" t="s">
        <v>123</v>
      </c>
      <c r="B24" s="285" t="s">
        <v>572</v>
      </c>
      <c r="C24" s="285" t="s">
        <v>665</v>
      </c>
      <c r="D24" s="286">
        <v>363800</v>
      </c>
    </row>
    <row r="25" spans="1:4" ht="23.25" customHeight="1" x14ac:dyDescent="0.2">
      <c r="A25" s="284"/>
      <c r="B25" s="285"/>
      <c r="C25" s="285"/>
      <c r="D25" s="286"/>
    </row>
    <row r="26" spans="1:4" ht="15.95" customHeight="1" x14ac:dyDescent="0.2">
      <c r="A26" s="284"/>
      <c r="B26" s="285"/>
      <c r="C26" s="285"/>
      <c r="D26" s="286"/>
    </row>
    <row r="27" spans="1:4" ht="15.95" customHeight="1" x14ac:dyDescent="0.2">
      <c r="A27" s="284"/>
      <c r="B27" s="287"/>
      <c r="C27" s="285"/>
      <c r="D27" s="286"/>
    </row>
    <row r="28" spans="1:4" ht="15.95" customHeight="1" x14ac:dyDescent="0.2">
      <c r="A28" s="288"/>
      <c r="B28" s="285"/>
      <c r="C28" s="285"/>
      <c r="D28" s="286"/>
    </row>
    <row r="29" spans="1:4" ht="15.95" customHeight="1" x14ac:dyDescent="0.2">
      <c r="A29" s="284"/>
      <c r="B29" s="298"/>
      <c r="C29" s="285"/>
      <c r="D29" s="300"/>
    </row>
    <row r="30" spans="1:4" ht="27" customHeight="1" x14ac:dyDescent="0.2">
      <c r="A30" s="284"/>
      <c r="B30" s="298"/>
      <c r="C30" s="291"/>
      <c r="D30" s="300"/>
    </row>
    <row r="31" spans="1:4" ht="15.95" customHeight="1" x14ac:dyDescent="0.2">
      <c r="A31" s="297"/>
      <c r="B31" s="298"/>
      <c r="C31" s="299"/>
      <c r="D31" s="300"/>
    </row>
    <row r="32" spans="1:4" ht="15.95" customHeight="1" thickBot="1" x14ac:dyDescent="0.25">
      <c r="A32" s="293" t="s">
        <v>62</v>
      </c>
      <c r="B32" s="294"/>
      <c r="C32" s="295"/>
      <c r="D32" s="296">
        <f>SUM(D24:D30)</f>
        <v>363800</v>
      </c>
    </row>
    <row r="33" spans="1:4" ht="24" customHeight="1" x14ac:dyDescent="0.2">
      <c r="A33" s="715" t="s">
        <v>501</v>
      </c>
      <c r="B33" s="716"/>
      <c r="C33" s="716"/>
      <c r="D33" s="726"/>
    </row>
    <row r="34" spans="1:4" ht="15.95" customHeight="1" x14ac:dyDescent="0.2">
      <c r="A34" s="284"/>
      <c r="B34" s="285"/>
      <c r="C34" s="285"/>
      <c r="D34" s="286"/>
    </row>
    <row r="35" spans="1:4" ht="15.95" customHeight="1" x14ac:dyDescent="0.2">
      <c r="A35" s="284"/>
      <c r="B35" s="285"/>
      <c r="C35" s="285"/>
      <c r="D35" s="286"/>
    </row>
    <row r="36" spans="1:4" ht="15.95" customHeight="1" thickBot="1" x14ac:dyDescent="0.25">
      <c r="A36" s="293" t="s">
        <v>62</v>
      </c>
      <c r="B36" s="294"/>
      <c r="C36" s="295"/>
      <c r="D36" s="296"/>
    </row>
    <row r="37" spans="1:4" ht="15.95" customHeight="1" thickBot="1" x14ac:dyDescent="0.25">
      <c r="A37" s="713" t="s">
        <v>502</v>
      </c>
      <c r="B37" s="714"/>
      <c r="C37" s="289"/>
      <c r="D37" s="290">
        <f>D22+D32+D36</f>
        <v>1489881</v>
      </c>
    </row>
    <row r="38" spans="1:4" x14ac:dyDescent="0.2">
      <c r="A38" s="280"/>
      <c r="B38" s="280"/>
      <c r="C38" s="280"/>
      <c r="D38" s="280"/>
    </row>
    <row r="39" spans="1:4" x14ac:dyDescent="0.2">
      <c r="A39" s="280"/>
      <c r="B39" s="280"/>
      <c r="C39" s="280"/>
      <c r="D39" s="280"/>
    </row>
  </sheetData>
  <mergeCells count="9">
    <mergeCell ref="A2:D2"/>
    <mergeCell ref="A3:D3"/>
    <mergeCell ref="A37:B37"/>
    <mergeCell ref="A23:D23"/>
    <mergeCell ref="A7:D7"/>
    <mergeCell ref="A22:C22"/>
    <mergeCell ref="C4:D4"/>
    <mergeCell ref="C5:D5"/>
    <mergeCell ref="A33:D33"/>
  </mergeCells>
  <phoneticPr fontId="101" type="noConversion"/>
  <conditionalFormatting sqref="D37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workbookViewId="0">
      <selection activeCell="A3" sqref="A3"/>
    </sheetView>
  </sheetViews>
  <sheetFormatPr defaultColWidth="9.33203125" defaultRowHeight="12.75" x14ac:dyDescent="0.2"/>
  <cols>
    <col min="1" max="1" width="5.6640625" style="355" customWidth="1"/>
    <col min="2" max="2" width="63.1640625" style="303" customWidth="1"/>
    <col min="3" max="3" width="15.33203125" style="303" customWidth="1"/>
    <col min="4" max="4" width="17.33203125" style="303" customWidth="1"/>
    <col min="5" max="16384" width="9.33203125" style="303"/>
  </cols>
  <sheetData>
    <row r="1" spans="1:4" ht="40.5" customHeight="1" x14ac:dyDescent="0.25">
      <c r="A1" s="729" t="s">
        <v>635</v>
      </c>
      <c r="B1" s="729"/>
      <c r="C1" s="729"/>
      <c r="D1" s="729"/>
    </row>
    <row r="2" spans="1:4" ht="15.75" customHeight="1" x14ac:dyDescent="0.25">
      <c r="A2" s="824" t="s">
        <v>682</v>
      </c>
      <c r="B2" s="302"/>
      <c r="C2" s="728" t="s">
        <v>551</v>
      </c>
      <c r="D2" s="728"/>
    </row>
    <row r="3" spans="1:4" s="309" customFormat="1" ht="15.75" thickBot="1" x14ac:dyDescent="0.25">
      <c r="A3" s="305"/>
      <c r="B3" s="306"/>
      <c r="C3" s="307"/>
      <c r="D3" s="308" t="s">
        <v>584</v>
      </c>
    </row>
    <row r="4" spans="1:4" s="336" customFormat="1" ht="48" customHeight="1" x14ac:dyDescent="0.2">
      <c r="A4" s="356" t="s">
        <v>181</v>
      </c>
      <c r="B4" s="357" t="s">
        <v>45</v>
      </c>
      <c r="C4" s="357" t="s">
        <v>46</v>
      </c>
      <c r="D4" s="358" t="s">
        <v>47</v>
      </c>
    </row>
    <row r="5" spans="1:4" s="336" customFormat="1" ht="14.25" customHeight="1" thickBot="1" x14ac:dyDescent="0.25">
      <c r="A5" s="359"/>
      <c r="B5" s="360"/>
      <c r="C5" s="360"/>
      <c r="D5" s="361"/>
    </row>
    <row r="6" spans="1:4" s="336" customFormat="1" ht="14.1" customHeight="1" thickBot="1" x14ac:dyDescent="0.25">
      <c r="A6" s="333" t="s">
        <v>158</v>
      </c>
      <c r="B6" s="334" t="s">
        <v>106</v>
      </c>
      <c r="C6" s="334" t="s">
        <v>107</v>
      </c>
      <c r="D6" s="335" t="s">
        <v>108</v>
      </c>
    </row>
    <row r="7" spans="1:4" ht="18" customHeight="1" x14ac:dyDescent="0.2">
      <c r="A7" s="337" t="s">
        <v>172</v>
      </c>
      <c r="B7" s="338" t="s">
        <v>48</v>
      </c>
      <c r="C7" s="339"/>
      <c r="D7" s="340">
        <v>0</v>
      </c>
    </row>
    <row r="8" spans="1:4" ht="18" customHeight="1" x14ac:dyDescent="0.2">
      <c r="A8" s="341" t="s">
        <v>173</v>
      </c>
      <c r="B8" s="342" t="s">
        <v>49</v>
      </c>
      <c r="C8" s="343">
        <v>0</v>
      </c>
      <c r="D8" s="344">
        <v>0</v>
      </c>
    </row>
    <row r="9" spans="1:4" ht="18" customHeight="1" x14ac:dyDescent="0.2">
      <c r="A9" s="341" t="s">
        <v>174</v>
      </c>
      <c r="B9" s="342" t="s">
        <v>50</v>
      </c>
      <c r="C9" s="343">
        <v>0</v>
      </c>
      <c r="D9" s="344">
        <v>0</v>
      </c>
    </row>
    <row r="10" spans="1:4" ht="18" customHeight="1" x14ac:dyDescent="0.2">
      <c r="A10" s="341" t="s">
        <v>175</v>
      </c>
      <c r="B10" s="342" t="s">
        <v>51</v>
      </c>
      <c r="C10" s="343">
        <v>0</v>
      </c>
      <c r="D10" s="344">
        <v>0</v>
      </c>
    </row>
    <row r="11" spans="1:4" ht="18" customHeight="1" x14ac:dyDescent="0.2">
      <c r="A11" s="341" t="s">
        <v>176</v>
      </c>
      <c r="B11" s="342" t="s">
        <v>52</v>
      </c>
      <c r="C11" s="343">
        <v>286000</v>
      </c>
      <c r="D11" s="344">
        <v>0</v>
      </c>
    </row>
    <row r="12" spans="1:4" ht="18" customHeight="1" x14ac:dyDescent="0.2">
      <c r="A12" s="341" t="s">
        <v>177</v>
      </c>
      <c r="B12" s="342" t="s">
        <v>53</v>
      </c>
      <c r="C12" s="343">
        <v>0</v>
      </c>
      <c r="D12" s="344">
        <v>0</v>
      </c>
    </row>
    <row r="13" spans="1:4" ht="18" customHeight="1" x14ac:dyDescent="0.2">
      <c r="A13" s="341" t="s">
        <v>178</v>
      </c>
      <c r="B13" s="345" t="s">
        <v>54</v>
      </c>
      <c r="C13" s="343">
        <v>0</v>
      </c>
      <c r="D13" s="344">
        <v>0</v>
      </c>
    </row>
    <row r="14" spans="1:4" ht="18" customHeight="1" x14ac:dyDescent="0.2">
      <c r="A14" s="341" t="s">
        <v>180</v>
      </c>
      <c r="B14" s="345" t="s">
        <v>55</v>
      </c>
      <c r="C14" s="343">
        <v>286000</v>
      </c>
      <c r="D14" s="344">
        <v>0</v>
      </c>
    </row>
    <row r="15" spans="1:4" ht="18" customHeight="1" x14ac:dyDescent="0.2">
      <c r="A15" s="341" t="s">
        <v>119</v>
      </c>
      <c r="B15" s="345" t="s">
        <v>56</v>
      </c>
      <c r="C15" s="343"/>
      <c r="D15" s="344">
        <v>0</v>
      </c>
    </row>
    <row r="16" spans="1:4" ht="18" customHeight="1" x14ac:dyDescent="0.2">
      <c r="A16" s="341" t="s">
        <v>120</v>
      </c>
      <c r="B16" s="345" t="s">
        <v>57</v>
      </c>
      <c r="C16" s="343">
        <v>0</v>
      </c>
      <c r="D16" s="344">
        <v>0</v>
      </c>
    </row>
    <row r="17" spans="1:4" ht="22.5" customHeight="1" x14ac:dyDescent="0.2">
      <c r="A17" s="341" t="s">
        <v>121</v>
      </c>
      <c r="B17" s="345" t="s">
        <v>58</v>
      </c>
      <c r="C17" s="343"/>
      <c r="D17" s="344">
        <v>0</v>
      </c>
    </row>
    <row r="18" spans="1:4" ht="18" customHeight="1" x14ac:dyDescent="0.2">
      <c r="A18" s="341" t="s">
        <v>122</v>
      </c>
      <c r="B18" s="342" t="s">
        <v>59</v>
      </c>
      <c r="C18" s="343">
        <v>140734</v>
      </c>
      <c r="D18" s="344">
        <v>0</v>
      </c>
    </row>
    <row r="19" spans="1:4" ht="18" customHeight="1" x14ac:dyDescent="0.2">
      <c r="A19" s="341" t="s">
        <v>123</v>
      </c>
      <c r="B19" s="342" t="s">
        <v>77</v>
      </c>
      <c r="C19" s="343">
        <v>0</v>
      </c>
      <c r="D19" s="344">
        <v>0</v>
      </c>
    </row>
    <row r="20" spans="1:4" ht="18" customHeight="1" x14ac:dyDescent="0.2">
      <c r="A20" s="341" t="s">
        <v>124</v>
      </c>
      <c r="B20" s="342" t="s">
        <v>78</v>
      </c>
      <c r="C20" s="343">
        <v>0</v>
      </c>
      <c r="D20" s="344" t="s">
        <v>461</v>
      </c>
    </row>
    <row r="21" spans="1:4" ht="18" customHeight="1" x14ac:dyDescent="0.2">
      <c r="A21" s="341" t="s">
        <v>125</v>
      </c>
      <c r="B21" s="342" t="s">
        <v>60</v>
      </c>
      <c r="C21" s="343">
        <v>0</v>
      </c>
      <c r="D21" s="344" t="s">
        <v>461</v>
      </c>
    </row>
    <row r="22" spans="1:4" ht="18" customHeight="1" x14ac:dyDescent="0.2">
      <c r="A22" s="341" t="s">
        <v>126</v>
      </c>
      <c r="B22" s="342" t="s">
        <v>61</v>
      </c>
      <c r="C22" s="343">
        <v>0</v>
      </c>
      <c r="D22" s="344">
        <v>0</v>
      </c>
    </row>
    <row r="23" spans="1:4" ht="18" customHeight="1" x14ac:dyDescent="0.2">
      <c r="A23" s="341" t="s">
        <v>127</v>
      </c>
      <c r="B23" s="346"/>
      <c r="C23" s="347"/>
      <c r="D23" s="348"/>
    </row>
    <row r="24" spans="1:4" ht="18" customHeight="1" x14ac:dyDescent="0.2">
      <c r="A24" s="341" t="s">
        <v>128</v>
      </c>
      <c r="B24" s="349"/>
      <c r="C24" s="347"/>
      <c r="D24" s="348"/>
    </row>
    <row r="25" spans="1:4" ht="18" customHeight="1" x14ac:dyDescent="0.2">
      <c r="A25" s="341" t="s">
        <v>129</v>
      </c>
      <c r="B25" s="349"/>
      <c r="C25" s="347"/>
      <c r="D25" s="348"/>
    </row>
    <row r="26" spans="1:4" ht="18" customHeight="1" thickBot="1" x14ac:dyDescent="0.25">
      <c r="A26" s="362" t="s">
        <v>130</v>
      </c>
      <c r="B26" s="350" t="s">
        <v>62</v>
      </c>
      <c r="C26" s="351">
        <f>+C7+C8+C9+C10+C11+C18+C19+C20+C21+C22+C23+C24+C25</f>
        <v>426734</v>
      </c>
      <c r="D26" s="352">
        <f>SUM(D7:D22)</f>
        <v>0</v>
      </c>
    </row>
    <row r="27" spans="1:4" ht="8.25" customHeight="1" x14ac:dyDescent="0.2">
      <c r="A27" s="353"/>
      <c r="B27" s="727"/>
      <c r="C27" s="727"/>
      <c r="D27" s="727"/>
    </row>
    <row r="28" spans="1:4" x14ac:dyDescent="0.2">
      <c r="A28" s="301"/>
      <c r="B28" s="354"/>
      <c r="C28" s="354"/>
      <c r="D28" s="354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L16"/>
  <sheetViews>
    <sheetView workbookViewId="0">
      <selection activeCell="A4" sqref="A4"/>
    </sheetView>
  </sheetViews>
  <sheetFormatPr defaultColWidth="9.33203125" defaultRowHeight="12.75" x14ac:dyDescent="0.2"/>
  <cols>
    <col min="1" max="1" width="6.83203125" style="217" customWidth="1"/>
    <col min="2" max="2" width="49.6640625" style="216" customWidth="1"/>
    <col min="3" max="7" width="12.83203125" style="216" customWidth="1"/>
    <col min="8" max="8" width="14.33203125" style="216" customWidth="1"/>
    <col min="9" max="9" width="3.33203125" style="216" customWidth="1"/>
    <col min="10" max="16384" width="9.33203125" style="216"/>
  </cols>
  <sheetData>
    <row r="2" spans="1:12" ht="39.75" customHeight="1" x14ac:dyDescent="0.2">
      <c r="A2" s="731" t="s">
        <v>570</v>
      </c>
      <c r="B2" s="731"/>
      <c r="C2" s="731"/>
      <c r="D2" s="731"/>
      <c r="E2" s="731"/>
      <c r="F2" s="731"/>
      <c r="G2" s="731"/>
      <c r="H2" s="731"/>
    </row>
    <row r="3" spans="1:12" s="303" customFormat="1" ht="15.75" customHeight="1" x14ac:dyDescent="0.25">
      <c r="A3" s="824" t="s">
        <v>681</v>
      </c>
      <c r="B3" s="302"/>
      <c r="C3" s="728"/>
      <c r="D3" s="728"/>
      <c r="G3" s="743" t="s">
        <v>462</v>
      </c>
      <c r="H3" s="743"/>
      <c r="I3" s="304"/>
    </row>
    <row r="4" spans="1:12" s="309" customFormat="1" ht="15.75" thickBot="1" x14ac:dyDescent="0.25">
      <c r="A4" s="305"/>
      <c r="B4" s="306"/>
      <c r="C4" s="307"/>
      <c r="D4" s="308"/>
      <c r="G4" s="742" t="s">
        <v>585</v>
      </c>
      <c r="H4" s="742"/>
      <c r="I4" s="308"/>
    </row>
    <row r="5" spans="1:12" s="310" customFormat="1" ht="26.25" customHeight="1" x14ac:dyDescent="0.2">
      <c r="A5" s="737" t="s">
        <v>459</v>
      </c>
      <c r="B5" s="736" t="s">
        <v>42</v>
      </c>
      <c r="C5" s="740" t="s">
        <v>43</v>
      </c>
      <c r="D5" s="740" t="s">
        <v>517</v>
      </c>
      <c r="E5" s="736" t="s">
        <v>44</v>
      </c>
      <c r="F5" s="736"/>
      <c r="G5" s="736"/>
      <c r="H5" s="734" t="s">
        <v>1</v>
      </c>
    </row>
    <row r="6" spans="1:12" s="312" customFormat="1" ht="32.25" customHeight="1" x14ac:dyDescent="0.2">
      <c r="A6" s="738"/>
      <c r="B6" s="739"/>
      <c r="C6" s="739"/>
      <c r="D6" s="741"/>
      <c r="E6" s="640" t="s">
        <v>517</v>
      </c>
      <c r="F6" s="640" t="s">
        <v>616</v>
      </c>
      <c r="G6" s="311" t="s">
        <v>625</v>
      </c>
      <c r="H6" s="735"/>
    </row>
    <row r="7" spans="1:12" s="316" customFormat="1" ht="12.95" customHeight="1" x14ac:dyDescent="0.2">
      <c r="A7" s="313" t="s">
        <v>158</v>
      </c>
      <c r="B7" s="314" t="s">
        <v>106</v>
      </c>
      <c r="C7" s="314" t="s">
        <v>107</v>
      </c>
      <c r="D7" s="314" t="s">
        <v>108</v>
      </c>
      <c r="E7" s="314" t="s">
        <v>109</v>
      </c>
      <c r="F7" s="314" t="s">
        <v>84</v>
      </c>
      <c r="G7" s="314" t="s">
        <v>85</v>
      </c>
      <c r="H7" s="315" t="s">
        <v>469</v>
      </c>
    </row>
    <row r="8" spans="1:12" ht="24.75" customHeight="1" x14ac:dyDescent="0.2">
      <c r="A8" s="313" t="s">
        <v>172</v>
      </c>
      <c r="B8" s="317" t="s">
        <v>71</v>
      </c>
      <c r="C8" s="318"/>
      <c r="D8" s="319">
        <v>0</v>
      </c>
      <c r="E8" s="319">
        <v>0</v>
      </c>
      <c r="F8" s="319">
        <v>0</v>
      </c>
      <c r="G8" s="319">
        <v>0</v>
      </c>
      <c r="H8" s="320">
        <v>0</v>
      </c>
    </row>
    <row r="9" spans="1:12" ht="26.1" customHeight="1" x14ac:dyDescent="0.2">
      <c r="A9" s="313" t="s">
        <v>173</v>
      </c>
      <c r="B9" s="317" t="s">
        <v>72</v>
      </c>
      <c r="C9" s="321"/>
      <c r="D9" s="319">
        <v>0</v>
      </c>
      <c r="E9" s="319">
        <v>0</v>
      </c>
      <c r="F9" s="319">
        <v>0</v>
      </c>
      <c r="G9" s="319">
        <v>0</v>
      </c>
      <c r="H9" s="320">
        <v>0</v>
      </c>
      <c r="I9" s="730"/>
    </row>
    <row r="10" spans="1:12" ht="20.100000000000001" customHeight="1" x14ac:dyDescent="0.2">
      <c r="A10" s="313" t="s">
        <v>174</v>
      </c>
      <c r="B10" s="317" t="s">
        <v>73</v>
      </c>
      <c r="C10" s="322"/>
      <c r="D10" s="323">
        <f>+D11</f>
        <v>0</v>
      </c>
      <c r="E10" s="323">
        <f>+E11</f>
        <v>751985</v>
      </c>
      <c r="F10" s="323">
        <f>+F11</f>
        <v>800000</v>
      </c>
      <c r="G10" s="323">
        <f>+G11</f>
        <v>0</v>
      </c>
      <c r="H10" s="324">
        <f>SUM(D10:G10)</f>
        <v>1551985</v>
      </c>
      <c r="I10" s="730"/>
    </row>
    <row r="11" spans="1:12" ht="20.100000000000001" customHeight="1" x14ac:dyDescent="0.2">
      <c r="A11" s="313" t="s">
        <v>175</v>
      </c>
      <c r="B11" s="325" t="s">
        <v>558</v>
      </c>
      <c r="C11" s="321" t="s">
        <v>517</v>
      </c>
      <c r="D11" s="326">
        <v>0</v>
      </c>
      <c r="E11" s="326">
        <v>751985</v>
      </c>
      <c r="F11" s="326">
        <v>800000</v>
      </c>
      <c r="G11" s="326">
        <v>0</v>
      </c>
      <c r="H11" s="320">
        <f>SUM(D11:G11)</f>
        <v>1551985</v>
      </c>
      <c r="I11" s="730"/>
    </row>
    <row r="12" spans="1:12" ht="20.100000000000001" customHeight="1" x14ac:dyDescent="0.2">
      <c r="A12" s="313" t="s">
        <v>176</v>
      </c>
      <c r="B12" s="317" t="s">
        <v>74</v>
      </c>
      <c r="C12" s="322"/>
      <c r="D12" s="323">
        <f>+D13</f>
        <v>0</v>
      </c>
      <c r="E12" s="323">
        <f>+E13</f>
        <v>9682720</v>
      </c>
      <c r="F12" s="323">
        <f>+F13</f>
        <v>0</v>
      </c>
      <c r="G12" s="323">
        <f>+G13</f>
        <v>0</v>
      </c>
      <c r="H12" s="324">
        <f>SUM(D12:G12)</f>
        <v>9682720</v>
      </c>
      <c r="I12" s="730"/>
    </row>
    <row r="13" spans="1:12" ht="20.100000000000001" customHeight="1" x14ac:dyDescent="0.2">
      <c r="A13" s="313" t="s">
        <v>177</v>
      </c>
      <c r="B13" s="325" t="s">
        <v>559</v>
      </c>
      <c r="C13" s="321" t="s">
        <v>517</v>
      </c>
      <c r="D13" s="326">
        <v>0</v>
      </c>
      <c r="E13" s="326">
        <v>9682720</v>
      </c>
      <c r="F13" s="326"/>
      <c r="G13" s="326">
        <v>0</v>
      </c>
      <c r="H13" s="320">
        <f>SUM(D13:G13)</f>
        <v>9682720</v>
      </c>
      <c r="I13" s="730"/>
      <c r="L13" s="645" t="s">
        <v>667</v>
      </c>
    </row>
    <row r="14" spans="1:12" ht="20.100000000000001" customHeight="1" x14ac:dyDescent="0.2">
      <c r="A14" s="313" t="s">
        <v>178</v>
      </c>
      <c r="B14" s="327" t="s">
        <v>75</v>
      </c>
      <c r="C14" s="322"/>
      <c r="D14" s="323">
        <v>0</v>
      </c>
      <c r="E14" s="326">
        <v>409675</v>
      </c>
      <c r="F14" s="326">
        <v>382904</v>
      </c>
      <c r="G14" s="326">
        <f t="shared" ref="G14" si="0">G15</f>
        <v>0</v>
      </c>
      <c r="H14" s="326">
        <v>792579</v>
      </c>
      <c r="I14" s="730"/>
    </row>
    <row r="15" spans="1:12" ht="20.100000000000001" customHeight="1" x14ac:dyDescent="0.2">
      <c r="A15" s="313" t="s">
        <v>179</v>
      </c>
      <c r="B15" s="325" t="s">
        <v>76</v>
      </c>
      <c r="C15" s="321" t="s">
        <v>517</v>
      </c>
      <c r="D15" s="328">
        <v>0</v>
      </c>
      <c r="E15" s="326">
        <v>409675</v>
      </c>
      <c r="F15" s="326">
        <v>382904</v>
      </c>
      <c r="G15" s="326"/>
      <c r="H15" s="320">
        <f>SUM(D15:G15)</f>
        <v>792579</v>
      </c>
      <c r="I15" s="730"/>
    </row>
    <row r="16" spans="1:12" s="332" customFormat="1" ht="20.100000000000001" customHeight="1" thickBot="1" x14ac:dyDescent="0.25">
      <c r="A16" s="732" t="s">
        <v>470</v>
      </c>
      <c r="B16" s="733"/>
      <c r="C16" s="329"/>
      <c r="D16" s="330">
        <f>+D8+D9+D10+D12+D14</f>
        <v>0</v>
      </c>
      <c r="E16" s="330">
        <f>+E8+E9+E10+E12+E14</f>
        <v>10844380</v>
      </c>
      <c r="F16" s="330">
        <f>+F8+F9+F10+F12+F14</f>
        <v>1182904</v>
      </c>
      <c r="G16" s="330">
        <f>+G8+G9+G10+G12+G14</f>
        <v>0</v>
      </c>
      <c r="H16" s="331">
        <f>+H8+H9+H10+H12+H14</f>
        <v>12027284</v>
      </c>
      <c r="I16" s="730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zoomScale="120" zoomScaleNormal="120" workbookViewId="0">
      <selection activeCell="A3" sqref="A3"/>
    </sheetView>
  </sheetViews>
  <sheetFormatPr defaultColWidth="9.33203125" defaultRowHeight="15" x14ac:dyDescent="0.25"/>
  <cols>
    <col min="1" max="1" width="5.6640625" style="552" customWidth="1"/>
    <col min="2" max="2" width="35.6640625" style="552" customWidth="1"/>
    <col min="3" max="3" width="13" style="552" customWidth="1"/>
    <col min="4" max="5" width="14" style="552" customWidth="1"/>
    <col min="6" max="6" width="14.6640625" style="552" customWidth="1"/>
    <col min="7" max="7" width="17.33203125" style="552" customWidth="1"/>
    <col min="8" max="16384" width="9.33203125" style="552"/>
  </cols>
  <sheetData>
    <row r="1" spans="1:10" s="539" customFormat="1" ht="48.75" customHeight="1" x14ac:dyDescent="0.25">
      <c r="A1" s="779" t="s">
        <v>638</v>
      </c>
      <c r="B1" s="779"/>
      <c r="C1" s="779"/>
      <c r="D1" s="779"/>
      <c r="E1" s="779"/>
      <c r="F1" s="779"/>
      <c r="G1" s="779"/>
    </row>
    <row r="2" spans="1:10" s="542" customFormat="1" ht="15.75" customHeight="1" x14ac:dyDescent="0.25">
      <c r="A2" s="824" t="s">
        <v>680</v>
      </c>
      <c r="B2" s="540"/>
      <c r="C2" s="540"/>
      <c r="D2" s="780"/>
      <c r="E2" s="780"/>
      <c r="F2" s="781" t="s">
        <v>468</v>
      </c>
      <c r="G2" s="781"/>
      <c r="H2" s="541"/>
      <c r="J2" s="543"/>
    </row>
    <row r="3" spans="1:10" s="549" customFormat="1" ht="15.75" customHeight="1" x14ac:dyDescent="0.2">
      <c r="A3" s="544"/>
      <c r="B3" s="545"/>
      <c r="C3" s="545"/>
      <c r="D3" s="546"/>
      <c r="E3" s="547"/>
      <c r="F3" s="782" t="s">
        <v>584</v>
      </c>
      <c r="G3" s="782"/>
      <c r="H3" s="548"/>
      <c r="J3" s="547"/>
    </row>
    <row r="4" spans="1:10" ht="15.95" customHeight="1" x14ac:dyDescent="0.25">
      <c r="A4" s="775" t="s">
        <v>637</v>
      </c>
      <c r="B4" s="775"/>
      <c r="C4" s="775"/>
      <c r="D4" s="775"/>
      <c r="E4" s="775"/>
      <c r="F4" s="775"/>
      <c r="G4" s="550"/>
      <c r="H4" s="551"/>
    </row>
    <row r="5" spans="1:10" ht="15.95" customHeight="1" thickBot="1" x14ac:dyDescent="0.3">
      <c r="A5" s="553"/>
      <c r="B5" s="553"/>
      <c r="C5" s="553"/>
      <c r="D5" s="554"/>
      <c r="E5" s="554"/>
      <c r="F5" s="550"/>
      <c r="G5" s="550"/>
      <c r="H5" s="551"/>
    </row>
    <row r="6" spans="1:10" ht="22.5" customHeight="1" x14ac:dyDescent="0.25">
      <c r="A6" s="555" t="s">
        <v>181</v>
      </c>
      <c r="B6" s="776" t="s">
        <v>510</v>
      </c>
      <c r="C6" s="776"/>
      <c r="D6" s="776"/>
      <c r="E6" s="776"/>
      <c r="F6" s="777" t="s">
        <v>511</v>
      </c>
      <c r="G6" s="778"/>
      <c r="H6" s="551"/>
    </row>
    <row r="7" spans="1:10" ht="15.95" customHeight="1" x14ac:dyDescent="0.25">
      <c r="A7" s="556" t="s">
        <v>158</v>
      </c>
      <c r="B7" s="767" t="s">
        <v>106</v>
      </c>
      <c r="C7" s="767"/>
      <c r="D7" s="767"/>
      <c r="E7" s="767"/>
      <c r="F7" s="767" t="s">
        <v>107</v>
      </c>
      <c r="G7" s="768"/>
      <c r="H7" s="551"/>
    </row>
    <row r="8" spans="1:10" ht="15.95" customHeight="1" x14ac:dyDescent="0.25">
      <c r="A8" s="556" t="s">
        <v>172</v>
      </c>
      <c r="B8" s="769"/>
      <c r="C8" s="769"/>
      <c r="D8" s="769"/>
      <c r="E8" s="769"/>
      <c r="F8" s="770"/>
      <c r="G8" s="771"/>
      <c r="H8" s="551"/>
    </row>
    <row r="9" spans="1:10" ht="15.95" customHeight="1" x14ac:dyDescent="0.25">
      <c r="A9" s="556" t="s">
        <v>173</v>
      </c>
      <c r="B9" s="769"/>
      <c r="C9" s="769"/>
      <c r="D9" s="769"/>
      <c r="E9" s="769"/>
      <c r="F9" s="770"/>
      <c r="G9" s="771"/>
      <c r="H9" s="551"/>
    </row>
    <row r="10" spans="1:10" ht="15.95" customHeight="1" x14ac:dyDescent="0.25">
      <c r="A10" s="556" t="s">
        <v>174</v>
      </c>
      <c r="B10" s="769"/>
      <c r="C10" s="769"/>
      <c r="D10" s="769"/>
      <c r="E10" s="769"/>
      <c r="F10" s="770"/>
      <c r="G10" s="771"/>
      <c r="H10" s="551"/>
    </row>
    <row r="11" spans="1:10" ht="25.5" customHeight="1" thickBot="1" x14ac:dyDescent="0.3">
      <c r="A11" s="557" t="s">
        <v>175</v>
      </c>
      <c r="B11" s="772" t="s">
        <v>512</v>
      </c>
      <c r="C11" s="772"/>
      <c r="D11" s="772"/>
      <c r="E11" s="772"/>
      <c r="F11" s="773">
        <f>SUM(F8:F10)</f>
        <v>0</v>
      </c>
      <c r="G11" s="774"/>
      <c r="H11" s="551"/>
    </row>
    <row r="12" spans="1:10" ht="25.5" customHeight="1" x14ac:dyDescent="0.25">
      <c r="A12" s="558"/>
      <c r="B12" s="559"/>
      <c r="C12" s="559"/>
      <c r="D12" s="559"/>
      <c r="E12" s="559"/>
      <c r="F12" s="560"/>
      <c r="G12" s="560"/>
      <c r="H12" s="551"/>
    </row>
    <row r="13" spans="1:10" ht="15.95" customHeight="1" x14ac:dyDescent="0.25">
      <c r="A13" s="775" t="s">
        <v>513</v>
      </c>
      <c r="B13" s="775"/>
      <c r="C13" s="775"/>
      <c r="D13" s="775"/>
      <c r="E13" s="775"/>
      <c r="F13" s="775"/>
      <c r="G13" s="775"/>
      <c r="H13" s="551"/>
    </row>
    <row r="14" spans="1:10" ht="15.95" customHeight="1" thickBot="1" x14ac:dyDescent="0.3">
      <c r="A14" s="553"/>
      <c r="B14" s="553"/>
      <c r="C14" s="553"/>
      <c r="D14" s="554"/>
      <c r="E14" s="554"/>
      <c r="F14" s="550"/>
      <c r="G14" s="550"/>
      <c r="H14" s="551"/>
    </row>
    <row r="15" spans="1:10" ht="15" customHeight="1" x14ac:dyDescent="0.25">
      <c r="A15" s="758" t="s">
        <v>181</v>
      </c>
      <c r="B15" s="760" t="s">
        <v>514</v>
      </c>
      <c r="C15" s="762" t="s">
        <v>515</v>
      </c>
      <c r="D15" s="763"/>
      <c r="E15" s="763"/>
      <c r="F15" s="764"/>
      <c r="G15" s="765" t="s">
        <v>516</v>
      </c>
    </row>
    <row r="16" spans="1:10" ht="13.5" customHeight="1" thickBot="1" x14ac:dyDescent="0.3">
      <c r="A16" s="759"/>
      <c r="B16" s="761"/>
      <c r="C16" s="561" t="s">
        <v>79</v>
      </c>
      <c r="D16" s="562" t="s">
        <v>616</v>
      </c>
      <c r="E16" s="562" t="s">
        <v>625</v>
      </c>
      <c r="F16" s="562" t="s">
        <v>639</v>
      </c>
      <c r="G16" s="766"/>
    </row>
    <row r="17" spans="1:7" ht="15.75" thickBot="1" x14ac:dyDescent="0.3">
      <c r="A17" s="563" t="s">
        <v>158</v>
      </c>
      <c r="B17" s="564" t="s">
        <v>106</v>
      </c>
      <c r="C17" s="564" t="s">
        <v>107</v>
      </c>
      <c r="D17" s="564" t="s">
        <v>108</v>
      </c>
      <c r="E17" s="564" t="s">
        <v>109</v>
      </c>
      <c r="F17" s="564" t="s">
        <v>84</v>
      </c>
      <c r="G17" s="565" t="s">
        <v>85</v>
      </c>
    </row>
    <row r="18" spans="1:7" x14ac:dyDescent="0.25">
      <c r="A18" s="566" t="s">
        <v>172</v>
      </c>
      <c r="B18" s="567"/>
      <c r="C18" s="567"/>
      <c r="D18" s="568"/>
      <c r="E18" s="568"/>
      <c r="F18" s="568"/>
      <c r="G18" s="569">
        <f>SUM(D18:F18)</f>
        <v>0</v>
      </c>
    </row>
    <row r="19" spans="1:7" x14ac:dyDescent="0.25">
      <c r="A19" s="570" t="s">
        <v>173</v>
      </c>
      <c r="B19" s="571"/>
      <c r="C19" s="571"/>
      <c r="D19" s="572"/>
      <c r="E19" s="572"/>
      <c r="F19" s="572"/>
      <c r="G19" s="573">
        <f>SUM(D19:F19)</f>
        <v>0</v>
      </c>
    </row>
    <row r="20" spans="1:7" ht="15.75" thickBot="1" x14ac:dyDescent="0.3">
      <c r="A20" s="570" t="s">
        <v>174</v>
      </c>
      <c r="B20" s="571"/>
      <c r="C20" s="571"/>
      <c r="D20" s="572"/>
      <c r="E20" s="572"/>
      <c r="F20" s="572"/>
      <c r="G20" s="573">
        <f>SUM(D20:F20)</f>
        <v>0</v>
      </c>
    </row>
    <row r="21" spans="1:7" s="578" customFormat="1" thickBot="1" x14ac:dyDescent="0.25">
      <c r="A21" s="574" t="s">
        <v>175</v>
      </c>
      <c r="B21" s="575" t="s">
        <v>518</v>
      </c>
      <c r="C21" s="575"/>
      <c r="D21" s="576">
        <f>SUM(D18:D20)</f>
        <v>0</v>
      </c>
      <c r="E21" s="576">
        <f>SUM(E18:E20)</f>
        <v>0</v>
      </c>
      <c r="F21" s="576">
        <f>SUM(F18:F20)</f>
        <v>0</v>
      </c>
      <c r="G21" s="577">
        <f>SUM(G18:G20)</f>
        <v>0</v>
      </c>
    </row>
    <row r="22" spans="1:7" s="578" customFormat="1" ht="14.25" x14ac:dyDescent="0.2">
      <c r="A22" s="579"/>
      <c r="B22" s="580"/>
      <c r="C22" s="580"/>
      <c r="D22" s="581"/>
      <c r="E22" s="581"/>
      <c r="F22" s="581"/>
      <c r="G22" s="581"/>
    </row>
    <row r="23" spans="1:7" s="582" customFormat="1" ht="30.75" customHeight="1" x14ac:dyDescent="0.25">
      <c r="A23" s="749" t="s">
        <v>519</v>
      </c>
      <c r="B23" s="749"/>
      <c r="C23" s="749"/>
      <c r="D23" s="749"/>
      <c r="E23" s="749"/>
      <c r="F23" s="749"/>
      <c r="G23" s="749"/>
    </row>
    <row r="24" spans="1:7" ht="15.75" thickBot="1" x14ac:dyDescent="0.3"/>
    <row r="25" spans="1:7" ht="21.75" thickBot="1" x14ac:dyDescent="0.3">
      <c r="A25" s="583" t="s">
        <v>181</v>
      </c>
      <c r="B25" s="750" t="s">
        <v>520</v>
      </c>
      <c r="C25" s="750"/>
      <c r="D25" s="751"/>
      <c r="E25" s="751"/>
      <c r="F25" s="751"/>
      <c r="G25" s="583" t="s">
        <v>636</v>
      </c>
    </row>
    <row r="26" spans="1:7" x14ac:dyDescent="0.25">
      <c r="A26" s="584" t="s">
        <v>158</v>
      </c>
      <c r="B26" s="752" t="s">
        <v>106</v>
      </c>
      <c r="C26" s="752"/>
      <c r="D26" s="753"/>
      <c r="E26" s="753"/>
      <c r="F26" s="754"/>
      <c r="G26" s="584" t="s">
        <v>107</v>
      </c>
    </row>
    <row r="27" spans="1:7" x14ac:dyDescent="0.25">
      <c r="A27" s="585" t="s">
        <v>172</v>
      </c>
      <c r="B27" s="755" t="s">
        <v>521</v>
      </c>
      <c r="C27" s="756"/>
      <c r="D27" s="756"/>
      <c r="E27" s="756"/>
      <c r="F27" s="757"/>
      <c r="G27" s="586">
        <v>426734</v>
      </c>
    </row>
    <row r="28" spans="1:7" ht="23.25" customHeight="1" x14ac:dyDescent="0.25">
      <c r="A28" s="585" t="s">
        <v>173</v>
      </c>
      <c r="B28" s="744" t="s">
        <v>522</v>
      </c>
      <c r="C28" s="744"/>
      <c r="D28" s="745"/>
      <c r="E28" s="745"/>
      <c r="F28" s="746"/>
      <c r="G28" s="586">
        <v>0</v>
      </c>
    </row>
    <row r="29" spans="1:7" x14ac:dyDescent="0.25">
      <c r="A29" s="585" t="s">
        <v>174</v>
      </c>
      <c r="B29" s="744" t="s">
        <v>523</v>
      </c>
      <c r="C29" s="744"/>
      <c r="D29" s="745"/>
      <c r="E29" s="745"/>
      <c r="F29" s="746"/>
      <c r="G29" s="586">
        <v>0</v>
      </c>
    </row>
    <row r="30" spans="1:7" ht="30" customHeight="1" x14ac:dyDescent="0.25">
      <c r="A30" s="585" t="s">
        <v>175</v>
      </c>
      <c r="B30" s="744" t="s">
        <v>524</v>
      </c>
      <c r="C30" s="744"/>
      <c r="D30" s="745"/>
      <c r="E30" s="745"/>
      <c r="F30" s="746"/>
      <c r="G30" s="586">
        <v>196000</v>
      </c>
    </row>
    <row r="31" spans="1:7" x14ac:dyDescent="0.25">
      <c r="A31" s="585" t="s">
        <v>176</v>
      </c>
      <c r="B31" s="744" t="s">
        <v>525</v>
      </c>
      <c r="C31" s="744"/>
      <c r="D31" s="745"/>
      <c r="E31" s="745"/>
      <c r="F31" s="746"/>
      <c r="G31" s="586">
        <v>3485</v>
      </c>
    </row>
    <row r="32" spans="1:7" ht="17.25" customHeight="1" thickBot="1" x14ac:dyDescent="0.3">
      <c r="A32" s="587" t="s">
        <v>177</v>
      </c>
      <c r="B32" s="747" t="s">
        <v>526</v>
      </c>
      <c r="C32" s="747"/>
      <c r="D32" s="747"/>
      <c r="E32" s="747"/>
      <c r="F32" s="747"/>
      <c r="G32" s="586">
        <v>0</v>
      </c>
    </row>
    <row r="33" spans="1:7" ht="29.25" customHeight="1" thickBot="1" x14ac:dyDescent="0.3">
      <c r="A33" s="588" t="s">
        <v>527</v>
      </c>
      <c r="B33" s="589"/>
      <c r="C33" s="590"/>
      <c r="D33" s="590"/>
      <c r="E33" s="590"/>
      <c r="F33" s="590"/>
      <c r="G33" s="591">
        <f>SUM(G27:G32)</f>
        <v>626219</v>
      </c>
    </row>
    <row r="34" spans="1:7" ht="27" customHeight="1" x14ac:dyDescent="0.25">
      <c r="A34" s="748" t="s">
        <v>528</v>
      </c>
      <c r="B34" s="748"/>
      <c r="C34" s="748"/>
      <c r="D34" s="748"/>
      <c r="E34" s="748"/>
      <c r="F34" s="748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10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2019-05-06T10:21:14Z</cp:lastPrinted>
  <dcterms:created xsi:type="dcterms:W3CDTF">2015-04-02T07:48:19Z</dcterms:created>
  <dcterms:modified xsi:type="dcterms:W3CDTF">2019-05-20T11:20:24Z</dcterms:modified>
</cp:coreProperties>
</file>