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360" yWindow="120" windowWidth="9720" windowHeight="5730" tabRatio="410"/>
  </bookViews>
  <sheets>
    <sheet name="16" sheetId="22" r:id="rId1"/>
  </sheets>
  <calcPr calcId="162913" calcMode="manual"/>
</workbook>
</file>

<file path=xl/calcChain.xml><?xml version="1.0" encoding="utf-8"?>
<calcChain xmlns="http://schemas.openxmlformats.org/spreadsheetml/2006/main">
  <c r="L45" i="22" l="1"/>
  <c r="L16" i="22"/>
  <c r="N16" i="22"/>
  <c r="H19" i="22"/>
  <c r="H18" i="22"/>
  <c r="H17" i="22"/>
  <c r="E23" i="22"/>
  <c r="F19" i="22"/>
  <c r="E16" i="22"/>
  <c r="F11" i="22"/>
  <c r="J16" i="22"/>
  <c r="K16" i="22"/>
  <c r="N8" i="22"/>
  <c r="N22" i="22"/>
  <c r="H42" i="22"/>
  <c r="J45" i="22"/>
  <c r="K17" i="22"/>
  <c r="B50" i="22"/>
  <c r="B32" i="22"/>
  <c r="B43" i="22"/>
  <c r="C35" i="22"/>
  <c r="C43" i="22"/>
  <c r="B27" i="22"/>
  <c r="B16" i="22"/>
  <c r="C14" i="22"/>
  <c r="B19" i="22"/>
  <c r="B23" i="22"/>
  <c r="C17" i="22"/>
  <c r="N21" i="22"/>
  <c r="N20" i="22"/>
  <c r="N19" i="22"/>
  <c r="N18" i="22"/>
  <c r="N17" i="22"/>
  <c r="N7" i="22"/>
  <c r="N6" i="22"/>
  <c r="H44" i="22"/>
  <c r="H34" i="22"/>
  <c r="H31" i="22"/>
  <c r="H30" i="22"/>
  <c r="H29" i="22"/>
  <c r="H28" i="22"/>
  <c r="H26" i="22"/>
  <c r="H25" i="22"/>
  <c r="H24" i="22"/>
  <c r="H22" i="22"/>
  <c r="H21" i="22"/>
  <c r="H20" i="22"/>
  <c r="H15" i="22"/>
  <c r="H14" i="22"/>
  <c r="H13" i="22"/>
  <c r="H12" i="22"/>
  <c r="H11" i="22"/>
  <c r="H10" i="22"/>
  <c r="H9" i="22"/>
  <c r="H7" i="22"/>
  <c r="C44" i="22"/>
  <c r="C13" i="22"/>
  <c r="E43" i="22"/>
  <c r="F34" i="22"/>
  <c r="H43" i="22"/>
  <c r="E50" i="22"/>
  <c r="H36" i="22"/>
  <c r="H37" i="22"/>
  <c r="H38" i="22"/>
  <c r="H39" i="22"/>
  <c r="H40" i="22"/>
  <c r="H41" i="22"/>
  <c r="H6" i="22"/>
  <c r="F41" i="22"/>
  <c r="L50" i="22"/>
  <c r="J50" i="22"/>
  <c r="F36" i="22"/>
  <c r="F38" i="22"/>
  <c r="F39" i="22"/>
  <c r="F40" i="22"/>
  <c r="C30" i="22"/>
  <c r="C26" i="22"/>
  <c r="N26" i="22"/>
  <c r="N28" i="22"/>
  <c r="N29" i="22"/>
  <c r="E32" i="22"/>
  <c r="F30" i="22"/>
  <c r="F32" i="22"/>
  <c r="E27" i="22"/>
  <c r="F24" i="22"/>
  <c r="C24" i="22"/>
  <c r="C27" i="22"/>
  <c r="C31" i="22"/>
  <c r="C29" i="22"/>
  <c r="C28" i="22"/>
  <c r="C32" i="22"/>
  <c r="C25" i="22"/>
  <c r="F31" i="22"/>
  <c r="C34" i="22"/>
  <c r="C42" i="22"/>
  <c r="F33" i="22"/>
  <c r="C33" i="22"/>
  <c r="H16" i="22"/>
  <c r="F42" i="22"/>
  <c r="C15" i="22"/>
  <c r="K45" i="22"/>
  <c r="K28" i="22"/>
  <c r="C20" i="22"/>
  <c r="C21" i="22"/>
  <c r="C22" i="22"/>
  <c r="F21" i="22"/>
  <c r="F17" i="22"/>
  <c r="F18" i="22"/>
  <c r="H23" i="22"/>
  <c r="F20" i="22"/>
  <c r="B45" i="22"/>
  <c r="D16" i="22"/>
  <c r="F10" i="22"/>
  <c r="K21" i="22"/>
  <c r="F29" i="22"/>
  <c r="F28" i="22"/>
  <c r="C10" i="22"/>
  <c r="C12" i="22"/>
  <c r="H32" i="22"/>
  <c r="C6" i="22"/>
  <c r="F9" i="22"/>
  <c r="C9" i="22"/>
  <c r="C11" i="22"/>
  <c r="C7" i="22"/>
  <c r="F15" i="22"/>
  <c r="F12" i="22"/>
  <c r="F13" i="22"/>
  <c r="F26" i="22"/>
  <c r="F14" i="22"/>
  <c r="C16" i="22"/>
  <c r="D18" i="22"/>
  <c r="D34" i="22"/>
  <c r="D9" i="22"/>
  <c r="D15" i="22"/>
  <c r="D32" i="22"/>
  <c r="D41" i="22"/>
  <c r="D33" i="22"/>
  <c r="D24" i="22"/>
  <c r="D29" i="22"/>
  <c r="D44" i="22"/>
  <c r="F35" i="22"/>
  <c r="E45" i="22"/>
  <c r="G10" i="22"/>
  <c r="H27" i="22"/>
  <c r="F25" i="22"/>
  <c r="F27" i="22"/>
  <c r="F6" i="22"/>
  <c r="F7" i="22"/>
  <c r="F16" i="22"/>
  <c r="F8" i="22"/>
  <c r="G15" i="22"/>
  <c r="G45" i="22"/>
  <c r="G11" i="22"/>
  <c r="G24" i="22"/>
  <c r="G9" i="22"/>
  <c r="E51" i="22"/>
  <c r="G13" i="22"/>
  <c r="G27" i="22"/>
  <c r="G6" i="22"/>
  <c r="G40" i="22"/>
  <c r="G37" i="22"/>
  <c r="G32" i="22"/>
  <c r="G39" i="22"/>
  <c r="G34" i="22"/>
  <c r="G22" i="22"/>
  <c r="G8" i="22"/>
  <c r="G14" i="22"/>
  <c r="G30" i="22"/>
  <c r="G41" i="22"/>
  <c r="G26" i="22"/>
  <c r="G31" i="22"/>
  <c r="G19" i="22"/>
  <c r="G29" i="22"/>
  <c r="G44" i="22"/>
  <c r="F37" i="22"/>
  <c r="F43" i="22"/>
  <c r="G28" i="22"/>
  <c r="G20" i="22"/>
  <c r="G17" i="22"/>
  <c r="G35" i="22"/>
  <c r="G18" i="22"/>
  <c r="G12" i="22"/>
  <c r="G25" i="22"/>
  <c r="G23" i="22"/>
  <c r="G43" i="22"/>
  <c r="G33" i="22"/>
  <c r="F45" i="22"/>
  <c r="G38" i="22"/>
  <c r="G7" i="22"/>
  <c r="G16" i="22"/>
  <c r="M16" i="22"/>
  <c r="H45" i="22"/>
  <c r="G36" i="22"/>
  <c r="G42" i="22"/>
  <c r="G21" i="22"/>
  <c r="D43" i="22"/>
  <c r="D10" i="22"/>
  <c r="D27" i="22"/>
  <c r="D42" i="22"/>
  <c r="D30" i="22"/>
  <c r="D11" i="22"/>
  <c r="D22" i="22"/>
  <c r="D39" i="22"/>
  <c r="C45" i="22"/>
  <c r="D28" i="22"/>
  <c r="F22" i="22"/>
  <c r="F23" i="22"/>
  <c r="C18" i="22"/>
  <c r="C19" i="22"/>
  <c r="C23" i="22"/>
  <c r="D37" i="22"/>
  <c r="D6" i="22"/>
  <c r="D14" i="22"/>
  <c r="D12" i="22"/>
  <c r="D7" i="22"/>
  <c r="D40" i="22"/>
  <c r="D38" i="22"/>
  <c r="D36" i="22"/>
  <c r="D31" i="22"/>
  <c r="D45" i="22"/>
  <c r="D23" i="22"/>
  <c r="B51" i="22"/>
  <c r="D20" i="22"/>
  <c r="D13" i="22"/>
  <c r="D21" i="22"/>
  <c r="D35" i="22"/>
  <c r="D19" i="22"/>
  <c r="D17" i="22"/>
  <c r="D25" i="22"/>
  <c r="D26" i="22"/>
  <c r="K6" i="22"/>
  <c r="K22" i="22"/>
  <c r="M18" i="22"/>
  <c r="J51" i="22"/>
  <c r="K18" i="22"/>
  <c r="K19" i="22"/>
  <c r="K29" i="22"/>
  <c r="K7" i="22"/>
  <c r="K20" i="22"/>
  <c r="K26" i="22"/>
  <c r="K8" i="22"/>
  <c r="N45" i="22"/>
  <c r="M7" i="22"/>
  <c r="M26" i="22"/>
  <c r="M22" i="22"/>
  <c r="M19" i="22"/>
  <c r="M8" i="22"/>
  <c r="M20" i="22"/>
  <c r="M6" i="22"/>
  <c r="M45" i="22"/>
  <c r="M17" i="22"/>
  <c r="L51" i="22"/>
  <c r="M21" i="22"/>
  <c r="M29" i="22"/>
  <c r="M28" i="22"/>
</calcChain>
</file>

<file path=xl/sharedStrings.xml><?xml version="1.0" encoding="utf-8"?>
<sst xmlns="http://schemas.openxmlformats.org/spreadsheetml/2006/main" count="84" uniqueCount="74">
  <si>
    <t>Önkormányzati költségvetési szervek bevételei összesen:</t>
  </si>
  <si>
    <t>Költségvetési befizetések</t>
  </si>
  <si>
    <t>Önkormányzati költségvetési szervek kiadásai összesen:</t>
  </si>
  <si>
    <t>B E V É T E L E K</t>
  </si>
  <si>
    <t xml:space="preserve">K I A D Á S O K </t>
  </si>
  <si>
    <t>Index %</t>
  </si>
  <si>
    <t>Megnevezés</t>
  </si>
  <si>
    <t>Önkormányzat közhatalmi bevételek</t>
  </si>
  <si>
    <t>Finanszírozási célú bevételek</t>
  </si>
  <si>
    <t>Önkormányzat működési költségvetés</t>
  </si>
  <si>
    <t>Önkormányzat vagyonnal kapcsolatos kiadások</t>
  </si>
  <si>
    <t>Önkormányzat felújítási kiadásai</t>
  </si>
  <si>
    <t>Önkormányzat nagyberuházások kiadásai</t>
  </si>
  <si>
    <t>Önkormányzat kis- és középberuházások kiadásai</t>
  </si>
  <si>
    <t>Önkormányzati költségvetési szervek működési célú támogatás államháztartáson belülről</t>
  </si>
  <si>
    <t>Önkormányzati költségvetési szervek felhalmozási célú támogatás államháztartáson belülről</t>
  </si>
  <si>
    <t>Önkormányzati költségvetési szervek                                működési célú átvett pénzeszköz</t>
  </si>
  <si>
    <t>Önkormányzati költségvetési szervek fehalmozási célú átvett pénzeszköz</t>
  </si>
  <si>
    <t>Önkormányzati költségvetési szervek felhalmozási és tőke jellegű bevétel</t>
  </si>
  <si>
    <t>Önkormányzati költségvetési szervek finanszírozási célú bevétel maradványból</t>
  </si>
  <si>
    <t>Önkormányzat jövedelemadók, vagyoni típusú adók, termékek és szolgáltatások adói</t>
  </si>
  <si>
    <t>Önkormányzat egyéb közhatalmi bevételek</t>
  </si>
  <si>
    <t>Önkormányzat működési bevételek</t>
  </si>
  <si>
    <t>Önkormányzat tárgyi eszközök, immateriális javak értékesítése</t>
  </si>
  <si>
    <t>Önkormányzat felhalmozási bevételek</t>
  </si>
  <si>
    <t>Önkormányzati feladatok saját bevételei összesen:</t>
  </si>
  <si>
    <t>Helyi önkormányzatok általános működésének és ágazati feladatainak támogatása</t>
  </si>
  <si>
    <t>Helyi önkormányzatok felhalmozási célú központi támogatása</t>
  </si>
  <si>
    <t>Helyi önkormányzatok támogatásai összesen:</t>
  </si>
  <si>
    <t>Működési célú támogatás államháztartáson belülről EU-s forrásból</t>
  </si>
  <si>
    <t>Működési célú támogatás államháztartáson belülről egyéb forrásból</t>
  </si>
  <si>
    <t>Felhalmozási célú támogatás államháztartáson belülről egyéb forrásból</t>
  </si>
  <si>
    <t>Önkormányzat támogatások államháztartáson belülről összesen:</t>
  </si>
  <si>
    <t>Működési célú átvett pénzeszköz EU-s forrásból</t>
  </si>
  <si>
    <t>Működési célú átvett pénzeszköz egyéb forrásból</t>
  </si>
  <si>
    <t>Felhalmozási célú átvett pénzeszköz EU-s forrásból</t>
  </si>
  <si>
    <t>Önkormányzat átvett pénzeszközök összesen:</t>
  </si>
  <si>
    <t>Támogatási kölcsönök igénybevétele és visszatérülése</t>
  </si>
  <si>
    <t>Költségvetési bevételek</t>
  </si>
  <si>
    <t>Hiány külső finanszírozása hitelfelvétellel</t>
  </si>
  <si>
    <t>Hiány belső finanszírozása pénzforgalom nélküli bevételből</t>
  </si>
  <si>
    <t>Finanszírozási bevétel maradványból</t>
  </si>
  <si>
    <t>Egyéb finanszírozási bevétel</t>
  </si>
  <si>
    <t>Felhalmozási célú támogatás államháztartáson belülről EU-s   forrásból</t>
  </si>
  <si>
    <t>BEVÉTELEK ÖSSZESEN</t>
  </si>
  <si>
    <t xml:space="preserve">Kölcsönök nyújtása </t>
  </si>
  <si>
    <t>Költségvetési kiadások</t>
  </si>
  <si>
    <t>Önkormányzati részesedések beszerzése</t>
  </si>
  <si>
    <t>Hiteltörlesztés</t>
  </si>
  <si>
    <t>Egyéb finanszírozási kiadások</t>
  </si>
  <si>
    <t>Finanszírozási célú kiadások</t>
  </si>
  <si>
    <t>KIADÁSOK ÖSSZESEN</t>
  </si>
  <si>
    <t>Felhalmozási célú átvett pénzeszköz egyéb forrásból</t>
  </si>
  <si>
    <t>Önkormányzati költségvetési szervek  közhatalmi bevételek</t>
  </si>
  <si>
    <t>Önkormányzati költségvetési szervek  működési bevételek</t>
  </si>
  <si>
    <t>Eger Megyei Jogú Város Önkormányzata</t>
  </si>
  <si>
    <t>Önkormányzati költségvetési szervek működési költségvetés</t>
  </si>
  <si>
    <t>Önkormányzati költségvetési szervek beruházások</t>
  </si>
  <si>
    <t>Önkormányzati költségvetési szervek felújítások</t>
  </si>
  <si>
    <t>Önkormányzati költségvetési szervek egyéb felhalmozási kiadások</t>
  </si>
  <si>
    <t>Felhalmozási célú támogatások államháztartáson belülre és átadott pénzeszközök</t>
  </si>
  <si>
    <t>Működési célú költségvetési támogatások és kiegészítő támogatások</t>
  </si>
  <si>
    <t>2017. évi                    teljesítés              E Ft</t>
  </si>
  <si>
    <t>2017. évi teljesítés rész                       %-a</t>
  </si>
  <si>
    <t>2017. évi teljesítés %-a</t>
  </si>
  <si>
    <t>2017. évi                    teljesítés               E Ft</t>
  </si>
  <si>
    <t>2017- 2018. évi bevételek és kiadások összehasonlítása</t>
  </si>
  <si>
    <t>2018. évi                    teljesítés              E Ft</t>
  </si>
  <si>
    <t>2018. évi teljesítés rész                       %-a</t>
  </si>
  <si>
    <t>2018. évi teljesítés %-a</t>
  </si>
  <si>
    <t>2018. évi                    teljesítés               E Ft</t>
  </si>
  <si>
    <t>Önkormányzati költségvetési szervek felhalmozási célú támogatás államháztartáson belülről  az EP-től</t>
  </si>
  <si>
    <t>Önkormányzati költségvetési szervek működési célú támogatás államháztartáson belülről  az EP-től</t>
  </si>
  <si>
    <t>16. melléklet a .../2019. (…….)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</si>
</sst>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2" formatCode="#,###,###"/>
    <numFmt numFmtId="173" formatCode="#\ ###\ ###"/>
    <numFmt numFmtId="176" formatCode="#.##"/>
    <numFmt numFmtId="177" formatCode="#,###,###.00"/>
  </numFmts>
  <fonts count="14">
    <font>
      <sz val="10"/>
      <name val="H-Times New Roman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i/>
      <sz val="9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2" fontId="1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172" fontId="2" fillId="0" borderId="0" xfId="0" applyNumberFormat="1" applyFont="1" applyBorder="1" applyAlignment="1">
      <alignment vertical="center"/>
    </xf>
    <xf numFmtId="172" fontId="1" fillId="0" borderId="0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2" fontId="1" fillId="2" borderId="0" xfId="0" applyNumberFormat="1" applyFont="1" applyFill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73" fontId="10" fillId="0" borderId="0" xfId="0" applyNumberFormat="1" applyFont="1" applyBorder="1" applyAlignment="1">
      <alignment horizontal="right" vertical="center"/>
    </xf>
    <xf numFmtId="172" fontId="6" fillId="2" borderId="0" xfId="0" applyNumberFormat="1" applyFont="1" applyFill="1" applyBorder="1" applyAlignment="1">
      <alignment vertical="center"/>
    </xf>
    <xf numFmtId="172" fontId="1" fillId="0" borderId="0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vertical="center"/>
    </xf>
    <xf numFmtId="172" fontId="7" fillId="0" borderId="0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11" fillId="0" borderId="2" xfId="0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Continuous" vertical="center"/>
    </xf>
    <xf numFmtId="4" fontId="13" fillId="0" borderId="1" xfId="0" applyNumberFormat="1" applyFont="1" applyBorder="1" applyAlignment="1">
      <alignment horizontal="centerContinuous" vertical="center"/>
    </xf>
    <xf numFmtId="2" fontId="1" fillId="0" borderId="3" xfId="0" applyNumberFormat="1" applyFont="1" applyBorder="1" applyAlignment="1">
      <alignment vertical="center"/>
    </xf>
    <xf numFmtId="176" fontId="9" fillId="0" borderId="4" xfId="0" applyNumberFormat="1" applyFont="1" applyBorder="1" applyAlignment="1">
      <alignment horizontal="right" vertical="center" wrapText="1"/>
    </xf>
    <xf numFmtId="176" fontId="8" fillId="0" borderId="0" xfId="0" applyNumberFormat="1" applyFont="1" applyBorder="1" applyAlignment="1">
      <alignment horizontal="right" vertical="center" wrapText="1"/>
    </xf>
    <xf numFmtId="177" fontId="2" fillId="0" borderId="0" xfId="0" applyNumberFormat="1" applyFont="1" applyBorder="1" applyAlignment="1">
      <alignment vertical="center"/>
    </xf>
    <xf numFmtId="176" fontId="12" fillId="0" borderId="0" xfId="0" applyNumberFormat="1" applyFont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right" vertical="center" wrapText="1"/>
    </xf>
    <xf numFmtId="173" fontId="9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173" fontId="12" fillId="0" borderId="1" xfId="0" applyNumberFormat="1" applyFont="1" applyBorder="1" applyAlignment="1">
      <alignment horizontal="right" vertical="center" wrapText="1"/>
    </xf>
    <xf numFmtId="2" fontId="1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172" fontId="2" fillId="0" borderId="5" xfId="0" applyNumberFormat="1" applyFont="1" applyBorder="1" applyAlignment="1">
      <alignment vertical="center"/>
    </xf>
    <xf numFmtId="172" fontId="2" fillId="0" borderId="6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2" fontId="2" fillId="0" borderId="7" xfId="0" applyNumberFormat="1" applyFont="1" applyBorder="1" applyAlignment="1">
      <alignment vertical="center"/>
    </xf>
    <xf numFmtId="172" fontId="2" fillId="0" borderId="7" xfId="0" applyNumberFormat="1" applyFont="1" applyBorder="1" applyAlignment="1">
      <alignment vertical="center"/>
    </xf>
    <xf numFmtId="2" fontId="2" fillId="0" borderId="8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177" fontId="11" fillId="0" borderId="2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2" fontId="6" fillId="0" borderId="2" xfId="0" applyNumberFormat="1" applyFont="1" applyBorder="1" applyAlignment="1">
      <alignment horizontal="right" vertical="center"/>
    </xf>
    <xf numFmtId="2" fontId="2" fillId="0" borderId="10" xfId="0" applyNumberFormat="1" applyFont="1" applyBorder="1" applyAlignment="1">
      <alignment horizontal="right" vertical="center"/>
    </xf>
    <xf numFmtId="172" fontId="2" fillId="2" borderId="5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9" fillId="0" borderId="1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Continuous" vertical="center"/>
    </xf>
    <xf numFmtId="172" fontId="2" fillId="2" borderId="0" xfId="0" applyNumberFormat="1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O56"/>
  <sheetViews>
    <sheetView showGridLines="0" tabSelected="1" topLeftCell="F1" zoomScale="125" zoomScaleNormal="125" workbookViewId="0">
      <selection activeCell="L8" sqref="L8"/>
    </sheetView>
  </sheetViews>
  <sheetFormatPr defaultColWidth="9.26953125" defaultRowHeight="13"/>
  <cols>
    <col min="1" max="1" width="46" style="1" customWidth="1"/>
    <col min="2" max="2" width="10" style="1" customWidth="1"/>
    <col min="3" max="3" width="8.453125" style="4" customWidth="1"/>
    <col min="4" max="4" width="8.26953125" style="1" customWidth="1"/>
    <col min="5" max="5" width="10.453125" style="1" customWidth="1"/>
    <col min="6" max="6" width="10.54296875" style="4" customWidth="1"/>
    <col min="7" max="7" width="7.54296875" style="1" customWidth="1"/>
    <col min="8" max="8" width="9" style="1" customWidth="1"/>
    <col min="9" max="9" width="49.453125" style="1" customWidth="1"/>
    <col min="10" max="10" width="10" style="1" customWidth="1"/>
    <col min="11" max="11" width="8.26953125" style="1" customWidth="1"/>
    <col min="12" max="12" width="10" style="1" customWidth="1"/>
    <col min="13" max="13" width="8.1796875" style="1" customWidth="1"/>
    <col min="14" max="14" width="7.54296875" style="1" customWidth="1"/>
    <col min="15" max="16384" width="9.26953125" style="1"/>
  </cols>
  <sheetData>
    <row r="1" spans="1:14" ht="17.25" customHeight="1">
      <c r="A1" s="29" t="s">
        <v>55</v>
      </c>
      <c r="L1" s="29"/>
      <c r="M1" s="76"/>
      <c r="N1" s="76" t="s">
        <v>73</v>
      </c>
    </row>
    <row r="2" spans="1:14" ht="18.75" customHeight="1">
      <c r="A2" s="77" t="s">
        <v>66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ht="7.5" customHeight="1" thickBo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s="12" customFormat="1" ht="15" customHeight="1" thickBot="1">
      <c r="A4" s="31" t="s">
        <v>3</v>
      </c>
      <c r="B4" s="31"/>
      <c r="C4" s="32"/>
      <c r="D4" s="31"/>
      <c r="E4" s="74"/>
      <c r="F4" s="32"/>
      <c r="G4" s="74"/>
      <c r="H4" s="31"/>
      <c r="I4" s="31" t="s">
        <v>4</v>
      </c>
      <c r="J4" s="31"/>
      <c r="K4" s="11"/>
      <c r="L4" s="74"/>
      <c r="M4" s="11"/>
      <c r="N4" s="11"/>
    </row>
    <row r="5" spans="1:14" s="10" customFormat="1" ht="59.25" customHeight="1" thickBot="1">
      <c r="A5" s="9" t="s">
        <v>6</v>
      </c>
      <c r="B5" s="9" t="s">
        <v>62</v>
      </c>
      <c r="C5" s="23" t="s">
        <v>63</v>
      </c>
      <c r="D5" s="23" t="s">
        <v>64</v>
      </c>
      <c r="E5" s="9" t="s">
        <v>67</v>
      </c>
      <c r="F5" s="23" t="s">
        <v>68</v>
      </c>
      <c r="G5" s="23" t="s">
        <v>69</v>
      </c>
      <c r="H5" s="9" t="s">
        <v>5</v>
      </c>
      <c r="I5" s="9" t="s">
        <v>6</v>
      </c>
      <c r="J5" s="9" t="s">
        <v>65</v>
      </c>
      <c r="K5" s="9" t="s">
        <v>64</v>
      </c>
      <c r="L5" s="9" t="s">
        <v>70</v>
      </c>
      <c r="M5" s="9" t="s">
        <v>69</v>
      </c>
      <c r="N5" s="9" t="s">
        <v>5</v>
      </c>
    </row>
    <row r="6" spans="1:14" ht="23.25" customHeight="1">
      <c r="A6" s="66" t="s">
        <v>14</v>
      </c>
      <c r="B6" s="30">
        <v>156414</v>
      </c>
      <c r="C6" s="24">
        <f>B6/B16*100</f>
        <v>5.178271876654275</v>
      </c>
      <c r="D6" s="33">
        <f>B6/$B$45*100</f>
        <v>0.6261882850898578</v>
      </c>
      <c r="E6" s="30">
        <v>580794</v>
      </c>
      <c r="F6" s="33">
        <f t="shared" ref="F6:F15" si="0">E6/$E$16*100</f>
        <v>15.572730066136522</v>
      </c>
      <c r="G6" s="33">
        <f t="shared" ref="G6:G32" si="1">E6/$E$45*100</f>
        <v>2.7331313863429831</v>
      </c>
      <c r="H6" s="57">
        <f t="shared" ref="H6:H21" si="2">E6/B6*100</f>
        <v>371.31842418197863</v>
      </c>
      <c r="I6" s="51" t="s">
        <v>56</v>
      </c>
      <c r="J6" s="25">
        <v>7873245</v>
      </c>
      <c r="K6" s="26">
        <f>J6/$J$45*100</f>
        <v>54.491973498331902</v>
      </c>
      <c r="L6" s="25">
        <v>8093083</v>
      </c>
      <c r="M6" s="26">
        <f>L6/$L$45*100</f>
        <v>50.896170298990086</v>
      </c>
      <c r="N6" s="15">
        <f>L6/J6*100</f>
        <v>102.79221591605494</v>
      </c>
    </row>
    <row r="7" spans="1:14" ht="22.5" customHeight="1">
      <c r="A7" s="67" t="s">
        <v>72</v>
      </c>
      <c r="B7" s="18">
        <v>41040</v>
      </c>
      <c r="C7" s="6">
        <f>B7/B16*100</f>
        <v>1.3586781094907838</v>
      </c>
      <c r="D7" s="5">
        <f>B7/$B$45*100</f>
        <v>0.16429966128407791</v>
      </c>
      <c r="E7" s="18">
        <v>48012</v>
      </c>
      <c r="F7" s="5">
        <f t="shared" si="0"/>
        <v>1.2873375343673432</v>
      </c>
      <c r="G7" s="5">
        <f t="shared" si="1"/>
        <v>0.22593743069160374</v>
      </c>
      <c r="H7" s="58">
        <f t="shared" si="2"/>
        <v>116.98830409356724</v>
      </c>
      <c r="I7" s="51" t="s">
        <v>57</v>
      </c>
      <c r="J7" s="25">
        <v>282557</v>
      </c>
      <c r="K7" s="26">
        <f>J7/$J$45*100</f>
        <v>1.9556216726099807</v>
      </c>
      <c r="L7" s="25">
        <v>422671</v>
      </c>
      <c r="M7" s="26">
        <f>L7/$L$45*100</f>
        <v>2.6581137492899103</v>
      </c>
      <c r="N7" s="15">
        <f>L7/J7*100</f>
        <v>149.58787076589857</v>
      </c>
    </row>
    <row r="8" spans="1:14" ht="22.5" customHeight="1">
      <c r="A8" s="67" t="s">
        <v>71</v>
      </c>
      <c r="B8" s="18"/>
      <c r="C8" s="6"/>
      <c r="D8" s="5"/>
      <c r="E8" s="18">
        <v>5417</v>
      </c>
      <c r="F8" s="5">
        <f t="shared" si="0"/>
        <v>0.14524509338640129</v>
      </c>
      <c r="G8" s="5">
        <f t="shared" si="1"/>
        <v>2.5491607557619294E-2</v>
      </c>
      <c r="H8" s="58"/>
      <c r="I8" s="51" t="s">
        <v>58</v>
      </c>
      <c r="J8" s="25">
        <v>45793</v>
      </c>
      <c r="K8" s="26">
        <f>J8/$J$45*100</f>
        <v>0.31694059341594383</v>
      </c>
      <c r="L8" s="25">
        <v>355713</v>
      </c>
      <c r="M8" s="26">
        <f>L8/$L$45*100</f>
        <v>2.237025052821608</v>
      </c>
      <c r="N8" s="15">
        <f>L8/J8*100</f>
        <v>776.78466141113267</v>
      </c>
    </row>
    <row r="9" spans="1:14" ht="24" customHeight="1">
      <c r="A9" s="67" t="s">
        <v>15</v>
      </c>
      <c r="B9" s="18">
        <v>3395</v>
      </c>
      <c r="C9" s="6">
        <f>B9/B16*100</f>
        <v>0.11239552099710554</v>
      </c>
      <c r="D9" s="5">
        <f t="shared" ref="D9:D32" si="3">B9/$B$45*100</f>
        <v>1.3591553364021553E-2</v>
      </c>
      <c r="E9" s="18">
        <v>183544</v>
      </c>
      <c r="F9" s="5">
        <f t="shared" si="0"/>
        <v>4.9213338417045662</v>
      </c>
      <c r="G9" s="5">
        <f t="shared" si="1"/>
        <v>0.86373114593975908</v>
      </c>
      <c r="H9" s="58">
        <f t="shared" si="2"/>
        <v>5406.3033873343147</v>
      </c>
      <c r="I9" s="51" t="s">
        <v>59</v>
      </c>
      <c r="J9" s="25">
        <v>0</v>
      </c>
      <c r="K9" s="26"/>
      <c r="L9" s="25"/>
      <c r="M9" s="26"/>
      <c r="N9" s="15"/>
    </row>
    <row r="10" spans="1:14" ht="14.25" customHeight="1">
      <c r="A10" s="67" t="s">
        <v>53</v>
      </c>
      <c r="B10" s="18">
        <v>367</v>
      </c>
      <c r="C10" s="6">
        <f>B10/B16*100</f>
        <v>1.2149972372882983E-2</v>
      </c>
      <c r="D10" s="5">
        <f t="shared" si="3"/>
        <v>1.4692489203522563E-3</v>
      </c>
      <c r="E10" s="18">
        <v>461</v>
      </c>
      <c r="F10" s="5">
        <f t="shared" si="0"/>
        <v>1.2360714057805242E-2</v>
      </c>
      <c r="G10" s="5">
        <f t="shared" si="1"/>
        <v>2.1693983910028602E-3</v>
      </c>
      <c r="H10" s="58">
        <f t="shared" si="2"/>
        <v>125.61307901907357</v>
      </c>
      <c r="I10" s="51"/>
      <c r="J10" s="25"/>
      <c r="K10" s="26"/>
      <c r="L10" s="25"/>
      <c r="M10" s="26"/>
      <c r="N10" s="15"/>
    </row>
    <row r="11" spans="1:14" ht="15" customHeight="1">
      <c r="A11" s="67" t="s">
        <v>54</v>
      </c>
      <c r="B11" s="18">
        <v>1933505</v>
      </c>
      <c r="C11" s="6">
        <f>B11/$B$16*100</f>
        <v>64.010987282918563</v>
      </c>
      <c r="D11" s="5">
        <f t="shared" si="3"/>
        <v>7.7405998194705425</v>
      </c>
      <c r="E11" s="18">
        <v>1737323</v>
      </c>
      <c r="F11" s="5">
        <f t="shared" si="0"/>
        <v>46.582544097718817</v>
      </c>
      <c r="G11" s="5">
        <f t="shared" si="1"/>
        <v>8.1755872469680302</v>
      </c>
      <c r="H11" s="58">
        <f t="shared" si="2"/>
        <v>89.853556106656058</v>
      </c>
      <c r="I11" s="51"/>
      <c r="J11" s="25"/>
      <c r="K11" s="26"/>
      <c r="L11" s="25"/>
      <c r="M11" s="26"/>
      <c r="N11" s="15"/>
    </row>
    <row r="12" spans="1:14" ht="23">
      <c r="A12" s="67" t="s">
        <v>18</v>
      </c>
      <c r="B12" s="18">
        <v>2272</v>
      </c>
      <c r="C12" s="6">
        <f>B12/$B$16*100</f>
        <v>7.5217267659918638E-2</v>
      </c>
      <c r="D12" s="5">
        <f t="shared" si="3"/>
        <v>9.0957317358047029E-3</v>
      </c>
      <c r="E12" s="18">
        <v>1269</v>
      </c>
      <c r="F12" s="5">
        <f t="shared" si="0"/>
        <v>3.4025479694912909E-2</v>
      </c>
      <c r="G12" s="5">
        <f t="shared" si="1"/>
        <v>5.97172789193629E-3</v>
      </c>
      <c r="H12" s="58">
        <f t="shared" si="2"/>
        <v>55.853873239436624</v>
      </c>
      <c r="I12" s="51"/>
      <c r="J12" s="25"/>
      <c r="K12" s="26"/>
      <c r="L12" s="25"/>
      <c r="M12" s="26"/>
      <c r="N12" s="15"/>
    </row>
    <row r="13" spans="1:14" ht="23.25" customHeight="1">
      <c r="A13" s="73" t="s">
        <v>16</v>
      </c>
      <c r="B13" s="18">
        <v>106826</v>
      </c>
      <c r="C13" s="6">
        <f>B13/$B$16*100</f>
        <v>3.5366020400697482</v>
      </c>
      <c r="D13" s="5">
        <f t="shared" si="3"/>
        <v>0.42766753451103579</v>
      </c>
      <c r="E13" s="18">
        <v>151166</v>
      </c>
      <c r="F13" s="5">
        <f t="shared" si="0"/>
        <v>4.0531880721522491</v>
      </c>
      <c r="G13" s="5">
        <f t="shared" si="1"/>
        <v>0.71136502640854304</v>
      </c>
      <c r="H13" s="58">
        <f t="shared" si="2"/>
        <v>141.50674929324322</v>
      </c>
      <c r="I13" s="51"/>
      <c r="J13" s="25"/>
      <c r="K13" s="26"/>
      <c r="L13" s="25"/>
      <c r="M13" s="26"/>
      <c r="N13" s="15"/>
    </row>
    <row r="14" spans="1:14" ht="24.75" customHeight="1">
      <c r="A14" s="67" t="s">
        <v>17</v>
      </c>
      <c r="B14" s="18">
        <v>22624</v>
      </c>
      <c r="C14" s="6">
        <f>B14/$B$16*100</f>
        <v>0.74899448219102072</v>
      </c>
      <c r="D14" s="5">
        <f t="shared" si="3"/>
        <v>9.0572990664984865E-2</v>
      </c>
      <c r="E14" s="18">
        <v>175957</v>
      </c>
      <c r="F14" s="5">
        <f t="shared" si="0"/>
        <v>4.7179049099115762</v>
      </c>
      <c r="G14" s="5">
        <f t="shared" si="1"/>
        <v>0.8280278366283953</v>
      </c>
      <c r="H14" s="58">
        <f t="shared" si="2"/>
        <v>777.74487270155589</v>
      </c>
      <c r="I14" s="51"/>
      <c r="J14" s="25"/>
      <c r="K14" s="26"/>
      <c r="L14" s="25"/>
      <c r="M14" s="26"/>
      <c r="N14" s="15"/>
    </row>
    <row r="15" spans="1:14" ht="23.25" customHeight="1">
      <c r="A15" s="67" t="s">
        <v>19</v>
      </c>
      <c r="B15" s="18">
        <v>754140</v>
      </c>
      <c r="C15" s="6">
        <f>B15/$B$16*100</f>
        <v>24.966703447645703</v>
      </c>
      <c r="D15" s="5">
        <f t="shared" si="3"/>
        <v>3.0191263781865136</v>
      </c>
      <c r="E15" s="18">
        <v>845615</v>
      </c>
      <c r="F15" s="5">
        <f t="shared" si="0"/>
        <v>22.673330190869802</v>
      </c>
      <c r="G15" s="5">
        <f t="shared" si="1"/>
        <v>3.9793401744205719</v>
      </c>
      <c r="H15" s="58">
        <f t="shared" si="2"/>
        <v>112.12971066380248</v>
      </c>
      <c r="I15" s="51"/>
      <c r="J15" s="25"/>
      <c r="K15" s="26"/>
      <c r="L15" s="25"/>
      <c r="M15" s="26"/>
      <c r="N15" s="15"/>
    </row>
    <row r="16" spans="1:14" ht="10.5" customHeight="1">
      <c r="A16" s="68" t="s">
        <v>0</v>
      </c>
      <c r="B16" s="62">
        <f>SUM(B6:B15)</f>
        <v>3020583</v>
      </c>
      <c r="C16" s="8">
        <f>SUM(C6:C15)</f>
        <v>100.00000000000001</v>
      </c>
      <c r="D16" s="3">
        <f t="shared" si="3"/>
        <v>12.092611203227191</v>
      </c>
      <c r="E16" s="75">
        <f>SUM(E6:E15)</f>
        <v>3729558</v>
      </c>
      <c r="F16" s="8">
        <f>SUM(F6:F15)</f>
        <v>100.00000000000001</v>
      </c>
      <c r="G16" s="3">
        <f t="shared" si="1"/>
        <v>17.550752981240443</v>
      </c>
      <c r="H16" s="59">
        <f t="shared" si="2"/>
        <v>123.47146229717904</v>
      </c>
      <c r="I16" s="52" t="s">
        <v>2</v>
      </c>
      <c r="J16" s="13">
        <f>SUM(J6:J15)</f>
        <v>8201595</v>
      </c>
      <c r="K16" s="36">
        <f>J16/J45*100</f>
        <v>56.764535764357824</v>
      </c>
      <c r="L16" s="13">
        <f>SUM(L6:L15)</f>
        <v>8871467</v>
      </c>
      <c r="M16" s="36">
        <f>L16/L45*100</f>
        <v>55.791309101101596</v>
      </c>
      <c r="N16" s="53">
        <f t="shared" ref="N16:N22" si="4">L16/J16*100</f>
        <v>108.16758203739639</v>
      </c>
    </row>
    <row r="17" spans="1:14" ht="26.25" customHeight="1">
      <c r="A17" s="69" t="s">
        <v>20</v>
      </c>
      <c r="B17" s="20">
        <v>4734259</v>
      </c>
      <c r="C17" s="19">
        <f>B17/B23*100</f>
        <v>74.98128342118946</v>
      </c>
      <c r="D17" s="5">
        <f t="shared" si="3"/>
        <v>18.953146933018942</v>
      </c>
      <c r="E17" s="20">
        <v>4872436</v>
      </c>
      <c r="F17" s="19">
        <f t="shared" ref="F17:F22" si="5">E17/$E$23*100</f>
        <v>74.681738193731178</v>
      </c>
      <c r="G17" s="5">
        <f t="shared" si="1"/>
        <v>22.928969237883756</v>
      </c>
      <c r="H17" s="60">
        <f>E17/B17*100</f>
        <v>102.91866161103565</v>
      </c>
      <c r="I17" s="51" t="s">
        <v>9</v>
      </c>
      <c r="J17" s="14">
        <v>2504800</v>
      </c>
      <c r="K17" s="5">
        <f t="shared" ref="K17:K22" si="6">J17/$J$45*100</f>
        <v>17.336116838561701</v>
      </c>
      <c r="L17" s="14">
        <v>2858228</v>
      </c>
      <c r="M17" s="5">
        <f t="shared" ref="M17:M22" si="7">L17/$L$45*100</f>
        <v>17.974961957185144</v>
      </c>
      <c r="N17" s="15">
        <f t="shared" si="4"/>
        <v>114.11002874480995</v>
      </c>
    </row>
    <row r="18" spans="1:14" ht="12" customHeight="1">
      <c r="A18" s="69" t="s">
        <v>21</v>
      </c>
      <c r="B18" s="20">
        <v>47213</v>
      </c>
      <c r="C18" s="19">
        <f>B18/B23*100</f>
        <v>0.74776038534533451</v>
      </c>
      <c r="D18" s="5">
        <f t="shared" si="3"/>
        <v>0.18901266832858604</v>
      </c>
      <c r="E18" s="20">
        <v>52657</v>
      </c>
      <c r="F18" s="19">
        <f t="shared" si="5"/>
        <v>0.80709449812523004</v>
      </c>
      <c r="G18" s="5">
        <f t="shared" si="1"/>
        <v>0.24779611946862823</v>
      </c>
      <c r="H18" s="60">
        <f>E18/B18*100</f>
        <v>111.53072247050599</v>
      </c>
      <c r="I18" s="51" t="s">
        <v>10</v>
      </c>
      <c r="J18" s="14">
        <v>482426</v>
      </c>
      <c r="K18" s="5">
        <f t="shared" si="6"/>
        <v>3.3389466232673137</v>
      </c>
      <c r="L18" s="14">
        <v>673651</v>
      </c>
      <c r="M18" s="5">
        <f t="shared" si="7"/>
        <v>4.2364888656257405</v>
      </c>
      <c r="N18" s="15">
        <f t="shared" si="4"/>
        <v>139.63820357940907</v>
      </c>
    </row>
    <row r="19" spans="1:14" ht="13.5" customHeight="1">
      <c r="A19" s="67" t="s">
        <v>7</v>
      </c>
      <c r="B19" s="18">
        <f>+B17+B18</f>
        <v>4781472</v>
      </c>
      <c r="C19" s="6">
        <f>SUM(C17:C18)</f>
        <v>75.72904380653479</v>
      </c>
      <c r="D19" s="5">
        <f t="shared" si="3"/>
        <v>19.142159601347529</v>
      </c>
      <c r="E19" s="18">
        <v>4925093</v>
      </c>
      <c r="F19" s="6">
        <f t="shared" si="5"/>
        <v>75.488832691856416</v>
      </c>
      <c r="G19" s="5">
        <f t="shared" si="1"/>
        <v>23.176765357352387</v>
      </c>
      <c r="H19" s="58">
        <f>E19/B19*100</f>
        <v>103.00369844265531</v>
      </c>
      <c r="I19" s="51" t="s">
        <v>11</v>
      </c>
      <c r="J19" s="14">
        <v>723540</v>
      </c>
      <c r="K19" s="5">
        <f t="shared" si="6"/>
        <v>5.0077347402478978</v>
      </c>
      <c r="L19" s="14">
        <v>579011</v>
      </c>
      <c r="M19" s="5">
        <f t="shared" si="7"/>
        <v>3.6413122738255059</v>
      </c>
      <c r="N19" s="15">
        <f t="shared" si="4"/>
        <v>80.024739475357279</v>
      </c>
    </row>
    <row r="20" spans="1:14" ht="13.5" customHeight="1">
      <c r="A20" s="67" t="s">
        <v>22</v>
      </c>
      <c r="B20" s="18">
        <v>1223024</v>
      </c>
      <c r="C20" s="6">
        <f>B20/B23*100</f>
        <v>19.37027720175783</v>
      </c>
      <c r="D20" s="5">
        <f t="shared" si="3"/>
        <v>4.8962580151632098</v>
      </c>
      <c r="E20" s="18">
        <v>1427129</v>
      </c>
      <c r="F20" s="6">
        <f t="shared" si="5"/>
        <v>21.874166094060836</v>
      </c>
      <c r="G20" s="5">
        <f t="shared" si="1"/>
        <v>6.7158597751703271</v>
      </c>
      <c r="H20" s="58">
        <f t="shared" si="2"/>
        <v>116.68855230968485</v>
      </c>
      <c r="I20" s="51" t="s">
        <v>12</v>
      </c>
      <c r="J20" s="14">
        <v>1417643</v>
      </c>
      <c r="K20" s="5">
        <f t="shared" si="6"/>
        <v>9.8117313491572702</v>
      </c>
      <c r="L20" s="14">
        <v>2033220</v>
      </c>
      <c r="M20" s="5">
        <f t="shared" si="7"/>
        <v>12.78661189750712</v>
      </c>
      <c r="N20" s="15">
        <f t="shared" si="4"/>
        <v>143.42256830527856</v>
      </c>
    </row>
    <row r="21" spans="1:14" ht="12" customHeight="1">
      <c r="A21" s="69" t="s">
        <v>23</v>
      </c>
      <c r="B21" s="21">
        <v>309425</v>
      </c>
      <c r="C21" s="19">
        <f>B21/B23*100</f>
        <v>4.9006789917073714</v>
      </c>
      <c r="D21" s="5">
        <f t="shared" si="3"/>
        <v>1.2387529895912721</v>
      </c>
      <c r="E21" s="21">
        <v>172045</v>
      </c>
      <c r="F21" s="19">
        <f t="shared" si="5"/>
        <v>2.6370012140827468</v>
      </c>
      <c r="G21" s="5">
        <f t="shared" si="1"/>
        <v>0.8096185383515988</v>
      </c>
      <c r="H21" s="60">
        <f t="shared" si="2"/>
        <v>55.601518946432904</v>
      </c>
      <c r="I21" s="51" t="s">
        <v>13</v>
      </c>
      <c r="J21" s="14">
        <v>624928</v>
      </c>
      <c r="K21" s="5">
        <f t="shared" si="6"/>
        <v>4.3252254965221528</v>
      </c>
      <c r="L21" s="14">
        <v>650933</v>
      </c>
      <c r="M21" s="5">
        <f t="shared" si="7"/>
        <v>4.0936188126616901</v>
      </c>
      <c r="N21" s="15">
        <f t="shared" si="4"/>
        <v>104.16127937938451</v>
      </c>
    </row>
    <row r="22" spans="1:14" ht="13.5" customHeight="1">
      <c r="A22" s="67" t="s">
        <v>24</v>
      </c>
      <c r="B22" s="18">
        <v>309425</v>
      </c>
      <c r="C22" s="6">
        <f>SUM(C21:C21)</f>
        <v>4.9006789917073714</v>
      </c>
      <c r="D22" s="5">
        <f t="shared" si="3"/>
        <v>1.2387529895912721</v>
      </c>
      <c r="E22" s="18">
        <v>172045</v>
      </c>
      <c r="F22" s="6">
        <f t="shared" si="5"/>
        <v>2.6370012140827468</v>
      </c>
      <c r="G22" s="5">
        <f t="shared" si="1"/>
        <v>0.8096185383515988</v>
      </c>
      <c r="H22" s="58">
        <f>E22/B22*100</f>
        <v>55.601518946432904</v>
      </c>
      <c r="I22" s="51" t="s">
        <v>47</v>
      </c>
      <c r="J22" s="14">
        <v>193000</v>
      </c>
      <c r="K22" s="5">
        <f t="shared" si="6"/>
        <v>1.3357835155870363</v>
      </c>
      <c r="L22" s="14">
        <v>61000</v>
      </c>
      <c r="M22" s="5">
        <f t="shared" si="7"/>
        <v>0.38361973900902724</v>
      </c>
      <c r="N22" s="15">
        <f t="shared" si="4"/>
        <v>31.606217616580313</v>
      </c>
    </row>
    <row r="23" spans="1:14" ht="12" customHeight="1">
      <c r="A23" s="68" t="s">
        <v>25</v>
      </c>
      <c r="B23" s="13">
        <f>B19+B20+B22</f>
        <v>6313921</v>
      </c>
      <c r="C23" s="8">
        <f>C19+C20+C22</f>
        <v>99.999999999999986</v>
      </c>
      <c r="D23" s="3">
        <f t="shared" si="3"/>
        <v>25.277170606102011</v>
      </c>
      <c r="E23" s="13">
        <f>E19+E20+E22</f>
        <v>6524267</v>
      </c>
      <c r="F23" s="8">
        <f>F19+F20+F22</f>
        <v>100</v>
      </c>
      <c r="G23" s="3">
        <f t="shared" si="1"/>
        <v>30.702243670874314</v>
      </c>
      <c r="H23" s="59">
        <f>E23/B23*100</f>
        <v>103.33146391917163</v>
      </c>
      <c r="I23" s="51"/>
      <c r="J23" s="14"/>
      <c r="K23" s="5"/>
      <c r="L23" s="14"/>
      <c r="M23" s="5"/>
      <c r="N23" s="15"/>
    </row>
    <row r="24" spans="1:14" ht="26.25" customHeight="1">
      <c r="A24" s="67" t="s">
        <v>26</v>
      </c>
      <c r="B24" s="14">
        <v>3142424</v>
      </c>
      <c r="C24" s="6">
        <f>B24/B27*100</f>
        <v>95.346782434771214</v>
      </c>
      <c r="D24" s="5">
        <f t="shared" si="3"/>
        <v>12.580389834574982</v>
      </c>
      <c r="E24" s="14">
        <v>3202727</v>
      </c>
      <c r="F24" s="6">
        <f>E24/E27*100</f>
        <v>72.280461262224179</v>
      </c>
      <c r="G24" s="5">
        <f t="shared" si="1"/>
        <v>15.071563558831707</v>
      </c>
      <c r="H24" s="58">
        <f t="shared" ref="H24:H32" si="8">E24/B24*100</f>
        <v>101.91899629076153</v>
      </c>
      <c r="I24" s="51"/>
      <c r="J24" s="14"/>
      <c r="K24" s="5"/>
      <c r="L24" s="14"/>
      <c r="M24" s="5"/>
      <c r="N24" s="15"/>
    </row>
    <row r="25" spans="1:14" ht="15.75" customHeight="1">
      <c r="A25" s="67" t="s">
        <v>61</v>
      </c>
      <c r="B25" s="14">
        <v>107821</v>
      </c>
      <c r="C25" s="6">
        <f>B25/B27*100</f>
        <v>3.2714825971604937</v>
      </c>
      <c r="D25" s="5">
        <f t="shared" si="3"/>
        <v>0.43165092054850307</v>
      </c>
      <c r="E25" s="14">
        <v>227758</v>
      </c>
      <c r="F25" s="6">
        <f>E25/E27*100</f>
        <v>5.1401362951514926</v>
      </c>
      <c r="G25" s="5">
        <f t="shared" si="1"/>
        <v>1.0717957456356386</v>
      </c>
      <c r="H25" s="58">
        <f t="shared" si="8"/>
        <v>211.23714304263549</v>
      </c>
      <c r="I25" s="54"/>
      <c r="J25" s="13"/>
      <c r="K25" s="5"/>
      <c r="L25" s="13"/>
      <c r="M25" s="5"/>
      <c r="N25" s="27"/>
    </row>
    <row r="26" spans="1:14" ht="21" customHeight="1">
      <c r="A26" s="67" t="s">
        <v>27</v>
      </c>
      <c r="B26" s="14">
        <v>45539</v>
      </c>
      <c r="C26" s="6">
        <f>B26/B27*100</f>
        <v>1.3817349680682958</v>
      </c>
      <c r="D26" s="5">
        <f t="shared" si="3"/>
        <v>0.18231097161831444</v>
      </c>
      <c r="E26" s="14">
        <v>1000487</v>
      </c>
      <c r="F26" s="6">
        <f>E26/E27*100</f>
        <v>22.579402442624328</v>
      </c>
      <c r="G26" s="5">
        <f t="shared" si="1"/>
        <v>4.7081450933173068</v>
      </c>
      <c r="H26" s="58">
        <f t="shared" si="8"/>
        <v>2196.9893937064935</v>
      </c>
      <c r="I26" s="54" t="s">
        <v>60</v>
      </c>
      <c r="J26" s="13">
        <v>198223</v>
      </c>
      <c r="K26" s="3">
        <f>J26/$J$45*100</f>
        <v>1.3719327244052286</v>
      </c>
      <c r="L26" s="13">
        <v>47826</v>
      </c>
      <c r="M26" s="3">
        <f>L26/$L$45*100</f>
        <v>0.30077045307943828</v>
      </c>
      <c r="N26" s="27">
        <f>L26/J26*100</f>
        <v>24.127371697532578</v>
      </c>
    </row>
    <row r="27" spans="1:14" ht="19.5" customHeight="1">
      <c r="A27" s="70" t="s">
        <v>28</v>
      </c>
      <c r="B27" s="45">
        <f>SUM(B24:B26)</f>
        <v>3295784</v>
      </c>
      <c r="C27" s="8">
        <f>SUM(C24:C26)</f>
        <v>100.00000000000001</v>
      </c>
      <c r="D27" s="3">
        <f t="shared" si="3"/>
        <v>13.194351726741798</v>
      </c>
      <c r="E27" s="13">
        <f>SUM(E24:E26)</f>
        <v>4430972</v>
      </c>
      <c r="F27" s="8">
        <f>SUM(F24:F26)</f>
        <v>100</v>
      </c>
      <c r="G27" s="3">
        <f t="shared" si="1"/>
        <v>20.851504397784655</v>
      </c>
      <c r="H27" s="59">
        <f t="shared" si="8"/>
        <v>134.44364072402803</v>
      </c>
      <c r="I27" s="51"/>
      <c r="J27" s="2"/>
      <c r="K27" s="5"/>
      <c r="L27" s="2"/>
      <c r="M27" s="5"/>
      <c r="N27" s="27"/>
    </row>
    <row r="28" spans="1:14" ht="10.5" customHeight="1">
      <c r="A28" s="67" t="s">
        <v>29</v>
      </c>
      <c r="B28" s="14">
        <v>75139</v>
      </c>
      <c r="C28" s="6">
        <f>B28/B32*100</f>
        <v>0.61173285692327328</v>
      </c>
      <c r="D28" s="5">
        <f t="shared" si="3"/>
        <v>0.30081170197915036</v>
      </c>
      <c r="E28" s="14">
        <v>509900</v>
      </c>
      <c r="F28" s="6">
        <f>E28/E32*100</f>
        <v>7.911783996349314</v>
      </c>
      <c r="G28" s="5">
        <f t="shared" si="1"/>
        <v>2.3995146194628165</v>
      </c>
      <c r="H28" s="58">
        <f t="shared" si="8"/>
        <v>678.60897802738918</v>
      </c>
      <c r="I28" s="54" t="s">
        <v>45</v>
      </c>
      <c r="J28" s="13">
        <v>70000</v>
      </c>
      <c r="K28" s="3">
        <f>J28/$J$45*100</f>
        <v>0.48448106782949502</v>
      </c>
      <c r="L28" s="13">
        <v>106310</v>
      </c>
      <c r="M28" s="3">
        <f>L28/$L$45*100</f>
        <v>0.66856745006638818</v>
      </c>
      <c r="N28" s="27">
        <f>L28/J28*100</f>
        <v>151.87142857142857</v>
      </c>
    </row>
    <row r="29" spans="1:14" ht="15.75" customHeight="1">
      <c r="A29" s="67" t="s">
        <v>30</v>
      </c>
      <c r="B29" s="14">
        <v>1307149</v>
      </c>
      <c r="C29" s="6">
        <f>B29/B32*100</f>
        <v>10.641956802651084</v>
      </c>
      <c r="D29" s="5">
        <f t="shared" si="3"/>
        <v>5.2330442969742004</v>
      </c>
      <c r="E29" s="14">
        <v>1044994</v>
      </c>
      <c r="F29" s="6">
        <f>E29/E32*100</f>
        <v>16.214486772859495</v>
      </c>
      <c r="G29" s="5">
        <f t="shared" si="1"/>
        <v>4.9175885080426092</v>
      </c>
      <c r="H29" s="58">
        <f t="shared" si="8"/>
        <v>79.944520479302668</v>
      </c>
      <c r="I29" s="54" t="s">
        <v>1</v>
      </c>
      <c r="J29" s="13">
        <v>32294</v>
      </c>
      <c r="K29" s="3">
        <f>J29/$J$45*100</f>
        <v>0.22351188006408163</v>
      </c>
      <c r="L29" s="13">
        <v>19517</v>
      </c>
      <c r="M29" s="3">
        <f>L29/$L$45*100</f>
        <v>0.12273944993834729</v>
      </c>
      <c r="N29" s="27">
        <f>L29/J29*100</f>
        <v>60.43537499225863</v>
      </c>
    </row>
    <row r="30" spans="1:14" ht="22.5" customHeight="1">
      <c r="A30" s="67" t="s">
        <v>43</v>
      </c>
      <c r="B30" s="14">
        <v>4634088</v>
      </c>
      <c r="C30" s="6">
        <f>B30/B32*100</f>
        <v>37.727729827038658</v>
      </c>
      <c r="D30" s="5">
        <f t="shared" si="3"/>
        <v>18.552122045823833</v>
      </c>
      <c r="E30" s="14">
        <v>1515051</v>
      </c>
      <c r="F30" s="6">
        <f>E30/E32*100</f>
        <v>23.508053060311877</v>
      </c>
      <c r="G30" s="5">
        <f t="shared" si="1"/>
        <v>7.1296078127706597</v>
      </c>
      <c r="H30" s="58">
        <f t="shared" si="8"/>
        <v>32.693617384909395</v>
      </c>
      <c r="I30" s="51"/>
      <c r="J30" s="14"/>
      <c r="K30" s="5"/>
      <c r="L30" s="14"/>
      <c r="M30" s="5"/>
      <c r="N30" s="15"/>
    </row>
    <row r="31" spans="1:14" ht="21.75" customHeight="1">
      <c r="A31" s="67" t="s">
        <v>31</v>
      </c>
      <c r="B31" s="14">
        <v>6266600</v>
      </c>
      <c r="C31" s="6">
        <f>B31/B32*100</f>
        <v>51.018580513386979</v>
      </c>
      <c r="D31" s="5">
        <f t="shared" si="3"/>
        <v>25.08772557024373</v>
      </c>
      <c r="E31" s="14">
        <v>3374872</v>
      </c>
      <c r="F31" s="6">
        <f>E31/E32*100</f>
        <v>52.365676170479311</v>
      </c>
      <c r="G31" s="5">
        <f t="shared" si="1"/>
        <v>15.881652682517581</v>
      </c>
      <c r="H31" s="58">
        <f t="shared" si="8"/>
        <v>53.85491335014202</v>
      </c>
      <c r="I31" s="54"/>
      <c r="J31" s="13"/>
      <c r="K31" s="5"/>
      <c r="L31" s="13"/>
      <c r="M31" s="5"/>
      <c r="N31" s="27"/>
    </row>
    <row r="32" spans="1:14" ht="12" customHeight="1">
      <c r="A32" s="68" t="s">
        <v>32</v>
      </c>
      <c r="B32" s="45">
        <f>SUM(B28:B31)</f>
        <v>12282976</v>
      </c>
      <c r="C32" s="8">
        <f>SUM(C28:C31)</f>
        <v>100</v>
      </c>
      <c r="D32" s="3">
        <f t="shared" si="3"/>
        <v>49.173703615020912</v>
      </c>
      <c r="E32" s="13">
        <f>SUM(E28:E31)</f>
        <v>6444817</v>
      </c>
      <c r="F32" s="8">
        <f>SUM(F28:F31)</f>
        <v>100</v>
      </c>
      <c r="G32" s="3">
        <f t="shared" si="1"/>
        <v>30.32836362279367</v>
      </c>
      <c r="H32" s="59">
        <f t="shared" si="8"/>
        <v>52.46950738974008</v>
      </c>
      <c r="I32" s="54"/>
      <c r="J32" s="13"/>
      <c r="K32" s="5"/>
      <c r="L32" s="13"/>
      <c r="M32" s="5"/>
      <c r="N32" s="27"/>
    </row>
    <row r="33" spans="1:15" ht="12" customHeight="1">
      <c r="A33" s="67" t="s">
        <v>33</v>
      </c>
      <c r="B33" s="14"/>
      <c r="C33" s="6">
        <f>B33/B43*100</f>
        <v>0</v>
      </c>
      <c r="D33" s="5">
        <f t="shared" ref="D33:D43" si="9">B33/$B$45*100</f>
        <v>0</v>
      </c>
      <c r="E33" s="14"/>
      <c r="F33" s="6">
        <f>E33/E43*100</f>
        <v>0</v>
      </c>
      <c r="G33" s="5">
        <f t="shared" ref="G33:G45" si="10">E33/$E$45*100</f>
        <v>0</v>
      </c>
      <c r="H33" s="58"/>
      <c r="I33" s="51"/>
      <c r="J33" s="14"/>
      <c r="K33" s="5"/>
      <c r="L33" s="14"/>
      <c r="M33" s="5"/>
      <c r="N33" s="15"/>
    </row>
    <row r="34" spans="1:15" ht="12" customHeight="1">
      <c r="A34" s="67" t="s">
        <v>34</v>
      </c>
      <c r="B34" s="14">
        <v>4387</v>
      </c>
      <c r="C34" s="6">
        <f>B34/B43*100</f>
        <v>44.032921810699591</v>
      </c>
      <c r="D34" s="5">
        <f t="shared" si="9"/>
        <v>1.7562929192330649E-2</v>
      </c>
      <c r="E34" s="14">
        <v>462</v>
      </c>
      <c r="F34" s="19">
        <f>E34/E43*100</f>
        <v>26.430205949656749</v>
      </c>
      <c r="G34" s="5">
        <f t="shared" si="10"/>
        <v>2.1741042443455994E-3</v>
      </c>
      <c r="H34" s="58">
        <f>E34/B34*100</f>
        <v>10.531114656940963</v>
      </c>
      <c r="I34" s="51"/>
      <c r="J34" s="14"/>
      <c r="K34" s="5"/>
      <c r="L34" s="14"/>
      <c r="M34" s="5"/>
      <c r="N34" s="15"/>
    </row>
    <row r="35" spans="1:15" ht="12" customHeight="1">
      <c r="A35" s="67" t="s">
        <v>35</v>
      </c>
      <c r="B35" s="14"/>
      <c r="C35" s="6">
        <f>B35/B43*100</f>
        <v>0</v>
      </c>
      <c r="D35" s="5">
        <f t="shared" si="9"/>
        <v>0</v>
      </c>
      <c r="E35" s="14"/>
      <c r="F35" s="6">
        <f t="shared" ref="F35:F41" si="11">E35/E43*100</f>
        <v>0</v>
      </c>
      <c r="G35" s="5">
        <f t="shared" si="10"/>
        <v>0</v>
      </c>
      <c r="H35" s="58"/>
      <c r="I35" s="55"/>
      <c r="J35" s="2"/>
      <c r="K35" s="5"/>
      <c r="L35" s="2"/>
      <c r="M35" s="2"/>
      <c r="N35" s="15"/>
    </row>
    <row r="36" spans="1:15" ht="25.5" hidden="1" customHeight="1">
      <c r="A36" s="68" t="s">
        <v>36</v>
      </c>
      <c r="B36" s="22"/>
      <c r="C36" s="6"/>
      <c r="D36" s="5">
        <f t="shared" si="9"/>
        <v>0</v>
      </c>
      <c r="E36" s="22"/>
      <c r="F36" s="6">
        <f t="shared" si="11"/>
        <v>0</v>
      </c>
      <c r="G36" s="5">
        <f t="shared" si="10"/>
        <v>0</v>
      </c>
      <c r="H36" s="58" t="e">
        <f t="shared" ref="H36:H41" si="12">E36/B36*100</f>
        <v>#DIV/0!</v>
      </c>
      <c r="I36" s="55"/>
      <c r="J36" s="13"/>
      <c r="K36" s="5"/>
      <c r="L36" s="13"/>
      <c r="M36" s="3"/>
      <c r="N36" s="15"/>
    </row>
    <row r="37" spans="1:15" ht="12" hidden="1" customHeight="1">
      <c r="A37" s="68" t="s">
        <v>37</v>
      </c>
      <c r="B37" s="13"/>
      <c r="C37" s="8"/>
      <c r="D37" s="5">
        <f t="shared" si="9"/>
        <v>0</v>
      </c>
      <c r="E37" s="13"/>
      <c r="F37" s="6">
        <f t="shared" si="11"/>
        <v>0</v>
      </c>
      <c r="G37" s="5">
        <f t="shared" si="10"/>
        <v>0</v>
      </c>
      <c r="H37" s="58" t="e">
        <f t="shared" si="12"/>
        <v>#DIV/0!</v>
      </c>
      <c r="I37" s="55"/>
      <c r="J37" s="13"/>
      <c r="K37" s="5"/>
      <c r="L37" s="13"/>
      <c r="M37" s="3"/>
      <c r="N37" s="15"/>
    </row>
    <row r="38" spans="1:15" hidden="1">
      <c r="A38" s="68" t="s">
        <v>38</v>
      </c>
      <c r="B38" s="14"/>
      <c r="C38" s="6"/>
      <c r="D38" s="5">
        <f t="shared" si="9"/>
        <v>0</v>
      </c>
      <c r="E38" s="14"/>
      <c r="F38" s="6">
        <f t="shared" si="11"/>
        <v>0</v>
      </c>
      <c r="G38" s="5">
        <f t="shared" si="10"/>
        <v>0</v>
      </c>
      <c r="H38" s="58" t="e">
        <f t="shared" si="12"/>
        <v>#DIV/0!</v>
      </c>
      <c r="I38" s="54"/>
      <c r="J38" s="13"/>
      <c r="K38" s="5"/>
      <c r="L38" s="13"/>
      <c r="M38" s="3"/>
      <c r="N38" s="15"/>
    </row>
    <row r="39" spans="1:15" ht="12" hidden="1" customHeight="1">
      <c r="A39" s="67" t="s">
        <v>39</v>
      </c>
      <c r="B39" s="14"/>
      <c r="C39" s="6"/>
      <c r="D39" s="5">
        <f t="shared" si="9"/>
        <v>0</v>
      </c>
      <c r="E39" s="14"/>
      <c r="F39" s="6">
        <f t="shared" si="11"/>
        <v>0</v>
      </c>
      <c r="G39" s="5">
        <f t="shared" si="10"/>
        <v>0</v>
      </c>
      <c r="H39" s="58" t="e">
        <f t="shared" si="12"/>
        <v>#DIV/0!</v>
      </c>
      <c r="I39" s="55"/>
      <c r="J39" s="13"/>
      <c r="K39" s="5"/>
      <c r="L39" s="13"/>
      <c r="M39" s="3"/>
      <c r="N39" s="15"/>
    </row>
    <row r="40" spans="1:15" ht="12" hidden="1" customHeight="1">
      <c r="A40" s="67" t="s">
        <v>40</v>
      </c>
      <c r="B40" s="14"/>
      <c r="C40" s="6"/>
      <c r="D40" s="5">
        <f t="shared" si="9"/>
        <v>0</v>
      </c>
      <c r="E40" s="14"/>
      <c r="F40" s="6">
        <f t="shared" si="11"/>
        <v>0</v>
      </c>
      <c r="G40" s="5">
        <f t="shared" si="10"/>
        <v>0</v>
      </c>
      <c r="H40" s="58" t="e">
        <f t="shared" si="12"/>
        <v>#DIV/0!</v>
      </c>
      <c r="I40" s="55"/>
      <c r="J40" s="13"/>
      <c r="K40" s="5"/>
      <c r="L40" s="13"/>
      <c r="M40" s="3"/>
      <c r="N40" s="15"/>
    </row>
    <row r="41" spans="1:15" ht="12" hidden="1" customHeight="1">
      <c r="A41" s="67" t="s">
        <v>41</v>
      </c>
      <c r="B41" s="13"/>
      <c r="C41" s="8"/>
      <c r="D41" s="5">
        <f t="shared" si="9"/>
        <v>0</v>
      </c>
      <c r="E41" s="13"/>
      <c r="F41" s="6">
        <f t="shared" si="11"/>
        <v>0</v>
      </c>
      <c r="G41" s="5">
        <f t="shared" si="10"/>
        <v>0</v>
      </c>
      <c r="H41" s="58" t="e">
        <f t="shared" si="12"/>
        <v>#DIV/0!</v>
      </c>
      <c r="I41" s="54"/>
      <c r="J41" s="13"/>
      <c r="K41" s="5"/>
      <c r="L41" s="13"/>
      <c r="M41" s="3"/>
      <c r="N41" s="15"/>
    </row>
    <row r="42" spans="1:15" ht="12" customHeight="1">
      <c r="A42" s="67" t="s">
        <v>52</v>
      </c>
      <c r="B42" s="14">
        <v>5576</v>
      </c>
      <c r="C42" s="6">
        <f>B42/B43*100</f>
        <v>55.967078189300409</v>
      </c>
      <c r="D42" s="5">
        <f t="shared" si="9"/>
        <v>2.2322975422027741E-2</v>
      </c>
      <c r="E42" s="14">
        <v>1286</v>
      </c>
      <c r="F42" s="6">
        <f>E42/E43*100</f>
        <v>73.569794050343248</v>
      </c>
      <c r="G42" s="5">
        <f t="shared" si="10"/>
        <v>6.0517273987628593E-3</v>
      </c>
      <c r="H42" s="58">
        <f>E42/B42*100</f>
        <v>23.06312769010043</v>
      </c>
      <c r="I42" s="54"/>
      <c r="J42" s="13"/>
      <c r="K42" s="5"/>
      <c r="L42" s="13"/>
      <c r="M42" s="3"/>
      <c r="N42" s="15"/>
    </row>
    <row r="43" spans="1:15" ht="12" customHeight="1">
      <c r="A43" s="68" t="s">
        <v>36</v>
      </c>
      <c r="B43" s="45">
        <f>B33+B34+B35+B42</f>
        <v>9963</v>
      </c>
      <c r="C43" s="8">
        <f>SUM(C33:C42)</f>
        <v>100</v>
      </c>
      <c r="D43" s="3">
        <f t="shared" si="9"/>
        <v>3.988590461435839E-2</v>
      </c>
      <c r="E43" s="13">
        <f>E33+E34+E35+E42</f>
        <v>1748</v>
      </c>
      <c r="F43" s="8">
        <f>SUM(F33:F42)</f>
        <v>100</v>
      </c>
      <c r="G43" s="3">
        <f t="shared" si="10"/>
        <v>8.22583164310846E-3</v>
      </c>
      <c r="H43" s="59">
        <f>E43/B43*100</f>
        <v>17.54491618990264</v>
      </c>
      <c r="I43" s="54"/>
      <c r="J43" s="13"/>
      <c r="K43" s="5"/>
      <c r="L43" s="13"/>
      <c r="M43" s="3"/>
      <c r="N43" s="15"/>
    </row>
    <row r="44" spans="1:15" ht="12.75" customHeight="1" thickBot="1">
      <c r="A44" s="68" t="s">
        <v>37</v>
      </c>
      <c r="B44" s="13">
        <v>55522</v>
      </c>
      <c r="C44" s="8">
        <f>B44/B44*100</f>
        <v>100</v>
      </c>
      <c r="D44" s="3">
        <f>B44/$B$45*100</f>
        <v>0.22227694429372744</v>
      </c>
      <c r="E44" s="13">
        <v>118769</v>
      </c>
      <c r="F44" s="8">
        <v>100</v>
      </c>
      <c r="G44" s="3">
        <f t="shared" si="10"/>
        <v>0.55890949566381498</v>
      </c>
      <c r="H44" s="59">
        <f>E44/B44*100</f>
        <v>213.9134036958323</v>
      </c>
      <c r="I44" s="55"/>
      <c r="J44" s="2"/>
      <c r="K44" s="2"/>
      <c r="L44" s="2"/>
      <c r="M44" s="2"/>
      <c r="N44" s="15"/>
    </row>
    <row r="45" spans="1:15" ht="14.25" customHeight="1" thickBot="1">
      <c r="A45" s="71" t="s">
        <v>38</v>
      </c>
      <c r="B45" s="39">
        <f>B16+B23+B27+B32+B43+B44</f>
        <v>24978749</v>
      </c>
      <c r="C45" s="38">
        <f>B45/B45*100</f>
        <v>100</v>
      </c>
      <c r="D45" s="40">
        <f>B45/$B$45*100</f>
        <v>100</v>
      </c>
      <c r="E45" s="39">
        <f>E16+E23+E27+E32+E43+E44</f>
        <v>21250131</v>
      </c>
      <c r="F45" s="40">
        <f>E45/E45*100</f>
        <v>100</v>
      </c>
      <c r="G45" s="40">
        <f t="shared" si="10"/>
        <v>100</v>
      </c>
      <c r="H45" s="40">
        <f>E45/B45*100</f>
        <v>85.072839316332463</v>
      </c>
      <c r="I45" s="41" t="s">
        <v>46</v>
      </c>
      <c r="J45" s="42">
        <f>SUM(J16:J44)</f>
        <v>14448449</v>
      </c>
      <c r="K45" s="43">
        <f>J45/J45*100</f>
        <v>100</v>
      </c>
      <c r="L45" s="42">
        <f>SUM(L16:L44)</f>
        <v>15901163</v>
      </c>
      <c r="M45" s="43">
        <f>L45/L45*100</f>
        <v>100</v>
      </c>
      <c r="N45" s="43">
        <f>L45/J45*100</f>
        <v>110.05446328529796</v>
      </c>
    </row>
    <row r="46" spans="1:15" ht="12" customHeight="1">
      <c r="A46" s="67" t="s">
        <v>39</v>
      </c>
      <c r="B46" s="14">
        <v>300824</v>
      </c>
      <c r="C46" s="6"/>
      <c r="D46" s="5"/>
      <c r="E46" s="14">
        <v>479377</v>
      </c>
      <c r="F46" s="35"/>
      <c r="G46" s="5"/>
      <c r="H46" s="58"/>
      <c r="I46" s="55" t="s">
        <v>48</v>
      </c>
      <c r="J46" s="14">
        <v>191461</v>
      </c>
      <c r="K46" s="37"/>
      <c r="L46" s="14">
        <v>208261</v>
      </c>
      <c r="M46" s="3"/>
      <c r="N46" s="27"/>
      <c r="O46" s="3"/>
    </row>
    <row r="47" spans="1:15" ht="12" customHeight="1">
      <c r="A47" s="67" t="s">
        <v>40</v>
      </c>
      <c r="B47" s="14">
        <v>8821500</v>
      </c>
      <c r="C47" s="6"/>
      <c r="D47" s="6"/>
      <c r="E47" s="14">
        <v>14665572</v>
      </c>
      <c r="F47" s="35"/>
      <c r="G47" s="5"/>
      <c r="H47" s="58"/>
      <c r="I47" s="55" t="s">
        <v>49</v>
      </c>
      <c r="J47" s="14">
        <v>6997190</v>
      </c>
      <c r="K47" s="2"/>
      <c r="L47" s="14">
        <v>10148579</v>
      </c>
      <c r="M47" s="3"/>
      <c r="N47" s="27"/>
    </row>
    <row r="48" spans="1:15" ht="12" customHeight="1">
      <c r="A48" s="67" t="s">
        <v>41</v>
      </c>
      <c r="B48" s="14">
        <v>1261756</v>
      </c>
      <c r="C48" s="6"/>
      <c r="D48" s="5"/>
      <c r="E48" s="14">
        <v>1213487</v>
      </c>
      <c r="F48" s="35"/>
      <c r="G48" s="5"/>
      <c r="H48" s="58"/>
      <c r="I48" s="56"/>
      <c r="J48" s="2"/>
      <c r="K48" s="2"/>
      <c r="L48" s="2"/>
      <c r="M48" s="3"/>
      <c r="N48" s="15"/>
    </row>
    <row r="49" spans="1:14" ht="12" customHeight="1">
      <c r="A49" s="67" t="s">
        <v>42</v>
      </c>
      <c r="B49" s="14">
        <v>2998945</v>
      </c>
      <c r="C49" s="6"/>
      <c r="D49" s="5"/>
      <c r="E49" s="14">
        <v>8683036</v>
      </c>
      <c r="F49" s="35"/>
      <c r="G49" s="5"/>
      <c r="H49" s="58"/>
      <c r="I49" s="54"/>
      <c r="J49" s="13"/>
      <c r="K49" s="3"/>
      <c r="L49" s="13"/>
      <c r="M49" s="3"/>
      <c r="N49" s="27"/>
    </row>
    <row r="50" spans="1:14" ht="12" customHeight="1">
      <c r="A50" s="68" t="s">
        <v>8</v>
      </c>
      <c r="B50" s="13">
        <f>SUM(B46:B49)</f>
        <v>13383025</v>
      </c>
      <c r="C50" s="8"/>
      <c r="D50" s="3"/>
      <c r="E50" s="13">
        <f>SUM(E46:E49)</f>
        <v>25041472</v>
      </c>
      <c r="F50" s="34"/>
      <c r="G50" s="3"/>
      <c r="H50" s="59"/>
      <c r="I50" s="54" t="s">
        <v>50</v>
      </c>
      <c r="J50" s="13">
        <f>SUM(J46:J49)</f>
        <v>7188651</v>
      </c>
      <c r="K50" s="17"/>
      <c r="L50" s="13">
        <f>SUM(L46:L49)</f>
        <v>10356840</v>
      </c>
      <c r="M50" s="3"/>
      <c r="N50" s="27"/>
    </row>
    <row r="51" spans="1:14" ht="15" customHeight="1" thickBot="1">
      <c r="A51" s="72" t="s">
        <v>44</v>
      </c>
      <c r="B51" s="46">
        <f>B45+B50</f>
        <v>38361774</v>
      </c>
      <c r="C51" s="47"/>
      <c r="D51" s="48"/>
      <c r="E51" s="49">
        <f>E45+E50</f>
        <v>46291603</v>
      </c>
      <c r="F51" s="47"/>
      <c r="G51" s="50"/>
      <c r="H51" s="61"/>
      <c r="I51" s="64" t="s">
        <v>51</v>
      </c>
      <c r="J51" s="49">
        <f>J45+J50</f>
        <v>21637100</v>
      </c>
      <c r="K51" s="47"/>
      <c r="L51" s="49">
        <f>L45+L50</f>
        <v>26258003</v>
      </c>
      <c r="M51" s="47"/>
      <c r="N51" s="65"/>
    </row>
    <row r="52" spans="1:14">
      <c r="A52" s="16"/>
      <c r="B52" s="14"/>
      <c r="C52" s="6"/>
      <c r="D52" s="5"/>
      <c r="E52" s="14"/>
      <c r="F52" s="6"/>
      <c r="G52" s="5"/>
      <c r="H52" s="5"/>
      <c r="I52" s="29"/>
      <c r="N52" s="63"/>
    </row>
    <row r="53" spans="1:14">
      <c r="A53" s="16"/>
      <c r="B53" s="14"/>
      <c r="C53" s="6"/>
      <c r="D53" s="5"/>
      <c r="E53" s="14"/>
      <c r="F53" s="6"/>
      <c r="G53" s="5"/>
      <c r="H53" s="5"/>
      <c r="I53" s="28"/>
      <c r="J53" s="2"/>
      <c r="K53" s="2"/>
      <c r="L53" s="2"/>
      <c r="M53" s="2"/>
      <c r="N53" s="26"/>
    </row>
    <row r="54" spans="1:14">
      <c r="H54" s="2"/>
    </row>
    <row r="55" spans="1:14">
      <c r="G55" s="7"/>
      <c r="H55" s="2"/>
    </row>
    <row r="56" spans="1:14">
      <c r="H56" s="2"/>
    </row>
  </sheetData>
  <mergeCells count="1">
    <mergeCell ref="A2:N2"/>
  </mergeCells>
  <phoneticPr fontId="0" type="noConversion"/>
  <printOptions horizontalCentered="1"/>
  <pageMargins left="0.39370078740157483" right="0.31" top="0.47244094488188981" bottom="0.27559055118110237" header="0.55118110236220474" footer="0.35433070866141736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Vincze Adrienn</dc:creator>
  <cp:lastModifiedBy>Kormos Viktória</cp:lastModifiedBy>
  <cp:lastPrinted>2019-04-12T07:20:20Z</cp:lastPrinted>
  <dcterms:created xsi:type="dcterms:W3CDTF">1997-03-21T07:14:07Z</dcterms:created>
  <dcterms:modified xsi:type="dcterms:W3CDTF">2019-04-23T06:52:36Z</dcterms:modified>
</cp:coreProperties>
</file>