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320" windowHeight="7695" tabRatio="762" activeTab="14"/>
  </bookViews>
  <sheets>
    <sheet name="1. melléklet" sheetId="1" r:id="rId1"/>
    <sheet name="2. melléklet" sheetId="40" r:id="rId2"/>
    <sheet name="3. melléklet" sheetId="41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25725"/>
</workbook>
</file>

<file path=xl/calcChain.xml><?xml version="1.0" encoding="utf-8"?>
<calcChain xmlns="http://schemas.openxmlformats.org/spreadsheetml/2006/main">
  <c r="C62" i="30"/>
  <c r="C40"/>
  <c r="C72" i="35"/>
  <c r="E68"/>
  <c r="D21"/>
  <c r="V96" i="41"/>
  <c r="V95"/>
  <c r="V94"/>
  <c r="V93"/>
  <c r="V92"/>
  <c r="V91"/>
  <c r="U90"/>
  <c r="U97" s="1"/>
  <c r="S90"/>
  <c r="S97" s="1"/>
  <c r="V89"/>
  <c r="V88"/>
  <c r="V87"/>
  <c r="V86"/>
  <c r="V85"/>
  <c r="U84"/>
  <c r="T84"/>
  <c r="V84" s="1"/>
  <c r="S84"/>
  <c r="V83"/>
  <c r="V82"/>
  <c r="V81"/>
  <c r="V80"/>
  <c r="U79"/>
  <c r="T79"/>
  <c r="V79" s="1"/>
  <c r="S79"/>
  <c r="V78"/>
  <c r="V77"/>
  <c r="V76"/>
  <c r="V75"/>
  <c r="U74"/>
  <c r="T74"/>
  <c r="V74" s="1"/>
  <c r="S74"/>
  <c r="V73"/>
  <c r="V72"/>
  <c r="V71"/>
  <c r="U66"/>
  <c r="T66"/>
  <c r="S66"/>
  <c r="S67" s="1"/>
  <c r="V65"/>
  <c r="V64"/>
  <c r="V63"/>
  <c r="U62"/>
  <c r="T62"/>
  <c r="V62" s="1"/>
  <c r="S62"/>
  <c r="V61"/>
  <c r="V60"/>
  <c r="V59"/>
  <c r="V58"/>
  <c r="V57"/>
  <c r="U56"/>
  <c r="U67" s="1"/>
  <c r="U70" s="1"/>
  <c r="T56"/>
  <c r="T67" s="1"/>
  <c r="T70" s="1"/>
  <c r="V55"/>
  <c r="V54"/>
  <c r="V53"/>
  <c r="V52"/>
  <c r="V51"/>
  <c r="U49"/>
  <c r="T49"/>
  <c r="S49"/>
  <c r="V49" s="1"/>
  <c r="V48"/>
  <c r="V46"/>
  <c r="U45"/>
  <c r="T45"/>
  <c r="S45"/>
  <c r="V45" s="1"/>
  <c r="V43"/>
  <c r="V41"/>
  <c r="V40"/>
  <c r="V39"/>
  <c r="V38"/>
  <c r="V37"/>
  <c r="V36"/>
  <c r="V35"/>
  <c r="U34"/>
  <c r="S34"/>
  <c r="V33"/>
  <c r="U32"/>
  <c r="T32"/>
  <c r="V32" s="1"/>
  <c r="S32"/>
  <c r="V31"/>
  <c r="V30"/>
  <c r="V29"/>
  <c r="V28"/>
  <c r="V27"/>
  <c r="V26"/>
  <c r="V25"/>
  <c r="V24"/>
  <c r="U23"/>
  <c r="T23"/>
  <c r="T34" s="1"/>
  <c r="S23"/>
  <c r="V22"/>
  <c r="V21"/>
  <c r="T20"/>
  <c r="T68" s="1"/>
  <c r="V19"/>
  <c r="V18"/>
  <c r="V17"/>
  <c r="V16"/>
  <c r="V15"/>
  <c r="U14"/>
  <c r="U20" s="1"/>
  <c r="T14"/>
  <c r="S14"/>
  <c r="S20" s="1"/>
  <c r="V13"/>
  <c r="V12"/>
  <c r="V11"/>
  <c r="V10"/>
  <c r="V9"/>
  <c r="V8"/>
  <c r="V123" i="40"/>
  <c r="U122"/>
  <c r="T122"/>
  <c r="V122" s="1"/>
  <c r="S122"/>
  <c r="V121"/>
  <c r="V120"/>
  <c r="V119"/>
  <c r="V118"/>
  <c r="V116"/>
  <c r="V115"/>
  <c r="V114"/>
  <c r="U113"/>
  <c r="T113"/>
  <c r="V113" s="1"/>
  <c r="V112"/>
  <c r="V111"/>
  <c r="U110"/>
  <c r="T110"/>
  <c r="V110" s="1"/>
  <c r="S110"/>
  <c r="V109"/>
  <c r="V108"/>
  <c r="V107"/>
  <c r="V106"/>
  <c r="U105"/>
  <c r="U117" s="1"/>
  <c r="U124" s="1"/>
  <c r="T105"/>
  <c r="T117" s="1"/>
  <c r="T124" s="1"/>
  <c r="S105"/>
  <c r="S117" s="1"/>
  <c r="V104"/>
  <c r="V103"/>
  <c r="V102"/>
  <c r="U99"/>
  <c r="U100" s="1"/>
  <c r="T99"/>
  <c r="S99"/>
  <c r="V98"/>
  <c r="V97"/>
  <c r="V96"/>
  <c r="V95"/>
  <c r="V94"/>
  <c r="V93"/>
  <c r="V92"/>
  <c r="V91"/>
  <c r="V90"/>
  <c r="U89"/>
  <c r="T89"/>
  <c r="V89" s="1"/>
  <c r="S89"/>
  <c r="V88"/>
  <c r="V87"/>
  <c r="V86"/>
  <c r="V85"/>
  <c r="U84"/>
  <c r="T84"/>
  <c r="T100" s="1"/>
  <c r="S84"/>
  <c r="V83"/>
  <c r="V82"/>
  <c r="V81"/>
  <c r="V80"/>
  <c r="V79"/>
  <c r="V78"/>
  <c r="V77"/>
  <c r="U75"/>
  <c r="T75"/>
  <c r="S75"/>
  <c r="V75" s="1"/>
  <c r="V73"/>
  <c r="V72"/>
  <c r="V71"/>
  <c r="V70"/>
  <c r="V69"/>
  <c r="V68"/>
  <c r="V67"/>
  <c r="V66"/>
  <c r="V65"/>
  <c r="V64"/>
  <c r="V63"/>
  <c r="V62"/>
  <c r="U61"/>
  <c r="T61"/>
  <c r="S61"/>
  <c r="V61" s="1"/>
  <c r="V60"/>
  <c r="V59"/>
  <c r="V58"/>
  <c r="V57"/>
  <c r="V56"/>
  <c r="V55"/>
  <c r="V53"/>
  <c r="U51"/>
  <c r="T51"/>
  <c r="V51" s="1"/>
  <c r="S51"/>
  <c r="V50"/>
  <c r="V49"/>
  <c r="V48"/>
  <c r="V47"/>
  <c r="V46"/>
  <c r="U45"/>
  <c r="T45"/>
  <c r="S45"/>
  <c r="V45" s="1"/>
  <c r="V44"/>
  <c r="V43"/>
  <c r="U42"/>
  <c r="T42"/>
  <c r="S42"/>
  <c r="V42" s="1"/>
  <c r="V41"/>
  <c r="V40"/>
  <c r="V39"/>
  <c r="V38"/>
  <c r="V37"/>
  <c r="V36"/>
  <c r="V35"/>
  <c r="U34"/>
  <c r="T34"/>
  <c r="S34"/>
  <c r="V33"/>
  <c r="V32"/>
  <c r="U31"/>
  <c r="U52" s="1"/>
  <c r="T31"/>
  <c r="S31"/>
  <c r="V30"/>
  <c r="V29"/>
  <c r="V28"/>
  <c r="V27"/>
  <c r="U25"/>
  <c r="T25"/>
  <c r="S25"/>
  <c r="V24"/>
  <c r="V23"/>
  <c r="V22"/>
  <c r="U21"/>
  <c r="U26" s="1"/>
  <c r="T21"/>
  <c r="S21"/>
  <c r="S26" s="1"/>
  <c r="V20"/>
  <c r="V19"/>
  <c r="V18"/>
  <c r="V17"/>
  <c r="V16"/>
  <c r="V15"/>
  <c r="V14"/>
  <c r="V13"/>
  <c r="V12"/>
  <c r="V11"/>
  <c r="V10"/>
  <c r="V9"/>
  <c r="V8"/>
  <c r="S100" l="1"/>
  <c r="S70" i="41"/>
  <c r="S52" i="40"/>
  <c r="V34"/>
  <c r="V31"/>
  <c r="V25"/>
  <c r="S68" i="41"/>
  <c r="V20"/>
  <c r="V50" s="1"/>
  <c r="S50"/>
  <c r="U68"/>
  <c r="U98" s="1"/>
  <c r="U50"/>
  <c r="U69" s="1"/>
  <c r="V34"/>
  <c r="V23"/>
  <c r="V14"/>
  <c r="T50"/>
  <c r="T69" s="1"/>
  <c r="V56"/>
  <c r="V67" s="1"/>
  <c r="V66"/>
  <c r="T90"/>
  <c r="T97" s="1"/>
  <c r="T98" s="1"/>
  <c r="S124" i="40"/>
  <c r="V124" s="1"/>
  <c r="V117"/>
  <c r="S101"/>
  <c r="S125" s="1"/>
  <c r="S76"/>
  <c r="U101"/>
  <c r="U125" s="1"/>
  <c r="U76"/>
  <c r="T26"/>
  <c r="T52"/>
  <c r="V52" s="1"/>
  <c r="V84"/>
  <c r="V21"/>
  <c r="V99"/>
  <c r="V105"/>
  <c r="D70" i="41"/>
  <c r="E70"/>
  <c r="F70"/>
  <c r="G70"/>
  <c r="H70"/>
  <c r="I70"/>
  <c r="J70"/>
  <c r="K70"/>
  <c r="L70"/>
  <c r="M70"/>
  <c r="N70"/>
  <c r="O70"/>
  <c r="P70"/>
  <c r="Q70"/>
  <c r="R70"/>
  <c r="D69"/>
  <c r="E69"/>
  <c r="F69"/>
  <c r="G69"/>
  <c r="H69"/>
  <c r="I69"/>
  <c r="J69"/>
  <c r="K69"/>
  <c r="L69"/>
  <c r="M69"/>
  <c r="N69"/>
  <c r="O69"/>
  <c r="P69"/>
  <c r="Q69"/>
  <c r="R69"/>
  <c r="C70"/>
  <c r="C69"/>
  <c r="S69" l="1"/>
  <c r="S98"/>
  <c r="V98" s="1"/>
  <c r="V68"/>
  <c r="V97"/>
  <c r="V90"/>
  <c r="T101" i="40"/>
  <c r="T125" s="1"/>
  <c r="T76"/>
  <c r="V100"/>
  <c r="V70" i="41" s="1"/>
  <c r="V26" i="40"/>
  <c r="V125"/>
  <c r="D33" i="35"/>
  <c r="C33"/>
  <c r="R96" i="41"/>
  <c r="R95"/>
  <c r="R94"/>
  <c r="R93"/>
  <c r="R92"/>
  <c r="R91"/>
  <c r="R89"/>
  <c r="R88"/>
  <c r="R87"/>
  <c r="R86"/>
  <c r="R85"/>
  <c r="Q84"/>
  <c r="P84"/>
  <c r="R84" s="1"/>
  <c r="O84"/>
  <c r="R83"/>
  <c r="R82"/>
  <c r="R81"/>
  <c r="R80"/>
  <c r="Q79"/>
  <c r="P79"/>
  <c r="R79" s="1"/>
  <c r="O79"/>
  <c r="R78"/>
  <c r="R77"/>
  <c r="R76"/>
  <c r="R75"/>
  <c r="Q74"/>
  <c r="Q90" s="1"/>
  <c r="Q97" s="1"/>
  <c r="P74"/>
  <c r="P90" s="1"/>
  <c r="P97" s="1"/>
  <c r="O74"/>
  <c r="O90" s="1"/>
  <c r="R73"/>
  <c r="R72"/>
  <c r="R71"/>
  <c r="Q66"/>
  <c r="P66"/>
  <c r="O66"/>
  <c r="R66" s="1"/>
  <c r="R65"/>
  <c r="R64"/>
  <c r="R63"/>
  <c r="R62"/>
  <c r="Q62"/>
  <c r="P62"/>
  <c r="O62"/>
  <c r="O67" s="1"/>
  <c r="R61"/>
  <c r="R60"/>
  <c r="R59"/>
  <c r="R58"/>
  <c r="R57"/>
  <c r="Q56"/>
  <c r="R56" s="1"/>
  <c r="P56"/>
  <c r="P67" s="1"/>
  <c r="R55"/>
  <c r="R54"/>
  <c r="R53"/>
  <c r="R52"/>
  <c r="R51"/>
  <c r="Q49"/>
  <c r="P49"/>
  <c r="O49"/>
  <c r="R49" s="1"/>
  <c r="R48"/>
  <c r="R46"/>
  <c r="Q45"/>
  <c r="P45"/>
  <c r="O45"/>
  <c r="R45" s="1"/>
  <c r="R43"/>
  <c r="R41"/>
  <c r="R40"/>
  <c r="R39"/>
  <c r="R38"/>
  <c r="R37"/>
  <c r="R36"/>
  <c r="R35"/>
  <c r="R33"/>
  <c r="Q32"/>
  <c r="P32"/>
  <c r="O32"/>
  <c r="R32" s="1"/>
  <c r="R31"/>
  <c r="R30"/>
  <c r="R29"/>
  <c r="R28"/>
  <c r="R27"/>
  <c r="R26"/>
  <c r="R25"/>
  <c r="R24"/>
  <c r="Q23"/>
  <c r="Q34" s="1"/>
  <c r="P23"/>
  <c r="P34" s="1"/>
  <c r="O23"/>
  <c r="R23" s="1"/>
  <c r="R22"/>
  <c r="R21"/>
  <c r="R19"/>
  <c r="R18"/>
  <c r="R17"/>
  <c r="R16"/>
  <c r="R15"/>
  <c r="Q14"/>
  <c r="Q20" s="1"/>
  <c r="P14"/>
  <c r="P20" s="1"/>
  <c r="O14"/>
  <c r="R14" s="1"/>
  <c r="R13"/>
  <c r="R12"/>
  <c r="R11"/>
  <c r="R10"/>
  <c r="R9"/>
  <c r="R8"/>
  <c r="R123" i="40"/>
  <c r="Q122"/>
  <c r="P122"/>
  <c r="O122"/>
  <c r="R122" s="1"/>
  <c r="R121"/>
  <c r="R120"/>
  <c r="R119"/>
  <c r="R118"/>
  <c r="R116"/>
  <c r="R115"/>
  <c r="R114"/>
  <c r="R113"/>
  <c r="Q113"/>
  <c r="P113"/>
  <c r="R112"/>
  <c r="R111"/>
  <c r="Q110"/>
  <c r="P110"/>
  <c r="O110"/>
  <c r="R110" s="1"/>
  <c r="R109"/>
  <c r="R108"/>
  <c r="R107"/>
  <c r="R106"/>
  <c r="Q105"/>
  <c r="Q117" s="1"/>
  <c r="Q124" s="1"/>
  <c r="P105"/>
  <c r="P117" s="1"/>
  <c r="P124" s="1"/>
  <c r="O105"/>
  <c r="O117" s="1"/>
  <c r="R104"/>
  <c r="R103"/>
  <c r="R102"/>
  <c r="Q99"/>
  <c r="P99"/>
  <c r="O99"/>
  <c r="R99" s="1"/>
  <c r="R98"/>
  <c r="R97"/>
  <c r="R96"/>
  <c r="R95"/>
  <c r="R94"/>
  <c r="R93"/>
  <c r="R92"/>
  <c r="R91"/>
  <c r="R90"/>
  <c r="Q89"/>
  <c r="P89"/>
  <c r="O89"/>
  <c r="R89" s="1"/>
  <c r="R88"/>
  <c r="R87"/>
  <c r="R86"/>
  <c r="R85"/>
  <c r="Q84"/>
  <c r="Q100" s="1"/>
  <c r="P84"/>
  <c r="P100" s="1"/>
  <c r="O84"/>
  <c r="R84" s="1"/>
  <c r="R83"/>
  <c r="R82"/>
  <c r="R81"/>
  <c r="R80"/>
  <c r="R79"/>
  <c r="R78"/>
  <c r="R77"/>
  <c r="Q75"/>
  <c r="P75"/>
  <c r="O75"/>
  <c r="R75" s="1"/>
  <c r="R73"/>
  <c r="R72"/>
  <c r="R71"/>
  <c r="R70"/>
  <c r="R69"/>
  <c r="R68"/>
  <c r="R67"/>
  <c r="R66"/>
  <c r="R65"/>
  <c r="R64"/>
  <c r="R63"/>
  <c r="R62"/>
  <c r="Q61"/>
  <c r="P61"/>
  <c r="O61"/>
  <c r="R61" s="1"/>
  <c r="R60"/>
  <c r="R59"/>
  <c r="R58"/>
  <c r="R57"/>
  <c r="R56"/>
  <c r="R55"/>
  <c r="R53"/>
  <c r="R51"/>
  <c r="Q51"/>
  <c r="P51"/>
  <c r="O51"/>
  <c r="R50"/>
  <c r="R49"/>
  <c r="R48"/>
  <c r="R47"/>
  <c r="R46"/>
  <c r="Q45"/>
  <c r="P45"/>
  <c r="O45"/>
  <c r="R45" s="1"/>
  <c r="R44"/>
  <c r="R43"/>
  <c r="Q42"/>
  <c r="P42"/>
  <c r="O42"/>
  <c r="R42" s="1"/>
  <c r="R41"/>
  <c r="R40"/>
  <c r="R39"/>
  <c r="R38"/>
  <c r="R37"/>
  <c r="R36"/>
  <c r="R35"/>
  <c r="Q34"/>
  <c r="P34"/>
  <c r="O34"/>
  <c r="R34" s="1"/>
  <c r="R33"/>
  <c r="R32"/>
  <c r="R31"/>
  <c r="Q31"/>
  <c r="Q52" s="1"/>
  <c r="P31"/>
  <c r="P52" s="1"/>
  <c r="O31"/>
  <c r="O52" s="1"/>
  <c r="R52" s="1"/>
  <c r="R30"/>
  <c r="R29"/>
  <c r="R28"/>
  <c r="R27"/>
  <c r="R25"/>
  <c r="Q25"/>
  <c r="P25"/>
  <c r="O25"/>
  <c r="R24"/>
  <c r="R23"/>
  <c r="R22"/>
  <c r="Q21"/>
  <c r="Q26" s="1"/>
  <c r="P21"/>
  <c r="P26" s="1"/>
  <c r="O21"/>
  <c r="O26" s="1"/>
  <c r="R20"/>
  <c r="R19"/>
  <c r="R18"/>
  <c r="R17"/>
  <c r="R16"/>
  <c r="R15"/>
  <c r="R14"/>
  <c r="R13"/>
  <c r="R12"/>
  <c r="R11"/>
  <c r="R10"/>
  <c r="R9"/>
  <c r="R8"/>
  <c r="V101" l="1"/>
  <c r="V76"/>
  <c r="V69" i="41" s="1"/>
  <c r="P68"/>
  <c r="P98" s="1"/>
  <c r="P50"/>
  <c r="Q68"/>
  <c r="Q98" s="1"/>
  <c r="Q50"/>
  <c r="R90"/>
  <c r="O97"/>
  <c r="R97" s="1"/>
  <c r="R67"/>
  <c r="O34"/>
  <c r="R34" s="1"/>
  <c r="Q67"/>
  <c r="R74"/>
  <c r="O20"/>
  <c r="R100" i="40"/>
  <c r="O101"/>
  <c r="R26"/>
  <c r="O76"/>
  <c r="R117"/>
  <c r="O124"/>
  <c r="R124" s="1"/>
  <c r="Q101"/>
  <c r="Q125" s="1"/>
  <c r="Q76"/>
  <c r="P101"/>
  <c r="P125" s="1"/>
  <c r="P76"/>
  <c r="R21"/>
  <c r="O100"/>
  <c r="R105"/>
  <c r="N96" i="41"/>
  <c r="J96"/>
  <c r="F96"/>
  <c r="N95"/>
  <c r="J95"/>
  <c r="F95"/>
  <c r="N94"/>
  <c r="J94"/>
  <c r="F94"/>
  <c r="N93"/>
  <c r="J93"/>
  <c r="F93"/>
  <c r="N92"/>
  <c r="J92"/>
  <c r="F92"/>
  <c r="N91"/>
  <c r="J91"/>
  <c r="F91"/>
  <c r="M90"/>
  <c r="M97" s="1"/>
  <c r="I90"/>
  <c r="I97" s="1"/>
  <c r="E90"/>
  <c r="E97" s="1"/>
  <c r="N89"/>
  <c r="J89"/>
  <c r="F89"/>
  <c r="N88"/>
  <c r="J88"/>
  <c r="F88"/>
  <c r="N87"/>
  <c r="J87"/>
  <c r="F87"/>
  <c r="N86"/>
  <c r="J86"/>
  <c r="F86"/>
  <c r="N85"/>
  <c r="J85"/>
  <c r="F85"/>
  <c r="M84"/>
  <c r="L84"/>
  <c r="K84"/>
  <c r="N84" s="1"/>
  <c r="I84"/>
  <c r="H84"/>
  <c r="G84"/>
  <c r="J84" s="1"/>
  <c r="E84"/>
  <c r="D84"/>
  <c r="C84"/>
  <c r="F84" s="1"/>
  <c r="N83"/>
  <c r="J83"/>
  <c r="F83"/>
  <c r="N82"/>
  <c r="J82"/>
  <c r="F82"/>
  <c r="N81"/>
  <c r="J81"/>
  <c r="F81"/>
  <c r="N80"/>
  <c r="J80"/>
  <c r="F80"/>
  <c r="M79"/>
  <c r="L79"/>
  <c r="K79"/>
  <c r="N79" s="1"/>
  <c r="I79"/>
  <c r="H79"/>
  <c r="G79"/>
  <c r="J79" s="1"/>
  <c r="E79"/>
  <c r="D79"/>
  <c r="C79"/>
  <c r="F79" s="1"/>
  <c r="N78"/>
  <c r="J78"/>
  <c r="F78"/>
  <c r="N77"/>
  <c r="J77"/>
  <c r="F77"/>
  <c r="N76"/>
  <c r="J76"/>
  <c r="F76"/>
  <c r="N75"/>
  <c r="J75"/>
  <c r="F75"/>
  <c r="M74"/>
  <c r="L74"/>
  <c r="L90" s="1"/>
  <c r="L97" s="1"/>
  <c r="K74"/>
  <c r="K90" s="1"/>
  <c r="I74"/>
  <c r="H74"/>
  <c r="H90" s="1"/>
  <c r="H97" s="1"/>
  <c r="G74"/>
  <c r="G90" s="1"/>
  <c r="E74"/>
  <c r="D74"/>
  <c r="D90" s="1"/>
  <c r="D97" s="1"/>
  <c r="C74"/>
  <c r="C90" s="1"/>
  <c r="N73"/>
  <c r="J73"/>
  <c r="F73"/>
  <c r="N72"/>
  <c r="J72"/>
  <c r="F72"/>
  <c r="N71"/>
  <c r="J71"/>
  <c r="F71"/>
  <c r="M66"/>
  <c r="N66" s="1"/>
  <c r="L66"/>
  <c r="K66"/>
  <c r="I66"/>
  <c r="J66" s="1"/>
  <c r="H66"/>
  <c r="G66"/>
  <c r="E66"/>
  <c r="E67" s="1"/>
  <c r="D66"/>
  <c r="C66"/>
  <c r="N65"/>
  <c r="J65"/>
  <c r="F65"/>
  <c r="N64"/>
  <c r="J64"/>
  <c r="F64"/>
  <c r="N63"/>
  <c r="J63"/>
  <c r="F63"/>
  <c r="N62"/>
  <c r="M62"/>
  <c r="L62"/>
  <c r="K62"/>
  <c r="K67" s="1"/>
  <c r="J62"/>
  <c r="I62"/>
  <c r="H62"/>
  <c r="G62"/>
  <c r="G67" s="1"/>
  <c r="F62"/>
  <c r="E62"/>
  <c r="D62"/>
  <c r="C62"/>
  <c r="C67" s="1"/>
  <c r="N61"/>
  <c r="J61"/>
  <c r="F61"/>
  <c r="N60"/>
  <c r="J60"/>
  <c r="F60"/>
  <c r="N59"/>
  <c r="J59"/>
  <c r="F59"/>
  <c r="N58"/>
  <c r="J58"/>
  <c r="F58"/>
  <c r="N57"/>
  <c r="J57"/>
  <c r="F57"/>
  <c r="M56"/>
  <c r="N56" s="1"/>
  <c r="N67" s="1"/>
  <c r="L56"/>
  <c r="L67" s="1"/>
  <c r="I56"/>
  <c r="H56"/>
  <c r="H67" s="1"/>
  <c r="E56"/>
  <c r="D56"/>
  <c r="D67" s="1"/>
  <c r="N55"/>
  <c r="J55"/>
  <c r="F55"/>
  <c r="N54"/>
  <c r="J54"/>
  <c r="F54"/>
  <c r="N53"/>
  <c r="J53"/>
  <c r="F53"/>
  <c r="N52"/>
  <c r="J52"/>
  <c r="F52"/>
  <c r="N51"/>
  <c r="J51"/>
  <c r="F51"/>
  <c r="M49"/>
  <c r="N49" s="1"/>
  <c r="L49"/>
  <c r="K49"/>
  <c r="I49"/>
  <c r="J49" s="1"/>
  <c r="H49"/>
  <c r="G49"/>
  <c r="E49"/>
  <c r="F49" s="1"/>
  <c r="D49"/>
  <c r="C49"/>
  <c r="N48"/>
  <c r="J48"/>
  <c r="F48"/>
  <c r="N46"/>
  <c r="J46"/>
  <c r="F46"/>
  <c r="M45"/>
  <c r="L45"/>
  <c r="K45"/>
  <c r="N45" s="1"/>
  <c r="I45"/>
  <c r="H45"/>
  <c r="G45"/>
  <c r="J45" s="1"/>
  <c r="E45"/>
  <c r="D45"/>
  <c r="C45"/>
  <c r="F45" s="1"/>
  <c r="N43"/>
  <c r="J43"/>
  <c r="F43"/>
  <c r="N41"/>
  <c r="J41"/>
  <c r="F41"/>
  <c r="N40"/>
  <c r="J40"/>
  <c r="F40"/>
  <c r="N39"/>
  <c r="J39"/>
  <c r="F39"/>
  <c r="N38"/>
  <c r="J38"/>
  <c r="F38"/>
  <c r="N37"/>
  <c r="J37"/>
  <c r="F37"/>
  <c r="N36"/>
  <c r="J36"/>
  <c r="F36"/>
  <c r="N35"/>
  <c r="J35"/>
  <c r="F35"/>
  <c r="L34"/>
  <c r="K34"/>
  <c r="N34" s="1"/>
  <c r="H34"/>
  <c r="G34"/>
  <c r="J34" s="1"/>
  <c r="D34"/>
  <c r="C34"/>
  <c r="F34" s="1"/>
  <c r="N33"/>
  <c r="J33"/>
  <c r="F33"/>
  <c r="N32"/>
  <c r="M32"/>
  <c r="L32"/>
  <c r="K32"/>
  <c r="J32"/>
  <c r="I32"/>
  <c r="H32"/>
  <c r="G32"/>
  <c r="F32"/>
  <c r="E32"/>
  <c r="D32"/>
  <c r="C32"/>
  <c r="N31"/>
  <c r="J31"/>
  <c r="F31"/>
  <c r="N30"/>
  <c r="J30"/>
  <c r="F30"/>
  <c r="N29"/>
  <c r="J29"/>
  <c r="F29"/>
  <c r="N28"/>
  <c r="J28"/>
  <c r="F28"/>
  <c r="N27"/>
  <c r="J27"/>
  <c r="F27"/>
  <c r="N26"/>
  <c r="J26"/>
  <c r="F26"/>
  <c r="N25"/>
  <c r="J25"/>
  <c r="F25"/>
  <c r="N24"/>
  <c r="J24"/>
  <c r="F24"/>
  <c r="N23"/>
  <c r="M23"/>
  <c r="M34" s="1"/>
  <c r="L23"/>
  <c r="K23"/>
  <c r="J23"/>
  <c r="I23"/>
  <c r="I34" s="1"/>
  <c r="H23"/>
  <c r="G23"/>
  <c r="F23"/>
  <c r="E23"/>
  <c r="E34" s="1"/>
  <c r="D23"/>
  <c r="C23"/>
  <c r="N22"/>
  <c r="J22"/>
  <c r="F22"/>
  <c r="N21"/>
  <c r="J21"/>
  <c r="F21"/>
  <c r="M20"/>
  <c r="L20"/>
  <c r="L68" s="1"/>
  <c r="I20"/>
  <c r="H20"/>
  <c r="H68" s="1"/>
  <c r="E20"/>
  <c r="D20"/>
  <c r="D68" s="1"/>
  <c r="D98" s="1"/>
  <c r="N19"/>
  <c r="J19"/>
  <c r="F19"/>
  <c r="N18"/>
  <c r="J18"/>
  <c r="F18"/>
  <c r="N17"/>
  <c r="J17"/>
  <c r="F17"/>
  <c r="N16"/>
  <c r="J16"/>
  <c r="F16"/>
  <c r="N15"/>
  <c r="J15"/>
  <c r="F15"/>
  <c r="M14"/>
  <c r="L14"/>
  <c r="K14"/>
  <c r="K20" s="1"/>
  <c r="I14"/>
  <c r="H14"/>
  <c r="G14"/>
  <c r="G20" s="1"/>
  <c r="E14"/>
  <c r="D14"/>
  <c r="C14"/>
  <c r="C20" s="1"/>
  <c r="N13"/>
  <c r="J13"/>
  <c r="F13"/>
  <c r="N12"/>
  <c r="J12"/>
  <c r="F12"/>
  <c r="N11"/>
  <c r="J11"/>
  <c r="F11"/>
  <c r="N10"/>
  <c r="J10"/>
  <c r="F10"/>
  <c r="N9"/>
  <c r="J9"/>
  <c r="F9"/>
  <c r="N8"/>
  <c r="J8"/>
  <c r="F8"/>
  <c r="N123" i="40"/>
  <c r="J123"/>
  <c r="F123"/>
  <c r="N122"/>
  <c r="M122"/>
  <c r="L122"/>
  <c r="K122"/>
  <c r="J122"/>
  <c r="I122"/>
  <c r="H122"/>
  <c r="G122"/>
  <c r="F122"/>
  <c r="E122"/>
  <c r="D122"/>
  <c r="C122"/>
  <c r="N121"/>
  <c r="J121"/>
  <c r="F121"/>
  <c r="N120"/>
  <c r="J120"/>
  <c r="F120"/>
  <c r="N119"/>
  <c r="J119"/>
  <c r="F119"/>
  <c r="N118"/>
  <c r="J118"/>
  <c r="F118"/>
  <c r="N116"/>
  <c r="J116"/>
  <c r="F116"/>
  <c r="N115"/>
  <c r="J115"/>
  <c r="F115"/>
  <c r="N114"/>
  <c r="J114"/>
  <c r="F114"/>
  <c r="M113"/>
  <c r="L113"/>
  <c r="N113" s="1"/>
  <c r="J113"/>
  <c r="I113"/>
  <c r="H113"/>
  <c r="E113"/>
  <c r="F113" s="1"/>
  <c r="D113"/>
  <c r="N112"/>
  <c r="J112"/>
  <c r="F112"/>
  <c r="N111"/>
  <c r="J111"/>
  <c r="F111"/>
  <c r="N110"/>
  <c r="M110"/>
  <c r="L110"/>
  <c r="K110"/>
  <c r="J110"/>
  <c r="I110"/>
  <c r="H110"/>
  <c r="G110"/>
  <c r="F110"/>
  <c r="E110"/>
  <c r="D110"/>
  <c r="C110"/>
  <c r="N109"/>
  <c r="J109"/>
  <c r="F109"/>
  <c r="N108"/>
  <c r="J108"/>
  <c r="F108"/>
  <c r="N107"/>
  <c r="J107"/>
  <c r="F107"/>
  <c r="N106"/>
  <c r="J106"/>
  <c r="F106"/>
  <c r="N105"/>
  <c r="M105"/>
  <c r="M117" s="1"/>
  <c r="M124" s="1"/>
  <c r="L105"/>
  <c r="L117" s="1"/>
  <c r="L124" s="1"/>
  <c r="K105"/>
  <c r="K117" s="1"/>
  <c r="J105"/>
  <c r="I105"/>
  <c r="I117" s="1"/>
  <c r="I124" s="1"/>
  <c r="H105"/>
  <c r="H117" s="1"/>
  <c r="H124" s="1"/>
  <c r="G105"/>
  <c r="G117" s="1"/>
  <c r="F105"/>
  <c r="E105"/>
  <c r="E117" s="1"/>
  <c r="E124" s="1"/>
  <c r="D105"/>
  <c r="D117" s="1"/>
  <c r="D124" s="1"/>
  <c r="C105"/>
  <c r="C117" s="1"/>
  <c r="N104"/>
  <c r="J104"/>
  <c r="F104"/>
  <c r="N103"/>
  <c r="J103"/>
  <c r="F103"/>
  <c r="N102"/>
  <c r="J102"/>
  <c r="F102"/>
  <c r="M99"/>
  <c r="M100" s="1"/>
  <c r="L99"/>
  <c r="L100" s="1"/>
  <c r="K99"/>
  <c r="N99" s="1"/>
  <c r="I99"/>
  <c r="I100" s="1"/>
  <c r="H99"/>
  <c r="H100" s="1"/>
  <c r="G99"/>
  <c r="J99" s="1"/>
  <c r="E99"/>
  <c r="E100" s="1"/>
  <c r="D99"/>
  <c r="D100" s="1"/>
  <c r="C99"/>
  <c r="F99" s="1"/>
  <c r="N98"/>
  <c r="J98"/>
  <c r="F98"/>
  <c r="N97"/>
  <c r="J97"/>
  <c r="F97"/>
  <c r="N96"/>
  <c r="J96"/>
  <c r="F96"/>
  <c r="N95"/>
  <c r="J95"/>
  <c r="F95"/>
  <c r="N94"/>
  <c r="J94"/>
  <c r="F94"/>
  <c r="N93"/>
  <c r="J93"/>
  <c r="F93"/>
  <c r="N92"/>
  <c r="J92"/>
  <c r="F92"/>
  <c r="N91"/>
  <c r="J91"/>
  <c r="F91"/>
  <c r="N90"/>
  <c r="J90"/>
  <c r="F90"/>
  <c r="N89"/>
  <c r="M89"/>
  <c r="L89"/>
  <c r="K89"/>
  <c r="J89"/>
  <c r="I89"/>
  <c r="H89"/>
  <c r="G89"/>
  <c r="F89"/>
  <c r="E89"/>
  <c r="D89"/>
  <c r="C89"/>
  <c r="N88"/>
  <c r="J88"/>
  <c r="F88"/>
  <c r="N87"/>
  <c r="J87"/>
  <c r="F87"/>
  <c r="N86"/>
  <c r="J86"/>
  <c r="F86"/>
  <c r="N85"/>
  <c r="J85"/>
  <c r="F85"/>
  <c r="N84"/>
  <c r="N100" s="1"/>
  <c r="M84"/>
  <c r="L84"/>
  <c r="K84"/>
  <c r="J84"/>
  <c r="I84"/>
  <c r="H84"/>
  <c r="G84"/>
  <c r="F84"/>
  <c r="F100" s="1"/>
  <c r="E84"/>
  <c r="D84"/>
  <c r="C84"/>
  <c r="N83"/>
  <c r="J83"/>
  <c r="F83"/>
  <c r="N82"/>
  <c r="J82"/>
  <c r="F82"/>
  <c r="N81"/>
  <c r="J81"/>
  <c r="F81"/>
  <c r="N80"/>
  <c r="J80"/>
  <c r="F80"/>
  <c r="N79"/>
  <c r="J79"/>
  <c r="F79"/>
  <c r="N78"/>
  <c r="J78"/>
  <c r="F78"/>
  <c r="N77"/>
  <c r="J77"/>
  <c r="F77"/>
  <c r="M75"/>
  <c r="L75"/>
  <c r="K75"/>
  <c r="N75" s="1"/>
  <c r="I75"/>
  <c r="H75"/>
  <c r="G75"/>
  <c r="J75" s="1"/>
  <c r="E75"/>
  <c r="D75"/>
  <c r="C75"/>
  <c r="F75" s="1"/>
  <c r="N73"/>
  <c r="J73"/>
  <c r="F73"/>
  <c r="N72"/>
  <c r="J72"/>
  <c r="F72"/>
  <c r="N71"/>
  <c r="J71"/>
  <c r="F71"/>
  <c r="N70"/>
  <c r="J70"/>
  <c r="F70"/>
  <c r="N69"/>
  <c r="J69"/>
  <c r="F69"/>
  <c r="N68"/>
  <c r="J68"/>
  <c r="F68"/>
  <c r="N67"/>
  <c r="J67"/>
  <c r="F67"/>
  <c r="N66"/>
  <c r="J66"/>
  <c r="F66"/>
  <c r="N65"/>
  <c r="J65"/>
  <c r="F65"/>
  <c r="N64"/>
  <c r="J64"/>
  <c r="F64"/>
  <c r="N63"/>
  <c r="J63"/>
  <c r="F63"/>
  <c r="N62"/>
  <c r="J62"/>
  <c r="F62"/>
  <c r="M61"/>
  <c r="L61"/>
  <c r="K61"/>
  <c r="N61" s="1"/>
  <c r="I61"/>
  <c r="H61"/>
  <c r="G61"/>
  <c r="J61" s="1"/>
  <c r="E61"/>
  <c r="D61"/>
  <c r="C61"/>
  <c r="F61" s="1"/>
  <c r="N60"/>
  <c r="J60"/>
  <c r="F60"/>
  <c r="N59"/>
  <c r="J59"/>
  <c r="F59"/>
  <c r="N58"/>
  <c r="J58"/>
  <c r="F58"/>
  <c r="N57"/>
  <c r="J57"/>
  <c r="F57"/>
  <c r="N56"/>
  <c r="J56"/>
  <c r="F56"/>
  <c r="N55"/>
  <c r="J55"/>
  <c r="F55"/>
  <c r="N53"/>
  <c r="J53"/>
  <c r="F53"/>
  <c r="M51"/>
  <c r="L51"/>
  <c r="N51" s="1"/>
  <c r="K51"/>
  <c r="I51"/>
  <c r="H51"/>
  <c r="J51" s="1"/>
  <c r="G51"/>
  <c r="E51"/>
  <c r="D51"/>
  <c r="F51" s="1"/>
  <c r="C51"/>
  <c r="N50"/>
  <c r="J50"/>
  <c r="F50"/>
  <c r="N49"/>
  <c r="J49"/>
  <c r="F49"/>
  <c r="N48"/>
  <c r="J48"/>
  <c r="F48"/>
  <c r="N47"/>
  <c r="J47"/>
  <c r="F47"/>
  <c r="N46"/>
  <c r="J46"/>
  <c r="F46"/>
  <c r="M45"/>
  <c r="L45"/>
  <c r="K45"/>
  <c r="N45" s="1"/>
  <c r="I45"/>
  <c r="H45"/>
  <c r="G45"/>
  <c r="J45" s="1"/>
  <c r="E45"/>
  <c r="D45"/>
  <c r="C45"/>
  <c r="F45" s="1"/>
  <c r="N44"/>
  <c r="J44"/>
  <c r="F44"/>
  <c r="N43"/>
  <c r="J43"/>
  <c r="F43"/>
  <c r="M42"/>
  <c r="N42" s="1"/>
  <c r="L42"/>
  <c r="K42"/>
  <c r="I42"/>
  <c r="J42" s="1"/>
  <c r="H42"/>
  <c r="G42"/>
  <c r="E42"/>
  <c r="F42" s="1"/>
  <c r="D42"/>
  <c r="C42"/>
  <c r="N41"/>
  <c r="J41"/>
  <c r="F41"/>
  <c r="N40"/>
  <c r="J40"/>
  <c r="F40"/>
  <c r="N39"/>
  <c r="J39"/>
  <c r="F39"/>
  <c r="N38"/>
  <c r="J38"/>
  <c r="F38"/>
  <c r="N37"/>
  <c r="J37"/>
  <c r="F37"/>
  <c r="N36"/>
  <c r="J36"/>
  <c r="F36"/>
  <c r="N35"/>
  <c r="J35"/>
  <c r="F35"/>
  <c r="N34"/>
  <c r="M34"/>
  <c r="L34"/>
  <c r="K34"/>
  <c r="J34"/>
  <c r="I34"/>
  <c r="H34"/>
  <c r="G34"/>
  <c r="F34"/>
  <c r="E34"/>
  <c r="D34"/>
  <c r="C34"/>
  <c r="N33"/>
  <c r="J33"/>
  <c r="F33"/>
  <c r="N32"/>
  <c r="J32"/>
  <c r="F32"/>
  <c r="M31"/>
  <c r="M52" s="1"/>
  <c r="L31"/>
  <c r="N31" s="1"/>
  <c r="K31"/>
  <c r="K52" s="1"/>
  <c r="I31"/>
  <c r="I52" s="1"/>
  <c r="H31"/>
  <c r="J31" s="1"/>
  <c r="G31"/>
  <c r="G52" s="1"/>
  <c r="E31"/>
  <c r="E52" s="1"/>
  <c r="D31"/>
  <c r="F31" s="1"/>
  <c r="C31"/>
  <c r="C52" s="1"/>
  <c r="N30"/>
  <c r="J30"/>
  <c r="F30"/>
  <c r="N29"/>
  <c r="J29"/>
  <c r="F29"/>
  <c r="N28"/>
  <c r="J28"/>
  <c r="F28"/>
  <c r="N27"/>
  <c r="J27"/>
  <c r="F27"/>
  <c r="M25"/>
  <c r="L25"/>
  <c r="N25" s="1"/>
  <c r="K25"/>
  <c r="I25"/>
  <c r="H25"/>
  <c r="J25" s="1"/>
  <c r="G25"/>
  <c r="E25"/>
  <c r="D25"/>
  <c r="F25" s="1"/>
  <c r="C25"/>
  <c r="N24"/>
  <c r="J24"/>
  <c r="F24"/>
  <c r="N23"/>
  <c r="J23"/>
  <c r="F23"/>
  <c r="N22"/>
  <c r="J22"/>
  <c r="F22"/>
  <c r="M21"/>
  <c r="M26" s="1"/>
  <c r="L21"/>
  <c r="K21"/>
  <c r="K26" s="1"/>
  <c r="I21"/>
  <c r="J21" s="1"/>
  <c r="H21"/>
  <c r="G21"/>
  <c r="G26" s="1"/>
  <c r="E21"/>
  <c r="E26" s="1"/>
  <c r="D21"/>
  <c r="C21"/>
  <c r="C26" s="1"/>
  <c r="N20"/>
  <c r="J20"/>
  <c r="F20"/>
  <c r="N19"/>
  <c r="J19"/>
  <c r="F19"/>
  <c r="N18"/>
  <c r="J18"/>
  <c r="F18"/>
  <c r="N17"/>
  <c r="J17"/>
  <c r="F17"/>
  <c r="N16"/>
  <c r="J16"/>
  <c r="F16"/>
  <c r="N15"/>
  <c r="J15"/>
  <c r="F15"/>
  <c r="N14"/>
  <c r="J14"/>
  <c r="F14"/>
  <c r="N13"/>
  <c r="J13"/>
  <c r="F13"/>
  <c r="N12"/>
  <c r="J12"/>
  <c r="F12"/>
  <c r="N11"/>
  <c r="J11"/>
  <c r="F11"/>
  <c r="N10"/>
  <c r="J10"/>
  <c r="F10"/>
  <c r="N9"/>
  <c r="J9"/>
  <c r="F9"/>
  <c r="N8"/>
  <c r="J8"/>
  <c r="F8"/>
  <c r="O68" i="41" l="1"/>
  <c r="O50"/>
  <c r="R20"/>
  <c r="R50" s="1"/>
  <c r="R101" i="40"/>
  <c r="R76"/>
  <c r="O125"/>
  <c r="R125" s="1"/>
  <c r="G68" i="41"/>
  <c r="G50"/>
  <c r="J20"/>
  <c r="J50" s="1"/>
  <c r="J90"/>
  <c r="G97"/>
  <c r="J97" s="1"/>
  <c r="C68"/>
  <c r="C50"/>
  <c r="F20"/>
  <c r="F50" s="1"/>
  <c r="L98"/>
  <c r="C97"/>
  <c r="F97" s="1"/>
  <c r="F90"/>
  <c r="K68"/>
  <c r="K50"/>
  <c r="N20"/>
  <c r="N50" s="1"/>
  <c r="H98"/>
  <c r="E68"/>
  <c r="E98" s="1"/>
  <c r="E50"/>
  <c r="I68"/>
  <c r="I98" s="1"/>
  <c r="I50"/>
  <c r="M68"/>
  <c r="M98" s="1"/>
  <c r="M50"/>
  <c r="K97"/>
  <c r="N97" s="1"/>
  <c r="N90"/>
  <c r="F66"/>
  <c r="J56"/>
  <c r="J67" s="1"/>
  <c r="F74"/>
  <c r="J74"/>
  <c r="N74"/>
  <c r="I67"/>
  <c r="M67"/>
  <c r="F14"/>
  <c r="J14"/>
  <c r="N14"/>
  <c r="D50"/>
  <c r="H50"/>
  <c r="L50"/>
  <c r="F56"/>
  <c r="K101" i="40"/>
  <c r="K76"/>
  <c r="J52"/>
  <c r="J100"/>
  <c r="E101"/>
  <c r="E125" s="1"/>
  <c r="E76"/>
  <c r="G101"/>
  <c r="G76"/>
  <c r="F52"/>
  <c r="C101"/>
  <c r="C76"/>
  <c r="M101"/>
  <c r="M125" s="1"/>
  <c r="M76"/>
  <c r="C124"/>
  <c r="F124" s="1"/>
  <c r="F117"/>
  <c r="G124"/>
  <c r="J124" s="1"/>
  <c r="J117"/>
  <c r="K124"/>
  <c r="N124" s="1"/>
  <c r="N117"/>
  <c r="D26"/>
  <c r="L52"/>
  <c r="N52" s="1"/>
  <c r="G100"/>
  <c r="F21"/>
  <c r="I26"/>
  <c r="L26"/>
  <c r="D52"/>
  <c r="C100"/>
  <c r="H26"/>
  <c r="H52"/>
  <c r="K100"/>
  <c r="N21"/>
  <c r="R68" i="41" l="1"/>
  <c r="O98"/>
  <c r="R98" s="1"/>
  <c r="F68"/>
  <c r="C98"/>
  <c r="F98" s="1"/>
  <c r="N68"/>
  <c r="K98"/>
  <c r="N98" s="1"/>
  <c r="F67"/>
  <c r="G98"/>
  <c r="J98" s="1"/>
  <c r="J68"/>
  <c r="H101" i="40"/>
  <c r="H125" s="1"/>
  <c r="H76"/>
  <c r="D101"/>
  <c r="D125" s="1"/>
  <c r="D76"/>
  <c r="C125"/>
  <c r="G125"/>
  <c r="K125"/>
  <c r="I101"/>
  <c r="I125" s="1"/>
  <c r="I76"/>
  <c r="L101"/>
  <c r="L125" s="1"/>
  <c r="L76"/>
  <c r="F26"/>
  <c r="J26"/>
  <c r="N26"/>
  <c r="N125" l="1"/>
  <c r="N101"/>
  <c r="N76"/>
  <c r="J125"/>
  <c r="F101"/>
  <c r="F76"/>
  <c r="J101"/>
  <c r="J76"/>
  <c r="F125"/>
  <c r="D72" i="35" l="1"/>
  <c r="E72"/>
  <c r="C88" l="1"/>
  <c r="C31" i="28"/>
  <c r="C23" i="32"/>
  <c r="C11"/>
  <c r="C39" i="29"/>
  <c r="C40" s="1"/>
  <c r="C40" i="31"/>
  <c r="E77" i="35"/>
  <c r="E88" s="1"/>
  <c r="D32"/>
  <c r="D36"/>
  <c r="D37"/>
  <c r="D35"/>
  <c r="D50" s="1"/>
  <c r="D23"/>
  <c r="D24"/>
  <c r="D22"/>
  <c r="H12" i="12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42" i="18"/>
  <c r="B44" s="1"/>
  <c r="B36"/>
  <c r="C34" i="8"/>
  <c r="D34"/>
  <c r="B34"/>
  <c r="C28"/>
  <c r="C29" s="1"/>
  <c r="D28"/>
  <c r="B28"/>
  <c r="C24"/>
  <c r="D24"/>
  <c r="D29" s="1"/>
  <c r="B24"/>
  <c r="C20"/>
  <c r="D20"/>
  <c r="B20"/>
  <c r="E20" s="1"/>
  <c r="C12"/>
  <c r="D12"/>
  <c r="B12"/>
  <c r="E12" s="1"/>
  <c r="E9"/>
  <c r="E10"/>
  <c r="E11"/>
  <c r="E13"/>
  <c r="E14"/>
  <c r="E15"/>
  <c r="E16"/>
  <c r="E17"/>
  <c r="E18"/>
  <c r="E19"/>
  <c r="E21"/>
  <c r="E22"/>
  <c r="E23"/>
  <c r="E25"/>
  <c r="E26"/>
  <c r="E27"/>
  <c r="E30"/>
  <c r="E31"/>
  <c r="E32"/>
  <c r="E33"/>
  <c r="E8"/>
  <c r="E34"/>
  <c r="B29"/>
  <c r="E28" l="1"/>
  <c r="C50" i="35"/>
  <c r="E24" i="8"/>
  <c r="E29"/>
</calcChain>
</file>

<file path=xl/sharedStrings.xml><?xml version="1.0" encoding="utf-8"?>
<sst xmlns="http://schemas.openxmlformats.org/spreadsheetml/2006/main" count="1526" uniqueCount="717">
  <si>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</si>
  <si>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</si>
  <si>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</si>
  <si>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</si>
  <si>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</si>
  <si>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</si>
  <si>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</si>
  <si>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</si>
  <si>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</si>
  <si>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</si>
  <si>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</si>
  <si>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</si>
  <si>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</si>
  <si>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</si>
  <si>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</si>
  <si>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</si>
  <si>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</si>
  <si>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</si>
  <si>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</si>
  <si>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</si>
  <si>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</si>
  <si>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</si>
  <si>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</si>
  <si>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</si>
  <si>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</si>
  <si>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</si>
  <si>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</si>
  <si>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</si>
  <si>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</si>
  <si>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</si>
  <si>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</si>
  <si>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</si>
  <si>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</si>
  <si>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</si>
  <si>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</si>
  <si>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</si>
  <si>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</si>
  <si>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</si>
  <si>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</si>
  <si>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</si>
  <si>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</si>
  <si>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</si>
  <si>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</si>
  <si>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</si>
  <si>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</si>
  <si>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</si>
  <si>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</si>
  <si>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</si>
  <si>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</si>
  <si>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</si>
  <si>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</si>
  <si>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</si>
  <si>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</si>
  <si>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</si>
  <si>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</si>
  <si>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</si>
  <si>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</si>
  <si>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</si>
  <si>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</si>
  <si>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</si>
  <si>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</si>
  <si>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</si>
  <si>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</si>
  <si>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</si>
  <si>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</si>
  <si>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</si>
  <si>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</si>
  <si>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</si>
  <si>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</si>
  <si>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</si>
  <si>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</si>
  <si>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</si>
  <si>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</si>
  <si>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</si>
  <si>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</si>
  <si>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</si>
  <si>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</si>
  <si>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</si>
  <si>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</si>
  <si>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</si>
  <si>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</si>
  <si>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</si>
  <si>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</si>
  <si>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</si>
  <si>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</si>
  <si>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</si>
  <si>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</si>
  <si>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</si>
  <si>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</si>
  <si>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</si>
  <si>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</si>
  <si>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</si>
  <si>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</si>
  <si>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</si>
  <si>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</si>
  <si>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</si>
  <si>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</si>
  <si>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</si>
  <si>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</si>
  <si>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</si>
  <si>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</si>
  <si>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</si>
  <si>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</si>
  <si>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</si>
  <si>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</si>
  <si>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</si>
  <si>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</si>
  <si>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</si>
  <si>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</si>
  <si>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</si>
  <si>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</si>
  <si>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</si>
  <si>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</si>
  <si>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</si>
  <si>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</si>
  <si>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</si>
  <si>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</si>
  <si>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</si>
  <si>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</si>
  <si>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</si>
  <si>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</si>
  <si>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</si>
  <si>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</si>
  <si>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</si>
  <si>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</si>
  <si>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</si>
  <si>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</si>
  <si>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</si>
  <si>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</si>
  <si>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</si>
  <si>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</si>
  <si>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</si>
  <si>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</si>
  <si>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</si>
  <si>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</si>
  <si>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</si>
  <si>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</si>
  <si>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</si>
  <si>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</si>
  <si>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</si>
  <si>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</si>
  <si>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</si>
  <si>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</si>
  <si>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</si>
  <si>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</si>
  <si>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</si>
  <si>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</si>
  <si>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</si>
  <si>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</si>
  <si>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</si>
  <si>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</si>
  <si>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</si>
  <si>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</si>
  <si>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</si>
  <si>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</si>
  <si>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</si>
  <si>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</si>
  <si>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</si>
  <si>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</si>
  <si>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</si>
  <si>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</si>
  <si>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</si>
  <si>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</si>
  <si>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</si>
  <si>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</si>
  <si>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</si>
  <si>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</si>
  <si>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</si>
  <si>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</si>
  <si>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</si>
  <si>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</si>
  <si>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</si>
  <si>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</si>
  <si>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</si>
  <si>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</si>
  <si>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</si>
  <si>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</si>
  <si>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</si>
  <si>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</si>
  <si>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</si>
  <si>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</si>
  <si>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</si>
  <si>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</si>
  <si>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</si>
  <si>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</si>
  <si>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</si>
  <si>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</si>
  <si>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</si>
  <si>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</si>
  <si>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</si>
  <si>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</si>
  <si>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</si>
  <si>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</si>
  <si>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</si>
  <si>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</si>
  <si>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</si>
  <si>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</si>
  <si>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</si>
  <si>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</si>
  <si>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</si>
  <si>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</si>
  <si>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</si>
  <si>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</si>
  <si>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</si>
  <si>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</si>
  <si>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</si>
  <si>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</si>
  <si>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</si>
  <si>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</si>
  <si>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</si>
  <si>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</si>
  <si>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</si>
  <si>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</si>
  <si>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</si>
  <si>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</si>
  <si>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</si>
  <si>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</si>
  <si>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</si>
  <si>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</si>
  <si>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</si>
  <si>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</si>
  <si>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</si>
  <si>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</si>
  <si>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</si>
  <si>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</si>
  <si>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</si>
  <si>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</si>
  <si>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</si>
  <si>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</si>
  <si>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</si>
  <si>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</si>
  <si>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</si>
  <si>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</si>
  <si>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</si>
  <si>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</si>
  <si>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</si>
  <si>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</si>
  <si>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</si>
  <si>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</si>
  <si>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</si>
  <si>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</si>
  <si>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</si>
  <si>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</si>
  <si>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</si>
  <si>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</si>
  <si>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</si>
  <si>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</si>
  <si>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</si>
  <si>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</si>
  <si>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</si>
  <si>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</si>
  <si>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</si>
  <si>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</si>
  <si>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</si>
  <si>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</si>
  <si>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</si>
  <si>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</si>
  <si>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</si>
  <si>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</si>
  <si>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</si>
  <si>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</si>
  <si>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</si>
  <si>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</si>
  <si>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</si>
  <si>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</si>
  <si>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</si>
  <si>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</si>
  <si>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</si>
  <si>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</si>
  <si>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</si>
  <si>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</si>
  <si>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</si>
  <si>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</si>
  <si>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</si>
  <si>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</si>
  <si>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</si>
  <si>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</si>
  <si>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</si>
  <si>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</si>
  <si>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</si>
  <si>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</si>
  <si>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</si>
  <si>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</si>
  <si>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</si>
  <si>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</si>
  <si>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</si>
  <si>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</si>
  <si>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</si>
  <si>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</si>
  <si>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</si>
  <si>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</si>
  <si>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</si>
  <si>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</si>
  <si>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</si>
  <si>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</si>
  <si>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</si>
  <si>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</si>
  <si>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</si>
  <si>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</si>
  <si>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</si>
  <si>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</si>
  <si>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</si>
  <si>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</si>
  <si>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</si>
  <si>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</si>
  <si>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</si>
  <si>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</si>
  <si>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</si>
  <si>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</si>
  <si>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</si>
  <si>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</si>
  <si>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</si>
  <si>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</si>
  <si>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</si>
  <si>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</si>
  <si>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</si>
  <si>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</si>
  <si>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</si>
  <si>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</si>
  <si>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</si>
  <si>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</si>
  <si>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</si>
  <si>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</si>
  <si>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</si>
  <si>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</si>
  <si>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</si>
  <si>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</si>
  <si>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</si>
  <si>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</si>
  <si>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</si>
  <si>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</si>
  <si>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</si>
  <si>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</si>
  <si>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</si>
  <si>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</si>
  <si>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</si>
  <si>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</si>
  <si>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</si>
  <si>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</si>
  <si>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</si>
  <si>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</si>
  <si>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B72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</si>
  <si>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</si>
  <si>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</si>
  <si>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</si>
  <si>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</si>
  <si>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</si>
  <si>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</si>
  <si>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</si>
  <si>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</si>
  <si>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</si>
  <si>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</si>
  <si>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</si>
  <si>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</si>
  <si>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</si>
  <si>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</si>
  <si>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</si>
  <si>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</si>
  <si>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</si>
  <si>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</si>
  <si>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</si>
  <si>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</si>
  <si>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</si>
  <si>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</si>
  <si>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</si>
  <si>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</si>
  <si>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</si>
  <si>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</si>
  <si>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</si>
  <si>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</si>
  <si>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</si>
  <si>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</si>
  <si>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</si>
  <si>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</si>
  <si>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</si>
  <si>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</si>
  <si>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</si>
  <si>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</si>
  <si>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</si>
  <si>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</si>
  <si>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</si>
  <si>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</si>
  <si>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</si>
  <si>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</si>
  <si>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</si>
  <si>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</si>
  <si>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</si>
  <si>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</si>
  <si>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</si>
  <si>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</si>
  <si>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</si>
  <si>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</si>
  <si>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</si>
  <si>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</si>
  <si>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</si>
  <si>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</si>
  <si>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</si>
  <si>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</si>
  <si>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</si>
  <si>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</si>
  <si>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</si>
  <si>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</si>
  <si>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</si>
  <si>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</si>
  <si>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</si>
  <si>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</si>
  <si>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</si>
  <si>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</si>
  <si>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</si>
  <si>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</si>
  <si>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</si>
  <si>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</si>
  <si>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</si>
  <si>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</si>
  <si>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</si>
  <si>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</si>
  <si>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</si>
  <si>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</si>
  <si>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</si>
  <si>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</si>
  <si>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</si>
  <si>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</si>
  <si>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</si>
  <si>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</si>
  <si>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</si>
  <si>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</si>
  <si>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</si>
  <si>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</si>
  <si>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</si>
  <si>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</si>
  <si>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</si>
  <si>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</si>
  <si>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</si>
  <si>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</si>
  <si>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</si>
  <si>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</si>
  <si>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</si>
  <si>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</si>
  <si>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</si>
  <si>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</si>
  <si>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</si>
  <si>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</si>
  <si>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</si>
  <si>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</si>
  <si>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</si>
  <si>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</si>
  <si>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</si>
  <si>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</si>
  <si>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</si>
  <si>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</si>
  <si>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</si>
  <si>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</si>
  <si>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</si>
  <si>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</si>
  <si>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</si>
  <si>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</si>
  <si>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</si>
  <si>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</si>
  <si>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</si>
  <si>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</si>
  <si>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</si>
  <si>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</si>
  <si>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</si>
  <si>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</si>
  <si>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</si>
  <si>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</si>
  <si>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</si>
  <si>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</si>
  <si>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</si>
  <si>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</si>
  <si>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</si>
  <si>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</si>
  <si>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</si>
  <si>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</si>
  <si>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</si>
  <si>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</si>
  <si>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</si>
  <si>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</si>
  <si>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</si>
  <si>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</si>
  <si>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</si>
  <si>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</si>
  <si>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</si>
  <si>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</si>
  <si>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</si>
  <si>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</si>
  <si>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</si>
  <si>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</si>
  <si>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</si>
  <si>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</si>
  <si>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</si>
  <si>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</si>
  <si>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</si>
  <si>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</si>
  <si>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</si>
  <si>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</si>
  <si>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</si>
  <si>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</si>
  <si>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</si>
  <si>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</si>
  <si>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</si>
  <si>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</si>
  <si>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</si>
  <si>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</si>
  <si>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</si>
  <si>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</si>
  <si>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</si>
  <si>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</si>
  <si>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</si>
  <si>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</si>
  <si>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</si>
  <si>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</si>
  <si>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</si>
  <si>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</si>
  <si>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</si>
  <si>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</si>
  <si>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</si>
  <si>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</si>
  <si>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</si>
  <si>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</si>
  <si>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</si>
  <si>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</si>
  <si>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</si>
  <si>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</si>
  <si>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</si>
  <si>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</si>
  <si>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</si>
  <si>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</si>
  <si>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</si>
  <si>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</si>
  <si>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</si>
  <si>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</si>
  <si>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</si>
  <si>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</si>
  <si>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</si>
  <si>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</si>
  <si>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</si>
  <si>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</si>
  <si>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</si>
  <si>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</si>
  <si>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</si>
  <si>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</si>
  <si>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</si>
  <si>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</si>
  <si>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</si>
  <si>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</si>
  <si>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</si>
  <si>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</si>
  <si>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</si>
  <si>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</si>
  <si>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</si>
  <si>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</si>
  <si>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</si>
  <si>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</si>
  <si>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</si>
  <si>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</si>
  <si>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</si>
  <si>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</si>
  <si>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</si>
  <si>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</si>
  <si>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</si>
  <si>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</si>
  <si>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</si>
  <si>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</si>
  <si>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</si>
  <si>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</si>
  <si>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</si>
  <si>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</si>
  <si>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</si>
  <si>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</si>
  <si>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</si>
  <si>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</si>
  <si>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</si>
  <si>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</si>
  <si>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</si>
  <si>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</si>
  <si>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</si>
  <si>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</si>
  <si>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</si>
  <si>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</si>
  <si>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</si>
  <si>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</si>
  <si>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</si>
  <si>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</si>
  <si>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</si>
  <si>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</si>
  <si>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</si>
  <si>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</si>
  <si>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</si>
  <si>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</si>
  <si>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</si>
  <si>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</si>
  <si>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</si>
  <si>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</si>
  <si>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</si>
  <si>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</si>
  <si>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</si>
  <si>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</si>
  <si>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</si>
  <si>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</si>
  <si>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</si>
  <si>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</si>
  <si>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</si>
  <si>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</si>
  <si>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</si>
  <si>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</si>
  <si>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</si>
  <si>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</si>
  <si>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</si>
  <si>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</si>
  <si>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</si>
  <si>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</si>
  <si>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</si>
  <si>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</si>
  <si>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</si>
  <si>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</si>
  <si>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</si>
  <si>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</si>
  <si>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</si>
  <si>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</si>
  <si>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</si>
  <si>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</si>
  <si>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</si>
  <si>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</si>
  <si>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</si>
  <si>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</si>
  <si>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</si>
  <si>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</si>
  <si>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</si>
  <si>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</si>
  <si>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</si>
  <si>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</si>
  <si>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</si>
  <si>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</si>
  <si>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</si>
  <si>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</si>
  <si>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</si>
  <si>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</si>
  <si>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</si>
  <si>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</si>
  <si>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</si>
  <si>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</si>
  <si>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</si>
  <si>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</si>
  <si>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</si>
  <si>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</si>
  <si>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</si>
  <si>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</si>
  <si>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</si>
  <si>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</si>
  <si>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</si>
  <si>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</si>
  <si>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</si>
  <si>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</si>
  <si>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</si>
  <si>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</si>
  <si>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</si>
  <si>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</si>
  <si>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</si>
  <si>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</si>
  <si>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</si>
  <si>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</si>
  <si>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</si>
  <si>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</si>
  <si>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</si>
  <si>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</si>
  <si>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</si>
  <si>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</si>
  <si>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</si>
  <si>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</si>
  <si>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</si>
  <si>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</si>
  <si>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</si>
  <si>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</si>
  <si>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</si>
  <si>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</si>
  <si>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saját bevételek 2019.</t>
  </si>
  <si>
    <t>SORKIKÁPOLNA Önkormányzat 2018. évi költségvetése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</si>
  <si>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</si>
  <si>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</si>
  <si>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</si>
  <si>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</si>
  <si>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</si>
  <si>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</si>
  <si>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</si>
  <si>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</si>
  <si>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</si>
  <si>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</si>
  <si>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</si>
  <si>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</si>
  <si>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I.n.év módosított ELŐIRÁNYZAT</t>
  </si>
  <si>
    <r>
      <rPr>
        <i/>
        <sz val="11"/>
        <color theme="1"/>
        <rFont val="Calibri"/>
        <family val="2"/>
        <charset val="238"/>
        <scheme val="minor"/>
      </rPr>
      <t>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</si>
  <si>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r>
      <rPr>
        <i/>
        <sz val="11"/>
        <color theme="1"/>
        <rFont val="Calibri"/>
        <family val="2"/>
        <charset val="238"/>
        <scheme val="minor"/>
      </rPr>
      <t>II.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</si>
  <si>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II.n.év módosított ELŐIRÁNYZAT</t>
  </si>
  <si>
    <t>B411</t>
  </si>
  <si>
    <t>B64</t>
  </si>
  <si>
    <t>B74</t>
  </si>
  <si>
    <t>B75</t>
  </si>
  <si>
    <r>
      <rPr>
        <i/>
        <sz val="11"/>
        <color theme="1"/>
        <rFont val="Calibri"/>
        <family val="2"/>
        <charset val="238"/>
        <scheme val="minor"/>
      </rPr>
      <t>III.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</si>
  <si>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III.n.év módosított ELŐIRÁNYZAT</t>
  </si>
  <si>
    <r>
      <rPr>
        <i/>
        <sz val="11"/>
        <color theme="1"/>
        <rFont val="Calibri"/>
        <family val="2"/>
        <charset val="238"/>
        <scheme val="minor"/>
      </rPr>
      <t>IV.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</si>
  <si>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IV.n.év módosított ELŐIRÁNYZAT</t>
  </si>
  <si>
    <t>1. melléklet 1/2018. (I.23.) önkormányzati rendelethez</t>
  </si>
  <si>
    <t>2. melléklet 1/2018. (I.23.) önkormányzati rendelethez</t>
  </si>
  <si>
    <t>3. melléklet 1/2018. (I.23.) önkormányzati rendelethez</t>
  </si>
  <si>
    <t>4. melléklet 1/2018. (I.23.) önkormányzati rendelethez</t>
  </si>
  <si>
    <t>5. melléklet 1/2018. (I.23.) önkormányzati rendelethez</t>
  </si>
  <si>
    <t>6. melléklet 1/2018. (I.23.) önkormányzati rendelethez</t>
  </si>
  <si>
    <t>7. melléklet 1/2018. (I.23.) önkormányzati rendelethez</t>
  </si>
  <si>
    <t>8. melléklet 1/2018. (I.23.) önkormányzati rendelethez</t>
  </si>
  <si>
    <t>9. melléklet 1/2018. (I.23.) önkormányzati rendelethez</t>
  </si>
  <si>
    <t>10. melléklet 1/2018. (I.23.) önkormányzati rendelethez</t>
  </si>
  <si>
    <t>11. melléklet 1/2018. (I.23.) önkormányzati rendelethez</t>
  </si>
  <si>
    <t>12. melléklet 1/2018. (I.23.) önkormányzati rendelethez</t>
  </si>
  <si>
    <t>13. melléklet 1/2018. (I.23.) önkormányzati rendelethez</t>
  </si>
  <si>
    <t>14. melléklet 1/2018. (I.23.) önkormányzati rendelethez</t>
  </si>
  <si>
    <t>15. melléklet 1/2018. (I.23.)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</si>
</sst>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2.5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85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0" xfId="0" applyFont="1"/>
    <xf numFmtId="3" fontId="41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1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2" fillId="0" borderId="1" xfId="0" applyFont="1" applyBorder="1"/>
    <xf numFmtId="3" fontId="46" fillId="0" borderId="1" xfId="0" applyNumberFormat="1" applyFont="1" applyBorder="1"/>
    <xf numFmtId="0" fontId="12" fillId="0" borderId="1" xfId="0" applyFont="1" applyBorder="1"/>
    <xf numFmtId="0" fontId="8" fillId="4" borderId="1" xfId="0" applyFont="1" applyFill="1" applyBorder="1"/>
    <xf numFmtId="0" fontId="48" fillId="0" borderId="1" xfId="0" applyFont="1" applyBorder="1"/>
    <xf numFmtId="0" fontId="44" fillId="0" borderId="0" xfId="0" applyFont="1"/>
    <xf numFmtId="0" fontId="43" fillId="0" borderId="1" xfId="0" applyFont="1" applyBorder="1"/>
    <xf numFmtId="0" fontId="45" fillId="0" borderId="1" xfId="0" applyFont="1" applyBorder="1"/>
    <xf numFmtId="0" fontId="44" fillId="0" borderId="1" xfId="0" applyFont="1" applyBorder="1"/>
    <xf numFmtId="0" fontId="46" fillId="0" borderId="1" xfId="0" applyFont="1" applyBorder="1"/>
    <xf numFmtId="0" fontId="47" fillId="0" borderId="1" xfId="0" applyFont="1" applyBorder="1"/>
    <xf numFmtId="3" fontId="49" fillId="0" borderId="1" xfId="0" applyNumberFormat="1" applyFont="1" applyBorder="1"/>
    <xf numFmtId="3" fontId="0" fillId="0" borderId="1" xfId="0" applyNumberFormat="1" applyFont="1" applyBorder="1"/>
    <xf numFmtId="3" fontId="51" fillId="0" borderId="1" xfId="0" applyNumberFormat="1" applyFont="1" applyBorder="1"/>
    <xf numFmtId="3" fontId="52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4" fillId="0" borderId="0" xfId="0" applyFont="1"/>
    <xf numFmtId="0" fontId="50" fillId="0" borderId="1" xfId="0" applyFont="1" applyBorder="1"/>
    <xf numFmtId="0" fontId="52" fillId="0" borderId="1" xfId="0" applyFont="1" applyBorder="1"/>
    <xf numFmtId="0" fontId="49" fillId="0" borderId="1" xfId="0" applyFont="1" applyBorder="1"/>
    <xf numFmtId="0" fontId="51" fillId="0" borderId="1" xfId="0" applyFont="1" applyBorder="1"/>
    <xf numFmtId="3" fontId="47" fillId="0" borderId="1" xfId="0" applyNumberFormat="1" applyFont="1" applyBorder="1"/>
    <xf numFmtId="3" fontId="55" fillId="0" borderId="1" xfId="0" applyNumberFormat="1" applyFont="1" applyBorder="1"/>
    <xf numFmtId="3" fontId="0" fillId="0" borderId="0" xfId="0" applyNumberFormat="1" applyFont="1"/>
    <xf numFmtId="3" fontId="60" fillId="0" borderId="1" xfId="0" applyNumberFormat="1" applyFont="1" applyBorder="1"/>
    <xf numFmtId="3" fontId="59" fillId="0" borderId="1" xfId="0" applyNumberFormat="1" applyFont="1" applyBorder="1"/>
    <xf numFmtId="3" fontId="62" fillId="0" borderId="1" xfId="0" applyNumberFormat="1" applyFont="1" applyBorder="1"/>
    <xf numFmtId="0" fontId="62" fillId="0" borderId="0" xfId="0" applyFont="1"/>
    <xf numFmtId="0" fontId="59" fillId="0" borderId="1" xfId="0" applyFont="1" applyBorder="1"/>
    <xf numFmtId="0" fontId="24" fillId="5" borderId="1" xfId="0" applyFont="1" applyFill="1" applyBorder="1"/>
    <xf numFmtId="165" fontId="9" fillId="5" borderId="1" xfId="0" applyNumberFormat="1" applyFont="1" applyFill="1" applyBorder="1" applyAlignment="1">
      <alignment vertical="center"/>
    </xf>
    <xf numFmtId="3" fontId="49" fillId="5" borderId="1" xfId="0" applyNumberFormat="1" applyFont="1" applyFill="1" applyBorder="1"/>
    <xf numFmtId="0" fontId="4" fillId="6" borderId="1" xfId="0" applyFont="1" applyFill="1" applyBorder="1" applyAlignment="1">
      <alignment horizontal="left" vertical="center"/>
    </xf>
    <xf numFmtId="165" fontId="4" fillId="6" borderId="1" xfId="0" applyNumberFormat="1" applyFont="1" applyFill="1" applyBorder="1" applyAlignment="1">
      <alignment vertical="center"/>
    </xf>
    <xf numFmtId="3" fontId="53" fillId="6" borderId="1" xfId="0" applyNumberFormat="1" applyFont="1" applyFill="1" applyBorder="1"/>
    <xf numFmtId="0" fontId="7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3" fontId="55" fillId="6" borderId="1" xfId="0" applyNumberFormat="1" applyFont="1" applyFill="1" applyBorder="1"/>
    <xf numFmtId="0" fontId="4" fillId="7" borderId="1" xfId="0" applyFont="1" applyFill="1" applyBorder="1"/>
    <xf numFmtId="3" fontId="53" fillId="7" borderId="1" xfId="0" applyNumberFormat="1" applyFont="1" applyFill="1" applyBorder="1"/>
    <xf numFmtId="3" fontId="61" fillId="7" borderId="1" xfId="0" applyNumberFormat="1" applyFont="1" applyFill="1" applyBorder="1"/>
    <xf numFmtId="0" fontId="24" fillId="8" borderId="1" xfId="0" applyFont="1" applyFill="1" applyBorder="1"/>
    <xf numFmtId="0" fontId="9" fillId="8" borderId="1" xfId="0" applyFont="1" applyFill="1" applyBorder="1" applyAlignment="1">
      <alignment horizontal="left" vertical="center"/>
    </xf>
    <xf numFmtId="3" fontId="41" fillId="8" borderId="1" xfId="0" applyNumberFormat="1" applyFont="1" applyFill="1" applyBorder="1"/>
    <xf numFmtId="0" fontId="7" fillId="6" borderId="1" xfId="0" applyFont="1" applyFill="1" applyBorder="1" applyAlignment="1">
      <alignment horizontal="left" vertical="center" wrapText="1"/>
    </xf>
    <xf numFmtId="3" fontId="51" fillId="6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1" fillId="9" borderId="1" xfId="0" applyNumberFormat="1" applyFont="1" applyFill="1" applyBorder="1"/>
    <xf numFmtId="3" fontId="56" fillId="7" borderId="1" xfId="0" applyNumberFormat="1" applyFont="1" applyFill="1" applyBorder="1"/>
    <xf numFmtId="0" fontId="60" fillId="0" borderId="1" xfId="0" applyFont="1" applyBorder="1"/>
    <xf numFmtId="0" fontId="62" fillId="0" borderId="1" xfId="0" applyFont="1" applyBorder="1"/>
    <xf numFmtId="0" fontId="0" fillId="0" borderId="0" xfId="0" applyAlignment="1">
      <alignment horizontal="right"/>
    </xf>
    <xf numFmtId="3" fontId="46" fillId="5" borderId="1" xfId="0" applyNumberFormat="1" applyFont="1" applyFill="1" applyBorder="1"/>
    <xf numFmtId="3" fontId="61" fillId="6" borderId="1" xfId="0" applyNumberFormat="1" applyFont="1" applyFill="1" applyBorder="1"/>
    <xf numFmtId="3" fontId="63" fillId="0" borderId="1" xfId="0" applyNumberFormat="1" applyFont="1" applyBorder="1"/>
    <xf numFmtId="3" fontId="64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workbookViewId="0"/>
  </sheetViews>
  <sheetFormatPr defaultRowHeight="15"/>
  <cols>
    <col min="1" max="1" width="85.5703125" customWidth="1"/>
  </cols>
  <sheetData>
    <row r="1" spans="1:9">
      <c r="A1" s="162" t="s">
        <v>702</v>
      </c>
    </row>
    <row r="3" spans="1:9" ht="18">
      <c r="A3" s="76" t="s">
        <v>677</v>
      </c>
    </row>
    <row r="4" spans="1:9" ht="50.25" customHeight="1">
      <c r="A4" s="57" t="s">
        <v>512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37" t="s">
        <v>65</v>
      </c>
      <c r="B7" s="4"/>
      <c r="C7" s="4"/>
      <c r="D7" s="4"/>
      <c r="E7" s="4"/>
      <c r="F7" s="4"/>
      <c r="G7" s="4"/>
      <c r="H7" s="4"/>
      <c r="I7" s="4"/>
    </row>
    <row r="8" spans="1:9">
      <c r="A8" s="37" t="s">
        <v>66</v>
      </c>
      <c r="B8" s="4"/>
      <c r="C8" s="4"/>
      <c r="D8" s="4"/>
      <c r="E8" s="4"/>
      <c r="F8" s="4"/>
      <c r="G8" s="4"/>
      <c r="H8" s="4"/>
      <c r="I8" s="4"/>
    </row>
    <row r="9" spans="1:9">
      <c r="A9" s="37" t="s">
        <v>67</v>
      </c>
      <c r="B9" s="4"/>
      <c r="C9" s="4"/>
      <c r="D9" s="4"/>
      <c r="E9" s="4"/>
      <c r="F9" s="4"/>
      <c r="G9" s="4"/>
      <c r="H9" s="4"/>
      <c r="I9" s="4"/>
    </row>
    <row r="10" spans="1:9">
      <c r="A10" s="37" t="s">
        <v>68</v>
      </c>
      <c r="B10" s="4"/>
      <c r="C10" s="4"/>
      <c r="D10" s="4"/>
      <c r="E10" s="4"/>
      <c r="F10" s="4"/>
      <c r="G10" s="4"/>
      <c r="H10" s="4"/>
      <c r="I10" s="4"/>
    </row>
    <row r="11" spans="1:9">
      <c r="A11" s="37" t="s">
        <v>69</v>
      </c>
      <c r="B11" s="4"/>
      <c r="C11" s="4"/>
      <c r="D11" s="4"/>
      <c r="E11" s="4"/>
      <c r="F11" s="4"/>
      <c r="G11" s="4"/>
      <c r="H11" s="4"/>
      <c r="I11" s="4"/>
    </row>
    <row r="12" spans="1:9">
      <c r="A12" s="37" t="s">
        <v>70</v>
      </c>
      <c r="B12" s="4"/>
      <c r="C12" s="4"/>
      <c r="D12" s="4"/>
      <c r="E12" s="4"/>
      <c r="F12" s="4"/>
      <c r="G12" s="4"/>
      <c r="H12" s="4"/>
      <c r="I12" s="4"/>
    </row>
    <row r="13" spans="1:9">
      <c r="A13" s="37" t="s">
        <v>71</v>
      </c>
      <c r="B13" s="4"/>
      <c r="C13" s="4"/>
      <c r="D13" s="4"/>
      <c r="E13" s="4"/>
      <c r="F13" s="4"/>
      <c r="G13" s="4"/>
      <c r="H13" s="4"/>
      <c r="I13" s="4"/>
    </row>
    <row r="14" spans="1:9">
      <c r="A14" s="37" t="s">
        <v>72</v>
      </c>
      <c r="B14" s="4"/>
      <c r="C14" s="4"/>
      <c r="D14" s="4"/>
      <c r="E14" s="4"/>
      <c r="F14" s="4"/>
      <c r="G14" s="4"/>
      <c r="H14" s="4"/>
      <c r="I14" s="4"/>
    </row>
    <row r="15" spans="1:9">
      <c r="A15" s="38" t="s">
        <v>64</v>
      </c>
      <c r="B15" s="4"/>
      <c r="C15" s="4"/>
      <c r="D15" s="4"/>
      <c r="E15" s="4"/>
      <c r="F15" s="4"/>
      <c r="G15" s="4"/>
      <c r="H15" s="4"/>
      <c r="I15" s="4"/>
    </row>
    <row r="16" spans="1:9">
      <c r="A16" s="38" t="s">
        <v>73</v>
      </c>
      <c r="B16" s="4"/>
      <c r="C16" s="4"/>
      <c r="D16" s="4"/>
      <c r="E16" s="4"/>
      <c r="F16" s="4"/>
      <c r="G16" s="4"/>
      <c r="H16" s="4"/>
      <c r="I16" s="4"/>
    </row>
    <row r="17" spans="1:9">
      <c r="A17" s="60" t="s">
        <v>510</v>
      </c>
      <c r="B17" s="4"/>
      <c r="C17" s="4"/>
      <c r="D17" s="4"/>
      <c r="E17" s="4"/>
      <c r="F17" s="4"/>
      <c r="G17" s="4"/>
      <c r="H17" s="4"/>
      <c r="I17" s="4"/>
    </row>
    <row r="18" spans="1:9">
      <c r="A18" s="37" t="s">
        <v>75</v>
      </c>
      <c r="B18" s="4"/>
      <c r="C18" s="4"/>
      <c r="D18" s="4"/>
      <c r="E18" s="4"/>
      <c r="F18" s="4"/>
      <c r="G18" s="4"/>
      <c r="H18" s="4"/>
      <c r="I18" s="4"/>
    </row>
    <row r="19" spans="1:9">
      <c r="A19" s="37" t="s">
        <v>76</v>
      </c>
      <c r="B19" s="4"/>
      <c r="C19" s="4"/>
      <c r="D19" s="4"/>
      <c r="E19" s="4"/>
      <c r="F19" s="4"/>
      <c r="G19" s="4"/>
      <c r="H19" s="4"/>
      <c r="I19" s="4"/>
    </row>
    <row r="20" spans="1:9">
      <c r="A20" s="37" t="s">
        <v>77</v>
      </c>
      <c r="B20" s="4"/>
      <c r="C20" s="4"/>
      <c r="D20" s="4"/>
      <c r="E20" s="4"/>
      <c r="F20" s="4"/>
      <c r="G20" s="4"/>
      <c r="H20" s="4"/>
      <c r="I20" s="4"/>
    </row>
    <row r="21" spans="1:9">
      <c r="A21" s="37" t="s">
        <v>78</v>
      </c>
      <c r="B21" s="4"/>
      <c r="C21" s="4"/>
      <c r="D21" s="4"/>
      <c r="E21" s="4"/>
      <c r="F21" s="4"/>
      <c r="G21" s="4"/>
      <c r="H21" s="4"/>
      <c r="I21" s="4"/>
    </row>
    <row r="22" spans="1:9">
      <c r="A22" s="37" t="s">
        <v>79</v>
      </c>
      <c r="B22" s="4"/>
      <c r="C22" s="4"/>
      <c r="D22" s="4"/>
      <c r="E22" s="4"/>
      <c r="F22" s="4"/>
      <c r="G22" s="4"/>
      <c r="H22" s="4"/>
      <c r="I22" s="4"/>
    </row>
    <row r="23" spans="1:9">
      <c r="A23" s="37" t="s">
        <v>80</v>
      </c>
      <c r="B23" s="4"/>
      <c r="C23" s="4"/>
      <c r="D23" s="4"/>
      <c r="E23" s="4"/>
      <c r="F23" s="4"/>
      <c r="G23" s="4"/>
      <c r="H23" s="4"/>
      <c r="I23" s="4"/>
    </row>
    <row r="24" spans="1:9">
      <c r="A24" s="37" t="s">
        <v>81</v>
      </c>
      <c r="B24" s="4"/>
      <c r="C24" s="4"/>
      <c r="D24" s="4"/>
      <c r="E24" s="4"/>
      <c r="F24" s="4"/>
      <c r="G24" s="4"/>
      <c r="H24" s="4"/>
      <c r="I24" s="4"/>
    </row>
    <row r="25" spans="1:9">
      <c r="A25" s="38" t="s">
        <v>74</v>
      </c>
      <c r="B25" s="4"/>
      <c r="C25" s="4"/>
      <c r="D25" s="4"/>
      <c r="E25" s="4"/>
      <c r="F25" s="4"/>
      <c r="G25" s="4"/>
      <c r="H25" s="4"/>
      <c r="I25" s="4"/>
    </row>
    <row r="26" spans="1:9">
      <c r="A26" s="38" t="s">
        <v>82</v>
      </c>
      <c r="B26" s="4"/>
      <c r="C26" s="4"/>
      <c r="D26" s="4"/>
      <c r="E26" s="4"/>
      <c r="F26" s="4"/>
      <c r="G26" s="4"/>
      <c r="H26" s="4"/>
      <c r="I26" s="4"/>
    </row>
    <row r="27" spans="1:9">
      <c r="A27" s="60" t="s">
        <v>511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174"/>
  <sheetViews>
    <sheetView zoomScale="70" zoomScaleNormal="70" workbookViewId="0">
      <selection activeCell="C1" sqref="C1:J1"/>
    </sheetView>
  </sheetViews>
  <sheetFormatPr defaultRowHeight="15"/>
  <cols>
    <col min="1" max="1" width="94.28515625" bestFit="1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2.7109375" bestFit="1" customWidth="1"/>
    <col min="8" max="8" width="8.28515625" bestFit="1" customWidth="1"/>
    <col min="10" max="11" width="12.7109375" bestFit="1" customWidth="1"/>
    <col min="14" max="15" width="12.7109375" bestFit="1" customWidth="1"/>
    <col min="18" max="18" width="12.7109375" bestFit="1" customWidth="1"/>
    <col min="19" max="19" width="12.85546875" bestFit="1" customWidth="1"/>
    <col min="22" max="22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22">
      <c r="C1" s="168" t="s">
        <v>703</v>
      </c>
      <c r="D1" s="168"/>
      <c r="E1" s="168"/>
      <c r="F1" s="168"/>
      <c r="G1" s="168"/>
      <c r="H1" s="168"/>
      <c r="I1" s="168"/>
      <c r="J1" s="168"/>
    </row>
    <row r="3" spans="1:22" ht="21" customHeight="1">
      <c r="A3" s="169" t="s">
        <v>677</v>
      </c>
      <c r="B3" s="170"/>
      <c r="C3" s="170"/>
      <c r="D3" s="170"/>
      <c r="E3" s="170"/>
      <c r="F3" s="171"/>
    </row>
    <row r="4" spans="1:22" ht="18.75" customHeight="1">
      <c r="A4" s="172" t="s">
        <v>678</v>
      </c>
      <c r="B4" s="170"/>
      <c r="C4" s="170"/>
      <c r="D4" s="170"/>
      <c r="E4" s="170"/>
      <c r="F4" s="171"/>
    </row>
    <row r="5" spans="1:22" ht="18">
      <c r="A5" s="100"/>
    </row>
    <row r="6" spans="1:22">
      <c r="A6" s="89" t="s">
        <v>668</v>
      </c>
      <c r="C6" s="167" t="s">
        <v>652</v>
      </c>
      <c r="D6" s="167"/>
      <c r="E6" s="167"/>
      <c r="F6" s="167"/>
      <c r="G6" s="167" t="s">
        <v>691</v>
      </c>
      <c r="H6" s="167"/>
      <c r="I6" s="167"/>
      <c r="J6" s="167"/>
      <c r="K6" s="167" t="s">
        <v>692</v>
      </c>
      <c r="L6" s="167"/>
      <c r="M6" s="167"/>
      <c r="N6" s="167"/>
      <c r="O6" s="167" t="s">
        <v>698</v>
      </c>
      <c r="P6" s="167"/>
      <c r="Q6" s="167"/>
      <c r="R6" s="167"/>
      <c r="S6" s="167" t="s">
        <v>700</v>
      </c>
      <c r="T6" s="167"/>
      <c r="U6" s="167"/>
      <c r="V6" s="167"/>
    </row>
    <row r="7" spans="1:22" ht="60">
      <c r="A7" s="2" t="s">
        <v>83</v>
      </c>
      <c r="B7" s="3" t="s">
        <v>84</v>
      </c>
      <c r="C7" s="101" t="s">
        <v>584</v>
      </c>
      <c r="D7" s="101" t="s">
        <v>585</v>
      </c>
      <c r="E7" s="101" t="s">
        <v>41</v>
      </c>
      <c r="F7" s="102" t="s">
        <v>24</v>
      </c>
      <c r="G7" s="101" t="s">
        <v>584</v>
      </c>
      <c r="H7" s="101" t="s">
        <v>585</v>
      </c>
      <c r="I7" s="101" t="s">
        <v>41</v>
      </c>
      <c r="J7" s="102" t="s">
        <v>24</v>
      </c>
      <c r="K7" s="101" t="s">
        <v>584</v>
      </c>
      <c r="L7" s="101" t="s">
        <v>585</v>
      </c>
      <c r="M7" s="101" t="s">
        <v>41</v>
      </c>
      <c r="N7" s="102" t="s">
        <v>24</v>
      </c>
      <c r="O7" s="101" t="s">
        <v>584</v>
      </c>
      <c r="P7" s="101" t="s">
        <v>585</v>
      </c>
      <c r="Q7" s="101" t="s">
        <v>41</v>
      </c>
      <c r="R7" s="102" t="s">
        <v>24</v>
      </c>
      <c r="S7" s="101" t="s">
        <v>584</v>
      </c>
      <c r="T7" s="101" t="s">
        <v>585</v>
      </c>
      <c r="U7" s="101" t="s">
        <v>41</v>
      </c>
      <c r="V7" s="102" t="s">
        <v>24</v>
      </c>
    </row>
    <row r="8" spans="1:22">
      <c r="A8" s="27" t="s">
        <v>85</v>
      </c>
      <c r="B8" s="28" t="s">
        <v>86</v>
      </c>
      <c r="C8" s="120">
        <v>4496330</v>
      </c>
      <c r="D8" s="120">
        <v>0</v>
      </c>
      <c r="E8" s="120">
        <v>0</v>
      </c>
      <c r="F8" s="121">
        <f>SUM(C8:E8)</f>
        <v>4496330</v>
      </c>
      <c r="G8" s="110">
        <v>4521239</v>
      </c>
      <c r="H8" s="110">
        <v>0</v>
      </c>
      <c r="I8" s="110">
        <v>0</v>
      </c>
      <c r="J8" s="136">
        <f>SUM(G8:I8)</f>
        <v>4521239</v>
      </c>
      <c r="K8" s="110">
        <v>4545974</v>
      </c>
      <c r="L8" s="110">
        <v>0</v>
      </c>
      <c r="M8" s="110">
        <v>0</v>
      </c>
      <c r="N8" s="136">
        <f>SUM(K8:M8)</f>
        <v>4545974</v>
      </c>
      <c r="O8" s="110">
        <v>4480462</v>
      </c>
      <c r="P8" s="110">
        <v>0</v>
      </c>
      <c r="Q8" s="110">
        <v>0</v>
      </c>
      <c r="R8" s="121">
        <f>SUM(O8:Q8)</f>
        <v>4480462</v>
      </c>
      <c r="S8" s="134">
        <v>4231572</v>
      </c>
      <c r="T8" s="120">
        <v>0</v>
      </c>
      <c r="U8" s="120">
        <v>0</v>
      </c>
      <c r="V8" s="121">
        <f>SUM(S8:U8)</f>
        <v>4231572</v>
      </c>
    </row>
    <row r="9" spans="1:22">
      <c r="A9" s="27" t="s">
        <v>87</v>
      </c>
      <c r="B9" s="29" t="s">
        <v>88</v>
      </c>
      <c r="C9" s="120">
        <v>0</v>
      </c>
      <c r="D9" s="120">
        <v>0</v>
      </c>
      <c r="E9" s="120">
        <v>0</v>
      </c>
      <c r="F9" s="121">
        <f t="shared" ref="F9:F72" si="0">SUM(C9:E9)</f>
        <v>0</v>
      </c>
      <c r="G9" s="110">
        <v>0</v>
      </c>
      <c r="H9" s="110">
        <v>0</v>
      </c>
      <c r="I9" s="110">
        <v>0</v>
      </c>
      <c r="J9" s="136">
        <f t="shared" ref="J9:J53" si="1">SUM(G9:I9)</f>
        <v>0</v>
      </c>
      <c r="K9" s="110">
        <v>0</v>
      </c>
      <c r="L9" s="110">
        <v>0</v>
      </c>
      <c r="M9" s="110">
        <v>0</v>
      </c>
      <c r="N9" s="136">
        <f t="shared" ref="N9:N53" si="2">SUM(K9:M9)</f>
        <v>0</v>
      </c>
      <c r="O9" s="110">
        <v>0</v>
      </c>
      <c r="P9" s="110">
        <v>0</v>
      </c>
      <c r="Q9" s="110">
        <v>0</v>
      </c>
      <c r="R9" s="121">
        <f t="shared" ref="R9:R53" si="3">SUM(O9:Q9)</f>
        <v>0</v>
      </c>
      <c r="S9" s="110">
        <v>0</v>
      </c>
      <c r="T9" s="120">
        <v>0</v>
      </c>
      <c r="U9" s="120">
        <v>0</v>
      </c>
      <c r="V9" s="121">
        <f t="shared" ref="V9:V53" si="4">SUM(S9:U9)</f>
        <v>0</v>
      </c>
    </row>
    <row r="10" spans="1:22">
      <c r="A10" s="27" t="s">
        <v>89</v>
      </c>
      <c r="B10" s="29" t="s">
        <v>90</v>
      </c>
      <c r="C10" s="120">
        <v>0</v>
      </c>
      <c r="D10" s="120">
        <v>0</v>
      </c>
      <c r="E10" s="120">
        <v>0</v>
      </c>
      <c r="F10" s="121">
        <f t="shared" si="0"/>
        <v>0</v>
      </c>
      <c r="G10" s="110">
        <v>0</v>
      </c>
      <c r="H10" s="110">
        <v>0</v>
      </c>
      <c r="I10" s="110">
        <v>0</v>
      </c>
      <c r="J10" s="136">
        <f t="shared" si="1"/>
        <v>0</v>
      </c>
      <c r="K10" s="110">
        <v>0</v>
      </c>
      <c r="L10" s="110">
        <v>0</v>
      </c>
      <c r="M10" s="110">
        <v>0</v>
      </c>
      <c r="N10" s="136">
        <f t="shared" si="2"/>
        <v>0</v>
      </c>
      <c r="O10" s="110">
        <v>0</v>
      </c>
      <c r="P10" s="110">
        <v>0</v>
      </c>
      <c r="Q10" s="110">
        <v>0</v>
      </c>
      <c r="R10" s="121">
        <f t="shared" si="3"/>
        <v>0</v>
      </c>
      <c r="S10" s="110">
        <v>0</v>
      </c>
      <c r="T10" s="120">
        <v>0</v>
      </c>
      <c r="U10" s="120">
        <v>0</v>
      </c>
      <c r="V10" s="121">
        <f t="shared" si="4"/>
        <v>0</v>
      </c>
    </row>
    <row r="11" spans="1:22">
      <c r="A11" s="30" t="s">
        <v>91</v>
      </c>
      <c r="B11" s="29" t="s">
        <v>92</v>
      </c>
      <c r="C11" s="120">
        <v>0</v>
      </c>
      <c r="D11" s="120">
        <v>0</v>
      </c>
      <c r="E11" s="120">
        <v>0</v>
      </c>
      <c r="F11" s="121">
        <f t="shared" si="0"/>
        <v>0</v>
      </c>
      <c r="G11" s="110">
        <v>0</v>
      </c>
      <c r="H11" s="110">
        <v>0</v>
      </c>
      <c r="I11" s="110">
        <v>0</v>
      </c>
      <c r="J11" s="136">
        <f t="shared" si="1"/>
        <v>0</v>
      </c>
      <c r="K11" s="110">
        <v>0</v>
      </c>
      <c r="L11" s="110">
        <v>0</v>
      </c>
      <c r="M11" s="110">
        <v>0</v>
      </c>
      <c r="N11" s="136">
        <f t="shared" si="2"/>
        <v>0</v>
      </c>
      <c r="O11" s="110">
        <v>0</v>
      </c>
      <c r="P11" s="110">
        <v>0</v>
      </c>
      <c r="Q11" s="110">
        <v>0</v>
      </c>
      <c r="R11" s="121">
        <f t="shared" si="3"/>
        <v>0</v>
      </c>
      <c r="S11" s="110">
        <v>0</v>
      </c>
      <c r="T11" s="120">
        <v>0</v>
      </c>
      <c r="U11" s="120">
        <v>0</v>
      </c>
      <c r="V11" s="121">
        <f t="shared" si="4"/>
        <v>0</v>
      </c>
    </row>
    <row r="12" spans="1:22">
      <c r="A12" s="30" t="s">
        <v>93</v>
      </c>
      <c r="B12" s="29" t="s">
        <v>94</v>
      </c>
      <c r="C12" s="120">
        <v>0</v>
      </c>
      <c r="D12" s="120">
        <v>0</v>
      </c>
      <c r="E12" s="120">
        <v>0</v>
      </c>
      <c r="F12" s="121">
        <f t="shared" si="0"/>
        <v>0</v>
      </c>
      <c r="G12" s="110">
        <v>0</v>
      </c>
      <c r="H12" s="110">
        <v>0</v>
      </c>
      <c r="I12" s="110">
        <v>0</v>
      </c>
      <c r="J12" s="136">
        <f t="shared" si="1"/>
        <v>0</v>
      </c>
      <c r="K12" s="110">
        <v>0</v>
      </c>
      <c r="L12" s="110">
        <v>0</v>
      </c>
      <c r="M12" s="110">
        <v>0</v>
      </c>
      <c r="N12" s="136">
        <f t="shared" si="2"/>
        <v>0</v>
      </c>
      <c r="O12" s="110">
        <v>0</v>
      </c>
      <c r="P12" s="110">
        <v>0</v>
      </c>
      <c r="Q12" s="110">
        <v>0</v>
      </c>
      <c r="R12" s="121">
        <f t="shared" si="3"/>
        <v>0</v>
      </c>
      <c r="S12" s="110">
        <v>0</v>
      </c>
      <c r="T12" s="120">
        <v>0</v>
      </c>
      <c r="U12" s="120">
        <v>0</v>
      </c>
      <c r="V12" s="121">
        <f t="shared" si="4"/>
        <v>0</v>
      </c>
    </row>
    <row r="13" spans="1:22">
      <c r="A13" s="30" t="s">
        <v>95</v>
      </c>
      <c r="B13" s="29" t="s">
        <v>96</v>
      </c>
      <c r="C13" s="120">
        <v>0</v>
      </c>
      <c r="D13" s="120">
        <v>0</v>
      </c>
      <c r="E13" s="120">
        <v>0</v>
      </c>
      <c r="F13" s="121">
        <f t="shared" si="0"/>
        <v>0</v>
      </c>
      <c r="G13" s="110">
        <v>0</v>
      </c>
      <c r="H13" s="110">
        <v>0</v>
      </c>
      <c r="I13" s="110">
        <v>0</v>
      </c>
      <c r="J13" s="136">
        <f t="shared" si="1"/>
        <v>0</v>
      </c>
      <c r="K13" s="110">
        <v>0</v>
      </c>
      <c r="L13" s="110">
        <v>0</v>
      </c>
      <c r="M13" s="110">
        <v>0</v>
      </c>
      <c r="N13" s="136">
        <f t="shared" si="2"/>
        <v>0</v>
      </c>
      <c r="O13" s="110">
        <v>0</v>
      </c>
      <c r="P13" s="110">
        <v>0</v>
      </c>
      <c r="Q13" s="110">
        <v>0</v>
      </c>
      <c r="R13" s="121">
        <f t="shared" si="3"/>
        <v>0</v>
      </c>
      <c r="S13" s="110">
        <v>0</v>
      </c>
      <c r="T13" s="120">
        <v>0</v>
      </c>
      <c r="U13" s="120">
        <v>0</v>
      </c>
      <c r="V13" s="121">
        <f t="shared" si="4"/>
        <v>0</v>
      </c>
    </row>
    <row r="14" spans="1:22">
      <c r="A14" s="30" t="s">
        <v>97</v>
      </c>
      <c r="B14" s="29" t="s">
        <v>98</v>
      </c>
      <c r="C14" s="120">
        <v>282000</v>
      </c>
      <c r="D14" s="120">
        <v>0</v>
      </c>
      <c r="E14" s="120">
        <v>0</v>
      </c>
      <c r="F14" s="121">
        <f t="shared" si="0"/>
        <v>282000</v>
      </c>
      <c r="G14" s="110">
        <v>282000</v>
      </c>
      <c r="H14" s="110">
        <v>0</v>
      </c>
      <c r="I14" s="110">
        <v>0</v>
      </c>
      <c r="J14" s="136">
        <f t="shared" si="1"/>
        <v>282000</v>
      </c>
      <c r="K14" s="110">
        <v>282000</v>
      </c>
      <c r="L14" s="110">
        <v>0</v>
      </c>
      <c r="M14" s="110">
        <v>0</v>
      </c>
      <c r="N14" s="136">
        <f t="shared" si="2"/>
        <v>282000</v>
      </c>
      <c r="O14" s="110">
        <v>282000</v>
      </c>
      <c r="P14" s="110">
        <v>0</v>
      </c>
      <c r="Q14" s="110">
        <v>0</v>
      </c>
      <c r="R14" s="121">
        <f t="shared" si="3"/>
        <v>282000</v>
      </c>
      <c r="S14" s="110">
        <v>282000</v>
      </c>
      <c r="T14" s="120">
        <v>0</v>
      </c>
      <c r="U14" s="120">
        <v>0</v>
      </c>
      <c r="V14" s="121">
        <f t="shared" si="4"/>
        <v>282000</v>
      </c>
    </row>
    <row r="15" spans="1:22">
      <c r="A15" s="30" t="s">
        <v>99</v>
      </c>
      <c r="B15" s="29" t="s">
        <v>100</v>
      </c>
      <c r="C15" s="120">
        <v>0</v>
      </c>
      <c r="D15" s="120">
        <v>0</v>
      </c>
      <c r="E15" s="120">
        <v>0</v>
      </c>
      <c r="F15" s="121">
        <f t="shared" si="0"/>
        <v>0</v>
      </c>
      <c r="G15" s="110">
        <v>0</v>
      </c>
      <c r="H15" s="110">
        <v>0</v>
      </c>
      <c r="I15" s="110">
        <v>0</v>
      </c>
      <c r="J15" s="136">
        <f t="shared" si="1"/>
        <v>0</v>
      </c>
      <c r="K15" s="110">
        <v>0</v>
      </c>
      <c r="L15" s="110">
        <v>0</v>
      </c>
      <c r="M15" s="110">
        <v>0</v>
      </c>
      <c r="N15" s="136">
        <f t="shared" si="2"/>
        <v>0</v>
      </c>
      <c r="O15" s="110">
        <v>0</v>
      </c>
      <c r="P15" s="110">
        <v>0</v>
      </c>
      <c r="Q15" s="110">
        <v>0</v>
      </c>
      <c r="R15" s="121">
        <f t="shared" si="3"/>
        <v>0</v>
      </c>
      <c r="S15" s="110">
        <v>0</v>
      </c>
      <c r="T15" s="120">
        <v>0</v>
      </c>
      <c r="U15" s="120">
        <v>0</v>
      </c>
      <c r="V15" s="121">
        <f t="shared" si="4"/>
        <v>0</v>
      </c>
    </row>
    <row r="16" spans="1:22">
      <c r="A16" s="5" t="s">
        <v>101</v>
      </c>
      <c r="B16" s="29" t="s">
        <v>102</v>
      </c>
      <c r="C16" s="120">
        <v>0</v>
      </c>
      <c r="D16" s="120">
        <v>0</v>
      </c>
      <c r="E16" s="120">
        <v>0</v>
      </c>
      <c r="F16" s="121">
        <f t="shared" si="0"/>
        <v>0</v>
      </c>
      <c r="G16" s="110">
        <v>0</v>
      </c>
      <c r="H16" s="110">
        <v>0</v>
      </c>
      <c r="I16" s="110">
        <v>0</v>
      </c>
      <c r="J16" s="136">
        <f t="shared" si="1"/>
        <v>0</v>
      </c>
      <c r="K16" s="110">
        <v>0</v>
      </c>
      <c r="L16" s="110">
        <v>0</v>
      </c>
      <c r="M16" s="110">
        <v>0</v>
      </c>
      <c r="N16" s="136">
        <f t="shared" si="2"/>
        <v>0</v>
      </c>
      <c r="O16" s="110">
        <v>0</v>
      </c>
      <c r="P16" s="110">
        <v>0</v>
      </c>
      <c r="Q16" s="110">
        <v>0</v>
      </c>
      <c r="R16" s="121">
        <f t="shared" si="3"/>
        <v>0</v>
      </c>
      <c r="S16" s="110">
        <v>0</v>
      </c>
      <c r="T16" s="120">
        <v>0</v>
      </c>
      <c r="U16" s="120">
        <v>0</v>
      </c>
      <c r="V16" s="121">
        <f t="shared" si="4"/>
        <v>0</v>
      </c>
    </row>
    <row r="17" spans="1:22">
      <c r="A17" s="5" t="s">
        <v>103</v>
      </c>
      <c r="B17" s="29" t="s">
        <v>104</v>
      </c>
      <c r="C17" s="120">
        <v>0</v>
      </c>
      <c r="D17" s="120">
        <v>0</v>
      </c>
      <c r="E17" s="120">
        <v>0</v>
      </c>
      <c r="F17" s="121">
        <f t="shared" si="0"/>
        <v>0</v>
      </c>
      <c r="G17" s="110">
        <v>0</v>
      </c>
      <c r="H17" s="110">
        <v>0</v>
      </c>
      <c r="I17" s="110">
        <v>0</v>
      </c>
      <c r="J17" s="136">
        <f t="shared" si="1"/>
        <v>0</v>
      </c>
      <c r="K17" s="110">
        <v>0</v>
      </c>
      <c r="L17" s="110">
        <v>0</v>
      </c>
      <c r="M17" s="110">
        <v>0</v>
      </c>
      <c r="N17" s="136">
        <f t="shared" si="2"/>
        <v>0</v>
      </c>
      <c r="O17" s="110">
        <v>0</v>
      </c>
      <c r="P17" s="110">
        <v>0</v>
      </c>
      <c r="Q17" s="110">
        <v>0</v>
      </c>
      <c r="R17" s="121">
        <f t="shared" si="3"/>
        <v>0</v>
      </c>
      <c r="S17" s="110">
        <v>0</v>
      </c>
      <c r="T17" s="120">
        <v>0</v>
      </c>
      <c r="U17" s="120">
        <v>0</v>
      </c>
      <c r="V17" s="121">
        <f t="shared" si="4"/>
        <v>0</v>
      </c>
    </row>
    <row r="18" spans="1:22">
      <c r="A18" s="5" t="s">
        <v>105</v>
      </c>
      <c r="B18" s="29" t="s">
        <v>106</v>
      </c>
      <c r="C18" s="120">
        <v>0</v>
      </c>
      <c r="D18" s="120">
        <v>0</v>
      </c>
      <c r="E18" s="120">
        <v>0</v>
      </c>
      <c r="F18" s="121">
        <f t="shared" si="0"/>
        <v>0</v>
      </c>
      <c r="G18" s="110">
        <v>0</v>
      </c>
      <c r="H18" s="110">
        <v>0</v>
      </c>
      <c r="I18" s="110">
        <v>0</v>
      </c>
      <c r="J18" s="136">
        <f t="shared" si="1"/>
        <v>0</v>
      </c>
      <c r="K18" s="110">
        <v>0</v>
      </c>
      <c r="L18" s="110">
        <v>0</v>
      </c>
      <c r="M18" s="110">
        <v>0</v>
      </c>
      <c r="N18" s="136">
        <f t="shared" si="2"/>
        <v>0</v>
      </c>
      <c r="O18" s="110">
        <v>0</v>
      </c>
      <c r="P18" s="110">
        <v>0</v>
      </c>
      <c r="Q18" s="110">
        <v>0</v>
      </c>
      <c r="R18" s="121">
        <f t="shared" si="3"/>
        <v>0</v>
      </c>
      <c r="S18" s="110">
        <v>0</v>
      </c>
      <c r="T18" s="120">
        <v>0</v>
      </c>
      <c r="U18" s="120">
        <v>0</v>
      </c>
      <c r="V18" s="121">
        <f t="shared" si="4"/>
        <v>0</v>
      </c>
    </row>
    <row r="19" spans="1:22">
      <c r="A19" s="5" t="s">
        <v>107</v>
      </c>
      <c r="B19" s="29" t="s">
        <v>108</v>
      </c>
      <c r="C19" s="120">
        <v>0</v>
      </c>
      <c r="D19" s="120">
        <v>0</v>
      </c>
      <c r="E19" s="120">
        <v>0</v>
      </c>
      <c r="F19" s="121">
        <f t="shared" si="0"/>
        <v>0</v>
      </c>
      <c r="G19" s="110">
        <v>0</v>
      </c>
      <c r="H19" s="110">
        <v>0</v>
      </c>
      <c r="I19" s="110">
        <v>0</v>
      </c>
      <c r="J19" s="136">
        <f t="shared" si="1"/>
        <v>0</v>
      </c>
      <c r="K19" s="110">
        <v>0</v>
      </c>
      <c r="L19" s="110">
        <v>0</v>
      </c>
      <c r="M19" s="110">
        <v>0</v>
      </c>
      <c r="N19" s="136">
        <f t="shared" si="2"/>
        <v>0</v>
      </c>
      <c r="O19" s="110">
        <v>0</v>
      </c>
      <c r="P19" s="110">
        <v>0</v>
      </c>
      <c r="Q19" s="110">
        <v>0</v>
      </c>
      <c r="R19" s="121">
        <f t="shared" si="3"/>
        <v>0</v>
      </c>
      <c r="S19" s="110">
        <v>0</v>
      </c>
      <c r="T19" s="120">
        <v>0</v>
      </c>
      <c r="U19" s="120">
        <v>0</v>
      </c>
      <c r="V19" s="121">
        <f t="shared" si="4"/>
        <v>0</v>
      </c>
    </row>
    <row r="20" spans="1:22">
      <c r="A20" s="5" t="s">
        <v>442</v>
      </c>
      <c r="B20" s="29" t="s">
        <v>109</v>
      </c>
      <c r="C20" s="120">
        <v>0</v>
      </c>
      <c r="D20" s="120">
        <v>0</v>
      </c>
      <c r="E20" s="120">
        <v>0</v>
      </c>
      <c r="F20" s="121">
        <f t="shared" si="0"/>
        <v>0</v>
      </c>
      <c r="G20" s="110">
        <v>0</v>
      </c>
      <c r="H20" s="110">
        <v>0</v>
      </c>
      <c r="I20" s="110">
        <v>0</v>
      </c>
      <c r="J20" s="136">
        <f t="shared" si="1"/>
        <v>0</v>
      </c>
      <c r="K20" s="110">
        <v>0</v>
      </c>
      <c r="L20" s="110">
        <v>0</v>
      </c>
      <c r="M20" s="110">
        <v>0</v>
      </c>
      <c r="N20" s="136">
        <f t="shared" si="2"/>
        <v>0</v>
      </c>
      <c r="O20" s="110">
        <v>90250</v>
      </c>
      <c r="P20" s="110">
        <v>0</v>
      </c>
      <c r="Q20" s="110">
        <v>0</v>
      </c>
      <c r="R20" s="121">
        <f t="shared" si="3"/>
        <v>90250</v>
      </c>
      <c r="S20" s="110">
        <v>90250</v>
      </c>
      <c r="T20" s="120">
        <v>0</v>
      </c>
      <c r="U20" s="120">
        <v>0</v>
      </c>
      <c r="V20" s="121">
        <f t="shared" si="4"/>
        <v>90250</v>
      </c>
    </row>
    <row r="21" spans="1:22" s="90" customFormat="1">
      <c r="A21" s="31" t="s">
        <v>381</v>
      </c>
      <c r="B21" s="32" t="s">
        <v>110</v>
      </c>
      <c r="C21" s="91">
        <f>SUM(C8:C20)</f>
        <v>4778330</v>
      </c>
      <c r="D21" s="91">
        <f>SUM(D8:D20)</f>
        <v>0</v>
      </c>
      <c r="E21" s="91">
        <f>SUM(E8:E20)</f>
        <v>0</v>
      </c>
      <c r="F21" s="91">
        <f t="shared" si="0"/>
        <v>4778330</v>
      </c>
      <c r="G21" s="131">
        <f>SUM(G8:G20)</f>
        <v>4803239</v>
      </c>
      <c r="H21" s="131">
        <f>SUM(H8:H20)</f>
        <v>0</v>
      </c>
      <c r="I21" s="131">
        <f>SUM(I8:I20)</f>
        <v>0</v>
      </c>
      <c r="J21" s="131">
        <f t="shared" si="1"/>
        <v>4803239</v>
      </c>
      <c r="K21" s="131">
        <f>SUM(K8:K20)</f>
        <v>4827974</v>
      </c>
      <c r="L21" s="131">
        <f>SUM(L8:L20)</f>
        <v>0</v>
      </c>
      <c r="M21" s="131">
        <f>SUM(M8:M20)</f>
        <v>0</v>
      </c>
      <c r="N21" s="131">
        <f t="shared" si="2"/>
        <v>4827974</v>
      </c>
      <c r="O21" s="131">
        <f>SUM(O8:O20)</f>
        <v>4852712</v>
      </c>
      <c r="P21" s="131">
        <f>SUM(P8:P20)</f>
        <v>0</v>
      </c>
      <c r="Q21" s="131">
        <f>SUM(Q8:Q20)</f>
        <v>0</v>
      </c>
      <c r="R21" s="91">
        <f t="shared" si="3"/>
        <v>4852712</v>
      </c>
      <c r="S21" s="131">
        <f>SUM(S8:S20)</f>
        <v>4603822</v>
      </c>
      <c r="T21" s="91">
        <f>SUM(T8:T20)</f>
        <v>0</v>
      </c>
      <c r="U21" s="91">
        <f>SUM(U8:U20)</f>
        <v>0</v>
      </c>
      <c r="V21" s="91">
        <f t="shared" si="4"/>
        <v>4603822</v>
      </c>
    </row>
    <row r="22" spans="1:22">
      <c r="A22" s="5" t="s">
        <v>111</v>
      </c>
      <c r="B22" s="29" t="s">
        <v>112</v>
      </c>
      <c r="C22" s="120">
        <v>3062860</v>
      </c>
      <c r="D22" s="120">
        <v>0</v>
      </c>
      <c r="E22" s="120">
        <v>0</v>
      </c>
      <c r="F22" s="121">
        <f t="shared" si="0"/>
        <v>3062860</v>
      </c>
      <c r="G22" s="110">
        <v>3062860</v>
      </c>
      <c r="H22" s="110">
        <v>0</v>
      </c>
      <c r="I22" s="110">
        <v>0</v>
      </c>
      <c r="J22" s="136">
        <f t="shared" si="1"/>
        <v>3062860</v>
      </c>
      <c r="K22" s="110">
        <v>3062860</v>
      </c>
      <c r="L22" s="110">
        <v>0</v>
      </c>
      <c r="M22" s="110">
        <v>0</v>
      </c>
      <c r="N22" s="136">
        <f t="shared" si="2"/>
        <v>3062860</v>
      </c>
      <c r="O22" s="110">
        <v>3062860</v>
      </c>
      <c r="P22" s="110">
        <v>0</v>
      </c>
      <c r="Q22" s="110">
        <v>0</v>
      </c>
      <c r="R22" s="121">
        <f t="shared" si="3"/>
        <v>3062860</v>
      </c>
      <c r="S22" s="110">
        <v>3062860</v>
      </c>
      <c r="T22" s="120">
        <v>0</v>
      </c>
      <c r="U22" s="120">
        <v>0</v>
      </c>
      <c r="V22" s="121">
        <f t="shared" si="4"/>
        <v>3062860</v>
      </c>
    </row>
    <row r="23" spans="1:22">
      <c r="A23" s="5" t="s">
        <v>113</v>
      </c>
      <c r="B23" s="29" t="s">
        <v>114</v>
      </c>
      <c r="C23" s="120">
        <v>0</v>
      </c>
      <c r="D23" s="120">
        <v>0</v>
      </c>
      <c r="E23" s="120">
        <v>0</v>
      </c>
      <c r="F23" s="121">
        <f t="shared" si="0"/>
        <v>0</v>
      </c>
      <c r="G23" s="110">
        <v>600000</v>
      </c>
      <c r="H23" s="110">
        <v>0</v>
      </c>
      <c r="I23" s="110">
        <v>0</v>
      </c>
      <c r="J23" s="136">
        <f t="shared" si="1"/>
        <v>600000</v>
      </c>
      <c r="K23" s="110">
        <v>2761000</v>
      </c>
      <c r="L23" s="110">
        <v>0</v>
      </c>
      <c r="M23" s="110">
        <v>0</v>
      </c>
      <c r="N23" s="136">
        <f t="shared" si="2"/>
        <v>2761000</v>
      </c>
      <c r="O23" s="110">
        <v>2761000</v>
      </c>
      <c r="P23" s="110">
        <v>0</v>
      </c>
      <c r="Q23" s="110">
        <v>0</v>
      </c>
      <c r="R23" s="121">
        <f t="shared" si="3"/>
        <v>2761000</v>
      </c>
      <c r="S23" s="134">
        <v>2210000</v>
      </c>
      <c r="T23" s="120">
        <v>0</v>
      </c>
      <c r="U23" s="120">
        <v>0</v>
      </c>
      <c r="V23" s="121">
        <f t="shared" si="4"/>
        <v>2210000</v>
      </c>
    </row>
    <row r="24" spans="1:22">
      <c r="A24" s="6" t="s">
        <v>115</v>
      </c>
      <c r="B24" s="29" t="s">
        <v>116</v>
      </c>
      <c r="C24" s="120">
        <v>760000</v>
      </c>
      <c r="D24" s="120">
        <v>0</v>
      </c>
      <c r="E24" s="120">
        <v>0</v>
      </c>
      <c r="F24" s="121">
        <f t="shared" si="0"/>
        <v>760000</v>
      </c>
      <c r="G24" s="110">
        <v>160000</v>
      </c>
      <c r="H24" s="110">
        <v>0</v>
      </c>
      <c r="I24" s="110">
        <v>0</v>
      </c>
      <c r="J24" s="136">
        <f t="shared" si="1"/>
        <v>160000</v>
      </c>
      <c r="K24" s="110">
        <v>660000</v>
      </c>
      <c r="L24" s="110">
        <v>0</v>
      </c>
      <c r="M24" s="110">
        <v>0</v>
      </c>
      <c r="N24" s="136">
        <f t="shared" si="2"/>
        <v>660000</v>
      </c>
      <c r="O24" s="110">
        <v>660000</v>
      </c>
      <c r="P24" s="110">
        <v>0</v>
      </c>
      <c r="Q24" s="110">
        <v>0</v>
      </c>
      <c r="R24" s="121">
        <f t="shared" si="3"/>
        <v>660000</v>
      </c>
      <c r="S24" s="134">
        <v>610000</v>
      </c>
      <c r="T24" s="120">
        <v>0</v>
      </c>
      <c r="U24" s="120">
        <v>0</v>
      </c>
      <c r="V24" s="121">
        <f t="shared" si="4"/>
        <v>610000</v>
      </c>
    </row>
    <row r="25" spans="1:22" s="90" customFormat="1">
      <c r="A25" s="7" t="s">
        <v>382</v>
      </c>
      <c r="B25" s="32" t="s">
        <v>117</v>
      </c>
      <c r="C25" s="91">
        <f>SUM(C22:C24)</f>
        <v>3822860</v>
      </c>
      <c r="D25" s="91">
        <f>SUM(D22:D24)</f>
        <v>0</v>
      </c>
      <c r="E25" s="91">
        <f>SUM(E22:E24)</f>
        <v>0</v>
      </c>
      <c r="F25" s="91">
        <f t="shared" si="0"/>
        <v>3822860</v>
      </c>
      <c r="G25" s="131">
        <f>SUM(G22:G24)</f>
        <v>3822860</v>
      </c>
      <c r="H25" s="131">
        <f>SUM(H22:H24)</f>
        <v>0</v>
      </c>
      <c r="I25" s="131">
        <f>SUM(I22:I24)</f>
        <v>0</v>
      </c>
      <c r="J25" s="131">
        <f t="shared" si="1"/>
        <v>3822860</v>
      </c>
      <c r="K25" s="131">
        <f>SUM(K22:K24)</f>
        <v>6483860</v>
      </c>
      <c r="L25" s="131">
        <f>SUM(L22:L24)</f>
        <v>0</v>
      </c>
      <c r="M25" s="131">
        <f>SUM(M22:M24)</f>
        <v>0</v>
      </c>
      <c r="N25" s="131">
        <f t="shared" si="2"/>
        <v>6483860</v>
      </c>
      <c r="O25" s="131">
        <f>SUM(O22:O24)</f>
        <v>6483860</v>
      </c>
      <c r="P25" s="131">
        <f>SUM(P22:P24)</f>
        <v>0</v>
      </c>
      <c r="Q25" s="131">
        <f>SUM(Q22:Q24)</f>
        <v>0</v>
      </c>
      <c r="R25" s="91">
        <f t="shared" si="3"/>
        <v>6483860</v>
      </c>
      <c r="S25" s="131">
        <f>SUM(S22:S24)</f>
        <v>5882860</v>
      </c>
      <c r="T25" s="91">
        <f>SUM(T22:T24)</f>
        <v>0</v>
      </c>
      <c r="U25" s="91">
        <f>SUM(U22:U24)</f>
        <v>0</v>
      </c>
      <c r="V25" s="91">
        <f t="shared" si="4"/>
        <v>5882860</v>
      </c>
    </row>
    <row r="26" spans="1:22" s="90" customFormat="1" ht="15.75">
      <c r="A26" s="45" t="s">
        <v>471</v>
      </c>
      <c r="B26" s="46" t="s">
        <v>118</v>
      </c>
      <c r="C26" s="122">
        <f>C21+C25</f>
        <v>8601190</v>
      </c>
      <c r="D26" s="122">
        <f>D21+D25</f>
        <v>0</v>
      </c>
      <c r="E26" s="122">
        <f>E21+E25</f>
        <v>0</v>
      </c>
      <c r="F26" s="122">
        <f t="shared" si="0"/>
        <v>8601190</v>
      </c>
      <c r="G26" s="132">
        <f>G21+G25</f>
        <v>8626099</v>
      </c>
      <c r="H26" s="132">
        <f>H21+H25</f>
        <v>0</v>
      </c>
      <c r="I26" s="132">
        <f>I21+I25</f>
        <v>0</v>
      </c>
      <c r="J26" s="132">
        <f t="shared" si="1"/>
        <v>8626099</v>
      </c>
      <c r="K26" s="132">
        <f>K21+K25</f>
        <v>11311834</v>
      </c>
      <c r="L26" s="132">
        <f>L21+L25</f>
        <v>0</v>
      </c>
      <c r="M26" s="132">
        <f>M21+M25</f>
        <v>0</v>
      </c>
      <c r="N26" s="132">
        <f t="shared" si="2"/>
        <v>11311834</v>
      </c>
      <c r="O26" s="132">
        <f>O21+O25</f>
        <v>11336572</v>
      </c>
      <c r="P26" s="132">
        <f>P21+P25</f>
        <v>0</v>
      </c>
      <c r="Q26" s="132">
        <f>Q21+Q25</f>
        <v>0</v>
      </c>
      <c r="R26" s="122">
        <f t="shared" si="3"/>
        <v>11336572</v>
      </c>
      <c r="S26" s="132">
        <f>S21+S25</f>
        <v>10486682</v>
      </c>
      <c r="T26" s="122">
        <f>T21+T25</f>
        <v>0</v>
      </c>
      <c r="U26" s="122">
        <f>U21+U25</f>
        <v>0</v>
      </c>
      <c r="V26" s="122">
        <f t="shared" si="4"/>
        <v>10486682</v>
      </c>
    </row>
    <row r="27" spans="1:22" s="90" customFormat="1" ht="15.75">
      <c r="A27" s="36" t="s">
        <v>443</v>
      </c>
      <c r="B27" s="46" t="s">
        <v>119</v>
      </c>
      <c r="C27" s="122">
        <v>1596847</v>
      </c>
      <c r="D27" s="122">
        <v>0</v>
      </c>
      <c r="E27" s="122">
        <v>0</v>
      </c>
      <c r="F27" s="122">
        <f t="shared" si="0"/>
        <v>1596847</v>
      </c>
      <c r="G27" s="132">
        <v>1596847</v>
      </c>
      <c r="H27" s="132">
        <v>0</v>
      </c>
      <c r="I27" s="132">
        <v>0</v>
      </c>
      <c r="J27" s="132">
        <f t="shared" si="1"/>
        <v>1596847</v>
      </c>
      <c r="K27" s="132">
        <v>1596847</v>
      </c>
      <c r="L27" s="132">
        <v>0</v>
      </c>
      <c r="M27" s="132">
        <v>0</v>
      </c>
      <c r="N27" s="132">
        <f t="shared" si="2"/>
        <v>1596847</v>
      </c>
      <c r="O27" s="132">
        <v>1596847</v>
      </c>
      <c r="P27" s="132">
        <v>0</v>
      </c>
      <c r="Q27" s="132">
        <v>0</v>
      </c>
      <c r="R27" s="122">
        <f t="shared" si="3"/>
        <v>1596847</v>
      </c>
      <c r="S27" s="165">
        <v>1900453</v>
      </c>
      <c r="T27" s="122">
        <v>0</v>
      </c>
      <c r="U27" s="122">
        <v>0</v>
      </c>
      <c r="V27" s="122">
        <f t="shared" si="4"/>
        <v>1900453</v>
      </c>
    </row>
    <row r="28" spans="1:22">
      <c r="A28" s="5" t="s">
        <v>120</v>
      </c>
      <c r="B28" s="29" t="s">
        <v>121</v>
      </c>
      <c r="C28" s="120">
        <v>0</v>
      </c>
      <c r="D28" s="120">
        <v>0</v>
      </c>
      <c r="E28" s="120">
        <v>0</v>
      </c>
      <c r="F28" s="121">
        <f t="shared" si="0"/>
        <v>0</v>
      </c>
      <c r="G28" s="110">
        <v>0</v>
      </c>
      <c r="H28" s="110">
        <v>0</v>
      </c>
      <c r="I28" s="110">
        <v>0</v>
      </c>
      <c r="J28" s="136">
        <f t="shared" si="1"/>
        <v>0</v>
      </c>
      <c r="K28" s="110">
        <v>24000</v>
      </c>
      <c r="L28" s="110">
        <v>0</v>
      </c>
      <c r="M28" s="110">
        <v>0</v>
      </c>
      <c r="N28" s="136">
        <f t="shared" si="2"/>
        <v>24000</v>
      </c>
      <c r="O28" s="110">
        <v>24000</v>
      </c>
      <c r="P28" s="110">
        <v>0</v>
      </c>
      <c r="Q28" s="110">
        <v>0</v>
      </c>
      <c r="R28" s="121">
        <f t="shared" si="3"/>
        <v>24000</v>
      </c>
      <c r="S28" s="134">
        <v>38000</v>
      </c>
      <c r="T28" s="120">
        <v>0</v>
      </c>
      <c r="U28" s="120">
        <v>0</v>
      </c>
      <c r="V28" s="121">
        <f t="shared" si="4"/>
        <v>38000</v>
      </c>
    </row>
    <row r="29" spans="1:22">
      <c r="A29" s="5" t="s">
        <v>122</v>
      </c>
      <c r="B29" s="29" t="s">
        <v>123</v>
      </c>
      <c r="C29" s="120">
        <v>1513000</v>
      </c>
      <c r="D29" s="120">
        <v>0</v>
      </c>
      <c r="E29" s="120">
        <v>0</v>
      </c>
      <c r="F29" s="121">
        <f t="shared" si="0"/>
        <v>1513000</v>
      </c>
      <c r="G29" s="110">
        <v>1513000</v>
      </c>
      <c r="H29" s="110">
        <v>0</v>
      </c>
      <c r="I29" s="110">
        <v>0</v>
      </c>
      <c r="J29" s="136">
        <f t="shared" si="1"/>
        <v>1513000</v>
      </c>
      <c r="K29" s="110">
        <v>1489000</v>
      </c>
      <c r="L29" s="110">
        <v>0</v>
      </c>
      <c r="M29" s="110">
        <v>0</v>
      </c>
      <c r="N29" s="136">
        <f t="shared" si="2"/>
        <v>1489000</v>
      </c>
      <c r="O29" s="110">
        <v>1489000</v>
      </c>
      <c r="P29" s="110">
        <v>0</v>
      </c>
      <c r="Q29" s="110">
        <v>0</v>
      </c>
      <c r="R29" s="121">
        <f t="shared" si="3"/>
        <v>1489000</v>
      </c>
      <c r="S29" s="134">
        <v>1624505</v>
      </c>
      <c r="T29" s="120">
        <v>0</v>
      </c>
      <c r="U29" s="120">
        <v>0</v>
      </c>
      <c r="V29" s="121">
        <f t="shared" si="4"/>
        <v>1624505</v>
      </c>
    </row>
    <row r="30" spans="1:22">
      <c r="A30" s="5" t="s">
        <v>124</v>
      </c>
      <c r="B30" s="29" t="s">
        <v>125</v>
      </c>
      <c r="C30" s="120">
        <v>0</v>
      </c>
      <c r="D30" s="120">
        <v>0</v>
      </c>
      <c r="E30" s="120">
        <v>0</v>
      </c>
      <c r="F30" s="121">
        <f t="shared" si="0"/>
        <v>0</v>
      </c>
      <c r="G30" s="110">
        <v>0</v>
      </c>
      <c r="H30" s="110">
        <v>0</v>
      </c>
      <c r="I30" s="110">
        <v>0</v>
      </c>
      <c r="J30" s="136">
        <f t="shared" si="1"/>
        <v>0</v>
      </c>
      <c r="K30" s="110">
        <v>0</v>
      </c>
      <c r="L30" s="110">
        <v>0</v>
      </c>
      <c r="M30" s="110">
        <v>0</v>
      </c>
      <c r="N30" s="136">
        <f t="shared" si="2"/>
        <v>0</v>
      </c>
      <c r="O30" s="110">
        <v>0</v>
      </c>
      <c r="P30" s="110">
        <v>0</v>
      </c>
      <c r="Q30" s="110">
        <v>0</v>
      </c>
      <c r="R30" s="121">
        <f t="shared" si="3"/>
        <v>0</v>
      </c>
      <c r="S30" s="110">
        <v>0</v>
      </c>
      <c r="T30" s="120">
        <v>0</v>
      </c>
      <c r="U30" s="120">
        <v>0</v>
      </c>
      <c r="V30" s="121">
        <f t="shared" si="4"/>
        <v>0</v>
      </c>
    </row>
    <row r="31" spans="1:22" s="90" customFormat="1">
      <c r="A31" s="7" t="s">
        <v>383</v>
      </c>
      <c r="B31" s="32" t="s">
        <v>126</v>
      </c>
      <c r="C31" s="91">
        <f>SUM(C28:C30)</f>
        <v>1513000</v>
      </c>
      <c r="D31" s="91">
        <f>SUM(D28:D30)</f>
        <v>0</v>
      </c>
      <c r="E31" s="91">
        <f>SUM(E28:E30)</f>
        <v>0</v>
      </c>
      <c r="F31" s="91">
        <f t="shared" si="0"/>
        <v>1513000</v>
      </c>
      <c r="G31" s="131">
        <f>SUM(G28:G30)</f>
        <v>1513000</v>
      </c>
      <c r="H31" s="131">
        <f>SUM(H28:H30)</f>
        <v>0</v>
      </c>
      <c r="I31" s="131">
        <f>SUM(I28:I30)</f>
        <v>0</v>
      </c>
      <c r="J31" s="131">
        <f t="shared" si="1"/>
        <v>1513000</v>
      </c>
      <c r="K31" s="131">
        <f>SUM(K28:K30)</f>
        <v>1513000</v>
      </c>
      <c r="L31" s="131">
        <f>SUM(L28:L30)</f>
        <v>0</v>
      </c>
      <c r="M31" s="131">
        <f>SUM(M28:M30)</f>
        <v>0</v>
      </c>
      <c r="N31" s="131">
        <f t="shared" si="2"/>
        <v>1513000</v>
      </c>
      <c r="O31" s="131">
        <f>SUM(O28:O30)</f>
        <v>1513000</v>
      </c>
      <c r="P31" s="131">
        <f>SUM(P28:P30)</f>
        <v>0</v>
      </c>
      <c r="Q31" s="131">
        <f>SUM(Q28:Q30)</f>
        <v>0</v>
      </c>
      <c r="R31" s="91">
        <f t="shared" si="3"/>
        <v>1513000</v>
      </c>
      <c r="S31" s="131">
        <f>SUM(S28:S30)</f>
        <v>1662505</v>
      </c>
      <c r="T31" s="91">
        <f>SUM(T28:T30)</f>
        <v>0</v>
      </c>
      <c r="U31" s="91">
        <f>SUM(U28:U30)</f>
        <v>0</v>
      </c>
      <c r="V31" s="91">
        <f t="shared" si="4"/>
        <v>1662505</v>
      </c>
    </row>
    <row r="32" spans="1:22">
      <c r="A32" s="5" t="s">
        <v>127</v>
      </c>
      <c r="B32" s="29" t="s">
        <v>128</v>
      </c>
      <c r="C32" s="120">
        <v>50000</v>
      </c>
      <c r="D32" s="120">
        <v>0</v>
      </c>
      <c r="E32" s="120">
        <v>0</v>
      </c>
      <c r="F32" s="121">
        <f t="shared" si="0"/>
        <v>50000</v>
      </c>
      <c r="G32" s="110">
        <v>50000</v>
      </c>
      <c r="H32" s="110">
        <v>0</v>
      </c>
      <c r="I32" s="110">
        <v>0</v>
      </c>
      <c r="J32" s="136">
        <f t="shared" si="1"/>
        <v>50000</v>
      </c>
      <c r="K32" s="110">
        <v>350000</v>
      </c>
      <c r="L32" s="110">
        <v>0</v>
      </c>
      <c r="M32" s="110">
        <v>0</v>
      </c>
      <c r="N32" s="136">
        <f t="shared" si="2"/>
        <v>350000</v>
      </c>
      <c r="O32" s="110">
        <v>350000</v>
      </c>
      <c r="P32" s="110">
        <v>0</v>
      </c>
      <c r="Q32" s="110">
        <v>0</v>
      </c>
      <c r="R32" s="121">
        <f t="shared" si="3"/>
        <v>350000</v>
      </c>
      <c r="S32" s="134">
        <v>450000</v>
      </c>
      <c r="T32" s="120">
        <v>0</v>
      </c>
      <c r="U32" s="120">
        <v>0</v>
      </c>
      <c r="V32" s="121">
        <f t="shared" si="4"/>
        <v>450000</v>
      </c>
    </row>
    <row r="33" spans="1:22">
      <c r="A33" s="5" t="s">
        <v>129</v>
      </c>
      <c r="B33" s="29" t="s">
        <v>130</v>
      </c>
      <c r="C33" s="120">
        <v>1430000</v>
      </c>
      <c r="D33" s="120">
        <v>0</v>
      </c>
      <c r="E33" s="120">
        <v>0</v>
      </c>
      <c r="F33" s="121">
        <f t="shared" si="0"/>
        <v>1430000</v>
      </c>
      <c r="G33" s="110">
        <v>1430000</v>
      </c>
      <c r="H33" s="110">
        <v>0</v>
      </c>
      <c r="I33" s="110">
        <v>0</v>
      </c>
      <c r="J33" s="136">
        <f t="shared" si="1"/>
        <v>1430000</v>
      </c>
      <c r="K33" s="110">
        <v>630000</v>
      </c>
      <c r="L33" s="110">
        <v>0</v>
      </c>
      <c r="M33" s="110">
        <v>0</v>
      </c>
      <c r="N33" s="136">
        <f t="shared" si="2"/>
        <v>630000</v>
      </c>
      <c r="O33" s="110">
        <v>630000</v>
      </c>
      <c r="P33" s="110">
        <v>0</v>
      </c>
      <c r="Q33" s="110">
        <v>0</v>
      </c>
      <c r="R33" s="121">
        <f t="shared" si="3"/>
        <v>630000</v>
      </c>
      <c r="S33" s="110">
        <v>630000</v>
      </c>
      <c r="T33" s="120">
        <v>0</v>
      </c>
      <c r="U33" s="120">
        <v>0</v>
      </c>
      <c r="V33" s="121">
        <f t="shared" si="4"/>
        <v>630000</v>
      </c>
    </row>
    <row r="34" spans="1:22" s="90" customFormat="1" ht="15" customHeight="1">
      <c r="A34" s="7" t="s">
        <v>472</v>
      </c>
      <c r="B34" s="32" t="s">
        <v>131</v>
      </c>
      <c r="C34" s="91">
        <f>SUM(C32:C33)</f>
        <v>1480000</v>
      </c>
      <c r="D34" s="91">
        <f>SUM(D32:D33)</f>
        <v>0</v>
      </c>
      <c r="E34" s="91">
        <f>SUM(E32:E33)</f>
        <v>0</v>
      </c>
      <c r="F34" s="91">
        <f t="shared" si="0"/>
        <v>1480000</v>
      </c>
      <c r="G34" s="131">
        <f>SUM(G32:G33)</f>
        <v>1480000</v>
      </c>
      <c r="H34" s="131">
        <f>SUM(H32:H33)</f>
        <v>0</v>
      </c>
      <c r="I34" s="131">
        <f>SUM(I32:I33)</f>
        <v>0</v>
      </c>
      <c r="J34" s="131">
        <f t="shared" si="1"/>
        <v>1480000</v>
      </c>
      <c r="K34" s="131">
        <f>SUM(K32:K33)</f>
        <v>980000</v>
      </c>
      <c r="L34" s="131">
        <f>SUM(L32:L33)</f>
        <v>0</v>
      </c>
      <c r="M34" s="131">
        <f>SUM(M32:M33)</f>
        <v>0</v>
      </c>
      <c r="N34" s="131">
        <f t="shared" si="2"/>
        <v>980000</v>
      </c>
      <c r="O34" s="131">
        <f>SUM(O32:O33)</f>
        <v>980000</v>
      </c>
      <c r="P34" s="131">
        <f>SUM(P32:P33)</f>
        <v>0</v>
      </c>
      <c r="Q34" s="131">
        <f>SUM(Q32:Q33)</f>
        <v>0</v>
      </c>
      <c r="R34" s="91">
        <f t="shared" si="3"/>
        <v>980000</v>
      </c>
      <c r="S34" s="131">
        <f>SUM(S32:S33)</f>
        <v>1080000</v>
      </c>
      <c r="T34" s="91">
        <f>SUM(T32:T33)</f>
        <v>0</v>
      </c>
      <c r="U34" s="91">
        <f>SUM(U32:U33)</f>
        <v>0</v>
      </c>
      <c r="V34" s="91">
        <f t="shared" si="4"/>
        <v>1080000</v>
      </c>
    </row>
    <row r="35" spans="1:22">
      <c r="A35" s="5" t="s">
        <v>132</v>
      </c>
      <c r="B35" s="29" t="s">
        <v>133</v>
      </c>
      <c r="C35" s="120">
        <v>2143920</v>
      </c>
      <c r="D35" s="120">
        <v>0</v>
      </c>
      <c r="E35" s="120">
        <v>0</v>
      </c>
      <c r="F35" s="121">
        <f t="shared" si="0"/>
        <v>2143920</v>
      </c>
      <c r="G35" s="110">
        <v>2143920</v>
      </c>
      <c r="H35" s="110">
        <v>0</v>
      </c>
      <c r="I35" s="110">
        <v>0</v>
      </c>
      <c r="J35" s="136">
        <f t="shared" si="1"/>
        <v>2143920</v>
      </c>
      <c r="K35" s="110">
        <v>2143920</v>
      </c>
      <c r="L35" s="110">
        <v>0</v>
      </c>
      <c r="M35" s="110">
        <v>0</v>
      </c>
      <c r="N35" s="136">
        <f t="shared" si="2"/>
        <v>2143920</v>
      </c>
      <c r="O35" s="110">
        <v>2143920</v>
      </c>
      <c r="P35" s="110">
        <v>0</v>
      </c>
      <c r="Q35" s="110">
        <v>0</v>
      </c>
      <c r="R35" s="121">
        <f t="shared" si="3"/>
        <v>2143920</v>
      </c>
      <c r="S35" s="110">
        <v>2143920</v>
      </c>
      <c r="T35" s="120">
        <v>0</v>
      </c>
      <c r="U35" s="120">
        <v>0</v>
      </c>
      <c r="V35" s="121">
        <f t="shared" si="4"/>
        <v>2143920</v>
      </c>
    </row>
    <row r="36" spans="1:22">
      <c r="A36" s="5" t="s">
        <v>134</v>
      </c>
      <c r="B36" s="29" t="s">
        <v>135</v>
      </c>
      <c r="C36" s="120">
        <v>0</v>
      </c>
      <c r="D36" s="120">
        <v>0</v>
      </c>
      <c r="E36" s="120">
        <v>0</v>
      </c>
      <c r="F36" s="121">
        <f t="shared" si="0"/>
        <v>0</v>
      </c>
      <c r="G36" s="110">
        <v>0</v>
      </c>
      <c r="H36" s="110">
        <v>0</v>
      </c>
      <c r="I36" s="110">
        <v>0</v>
      </c>
      <c r="J36" s="136">
        <f t="shared" si="1"/>
        <v>0</v>
      </c>
      <c r="K36" s="110">
        <v>0</v>
      </c>
      <c r="L36" s="110">
        <v>0</v>
      </c>
      <c r="M36" s="110">
        <v>0</v>
      </c>
      <c r="N36" s="136">
        <f t="shared" si="2"/>
        <v>0</v>
      </c>
      <c r="O36" s="110">
        <v>0</v>
      </c>
      <c r="P36" s="110">
        <v>0</v>
      </c>
      <c r="Q36" s="110">
        <v>0</v>
      </c>
      <c r="R36" s="121">
        <f t="shared" si="3"/>
        <v>0</v>
      </c>
      <c r="S36" s="110">
        <v>0</v>
      </c>
      <c r="T36" s="120">
        <v>0</v>
      </c>
      <c r="U36" s="120">
        <v>0</v>
      </c>
      <c r="V36" s="121">
        <f t="shared" si="4"/>
        <v>0</v>
      </c>
    </row>
    <row r="37" spans="1:22">
      <c r="A37" s="5" t="s">
        <v>444</v>
      </c>
      <c r="B37" s="29" t="s">
        <v>136</v>
      </c>
      <c r="C37" s="120">
        <v>0</v>
      </c>
      <c r="D37" s="120">
        <v>0</v>
      </c>
      <c r="E37" s="120">
        <v>0</v>
      </c>
      <c r="F37" s="121">
        <f t="shared" si="0"/>
        <v>0</v>
      </c>
      <c r="G37" s="110">
        <v>0</v>
      </c>
      <c r="H37" s="110">
        <v>0</v>
      </c>
      <c r="I37" s="110">
        <v>0</v>
      </c>
      <c r="J37" s="136">
        <f t="shared" si="1"/>
        <v>0</v>
      </c>
      <c r="K37" s="110">
        <v>0</v>
      </c>
      <c r="L37" s="110">
        <v>0</v>
      </c>
      <c r="M37" s="110">
        <v>0</v>
      </c>
      <c r="N37" s="136">
        <f t="shared" si="2"/>
        <v>0</v>
      </c>
      <c r="O37" s="110">
        <v>0</v>
      </c>
      <c r="P37" s="110">
        <v>0</v>
      </c>
      <c r="Q37" s="110">
        <v>0</v>
      </c>
      <c r="R37" s="121">
        <f t="shared" si="3"/>
        <v>0</v>
      </c>
      <c r="S37" s="110">
        <v>0</v>
      </c>
      <c r="T37" s="120">
        <v>0</v>
      </c>
      <c r="U37" s="120">
        <v>0</v>
      </c>
      <c r="V37" s="121">
        <f t="shared" si="4"/>
        <v>0</v>
      </c>
    </row>
    <row r="38" spans="1:22">
      <c r="A38" s="5" t="s">
        <v>137</v>
      </c>
      <c r="B38" s="29" t="s">
        <v>138</v>
      </c>
      <c r="C38" s="120">
        <v>1080580</v>
      </c>
      <c r="D38" s="120">
        <v>0</v>
      </c>
      <c r="E38" s="120">
        <v>0</v>
      </c>
      <c r="F38" s="121">
        <f t="shared" si="0"/>
        <v>1080580</v>
      </c>
      <c r="G38" s="110">
        <v>1080580</v>
      </c>
      <c r="H38" s="110">
        <v>0</v>
      </c>
      <c r="I38" s="110">
        <v>0</v>
      </c>
      <c r="J38" s="136">
        <f t="shared" si="1"/>
        <v>1080580</v>
      </c>
      <c r="K38" s="110">
        <v>1080580</v>
      </c>
      <c r="L38" s="110">
        <v>0</v>
      </c>
      <c r="M38" s="110">
        <v>0</v>
      </c>
      <c r="N38" s="136">
        <f t="shared" si="2"/>
        <v>1080580</v>
      </c>
      <c r="O38" s="110">
        <v>1080580</v>
      </c>
      <c r="P38" s="110">
        <v>0</v>
      </c>
      <c r="Q38" s="110">
        <v>0</v>
      </c>
      <c r="R38" s="121">
        <f t="shared" si="3"/>
        <v>1080580</v>
      </c>
      <c r="S38" s="134">
        <v>1369393</v>
      </c>
      <c r="T38" s="120">
        <v>0</v>
      </c>
      <c r="U38" s="120">
        <v>0</v>
      </c>
      <c r="V38" s="121">
        <f t="shared" si="4"/>
        <v>1369393</v>
      </c>
    </row>
    <row r="39" spans="1:22">
      <c r="A39" s="10" t="s">
        <v>445</v>
      </c>
      <c r="B39" s="29" t="s">
        <v>139</v>
      </c>
      <c r="C39" s="120">
        <v>0</v>
      </c>
      <c r="D39" s="120">
        <v>0</v>
      </c>
      <c r="E39" s="120">
        <v>0</v>
      </c>
      <c r="F39" s="121">
        <f t="shared" si="0"/>
        <v>0</v>
      </c>
      <c r="G39" s="110">
        <v>0</v>
      </c>
      <c r="H39" s="110">
        <v>0</v>
      </c>
      <c r="I39" s="110">
        <v>0</v>
      </c>
      <c r="J39" s="136">
        <f t="shared" si="1"/>
        <v>0</v>
      </c>
      <c r="K39" s="110">
        <v>0</v>
      </c>
      <c r="L39" s="110">
        <v>0</v>
      </c>
      <c r="M39" s="110">
        <v>0</v>
      </c>
      <c r="N39" s="136">
        <f t="shared" si="2"/>
        <v>0</v>
      </c>
      <c r="O39" s="110">
        <v>0</v>
      </c>
      <c r="P39" s="110">
        <v>0</v>
      </c>
      <c r="Q39" s="110">
        <v>0</v>
      </c>
      <c r="R39" s="121">
        <f t="shared" si="3"/>
        <v>0</v>
      </c>
      <c r="S39" s="110">
        <v>0</v>
      </c>
      <c r="T39" s="120">
        <v>0</v>
      </c>
      <c r="U39" s="120">
        <v>0</v>
      </c>
      <c r="V39" s="121">
        <f t="shared" si="4"/>
        <v>0</v>
      </c>
    </row>
    <row r="40" spans="1:22">
      <c r="A40" s="6" t="s">
        <v>140</v>
      </c>
      <c r="B40" s="29" t="s">
        <v>141</v>
      </c>
      <c r="C40" s="120">
        <v>140000</v>
      </c>
      <c r="D40" s="120">
        <v>0</v>
      </c>
      <c r="E40" s="120">
        <v>0</v>
      </c>
      <c r="F40" s="121">
        <f t="shared" si="0"/>
        <v>140000</v>
      </c>
      <c r="G40" s="110">
        <v>140000</v>
      </c>
      <c r="H40" s="110">
        <v>0</v>
      </c>
      <c r="I40" s="110">
        <v>0</v>
      </c>
      <c r="J40" s="136">
        <f t="shared" si="1"/>
        <v>140000</v>
      </c>
      <c r="K40" s="110">
        <v>140000</v>
      </c>
      <c r="L40" s="110">
        <v>0</v>
      </c>
      <c r="M40" s="110">
        <v>0</v>
      </c>
      <c r="N40" s="136">
        <f t="shared" si="2"/>
        <v>140000</v>
      </c>
      <c r="O40" s="110">
        <v>140000</v>
      </c>
      <c r="P40" s="110">
        <v>0</v>
      </c>
      <c r="Q40" s="110">
        <v>0</v>
      </c>
      <c r="R40" s="121">
        <f t="shared" si="3"/>
        <v>140000</v>
      </c>
      <c r="S40" s="134">
        <v>141900</v>
      </c>
      <c r="T40" s="120">
        <v>0</v>
      </c>
      <c r="U40" s="120">
        <v>0</v>
      </c>
      <c r="V40" s="121">
        <f t="shared" si="4"/>
        <v>141900</v>
      </c>
    </row>
    <row r="41" spans="1:22">
      <c r="A41" s="5" t="s">
        <v>446</v>
      </c>
      <c r="B41" s="29" t="s">
        <v>142</v>
      </c>
      <c r="C41" s="120">
        <v>3250000</v>
      </c>
      <c r="D41" s="120">
        <v>0</v>
      </c>
      <c r="E41" s="120">
        <v>0</v>
      </c>
      <c r="F41" s="121">
        <f t="shared" si="0"/>
        <v>3250000</v>
      </c>
      <c r="G41" s="110">
        <v>3250000</v>
      </c>
      <c r="H41" s="110">
        <v>0</v>
      </c>
      <c r="I41" s="110">
        <v>0</v>
      </c>
      <c r="J41" s="136">
        <f t="shared" si="1"/>
        <v>3250000</v>
      </c>
      <c r="K41" s="110">
        <v>3250000</v>
      </c>
      <c r="L41" s="110">
        <v>0</v>
      </c>
      <c r="M41" s="110">
        <v>0</v>
      </c>
      <c r="N41" s="136">
        <f t="shared" si="2"/>
        <v>3250000</v>
      </c>
      <c r="O41" s="110">
        <v>3250000</v>
      </c>
      <c r="P41" s="110">
        <v>0</v>
      </c>
      <c r="Q41" s="110">
        <v>0</v>
      </c>
      <c r="R41" s="121">
        <f t="shared" si="3"/>
        <v>3250000</v>
      </c>
      <c r="S41" s="110">
        <v>3250000</v>
      </c>
      <c r="T41" s="120">
        <v>0</v>
      </c>
      <c r="U41" s="120">
        <v>0</v>
      </c>
      <c r="V41" s="121">
        <f t="shared" si="4"/>
        <v>3250000</v>
      </c>
    </row>
    <row r="42" spans="1:22" s="90" customFormat="1">
      <c r="A42" s="7" t="s">
        <v>384</v>
      </c>
      <c r="B42" s="32" t="s">
        <v>143</v>
      </c>
      <c r="C42" s="91">
        <f>SUM(C35:C41)</f>
        <v>6614500</v>
      </c>
      <c r="D42" s="91">
        <f>SUM(D35:D41)</f>
        <v>0</v>
      </c>
      <c r="E42" s="91">
        <f>SUM(E35:E41)</f>
        <v>0</v>
      </c>
      <c r="F42" s="91">
        <f t="shared" si="0"/>
        <v>6614500</v>
      </c>
      <c r="G42" s="131">
        <f>SUM(G35:G41)</f>
        <v>6614500</v>
      </c>
      <c r="H42" s="131">
        <f>SUM(H35:H41)</f>
        <v>0</v>
      </c>
      <c r="I42" s="131">
        <f>SUM(I35:I41)</f>
        <v>0</v>
      </c>
      <c r="J42" s="131">
        <f t="shared" si="1"/>
        <v>6614500</v>
      </c>
      <c r="K42" s="131">
        <f>SUM(K35:K41)</f>
        <v>6614500</v>
      </c>
      <c r="L42" s="131">
        <f>SUM(L35:L41)</f>
        <v>0</v>
      </c>
      <c r="M42" s="131">
        <f>SUM(M35:M41)</f>
        <v>0</v>
      </c>
      <c r="N42" s="131">
        <f t="shared" si="2"/>
        <v>6614500</v>
      </c>
      <c r="O42" s="131">
        <f>SUM(O35:O41)</f>
        <v>6614500</v>
      </c>
      <c r="P42" s="131">
        <f>SUM(P35:P41)</f>
        <v>0</v>
      </c>
      <c r="Q42" s="131">
        <f>SUM(Q35:Q41)</f>
        <v>0</v>
      </c>
      <c r="R42" s="91">
        <f t="shared" si="3"/>
        <v>6614500</v>
      </c>
      <c r="S42" s="131">
        <f>SUM(S35:S41)</f>
        <v>6905213</v>
      </c>
      <c r="T42" s="91">
        <f>SUM(T35:T41)</f>
        <v>0</v>
      </c>
      <c r="U42" s="91">
        <f>SUM(U35:U41)</f>
        <v>0</v>
      </c>
      <c r="V42" s="91">
        <f t="shared" si="4"/>
        <v>6905213</v>
      </c>
    </row>
    <row r="43" spans="1:22">
      <c r="A43" s="5" t="s">
        <v>144</v>
      </c>
      <c r="B43" s="29" t="s">
        <v>145</v>
      </c>
      <c r="C43" s="120">
        <v>0</v>
      </c>
      <c r="D43" s="120">
        <v>0</v>
      </c>
      <c r="E43" s="120">
        <v>0</v>
      </c>
      <c r="F43" s="121">
        <f t="shared" si="0"/>
        <v>0</v>
      </c>
      <c r="G43" s="110">
        <v>0</v>
      </c>
      <c r="H43" s="110">
        <v>0</v>
      </c>
      <c r="I43" s="110">
        <v>0</v>
      </c>
      <c r="J43" s="136">
        <f t="shared" si="1"/>
        <v>0</v>
      </c>
      <c r="K43" s="110">
        <v>0</v>
      </c>
      <c r="L43" s="110">
        <v>0</v>
      </c>
      <c r="M43" s="110">
        <v>0</v>
      </c>
      <c r="N43" s="136">
        <f t="shared" si="2"/>
        <v>0</v>
      </c>
      <c r="O43" s="110">
        <v>0</v>
      </c>
      <c r="P43" s="110">
        <v>0</v>
      </c>
      <c r="Q43" s="110">
        <v>0</v>
      </c>
      <c r="R43" s="121">
        <f t="shared" si="3"/>
        <v>0</v>
      </c>
      <c r="S43" s="110">
        <v>0</v>
      </c>
      <c r="T43" s="120">
        <v>0</v>
      </c>
      <c r="U43" s="120">
        <v>0</v>
      </c>
      <c r="V43" s="121">
        <f t="shared" si="4"/>
        <v>0</v>
      </c>
    </row>
    <row r="44" spans="1:22">
      <c r="A44" s="5" t="s">
        <v>146</v>
      </c>
      <c r="B44" s="29" t="s">
        <v>147</v>
      </c>
      <c r="C44" s="120">
        <v>0</v>
      </c>
      <c r="D44" s="120">
        <v>0</v>
      </c>
      <c r="E44" s="120">
        <v>0</v>
      </c>
      <c r="F44" s="121">
        <f t="shared" si="0"/>
        <v>0</v>
      </c>
      <c r="G44" s="110">
        <v>0</v>
      </c>
      <c r="H44" s="110">
        <v>0</v>
      </c>
      <c r="I44" s="110">
        <v>0</v>
      </c>
      <c r="J44" s="136">
        <f t="shared" si="1"/>
        <v>0</v>
      </c>
      <c r="K44" s="110">
        <v>0</v>
      </c>
      <c r="L44" s="110">
        <v>0</v>
      </c>
      <c r="M44" s="110">
        <v>0</v>
      </c>
      <c r="N44" s="136">
        <f t="shared" si="2"/>
        <v>0</v>
      </c>
      <c r="O44" s="110">
        <v>0</v>
      </c>
      <c r="P44" s="110">
        <v>0</v>
      </c>
      <c r="Q44" s="110">
        <v>0</v>
      </c>
      <c r="R44" s="121">
        <f t="shared" si="3"/>
        <v>0</v>
      </c>
      <c r="S44" s="110">
        <v>0</v>
      </c>
      <c r="T44" s="120">
        <v>0</v>
      </c>
      <c r="U44" s="120">
        <v>0</v>
      </c>
      <c r="V44" s="121">
        <f t="shared" si="4"/>
        <v>0</v>
      </c>
    </row>
    <row r="45" spans="1:22" s="90" customFormat="1">
      <c r="A45" s="7" t="s">
        <v>385</v>
      </c>
      <c r="B45" s="32" t="s">
        <v>148</v>
      </c>
      <c r="C45" s="91">
        <f>SUM(C43:C44)</f>
        <v>0</v>
      </c>
      <c r="D45" s="91">
        <f>SUM(D43:D44)</f>
        <v>0</v>
      </c>
      <c r="E45" s="91">
        <f>SUM(E43:E44)</f>
        <v>0</v>
      </c>
      <c r="F45" s="91">
        <f t="shared" si="0"/>
        <v>0</v>
      </c>
      <c r="G45" s="131">
        <f>SUM(G43:G44)</f>
        <v>0</v>
      </c>
      <c r="H45" s="131">
        <f>SUM(H43:H44)</f>
        <v>0</v>
      </c>
      <c r="I45" s="131">
        <f>SUM(I43:I44)</f>
        <v>0</v>
      </c>
      <c r="J45" s="131">
        <f t="shared" si="1"/>
        <v>0</v>
      </c>
      <c r="K45" s="131">
        <f>SUM(K43:K44)</f>
        <v>0</v>
      </c>
      <c r="L45" s="131">
        <f>SUM(L43:L44)</f>
        <v>0</v>
      </c>
      <c r="M45" s="131">
        <f>SUM(M43:M44)</f>
        <v>0</v>
      </c>
      <c r="N45" s="131">
        <f t="shared" si="2"/>
        <v>0</v>
      </c>
      <c r="O45" s="131">
        <f>SUM(O43:O44)</f>
        <v>0</v>
      </c>
      <c r="P45" s="131">
        <f>SUM(P43:P44)</f>
        <v>0</v>
      </c>
      <c r="Q45" s="131">
        <f>SUM(Q43:Q44)</f>
        <v>0</v>
      </c>
      <c r="R45" s="91">
        <f t="shared" si="3"/>
        <v>0</v>
      </c>
      <c r="S45" s="131">
        <f>SUM(S43:S44)</f>
        <v>0</v>
      </c>
      <c r="T45" s="91">
        <f>SUM(T43:T44)</f>
        <v>0</v>
      </c>
      <c r="U45" s="91">
        <f>SUM(U43:U44)</f>
        <v>0</v>
      </c>
      <c r="V45" s="91">
        <f t="shared" si="4"/>
        <v>0</v>
      </c>
    </row>
    <row r="46" spans="1:22">
      <c r="A46" s="5" t="s">
        <v>149</v>
      </c>
      <c r="B46" s="29" t="s">
        <v>150</v>
      </c>
      <c r="C46" s="120">
        <v>1839580</v>
      </c>
      <c r="D46" s="120">
        <v>0</v>
      </c>
      <c r="E46" s="120">
        <v>3000</v>
      </c>
      <c r="F46" s="121">
        <f t="shared" si="0"/>
        <v>1842580</v>
      </c>
      <c r="G46" s="110">
        <v>1839580</v>
      </c>
      <c r="H46" s="110">
        <v>0</v>
      </c>
      <c r="I46" s="110">
        <v>3000</v>
      </c>
      <c r="J46" s="136">
        <f t="shared" si="1"/>
        <v>1842580</v>
      </c>
      <c r="K46" s="110">
        <v>1839580</v>
      </c>
      <c r="L46" s="110">
        <v>0</v>
      </c>
      <c r="M46" s="110">
        <v>3000</v>
      </c>
      <c r="N46" s="136">
        <f t="shared" si="2"/>
        <v>1842580</v>
      </c>
      <c r="O46" s="110">
        <v>1839580</v>
      </c>
      <c r="P46" s="110">
        <v>0</v>
      </c>
      <c r="Q46" s="110">
        <v>3000</v>
      </c>
      <c r="R46" s="121">
        <f t="shared" si="3"/>
        <v>1842580</v>
      </c>
      <c r="S46" s="110">
        <v>1839580</v>
      </c>
      <c r="T46" s="120">
        <v>0</v>
      </c>
      <c r="U46" s="120">
        <v>3000</v>
      </c>
      <c r="V46" s="121">
        <f t="shared" si="4"/>
        <v>1842580</v>
      </c>
    </row>
    <row r="47" spans="1:22">
      <c r="A47" s="5" t="s">
        <v>151</v>
      </c>
      <c r="B47" s="29" t="s">
        <v>152</v>
      </c>
      <c r="C47" s="120">
        <v>0</v>
      </c>
      <c r="D47" s="120">
        <v>0</v>
      </c>
      <c r="E47" s="120">
        <v>0</v>
      </c>
      <c r="F47" s="121">
        <f t="shared" si="0"/>
        <v>0</v>
      </c>
      <c r="G47" s="110">
        <v>0</v>
      </c>
      <c r="H47" s="110">
        <v>0</v>
      </c>
      <c r="I47" s="110">
        <v>0</v>
      </c>
      <c r="J47" s="136">
        <f t="shared" si="1"/>
        <v>0</v>
      </c>
      <c r="K47" s="110">
        <v>0</v>
      </c>
      <c r="L47" s="110">
        <v>0</v>
      </c>
      <c r="M47" s="110">
        <v>0</v>
      </c>
      <c r="N47" s="136">
        <f t="shared" si="2"/>
        <v>0</v>
      </c>
      <c r="O47" s="110">
        <v>0</v>
      </c>
      <c r="P47" s="110">
        <v>0</v>
      </c>
      <c r="Q47" s="110">
        <v>0</v>
      </c>
      <c r="R47" s="121">
        <f t="shared" si="3"/>
        <v>0</v>
      </c>
      <c r="S47" s="110">
        <v>0</v>
      </c>
      <c r="T47" s="120">
        <v>0</v>
      </c>
      <c r="U47" s="120">
        <v>0</v>
      </c>
      <c r="V47" s="121">
        <f t="shared" si="4"/>
        <v>0</v>
      </c>
    </row>
    <row r="48" spans="1:22">
      <c r="A48" s="5" t="s">
        <v>447</v>
      </c>
      <c r="B48" s="29" t="s">
        <v>153</v>
      </c>
      <c r="C48" s="120">
        <v>0</v>
      </c>
      <c r="D48" s="120">
        <v>0</v>
      </c>
      <c r="E48" s="120">
        <v>0</v>
      </c>
      <c r="F48" s="121">
        <f t="shared" si="0"/>
        <v>0</v>
      </c>
      <c r="G48" s="110">
        <v>0</v>
      </c>
      <c r="H48" s="110">
        <v>0</v>
      </c>
      <c r="I48" s="110">
        <v>0</v>
      </c>
      <c r="J48" s="136">
        <f t="shared" si="1"/>
        <v>0</v>
      </c>
      <c r="K48" s="110">
        <v>0</v>
      </c>
      <c r="L48" s="110">
        <v>0</v>
      </c>
      <c r="M48" s="110">
        <v>0</v>
      </c>
      <c r="N48" s="136">
        <f t="shared" si="2"/>
        <v>0</v>
      </c>
      <c r="O48" s="110">
        <v>0</v>
      </c>
      <c r="P48" s="110">
        <v>0</v>
      </c>
      <c r="Q48" s="110">
        <v>0</v>
      </c>
      <c r="R48" s="121">
        <f t="shared" si="3"/>
        <v>0</v>
      </c>
      <c r="S48" s="110">
        <v>0</v>
      </c>
      <c r="T48" s="120">
        <v>0</v>
      </c>
      <c r="U48" s="120">
        <v>0</v>
      </c>
      <c r="V48" s="121">
        <f t="shared" si="4"/>
        <v>0</v>
      </c>
    </row>
    <row r="49" spans="1:22">
      <c r="A49" s="5" t="s">
        <v>448</v>
      </c>
      <c r="B49" s="29" t="s">
        <v>154</v>
      </c>
      <c r="C49" s="120">
        <v>0</v>
      </c>
      <c r="D49" s="120">
        <v>0</v>
      </c>
      <c r="E49" s="120">
        <v>0</v>
      </c>
      <c r="F49" s="121">
        <f t="shared" si="0"/>
        <v>0</v>
      </c>
      <c r="G49" s="110">
        <v>0</v>
      </c>
      <c r="H49" s="110">
        <v>0</v>
      </c>
      <c r="I49" s="110">
        <v>0</v>
      </c>
      <c r="J49" s="136">
        <f t="shared" si="1"/>
        <v>0</v>
      </c>
      <c r="K49" s="110">
        <v>0</v>
      </c>
      <c r="L49" s="110">
        <v>0</v>
      </c>
      <c r="M49" s="110">
        <v>0</v>
      </c>
      <c r="N49" s="136">
        <f t="shared" si="2"/>
        <v>0</v>
      </c>
      <c r="O49" s="110">
        <v>0</v>
      </c>
      <c r="P49" s="110">
        <v>0</v>
      </c>
      <c r="Q49" s="110">
        <v>0</v>
      </c>
      <c r="R49" s="121">
        <f t="shared" si="3"/>
        <v>0</v>
      </c>
      <c r="S49" s="110">
        <v>0</v>
      </c>
      <c r="T49" s="120">
        <v>0</v>
      </c>
      <c r="U49" s="120">
        <v>0</v>
      </c>
      <c r="V49" s="121">
        <f t="shared" si="4"/>
        <v>0</v>
      </c>
    </row>
    <row r="50" spans="1:22">
      <c r="A50" s="5" t="s">
        <v>155</v>
      </c>
      <c r="B50" s="29" t="s">
        <v>156</v>
      </c>
      <c r="C50" s="110">
        <v>20000</v>
      </c>
      <c r="D50" s="110">
        <v>0</v>
      </c>
      <c r="E50" s="110">
        <v>10000</v>
      </c>
      <c r="F50" s="121">
        <f t="shared" si="0"/>
        <v>30000</v>
      </c>
      <c r="G50" s="110">
        <v>20000</v>
      </c>
      <c r="H50" s="110">
        <v>0</v>
      </c>
      <c r="I50" s="110">
        <v>10000</v>
      </c>
      <c r="J50" s="136">
        <f t="shared" si="1"/>
        <v>30000</v>
      </c>
      <c r="K50" s="110">
        <v>20000</v>
      </c>
      <c r="L50" s="110">
        <v>0</v>
      </c>
      <c r="M50" s="110">
        <v>10000</v>
      </c>
      <c r="N50" s="136">
        <f t="shared" si="2"/>
        <v>30000</v>
      </c>
      <c r="O50" s="110">
        <v>20000</v>
      </c>
      <c r="P50" s="110">
        <v>0</v>
      </c>
      <c r="Q50" s="110">
        <v>10000</v>
      </c>
      <c r="R50" s="121">
        <f t="shared" si="3"/>
        <v>30000</v>
      </c>
      <c r="S50" s="110">
        <v>20000</v>
      </c>
      <c r="T50" s="110">
        <v>0</v>
      </c>
      <c r="U50" s="110">
        <v>10000</v>
      </c>
      <c r="V50" s="121">
        <f t="shared" si="4"/>
        <v>30000</v>
      </c>
    </row>
    <row r="51" spans="1:22" s="90" customFormat="1">
      <c r="A51" s="7" t="s">
        <v>386</v>
      </c>
      <c r="B51" s="32" t="s">
        <v>157</v>
      </c>
      <c r="C51" s="91">
        <f>SUM(C46:C50)</f>
        <v>1859580</v>
      </c>
      <c r="D51" s="91">
        <f>SUM(D46:D50)</f>
        <v>0</v>
      </c>
      <c r="E51" s="91">
        <f>SUM(E46:E50)</f>
        <v>13000</v>
      </c>
      <c r="F51" s="91">
        <f t="shared" si="0"/>
        <v>1872580</v>
      </c>
      <c r="G51" s="131">
        <f>SUM(G46:G50)</f>
        <v>1859580</v>
      </c>
      <c r="H51" s="131">
        <f>SUM(H46:H50)</f>
        <v>0</v>
      </c>
      <c r="I51" s="131">
        <f>SUM(I46:I50)</f>
        <v>13000</v>
      </c>
      <c r="J51" s="131">
        <f t="shared" si="1"/>
        <v>1872580</v>
      </c>
      <c r="K51" s="131">
        <f>SUM(K46:K50)</f>
        <v>1859580</v>
      </c>
      <c r="L51" s="131">
        <f>SUM(L46:L50)</f>
        <v>0</v>
      </c>
      <c r="M51" s="131">
        <f>SUM(M46:M50)</f>
        <v>13000</v>
      </c>
      <c r="N51" s="131">
        <f t="shared" si="2"/>
        <v>1872580</v>
      </c>
      <c r="O51" s="131">
        <f>SUM(O46:O50)</f>
        <v>1859580</v>
      </c>
      <c r="P51" s="131">
        <f>SUM(P46:P50)</f>
        <v>0</v>
      </c>
      <c r="Q51" s="131">
        <f>SUM(Q46:Q50)</f>
        <v>13000</v>
      </c>
      <c r="R51" s="91">
        <f t="shared" si="3"/>
        <v>1872580</v>
      </c>
      <c r="S51" s="131">
        <f>SUM(S46:S50)</f>
        <v>1859580</v>
      </c>
      <c r="T51" s="91">
        <f>SUM(T46:T50)</f>
        <v>0</v>
      </c>
      <c r="U51" s="91">
        <f>SUM(U46:U50)</f>
        <v>13000</v>
      </c>
      <c r="V51" s="91">
        <f t="shared" si="4"/>
        <v>1872580</v>
      </c>
    </row>
    <row r="52" spans="1:22" s="90" customFormat="1" ht="15.75">
      <c r="A52" s="36" t="s">
        <v>387</v>
      </c>
      <c r="B52" s="46" t="s">
        <v>158</v>
      </c>
      <c r="C52" s="122">
        <f>C31+C34+C42+C45+C51</f>
        <v>11467080</v>
      </c>
      <c r="D52" s="122">
        <f>D31+D34+D42+D45+D51</f>
        <v>0</v>
      </c>
      <c r="E52" s="122">
        <f>E31+E34+E42+E45+E51</f>
        <v>13000</v>
      </c>
      <c r="F52" s="91">
        <f t="shared" si="0"/>
        <v>11480080</v>
      </c>
      <c r="G52" s="132">
        <f>G31+G34+G42+G45+G51</f>
        <v>11467080</v>
      </c>
      <c r="H52" s="132">
        <f>H31+H34+H42+H45+H51</f>
        <v>0</v>
      </c>
      <c r="I52" s="132">
        <f>I31+I34+I42+I45+I51</f>
        <v>13000</v>
      </c>
      <c r="J52" s="131">
        <f t="shared" si="1"/>
        <v>11480080</v>
      </c>
      <c r="K52" s="132">
        <f>K31+K34+K42+K45+K51</f>
        <v>10967080</v>
      </c>
      <c r="L52" s="132">
        <f>L31+L34+L42+L45+L51</f>
        <v>0</v>
      </c>
      <c r="M52" s="132">
        <f>M31+M34+M42+M45+M51</f>
        <v>13000</v>
      </c>
      <c r="N52" s="131">
        <f t="shared" si="2"/>
        <v>10980080</v>
      </c>
      <c r="O52" s="132">
        <f>O31+O34+O42+O45+O51</f>
        <v>10967080</v>
      </c>
      <c r="P52" s="132">
        <f>P31+P34+P42+P45+P51</f>
        <v>0</v>
      </c>
      <c r="Q52" s="132">
        <f>Q31+Q34+Q42+Q45+Q51</f>
        <v>13000</v>
      </c>
      <c r="R52" s="91">
        <f t="shared" si="3"/>
        <v>10980080</v>
      </c>
      <c r="S52" s="132">
        <f>S31+S34+S42+S45+S51</f>
        <v>11507298</v>
      </c>
      <c r="T52" s="122">
        <f>T31+T34+T42+T45+T51</f>
        <v>0</v>
      </c>
      <c r="U52" s="122">
        <f>U31+U34+U42+U45+U51</f>
        <v>13000</v>
      </c>
      <c r="V52" s="91">
        <f t="shared" si="4"/>
        <v>11520298</v>
      </c>
    </row>
    <row r="53" spans="1:22">
      <c r="A53" s="13" t="s">
        <v>159</v>
      </c>
      <c r="B53" s="29" t="s">
        <v>160</v>
      </c>
      <c r="C53" s="120">
        <v>0</v>
      </c>
      <c r="D53" s="120">
        <v>0</v>
      </c>
      <c r="E53" s="120">
        <v>0</v>
      </c>
      <c r="F53" s="121">
        <f t="shared" si="0"/>
        <v>0</v>
      </c>
      <c r="G53" s="110">
        <v>0</v>
      </c>
      <c r="H53" s="110">
        <v>0</v>
      </c>
      <c r="I53" s="110">
        <v>0</v>
      </c>
      <c r="J53" s="136">
        <f t="shared" si="1"/>
        <v>0</v>
      </c>
      <c r="K53" s="110">
        <v>0</v>
      </c>
      <c r="L53" s="110">
        <v>0</v>
      </c>
      <c r="M53" s="110">
        <v>0</v>
      </c>
      <c r="N53" s="136">
        <f t="shared" si="2"/>
        <v>0</v>
      </c>
      <c r="O53" s="110">
        <v>0</v>
      </c>
      <c r="P53" s="110">
        <v>0</v>
      </c>
      <c r="Q53" s="110">
        <v>0</v>
      </c>
      <c r="R53" s="121">
        <f t="shared" si="3"/>
        <v>0</v>
      </c>
      <c r="S53" s="110">
        <v>0</v>
      </c>
      <c r="T53" s="120">
        <v>0</v>
      </c>
      <c r="U53" s="120">
        <v>0</v>
      </c>
      <c r="V53" s="121">
        <f t="shared" si="4"/>
        <v>0</v>
      </c>
    </row>
    <row r="54" spans="1:22">
      <c r="A54" s="13" t="s">
        <v>388</v>
      </c>
      <c r="B54" s="29" t="s">
        <v>161</v>
      </c>
      <c r="C54" s="120">
        <v>0</v>
      </c>
      <c r="D54" s="120">
        <v>0</v>
      </c>
      <c r="E54" s="120">
        <v>0</v>
      </c>
      <c r="F54" s="121">
        <v>0</v>
      </c>
      <c r="G54" s="110">
        <v>0</v>
      </c>
      <c r="H54" s="110">
        <v>0</v>
      </c>
      <c r="I54" s="110">
        <v>0</v>
      </c>
      <c r="J54" s="136">
        <v>0</v>
      </c>
      <c r="K54" s="110">
        <v>0</v>
      </c>
      <c r="L54" s="110">
        <v>0</v>
      </c>
      <c r="M54" s="110">
        <v>0</v>
      </c>
      <c r="N54" s="136">
        <v>0</v>
      </c>
      <c r="O54" s="110">
        <v>0</v>
      </c>
      <c r="P54" s="110">
        <v>0</v>
      </c>
      <c r="Q54" s="110">
        <v>0</v>
      </c>
      <c r="R54" s="121">
        <v>0</v>
      </c>
      <c r="S54" s="110">
        <v>0</v>
      </c>
      <c r="T54" s="120">
        <v>0</v>
      </c>
      <c r="U54" s="120">
        <v>0</v>
      </c>
      <c r="V54" s="121">
        <v>0</v>
      </c>
    </row>
    <row r="55" spans="1:22">
      <c r="A55" s="17" t="s">
        <v>449</v>
      </c>
      <c r="B55" s="29" t="s">
        <v>162</v>
      </c>
      <c r="C55" s="120">
        <v>0</v>
      </c>
      <c r="D55" s="120">
        <v>0</v>
      </c>
      <c r="E55" s="120">
        <v>0</v>
      </c>
      <c r="F55" s="121">
        <f t="shared" si="0"/>
        <v>0</v>
      </c>
      <c r="G55" s="110">
        <v>0</v>
      </c>
      <c r="H55" s="110">
        <v>0</v>
      </c>
      <c r="I55" s="110">
        <v>0</v>
      </c>
      <c r="J55" s="136">
        <f t="shared" ref="J55:J73" si="5">SUM(G55:I55)</f>
        <v>0</v>
      </c>
      <c r="K55" s="110">
        <v>0</v>
      </c>
      <c r="L55" s="110">
        <v>0</v>
      </c>
      <c r="M55" s="110">
        <v>0</v>
      </c>
      <c r="N55" s="136">
        <f t="shared" ref="N55:N73" si="6">SUM(K55:M55)</f>
        <v>0</v>
      </c>
      <c r="O55" s="110">
        <v>0</v>
      </c>
      <c r="P55" s="110">
        <v>0</v>
      </c>
      <c r="Q55" s="110">
        <v>0</v>
      </c>
      <c r="R55" s="121">
        <f t="shared" ref="R55:R73" si="7">SUM(O55:Q55)</f>
        <v>0</v>
      </c>
      <c r="S55" s="110">
        <v>0</v>
      </c>
      <c r="T55" s="120">
        <v>0</v>
      </c>
      <c r="U55" s="120">
        <v>0</v>
      </c>
      <c r="V55" s="121">
        <f t="shared" ref="V55:V73" si="8">SUM(S55:U55)</f>
        <v>0</v>
      </c>
    </row>
    <row r="56" spans="1:22">
      <c r="A56" s="17" t="s">
        <v>450</v>
      </c>
      <c r="B56" s="29" t="s">
        <v>163</v>
      </c>
      <c r="C56" s="120">
        <v>0</v>
      </c>
      <c r="D56" s="120">
        <v>0</v>
      </c>
      <c r="E56" s="120">
        <v>0</v>
      </c>
      <c r="F56" s="121">
        <f t="shared" si="0"/>
        <v>0</v>
      </c>
      <c r="G56" s="110">
        <v>0</v>
      </c>
      <c r="H56" s="110">
        <v>0</v>
      </c>
      <c r="I56" s="110">
        <v>0</v>
      </c>
      <c r="J56" s="136">
        <f t="shared" si="5"/>
        <v>0</v>
      </c>
      <c r="K56" s="110">
        <v>0</v>
      </c>
      <c r="L56" s="110">
        <v>0</v>
      </c>
      <c r="M56" s="110">
        <v>0</v>
      </c>
      <c r="N56" s="136">
        <f t="shared" si="6"/>
        <v>0</v>
      </c>
      <c r="O56" s="110">
        <v>0</v>
      </c>
      <c r="P56" s="110">
        <v>0</v>
      </c>
      <c r="Q56" s="110">
        <v>0</v>
      </c>
      <c r="R56" s="121">
        <f t="shared" si="7"/>
        <v>0</v>
      </c>
      <c r="S56" s="110">
        <v>0</v>
      </c>
      <c r="T56" s="120">
        <v>0</v>
      </c>
      <c r="U56" s="120">
        <v>0</v>
      </c>
      <c r="V56" s="121">
        <f t="shared" si="8"/>
        <v>0</v>
      </c>
    </row>
    <row r="57" spans="1:22">
      <c r="A57" s="17" t="s">
        <v>451</v>
      </c>
      <c r="B57" s="29" t="s">
        <v>164</v>
      </c>
      <c r="C57" s="120">
        <v>0</v>
      </c>
      <c r="D57" s="120">
        <v>0</v>
      </c>
      <c r="E57" s="120">
        <v>0</v>
      </c>
      <c r="F57" s="121">
        <f t="shared" si="0"/>
        <v>0</v>
      </c>
      <c r="G57" s="110">
        <v>0</v>
      </c>
      <c r="H57" s="110">
        <v>0</v>
      </c>
      <c r="I57" s="110">
        <v>0</v>
      </c>
      <c r="J57" s="136">
        <f t="shared" si="5"/>
        <v>0</v>
      </c>
      <c r="K57" s="110">
        <v>0</v>
      </c>
      <c r="L57" s="110">
        <v>0</v>
      </c>
      <c r="M57" s="110">
        <v>0</v>
      </c>
      <c r="N57" s="136">
        <f t="shared" si="6"/>
        <v>0</v>
      </c>
      <c r="O57" s="110">
        <v>0</v>
      </c>
      <c r="P57" s="110">
        <v>0</v>
      </c>
      <c r="Q57" s="110">
        <v>0</v>
      </c>
      <c r="R57" s="121">
        <f t="shared" si="7"/>
        <v>0</v>
      </c>
      <c r="S57" s="110">
        <v>0</v>
      </c>
      <c r="T57" s="120">
        <v>0</v>
      </c>
      <c r="U57" s="120">
        <v>0</v>
      </c>
      <c r="V57" s="121">
        <f t="shared" si="8"/>
        <v>0</v>
      </c>
    </row>
    <row r="58" spans="1:22">
      <c r="A58" s="13" t="s">
        <v>452</v>
      </c>
      <c r="B58" s="29" t="s">
        <v>165</v>
      </c>
      <c r="C58" s="120">
        <v>0</v>
      </c>
      <c r="D58" s="120">
        <v>0</v>
      </c>
      <c r="E58" s="120">
        <v>0</v>
      </c>
      <c r="F58" s="121">
        <f t="shared" si="0"/>
        <v>0</v>
      </c>
      <c r="G58" s="110">
        <v>0</v>
      </c>
      <c r="H58" s="110">
        <v>0</v>
      </c>
      <c r="I58" s="110">
        <v>0</v>
      </c>
      <c r="J58" s="136">
        <f t="shared" si="5"/>
        <v>0</v>
      </c>
      <c r="K58" s="110">
        <v>0</v>
      </c>
      <c r="L58" s="110">
        <v>0</v>
      </c>
      <c r="M58" s="110">
        <v>0</v>
      </c>
      <c r="N58" s="136">
        <f t="shared" si="6"/>
        <v>0</v>
      </c>
      <c r="O58" s="110">
        <v>0</v>
      </c>
      <c r="P58" s="110">
        <v>0</v>
      </c>
      <c r="Q58" s="110">
        <v>0</v>
      </c>
      <c r="R58" s="121">
        <f t="shared" si="7"/>
        <v>0</v>
      </c>
      <c r="S58" s="110">
        <v>0</v>
      </c>
      <c r="T58" s="120">
        <v>0</v>
      </c>
      <c r="U58" s="120">
        <v>0</v>
      </c>
      <c r="V58" s="121">
        <f t="shared" si="8"/>
        <v>0</v>
      </c>
    </row>
    <row r="59" spans="1:22">
      <c r="A59" s="13" t="s">
        <v>453</v>
      </c>
      <c r="B59" s="29" t="s">
        <v>166</v>
      </c>
      <c r="C59" s="120">
        <v>70000</v>
      </c>
      <c r="D59" s="120">
        <v>0</v>
      </c>
      <c r="E59" s="120">
        <v>0</v>
      </c>
      <c r="F59" s="121">
        <f t="shared" si="0"/>
        <v>70000</v>
      </c>
      <c r="G59" s="110">
        <v>70000</v>
      </c>
      <c r="H59" s="110">
        <v>0</v>
      </c>
      <c r="I59" s="110">
        <v>0</v>
      </c>
      <c r="J59" s="136">
        <f t="shared" si="5"/>
        <v>70000</v>
      </c>
      <c r="K59" s="110">
        <v>70000</v>
      </c>
      <c r="L59" s="110">
        <v>0</v>
      </c>
      <c r="M59" s="110">
        <v>0</v>
      </c>
      <c r="N59" s="136">
        <f t="shared" si="6"/>
        <v>70000</v>
      </c>
      <c r="O59" s="110">
        <v>70000</v>
      </c>
      <c r="P59" s="110">
        <v>0</v>
      </c>
      <c r="Q59" s="110">
        <v>0</v>
      </c>
      <c r="R59" s="121">
        <f t="shared" si="7"/>
        <v>70000</v>
      </c>
      <c r="S59" s="110">
        <v>70000</v>
      </c>
      <c r="T59" s="120">
        <v>0</v>
      </c>
      <c r="U59" s="120">
        <v>0</v>
      </c>
      <c r="V59" s="121">
        <f t="shared" si="8"/>
        <v>70000</v>
      </c>
    </row>
    <row r="60" spans="1:22">
      <c r="A60" s="13" t="s">
        <v>454</v>
      </c>
      <c r="B60" s="29" t="s">
        <v>167</v>
      </c>
      <c r="C60" s="120">
        <v>1580000</v>
      </c>
      <c r="D60" s="120">
        <v>0</v>
      </c>
      <c r="E60" s="120">
        <v>0</v>
      </c>
      <c r="F60" s="121">
        <f t="shared" si="0"/>
        <v>1580000</v>
      </c>
      <c r="G60" s="110">
        <v>1580000</v>
      </c>
      <c r="H60" s="110">
        <v>0</v>
      </c>
      <c r="I60" s="110">
        <v>0</v>
      </c>
      <c r="J60" s="136">
        <f t="shared" si="5"/>
        <v>1580000</v>
      </c>
      <c r="K60" s="110">
        <v>1580000</v>
      </c>
      <c r="L60" s="110">
        <v>0</v>
      </c>
      <c r="M60" s="110">
        <v>0</v>
      </c>
      <c r="N60" s="136">
        <f t="shared" si="6"/>
        <v>1580000</v>
      </c>
      <c r="O60" s="110">
        <v>1580000</v>
      </c>
      <c r="P60" s="110">
        <v>0</v>
      </c>
      <c r="Q60" s="110">
        <v>0</v>
      </c>
      <c r="R60" s="121">
        <f t="shared" si="7"/>
        <v>1580000</v>
      </c>
      <c r="S60" s="134">
        <v>1580053</v>
      </c>
      <c r="T60" s="120">
        <v>0</v>
      </c>
      <c r="U60" s="120">
        <v>0</v>
      </c>
      <c r="V60" s="121">
        <f t="shared" si="8"/>
        <v>1580053</v>
      </c>
    </row>
    <row r="61" spans="1:22" s="90" customFormat="1" ht="15.75">
      <c r="A61" s="43" t="s">
        <v>416</v>
      </c>
      <c r="B61" s="46" t="s">
        <v>168</v>
      </c>
      <c r="C61" s="122">
        <f>SUM(C53:C60)</f>
        <v>1650000</v>
      </c>
      <c r="D61" s="122">
        <f>SUM(D53:D60)</f>
        <v>0</v>
      </c>
      <c r="E61" s="122">
        <f>SUM(E53:E60)</f>
        <v>0</v>
      </c>
      <c r="F61" s="122">
        <f t="shared" si="0"/>
        <v>1650000</v>
      </c>
      <c r="G61" s="132">
        <f>SUM(G53:G60)</f>
        <v>1650000</v>
      </c>
      <c r="H61" s="132">
        <f>SUM(H53:H60)</f>
        <v>0</v>
      </c>
      <c r="I61" s="132">
        <f>SUM(I53:I60)</f>
        <v>0</v>
      </c>
      <c r="J61" s="132">
        <f t="shared" si="5"/>
        <v>1650000</v>
      </c>
      <c r="K61" s="132">
        <f>SUM(K53:K60)</f>
        <v>1650000</v>
      </c>
      <c r="L61" s="132">
        <f>SUM(L53:L60)</f>
        <v>0</v>
      </c>
      <c r="M61" s="132">
        <f>SUM(M53:M60)</f>
        <v>0</v>
      </c>
      <c r="N61" s="132">
        <f t="shared" si="6"/>
        <v>1650000</v>
      </c>
      <c r="O61" s="132">
        <f>SUM(O53:O60)</f>
        <v>1650000</v>
      </c>
      <c r="P61" s="132">
        <f>SUM(P53:P60)</f>
        <v>0</v>
      </c>
      <c r="Q61" s="132">
        <f>SUM(Q53:Q60)</f>
        <v>0</v>
      </c>
      <c r="R61" s="122">
        <f t="shared" si="7"/>
        <v>1650000</v>
      </c>
      <c r="S61" s="132">
        <f>SUM(S53:S60)</f>
        <v>1650053</v>
      </c>
      <c r="T61" s="122">
        <f>SUM(T53:T60)</f>
        <v>0</v>
      </c>
      <c r="U61" s="122">
        <f>SUM(U53:U60)</f>
        <v>0</v>
      </c>
      <c r="V61" s="122">
        <f t="shared" si="8"/>
        <v>1650053</v>
      </c>
    </row>
    <row r="62" spans="1:22">
      <c r="A62" s="12" t="s">
        <v>455</v>
      </c>
      <c r="B62" s="29" t="s">
        <v>169</v>
      </c>
      <c r="C62" s="120">
        <v>0</v>
      </c>
      <c r="D62" s="120">
        <v>0</v>
      </c>
      <c r="E62" s="120">
        <v>0</v>
      </c>
      <c r="F62" s="121">
        <f t="shared" si="0"/>
        <v>0</v>
      </c>
      <c r="G62" s="110">
        <v>0</v>
      </c>
      <c r="H62" s="110">
        <v>0</v>
      </c>
      <c r="I62" s="110">
        <v>0</v>
      </c>
      <c r="J62" s="136">
        <f t="shared" si="5"/>
        <v>0</v>
      </c>
      <c r="K62" s="110">
        <v>0</v>
      </c>
      <c r="L62" s="110">
        <v>0</v>
      </c>
      <c r="M62" s="110">
        <v>0</v>
      </c>
      <c r="N62" s="136">
        <f t="shared" si="6"/>
        <v>0</v>
      </c>
      <c r="O62" s="110">
        <v>0</v>
      </c>
      <c r="P62" s="110">
        <v>0</v>
      </c>
      <c r="Q62" s="110">
        <v>0</v>
      </c>
      <c r="R62" s="121">
        <f t="shared" si="7"/>
        <v>0</v>
      </c>
      <c r="S62" s="110">
        <v>0</v>
      </c>
      <c r="T62" s="120">
        <v>0</v>
      </c>
      <c r="U62" s="120">
        <v>0</v>
      </c>
      <c r="V62" s="121">
        <f t="shared" si="8"/>
        <v>0</v>
      </c>
    </row>
    <row r="63" spans="1:22">
      <c r="A63" s="12" t="s">
        <v>170</v>
      </c>
      <c r="B63" s="29" t="s">
        <v>171</v>
      </c>
      <c r="C63" s="120">
        <v>0</v>
      </c>
      <c r="D63" s="120">
        <v>0</v>
      </c>
      <c r="E63" s="120">
        <v>0</v>
      </c>
      <c r="F63" s="121">
        <f t="shared" si="0"/>
        <v>0</v>
      </c>
      <c r="G63" s="110">
        <v>0</v>
      </c>
      <c r="H63" s="110">
        <v>0</v>
      </c>
      <c r="I63" s="110">
        <v>0</v>
      </c>
      <c r="J63" s="136">
        <f t="shared" si="5"/>
        <v>0</v>
      </c>
      <c r="K63" s="110">
        <v>0</v>
      </c>
      <c r="L63" s="110">
        <v>0</v>
      </c>
      <c r="M63" s="110">
        <v>0</v>
      </c>
      <c r="N63" s="136">
        <f t="shared" si="6"/>
        <v>0</v>
      </c>
      <c r="O63" s="110">
        <v>0</v>
      </c>
      <c r="P63" s="110">
        <v>0</v>
      </c>
      <c r="Q63" s="110">
        <v>0</v>
      </c>
      <c r="R63" s="121">
        <f t="shared" si="7"/>
        <v>0</v>
      </c>
      <c r="S63" s="110">
        <v>0</v>
      </c>
      <c r="T63" s="120">
        <v>0</v>
      </c>
      <c r="U63" s="120">
        <v>0</v>
      </c>
      <c r="V63" s="121">
        <f t="shared" si="8"/>
        <v>0</v>
      </c>
    </row>
    <row r="64" spans="1:22">
      <c r="A64" s="12" t="s">
        <v>172</v>
      </c>
      <c r="B64" s="29" t="s">
        <v>173</v>
      </c>
      <c r="C64" s="120">
        <v>0</v>
      </c>
      <c r="D64" s="120">
        <v>0</v>
      </c>
      <c r="E64" s="120">
        <v>0</v>
      </c>
      <c r="F64" s="121">
        <f t="shared" si="0"/>
        <v>0</v>
      </c>
      <c r="G64" s="110">
        <v>0</v>
      </c>
      <c r="H64" s="110">
        <v>0</v>
      </c>
      <c r="I64" s="110">
        <v>0</v>
      </c>
      <c r="J64" s="136">
        <f t="shared" si="5"/>
        <v>0</v>
      </c>
      <c r="K64" s="110">
        <v>0</v>
      </c>
      <c r="L64" s="110">
        <v>0</v>
      </c>
      <c r="M64" s="110">
        <v>0</v>
      </c>
      <c r="N64" s="136">
        <f t="shared" si="6"/>
        <v>0</v>
      </c>
      <c r="O64" s="110">
        <v>0</v>
      </c>
      <c r="P64" s="110">
        <v>0</v>
      </c>
      <c r="Q64" s="110">
        <v>0</v>
      </c>
      <c r="R64" s="121">
        <f t="shared" si="7"/>
        <v>0</v>
      </c>
      <c r="S64" s="110">
        <v>0</v>
      </c>
      <c r="T64" s="120">
        <v>0</v>
      </c>
      <c r="U64" s="120">
        <v>0</v>
      </c>
      <c r="V64" s="121">
        <f t="shared" si="8"/>
        <v>0</v>
      </c>
    </row>
    <row r="65" spans="1:22">
      <c r="A65" s="12" t="s">
        <v>417</v>
      </c>
      <c r="B65" s="29" t="s">
        <v>174</v>
      </c>
      <c r="C65" s="120">
        <v>0</v>
      </c>
      <c r="D65" s="120">
        <v>0</v>
      </c>
      <c r="E65" s="120">
        <v>0</v>
      </c>
      <c r="F65" s="121">
        <f t="shared" si="0"/>
        <v>0</v>
      </c>
      <c r="G65" s="110">
        <v>0</v>
      </c>
      <c r="H65" s="110">
        <v>0</v>
      </c>
      <c r="I65" s="110">
        <v>0</v>
      </c>
      <c r="J65" s="136">
        <f t="shared" si="5"/>
        <v>0</v>
      </c>
      <c r="K65" s="110">
        <v>0</v>
      </c>
      <c r="L65" s="110">
        <v>0</v>
      </c>
      <c r="M65" s="110">
        <v>0</v>
      </c>
      <c r="N65" s="136">
        <f t="shared" si="6"/>
        <v>0</v>
      </c>
      <c r="O65" s="110">
        <v>0</v>
      </c>
      <c r="P65" s="110">
        <v>0</v>
      </c>
      <c r="Q65" s="110">
        <v>0</v>
      </c>
      <c r="R65" s="121">
        <f t="shared" si="7"/>
        <v>0</v>
      </c>
      <c r="S65" s="110">
        <v>0</v>
      </c>
      <c r="T65" s="120">
        <v>0</v>
      </c>
      <c r="U65" s="120">
        <v>0</v>
      </c>
      <c r="V65" s="121">
        <f t="shared" si="8"/>
        <v>0</v>
      </c>
    </row>
    <row r="66" spans="1:22">
      <c r="A66" s="12" t="s">
        <v>456</v>
      </c>
      <c r="B66" s="29" t="s">
        <v>175</v>
      </c>
      <c r="C66" s="120">
        <v>0</v>
      </c>
      <c r="D66" s="120">
        <v>0</v>
      </c>
      <c r="E66" s="120">
        <v>0</v>
      </c>
      <c r="F66" s="121">
        <f t="shared" si="0"/>
        <v>0</v>
      </c>
      <c r="G66" s="110">
        <v>0</v>
      </c>
      <c r="H66" s="110">
        <v>0</v>
      </c>
      <c r="I66" s="110">
        <v>0</v>
      </c>
      <c r="J66" s="136">
        <f t="shared" si="5"/>
        <v>0</v>
      </c>
      <c r="K66" s="110">
        <v>0</v>
      </c>
      <c r="L66" s="110">
        <v>0</v>
      </c>
      <c r="M66" s="110">
        <v>0</v>
      </c>
      <c r="N66" s="136">
        <f t="shared" si="6"/>
        <v>0</v>
      </c>
      <c r="O66" s="110">
        <v>0</v>
      </c>
      <c r="P66" s="110">
        <v>0</v>
      </c>
      <c r="Q66" s="110">
        <v>0</v>
      </c>
      <c r="R66" s="121">
        <f t="shared" si="7"/>
        <v>0</v>
      </c>
      <c r="S66" s="110">
        <v>0</v>
      </c>
      <c r="T66" s="120">
        <v>0</v>
      </c>
      <c r="U66" s="120">
        <v>0</v>
      </c>
      <c r="V66" s="121">
        <f t="shared" si="8"/>
        <v>0</v>
      </c>
    </row>
    <row r="67" spans="1:22">
      <c r="A67" s="12" t="s">
        <v>419</v>
      </c>
      <c r="B67" s="29" t="s">
        <v>176</v>
      </c>
      <c r="C67" s="120">
        <v>532630</v>
      </c>
      <c r="D67" s="120">
        <v>0</v>
      </c>
      <c r="E67" s="120">
        <v>0</v>
      </c>
      <c r="F67" s="121">
        <f t="shared" si="0"/>
        <v>532630</v>
      </c>
      <c r="G67" s="110">
        <v>532630</v>
      </c>
      <c r="H67" s="110">
        <v>0</v>
      </c>
      <c r="I67" s="110">
        <v>0</v>
      </c>
      <c r="J67" s="136">
        <f t="shared" si="5"/>
        <v>532630</v>
      </c>
      <c r="K67" s="110">
        <v>462630</v>
      </c>
      <c r="L67" s="110">
        <v>0</v>
      </c>
      <c r="M67" s="110">
        <v>0</v>
      </c>
      <c r="N67" s="136">
        <f t="shared" si="6"/>
        <v>462630</v>
      </c>
      <c r="O67" s="110">
        <v>462630</v>
      </c>
      <c r="P67" s="110">
        <v>0</v>
      </c>
      <c r="Q67" s="110">
        <v>0</v>
      </c>
      <c r="R67" s="121">
        <f t="shared" si="7"/>
        <v>462630</v>
      </c>
      <c r="S67" s="134">
        <v>1316643</v>
      </c>
      <c r="T67" s="120">
        <v>0</v>
      </c>
      <c r="U67" s="120">
        <v>0</v>
      </c>
      <c r="V67" s="121">
        <f t="shared" si="8"/>
        <v>1316643</v>
      </c>
    </row>
    <row r="68" spans="1:22">
      <c r="A68" s="12" t="s">
        <v>457</v>
      </c>
      <c r="B68" s="29" t="s">
        <v>177</v>
      </c>
      <c r="C68" s="120">
        <v>0</v>
      </c>
      <c r="D68" s="120">
        <v>0</v>
      </c>
      <c r="E68" s="120">
        <v>0</v>
      </c>
      <c r="F68" s="121">
        <f t="shared" si="0"/>
        <v>0</v>
      </c>
      <c r="G68" s="110">
        <v>0</v>
      </c>
      <c r="H68" s="110">
        <v>0</v>
      </c>
      <c r="I68" s="110">
        <v>0</v>
      </c>
      <c r="J68" s="136">
        <f t="shared" si="5"/>
        <v>0</v>
      </c>
      <c r="K68" s="110">
        <v>0</v>
      </c>
      <c r="L68" s="110">
        <v>0</v>
      </c>
      <c r="M68" s="110">
        <v>0</v>
      </c>
      <c r="N68" s="136">
        <f t="shared" si="6"/>
        <v>0</v>
      </c>
      <c r="O68" s="110">
        <v>0</v>
      </c>
      <c r="P68" s="110">
        <v>0</v>
      </c>
      <c r="Q68" s="110">
        <v>0</v>
      </c>
      <c r="R68" s="121">
        <f t="shared" si="7"/>
        <v>0</v>
      </c>
      <c r="S68" s="110">
        <v>0</v>
      </c>
      <c r="T68" s="120">
        <v>0</v>
      </c>
      <c r="U68" s="120">
        <v>0</v>
      </c>
      <c r="V68" s="121">
        <f t="shared" si="8"/>
        <v>0</v>
      </c>
    </row>
    <row r="69" spans="1:22">
      <c r="A69" s="12" t="s">
        <v>458</v>
      </c>
      <c r="B69" s="29" t="s">
        <v>178</v>
      </c>
      <c r="C69" s="120">
        <v>0</v>
      </c>
      <c r="D69" s="120">
        <v>0</v>
      </c>
      <c r="E69" s="120">
        <v>0</v>
      </c>
      <c r="F69" s="121">
        <f t="shared" si="0"/>
        <v>0</v>
      </c>
      <c r="G69" s="110">
        <v>0</v>
      </c>
      <c r="H69" s="110">
        <v>0</v>
      </c>
      <c r="I69" s="110">
        <v>0</v>
      </c>
      <c r="J69" s="136">
        <f t="shared" si="5"/>
        <v>0</v>
      </c>
      <c r="K69" s="110">
        <v>0</v>
      </c>
      <c r="L69" s="110">
        <v>0</v>
      </c>
      <c r="M69" s="110">
        <v>0</v>
      </c>
      <c r="N69" s="136">
        <f t="shared" si="6"/>
        <v>0</v>
      </c>
      <c r="O69" s="110">
        <v>0</v>
      </c>
      <c r="P69" s="110">
        <v>0</v>
      </c>
      <c r="Q69" s="110">
        <v>0</v>
      </c>
      <c r="R69" s="121">
        <f t="shared" si="7"/>
        <v>0</v>
      </c>
      <c r="S69" s="110">
        <v>0</v>
      </c>
      <c r="T69" s="120">
        <v>0</v>
      </c>
      <c r="U69" s="120">
        <v>0</v>
      </c>
      <c r="V69" s="121">
        <f t="shared" si="8"/>
        <v>0</v>
      </c>
    </row>
    <row r="70" spans="1:22">
      <c r="A70" s="12" t="s">
        <v>179</v>
      </c>
      <c r="B70" s="29" t="s">
        <v>180</v>
      </c>
      <c r="C70" s="120">
        <v>0</v>
      </c>
      <c r="D70" s="120">
        <v>0</v>
      </c>
      <c r="E70" s="120">
        <v>0</v>
      </c>
      <c r="F70" s="121">
        <f t="shared" si="0"/>
        <v>0</v>
      </c>
      <c r="G70" s="110">
        <v>0</v>
      </c>
      <c r="H70" s="110">
        <v>0</v>
      </c>
      <c r="I70" s="110">
        <v>0</v>
      </c>
      <c r="J70" s="136">
        <f t="shared" si="5"/>
        <v>0</v>
      </c>
      <c r="K70" s="110">
        <v>0</v>
      </c>
      <c r="L70" s="110">
        <v>0</v>
      </c>
      <c r="M70" s="110">
        <v>0</v>
      </c>
      <c r="N70" s="136">
        <f t="shared" si="6"/>
        <v>0</v>
      </c>
      <c r="O70" s="110">
        <v>0</v>
      </c>
      <c r="P70" s="110">
        <v>0</v>
      </c>
      <c r="Q70" s="110">
        <v>0</v>
      </c>
      <c r="R70" s="121">
        <f t="shared" si="7"/>
        <v>0</v>
      </c>
      <c r="S70" s="110">
        <v>0</v>
      </c>
      <c r="T70" s="120">
        <v>0</v>
      </c>
      <c r="U70" s="120">
        <v>0</v>
      </c>
      <c r="V70" s="121">
        <f t="shared" si="8"/>
        <v>0</v>
      </c>
    </row>
    <row r="71" spans="1:22">
      <c r="A71" s="21" t="s">
        <v>181</v>
      </c>
      <c r="B71" s="29" t="s">
        <v>182</v>
      </c>
      <c r="C71" s="120">
        <v>0</v>
      </c>
      <c r="D71" s="120">
        <v>0</v>
      </c>
      <c r="E71" s="120">
        <v>0</v>
      </c>
      <c r="F71" s="121">
        <f t="shared" si="0"/>
        <v>0</v>
      </c>
      <c r="G71" s="110">
        <v>0</v>
      </c>
      <c r="H71" s="110">
        <v>0</v>
      </c>
      <c r="I71" s="110">
        <v>0</v>
      </c>
      <c r="J71" s="136">
        <f t="shared" si="5"/>
        <v>0</v>
      </c>
      <c r="K71" s="110">
        <v>0</v>
      </c>
      <c r="L71" s="110">
        <v>0</v>
      </c>
      <c r="M71" s="110">
        <v>0</v>
      </c>
      <c r="N71" s="136">
        <f t="shared" si="6"/>
        <v>0</v>
      </c>
      <c r="O71" s="110">
        <v>0</v>
      </c>
      <c r="P71" s="110">
        <v>0</v>
      </c>
      <c r="Q71" s="110">
        <v>0</v>
      </c>
      <c r="R71" s="121">
        <f t="shared" si="7"/>
        <v>0</v>
      </c>
      <c r="S71" s="110">
        <v>0</v>
      </c>
      <c r="T71" s="120">
        <v>0</v>
      </c>
      <c r="U71" s="120">
        <v>0</v>
      </c>
      <c r="V71" s="121">
        <f t="shared" si="8"/>
        <v>0</v>
      </c>
    </row>
    <row r="72" spans="1:22">
      <c r="A72" s="12" t="s">
        <v>660</v>
      </c>
      <c r="B72" s="29" t="s">
        <v>183</v>
      </c>
      <c r="C72" s="120">
        <v>0</v>
      </c>
      <c r="D72" s="120">
        <v>0</v>
      </c>
      <c r="E72" s="120">
        <v>0</v>
      </c>
      <c r="F72" s="121">
        <f t="shared" si="0"/>
        <v>0</v>
      </c>
      <c r="G72" s="110">
        <v>0</v>
      </c>
      <c r="H72" s="110">
        <v>0</v>
      </c>
      <c r="I72" s="110">
        <v>0</v>
      </c>
      <c r="J72" s="136">
        <f t="shared" si="5"/>
        <v>0</v>
      </c>
      <c r="K72" s="110">
        <v>0</v>
      </c>
      <c r="L72" s="110">
        <v>0</v>
      </c>
      <c r="M72" s="110">
        <v>0</v>
      </c>
      <c r="N72" s="136">
        <f t="shared" si="6"/>
        <v>0</v>
      </c>
      <c r="O72" s="110">
        <v>0</v>
      </c>
      <c r="P72" s="110">
        <v>0</v>
      </c>
      <c r="Q72" s="110">
        <v>0</v>
      </c>
      <c r="R72" s="121">
        <f t="shared" si="7"/>
        <v>0</v>
      </c>
      <c r="S72" s="110">
        <v>0</v>
      </c>
      <c r="T72" s="120">
        <v>0</v>
      </c>
      <c r="U72" s="120">
        <v>0</v>
      </c>
      <c r="V72" s="121">
        <f t="shared" si="8"/>
        <v>0</v>
      </c>
    </row>
    <row r="73" spans="1:22">
      <c r="A73" s="21" t="s">
        <v>459</v>
      </c>
      <c r="B73" s="29" t="s">
        <v>184</v>
      </c>
      <c r="C73" s="110">
        <v>0</v>
      </c>
      <c r="D73" s="110">
        <v>0</v>
      </c>
      <c r="E73" s="110">
        <v>0</v>
      </c>
      <c r="F73" s="121">
        <f t="shared" ref="F73:F125" si="9">SUM(C73:E73)</f>
        <v>0</v>
      </c>
      <c r="G73" s="110">
        <v>0</v>
      </c>
      <c r="H73" s="110">
        <v>0</v>
      </c>
      <c r="I73" s="110">
        <v>0</v>
      </c>
      <c r="J73" s="136">
        <f t="shared" si="5"/>
        <v>0</v>
      </c>
      <c r="K73" s="110">
        <v>70000</v>
      </c>
      <c r="L73" s="110">
        <v>0</v>
      </c>
      <c r="M73" s="110">
        <v>0</v>
      </c>
      <c r="N73" s="136">
        <f t="shared" si="6"/>
        <v>70000</v>
      </c>
      <c r="O73" s="110">
        <v>70000</v>
      </c>
      <c r="P73" s="110">
        <v>0</v>
      </c>
      <c r="Q73" s="110">
        <v>0</v>
      </c>
      <c r="R73" s="121">
        <f t="shared" si="7"/>
        <v>70000</v>
      </c>
      <c r="S73" s="134">
        <v>75000</v>
      </c>
      <c r="T73" s="110">
        <v>0</v>
      </c>
      <c r="U73" s="110">
        <v>0</v>
      </c>
      <c r="V73" s="121">
        <f t="shared" si="8"/>
        <v>75000</v>
      </c>
    </row>
    <row r="74" spans="1:22">
      <c r="A74" s="21" t="s">
        <v>662</v>
      </c>
      <c r="B74" s="29" t="s">
        <v>661</v>
      </c>
      <c r="C74" s="120">
        <v>4311246</v>
      </c>
      <c r="D74" s="120">
        <v>0</v>
      </c>
      <c r="E74" s="120">
        <v>0</v>
      </c>
      <c r="F74" s="121">
        <v>0</v>
      </c>
      <c r="G74" s="110">
        <v>4311246</v>
      </c>
      <c r="H74" s="110">
        <v>0</v>
      </c>
      <c r="I74" s="110">
        <v>0</v>
      </c>
      <c r="J74" s="136">
        <v>0</v>
      </c>
      <c r="K74" s="110">
        <v>4348135</v>
      </c>
      <c r="L74" s="110">
        <v>0</v>
      </c>
      <c r="M74" s="110">
        <v>0</v>
      </c>
      <c r="N74" s="136">
        <v>0</v>
      </c>
      <c r="O74" s="110">
        <v>4348135</v>
      </c>
      <c r="P74" s="110">
        <v>0</v>
      </c>
      <c r="Q74" s="110">
        <v>0</v>
      </c>
      <c r="R74" s="121">
        <v>0</v>
      </c>
      <c r="S74" s="134">
        <v>4340155</v>
      </c>
      <c r="T74" s="120">
        <v>0</v>
      </c>
      <c r="U74" s="120">
        <v>0</v>
      </c>
      <c r="V74" s="121">
        <v>0</v>
      </c>
    </row>
    <row r="75" spans="1:22" s="90" customFormat="1" ht="15.75">
      <c r="A75" s="43" t="s">
        <v>422</v>
      </c>
      <c r="B75" s="46" t="s">
        <v>185</v>
      </c>
      <c r="C75" s="122">
        <f>SUM(C62:C74)</f>
        <v>4843876</v>
      </c>
      <c r="D75" s="122">
        <f>SUM(D62:D74)</f>
        <v>0</v>
      </c>
      <c r="E75" s="122">
        <f>SUM(E62:E74)</f>
        <v>0</v>
      </c>
      <c r="F75" s="122">
        <f t="shared" si="9"/>
        <v>4843876</v>
      </c>
      <c r="G75" s="132">
        <f>SUM(G62:G74)</f>
        <v>4843876</v>
      </c>
      <c r="H75" s="132">
        <f>SUM(H62:H74)</f>
        <v>0</v>
      </c>
      <c r="I75" s="132">
        <f>SUM(I62:I74)</f>
        <v>0</v>
      </c>
      <c r="J75" s="132">
        <f t="shared" ref="J75:J125" si="10">SUM(G75:I75)</f>
        <v>4843876</v>
      </c>
      <c r="K75" s="132">
        <f>SUM(K62:K74)</f>
        <v>4880765</v>
      </c>
      <c r="L75" s="132">
        <f>SUM(L62:L74)</f>
        <v>0</v>
      </c>
      <c r="M75" s="132">
        <f>SUM(M62:M74)</f>
        <v>0</v>
      </c>
      <c r="N75" s="132">
        <f t="shared" ref="N75:N125" si="11">SUM(K75:M75)</f>
        <v>4880765</v>
      </c>
      <c r="O75" s="132">
        <f>SUM(O62:O74)</f>
        <v>4880765</v>
      </c>
      <c r="P75" s="132">
        <f>SUM(P62:P74)</f>
        <v>0</v>
      </c>
      <c r="Q75" s="132">
        <f>SUM(Q62:Q74)</f>
        <v>0</v>
      </c>
      <c r="R75" s="122">
        <f t="shared" ref="R75" si="12">SUM(O75:Q75)</f>
        <v>4880765</v>
      </c>
      <c r="S75" s="132">
        <f>SUM(S62:S74)</f>
        <v>5731798</v>
      </c>
      <c r="T75" s="122">
        <f>SUM(T62:T74)</f>
        <v>0</v>
      </c>
      <c r="U75" s="122">
        <f>SUM(U62:U74)</f>
        <v>0</v>
      </c>
      <c r="V75" s="122">
        <f t="shared" ref="V75" si="13">SUM(S75:U75)</f>
        <v>5731798</v>
      </c>
    </row>
    <row r="76" spans="1:22" s="90" customFormat="1" ht="15.75">
      <c r="A76" s="139" t="s">
        <v>39</v>
      </c>
      <c r="B76" s="140"/>
      <c r="C76" s="141">
        <f>SUM(C26+C27+C52+C61+C75)</f>
        <v>28158993</v>
      </c>
      <c r="D76" s="141">
        <f t="shared" ref="D76:N76" si="14">SUM(D26+D27+D52+D61+D75)</f>
        <v>0</v>
      </c>
      <c r="E76" s="141">
        <f t="shared" si="14"/>
        <v>13000</v>
      </c>
      <c r="F76" s="141">
        <f t="shared" si="14"/>
        <v>28171993</v>
      </c>
      <c r="G76" s="163">
        <f t="shared" si="14"/>
        <v>28183902</v>
      </c>
      <c r="H76" s="163">
        <f t="shared" si="14"/>
        <v>0</v>
      </c>
      <c r="I76" s="163">
        <f t="shared" si="14"/>
        <v>13000</v>
      </c>
      <c r="J76" s="163">
        <f t="shared" si="14"/>
        <v>28196902</v>
      </c>
      <c r="K76" s="163">
        <f t="shared" si="14"/>
        <v>30406526</v>
      </c>
      <c r="L76" s="163">
        <f t="shared" si="14"/>
        <v>0</v>
      </c>
      <c r="M76" s="163">
        <f t="shared" si="14"/>
        <v>13000</v>
      </c>
      <c r="N76" s="163">
        <f t="shared" si="14"/>
        <v>30419526</v>
      </c>
      <c r="O76" s="163">
        <f t="shared" ref="O76:R76" si="15">SUM(O26+O27+O52+O61+O75)</f>
        <v>30431264</v>
      </c>
      <c r="P76" s="163">
        <f t="shared" si="15"/>
        <v>0</v>
      </c>
      <c r="Q76" s="163">
        <f t="shared" si="15"/>
        <v>13000</v>
      </c>
      <c r="R76" s="141">
        <f t="shared" si="15"/>
        <v>30444264</v>
      </c>
      <c r="S76" s="141">
        <f t="shared" ref="S76:V76" si="16">SUM(S26+S27+S52+S61+S75)</f>
        <v>31276284</v>
      </c>
      <c r="T76" s="141">
        <f t="shared" si="16"/>
        <v>0</v>
      </c>
      <c r="U76" s="141">
        <f t="shared" si="16"/>
        <v>13000</v>
      </c>
      <c r="V76" s="141">
        <f t="shared" si="16"/>
        <v>31289284</v>
      </c>
    </row>
    <row r="77" spans="1:22">
      <c r="A77" s="33" t="s">
        <v>186</v>
      </c>
      <c r="B77" s="29" t="s">
        <v>187</v>
      </c>
      <c r="C77" s="120">
        <v>0</v>
      </c>
      <c r="D77" s="120">
        <v>0</v>
      </c>
      <c r="E77" s="120">
        <v>0</v>
      </c>
      <c r="F77" s="121">
        <f t="shared" si="9"/>
        <v>0</v>
      </c>
      <c r="G77" s="110">
        <v>0</v>
      </c>
      <c r="H77" s="110">
        <v>0</v>
      </c>
      <c r="I77" s="110">
        <v>0</v>
      </c>
      <c r="J77" s="136">
        <f t="shared" si="10"/>
        <v>0</v>
      </c>
      <c r="K77" s="110">
        <v>0</v>
      </c>
      <c r="L77" s="110">
        <v>0</v>
      </c>
      <c r="M77" s="110">
        <v>0</v>
      </c>
      <c r="N77" s="136">
        <f t="shared" si="11"/>
        <v>0</v>
      </c>
      <c r="O77" s="110">
        <v>0</v>
      </c>
      <c r="P77" s="110">
        <v>0</v>
      </c>
      <c r="Q77" s="110">
        <v>0</v>
      </c>
      <c r="R77" s="121">
        <f t="shared" ref="R77:R99" si="17">SUM(O77:Q77)</f>
        <v>0</v>
      </c>
      <c r="S77" s="110">
        <v>0</v>
      </c>
      <c r="T77" s="120">
        <v>0</v>
      </c>
      <c r="U77" s="120">
        <v>0</v>
      </c>
      <c r="V77" s="121">
        <f t="shared" ref="V77:V99" si="18">SUM(S77:U77)</f>
        <v>0</v>
      </c>
    </row>
    <row r="78" spans="1:22">
      <c r="A78" s="33" t="s">
        <v>460</v>
      </c>
      <c r="B78" s="29" t="s">
        <v>188</v>
      </c>
      <c r="C78" s="120">
        <v>3900000</v>
      </c>
      <c r="D78" s="120">
        <v>0</v>
      </c>
      <c r="E78" s="120">
        <v>0</v>
      </c>
      <c r="F78" s="121">
        <f t="shared" si="9"/>
        <v>3900000</v>
      </c>
      <c r="G78" s="110">
        <v>3900000</v>
      </c>
      <c r="H78" s="110">
        <v>0</v>
      </c>
      <c r="I78" s="110">
        <v>0</v>
      </c>
      <c r="J78" s="136">
        <f t="shared" si="10"/>
        <v>3900000</v>
      </c>
      <c r="K78" s="110">
        <v>3900000</v>
      </c>
      <c r="L78" s="110">
        <v>0</v>
      </c>
      <c r="M78" s="110">
        <v>0</v>
      </c>
      <c r="N78" s="136">
        <f t="shared" si="11"/>
        <v>3900000</v>
      </c>
      <c r="O78" s="110">
        <v>3900000</v>
      </c>
      <c r="P78" s="110">
        <v>0</v>
      </c>
      <c r="Q78" s="110">
        <v>0</v>
      </c>
      <c r="R78" s="121">
        <f t="shared" si="17"/>
        <v>3900000</v>
      </c>
      <c r="S78" s="110">
        <v>3900000</v>
      </c>
      <c r="T78" s="120">
        <v>0</v>
      </c>
      <c r="U78" s="120">
        <v>0</v>
      </c>
      <c r="V78" s="121">
        <f t="shared" si="18"/>
        <v>3900000</v>
      </c>
    </row>
    <row r="79" spans="1:22">
      <c r="A79" s="33" t="s">
        <v>189</v>
      </c>
      <c r="B79" s="29" t="s">
        <v>190</v>
      </c>
      <c r="C79" s="120">
        <v>0</v>
      </c>
      <c r="D79" s="120">
        <v>0</v>
      </c>
      <c r="E79" s="120">
        <v>0</v>
      </c>
      <c r="F79" s="121">
        <f t="shared" si="9"/>
        <v>0</v>
      </c>
      <c r="G79" s="110">
        <v>0</v>
      </c>
      <c r="H79" s="110">
        <v>0</v>
      </c>
      <c r="I79" s="110">
        <v>0</v>
      </c>
      <c r="J79" s="136">
        <f t="shared" si="10"/>
        <v>0</v>
      </c>
      <c r="K79" s="110">
        <v>40000</v>
      </c>
      <c r="L79" s="110">
        <v>0</v>
      </c>
      <c r="M79" s="110">
        <v>0</v>
      </c>
      <c r="N79" s="136">
        <f t="shared" si="11"/>
        <v>40000</v>
      </c>
      <c r="O79" s="110">
        <v>40000</v>
      </c>
      <c r="P79" s="110">
        <v>0</v>
      </c>
      <c r="Q79" s="110">
        <v>0</v>
      </c>
      <c r="R79" s="121">
        <f t="shared" si="17"/>
        <v>40000</v>
      </c>
      <c r="S79" s="134">
        <v>345339</v>
      </c>
      <c r="T79" s="120">
        <v>0</v>
      </c>
      <c r="U79" s="120">
        <v>0</v>
      </c>
      <c r="V79" s="121">
        <f t="shared" si="18"/>
        <v>345339</v>
      </c>
    </row>
    <row r="80" spans="1:22">
      <c r="A80" s="33" t="s">
        <v>191</v>
      </c>
      <c r="B80" s="29" t="s">
        <v>192</v>
      </c>
      <c r="C80" s="120">
        <v>1033950</v>
      </c>
      <c r="D80" s="120">
        <v>0</v>
      </c>
      <c r="E80" s="120">
        <v>0</v>
      </c>
      <c r="F80" s="121">
        <f t="shared" si="9"/>
        <v>1033950</v>
      </c>
      <c r="G80" s="110">
        <v>1033950</v>
      </c>
      <c r="H80" s="110">
        <v>0</v>
      </c>
      <c r="I80" s="110">
        <v>0</v>
      </c>
      <c r="J80" s="136">
        <f t="shared" si="10"/>
        <v>1033950</v>
      </c>
      <c r="K80" s="110">
        <v>993950</v>
      </c>
      <c r="L80" s="110">
        <v>0</v>
      </c>
      <c r="M80" s="110">
        <v>0</v>
      </c>
      <c r="N80" s="136">
        <f t="shared" si="11"/>
        <v>993950</v>
      </c>
      <c r="O80" s="110">
        <v>993950</v>
      </c>
      <c r="P80" s="110">
        <v>0</v>
      </c>
      <c r="Q80" s="110">
        <v>0</v>
      </c>
      <c r="R80" s="121">
        <f t="shared" si="17"/>
        <v>993950</v>
      </c>
      <c r="S80" s="110">
        <v>993950</v>
      </c>
      <c r="T80" s="120">
        <v>0</v>
      </c>
      <c r="U80" s="120">
        <v>0</v>
      </c>
      <c r="V80" s="121">
        <f t="shared" si="18"/>
        <v>993950</v>
      </c>
    </row>
    <row r="81" spans="1:22">
      <c r="A81" s="6" t="s">
        <v>193</v>
      </c>
      <c r="B81" s="29" t="s">
        <v>194</v>
      </c>
      <c r="C81" s="120">
        <v>0</v>
      </c>
      <c r="D81" s="120">
        <v>0</v>
      </c>
      <c r="E81" s="120">
        <v>0</v>
      </c>
      <c r="F81" s="121">
        <f t="shared" si="9"/>
        <v>0</v>
      </c>
      <c r="G81" s="110">
        <v>0</v>
      </c>
      <c r="H81" s="110">
        <v>0</v>
      </c>
      <c r="I81" s="110">
        <v>0</v>
      </c>
      <c r="J81" s="136">
        <f t="shared" si="10"/>
        <v>0</v>
      </c>
      <c r="K81" s="110">
        <v>0</v>
      </c>
      <c r="L81" s="110">
        <v>0</v>
      </c>
      <c r="M81" s="110">
        <v>0</v>
      </c>
      <c r="N81" s="136">
        <f t="shared" si="11"/>
        <v>0</v>
      </c>
      <c r="O81" s="110">
        <v>0</v>
      </c>
      <c r="P81" s="110">
        <v>0</v>
      </c>
      <c r="Q81" s="110">
        <v>0</v>
      </c>
      <c r="R81" s="121">
        <f t="shared" si="17"/>
        <v>0</v>
      </c>
      <c r="S81" s="110">
        <v>0</v>
      </c>
      <c r="T81" s="120">
        <v>0</v>
      </c>
      <c r="U81" s="120">
        <v>0</v>
      </c>
      <c r="V81" s="121">
        <f t="shared" si="18"/>
        <v>0</v>
      </c>
    </row>
    <row r="82" spans="1:22">
      <c r="A82" s="6" t="s">
        <v>195</v>
      </c>
      <c r="B82" s="29" t="s">
        <v>196</v>
      </c>
      <c r="C82" s="120">
        <v>0</v>
      </c>
      <c r="D82" s="120">
        <v>0</v>
      </c>
      <c r="E82" s="120">
        <v>0</v>
      </c>
      <c r="F82" s="121">
        <f t="shared" si="9"/>
        <v>0</v>
      </c>
      <c r="G82" s="110">
        <v>0</v>
      </c>
      <c r="H82" s="110">
        <v>0</v>
      </c>
      <c r="I82" s="110">
        <v>0</v>
      </c>
      <c r="J82" s="136">
        <f t="shared" si="10"/>
        <v>0</v>
      </c>
      <c r="K82" s="110">
        <v>0</v>
      </c>
      <c r="L82" s="110">
        <v>0</v>
      </c>
      <c r="M82" s="110">
        <v>0</v>
      </c>
      <c r="N82" s="136">
        <f t="shared" si="11"/>
        <v>0</v>
      </c>
      <c r="O82" s="110">
        <v>0</v>
      </c>
      <c r="P82" s="110">
        <v>0</v>
      </c>
      <c r="Q82" s="110">
        <v>0</v>
      </c>
      <c r="R82" s="121">
        <f t="shared" si="17"/>
        <v>0</v>
      </c>
      <c r="S82" s="110">
        <v>0</v>
      </c>
      <c r="T82" s="120">
        <v>0</v>
      </c>
      <c r="U82" s="120">
        <v>0</v>
      </c>
      <c r="V82" s="121">
        <f t="shared" si="18"/>
        <v>0</v>
      </c>
    </row>
    <row r="83" spans="1:22">
      <c r="A83" s="6" t="s">
        <v>197</v>
      </c>
      <c r="B83" s="29" t="s">
        <v>198</v>
      </c>
      <c r="C83" s="120">
        <v>380000</v>
      </c>
      <c r="D83" s="120">
        <v>0</v>
      </c>
      <c r="E83" s="120">
        <v>0</v>
      </c>
      <c r="F83" s="121">
        <f t="shared" si="9"/>
        <v>380000</v>
      </c>
      <c r="G83" s="110">
        <v>380000</v>
      </c>
      <c r="H83" s="110">
        <v>0</v>
      </c>
      <c r="I83" s="110">
        <v>0</v>
      </c>
      <c r="J83" s="136">
        <f t="shared" si="10"/>
        <v>380000</v>
      </c>
      <c r="K83" s="110">
        <v>380000</v>
      </c>
      <c r="L83" s="110">
        <v>0</v>
      </c>
      <c r="M83" s="110">
        <v>0</v>
      </c>
      <c r="N83" s="136">
        <f t="shared" si="11"/>
        <v>380000</v>
      </c>
      <c r="O83" s="110">
        <v>380000</v>
      </c>
      <c r="P83" s="110">
        <v>0</v>
      </c>
      <c r="Q83" s="110">
        <v>0</v>
      </c>
      <c r="R83" s="121">
        <f t="shared" si="17"/>
        <v>380000</v>
      </c>
      <c r="S83" s="110">
        <v>380000</v>
      </c>
      <c r="T83" s="120">
        <v>0</v>
      </c>
      <c r="U83" s="120">
        <v>0</v>
      </c>
      <c r="V83" s="121">
        <f t="shared" si="18"/>
        <v>380000</v>
      </c>
    </row>
    <row r="84" spans="1:22" s="90" customFormat="1" ht="15.75">
      <c r="A84" s="44" t="s">
        <v>424</v>
      </c>
      <c r="B84" s="46" t="s">
        <v>199</v>
      </c>
      <c r="C84" s="122">
        <f>SUM(C77:C83)</f>
        <v>5313950</v>
      </c>
      <c r="D84" s="122">
        <f>SUM(D77:D83)</f>
        <v>0</v>
      </c>
      <c r="E84" s="122">
        <f>SUM(E77:E83)</f>
        <v>0</v>
      </c>
      <c r="F84" s="122">
        <f t="shared" si="9"/>
        <v>5313950</v>
      </c>
      <c r="G84" s="132">
        <f>SUM(G77:G83)</f>
        <v>5313950</v>
      </c>
      <c r="H84" s="132">
        <f>SUM(H77:H83)</f>
        <v>0</v>
      </c>
      <c r="I84" s="132">
        <f>SUM(I77:I83)</f>
        <v>0</v>
      </c>
      <c r="J84" s="132">
        <f t="shared" si="10"/>
        <v>5313950</v>
      </c>
      <c r="K84" s="132">
        <f>SUM(K77:K83)</f>
        <v>5313950</v>
      </c>
      <c r="L84" s="132">
        <f>SUM(L77:L83)</f>
        <v>0</v>
      </c>
      <c r="M84" s="132">
        <f>SUM(M77:M83)</f>
        <v>0</v>
      </c>
      <c r="N84" s="132">
        <f t="shared" si="11"/>
        <v>5313950</v>
      </c>
      <c r="O84" s="132">
        <f>SUM(O77:O83)</f>
        <v>5313950</v>
      </c>
      <c r="P84" s="132">
        <f>SUM(P77:P83)</f>
        <v>0</v>
      </c>
      <c r="Q84" s="132">
        <f>SUM(Q77:Q83)</f>
        <v>0</v>
      </c>
      <c r="R84" s="122">
        <f t="shared" si="17"/>
        <v>5313950</v>
      </c>
      <c r="S84" s="132">
        <f>SUM(S77:S83)</f>
        <v>5619289</v>
      </c>
      <c r="T84" s="122">
        <f>SUM(T77:T83)</f>
        <v>0</v>
      </c>
      <c r="U84" s="122">
        <f>SUM(U77:U83)</f>
        <v>0</v>
      </c>
      <c r="V84" s="122">
        <f t="shared" si="18"/>
        <v>5619289</v>
      </c>
    </row>
    <row r="85" spans="1:22">
      <c r="A85" s="13" t="s">
        <v>200</v>
      </c>
      <c r="B85" s="29" t="s">
        <v>201</v>
      </c>
      <c r="C85" s="120">
        <v>27457678</v>
      </c>
      <c r="D85" s="120">
        <v>0</v>
      </c>
      <c r="E85" s="120">
        <v>0</v>
      </c>
      <c r="F85" s="121">
        <f t="shared" si="9"/>
        <v>27457678</v>
      </c>
      <c r="G85" s="110">
        <v>27457678</v>
      </c>
      <c r="H85" s="110">
        <v>0</v>
      </c>
      <c r="I85" s="110">
        <v>0</v>
      </c>
      <c r="J85" s="136">
        <f t="shared" si="10"/>
        <v>27457678</v>
      </c>
      <c r="K85" s="110">
        <v>25341278</v>
      </c>
      <c r="L85" s="110">
        <v>0</v>
      </c>
      <c r="M85" s="110">
        <v>0</v>
      </c>
      <c r="N85" s="136">
        <f t="shared" si="11"/>
        <v>25341278</v>
      </c>
      <c r="O85" s="110">
        <v>25341278</v>
      </c>
      <c r="P85" s="110">
        <v>0</v>
      </c>
      <c r="Q85" s="110">
        <v>0</v>
      </c>
      <c r="R85" s="121">
        <f t="shared" si="17"/>
        <v>25341278</v>
      </c>
      <c r="S85" s="110">
        <v>25341278</v>
      </c>
      <c r="T85" s="120">
        <v>0</v>
      </c>
      <c r="U85" s="120">
        <v>0</v>
      </c>
      <c r="V85" s="121">
        <f t="shared" si="18"/>
        <v>25341278</v>
      </c>
    </row>
    <row r="86" spans="1:22">
      <c r="A86" s="13" t="s">
        <v>202</v>
      </c>
      <c r="B86" s="29" t="s">
        <v>203</v>
      </c>
      <c r="C86" s="120">
        <v>0</v>
      </c>
      <c r="D86" s="120">
        <v>0</v>
      </c>
      <c r="E86" s="120">
        <v>0</v>
      </c>
      <c r="F86" s="121">
        <f t="shared" si="9"/>
        <v>0</v>
      </c>
      <c r="G86" s="110">
        <v>0</v>
      </c>
      <c r="H86" s="110">
        <v>0</v>
      </c>
      <c r="I86" s="110">
        <v>0</v>
      </c>
      <c r="J86" s="136">
        <f t="shared" si="10"/>
        <v>0</v>
      </c>
      <c r="K86" s="110">
        <v>0</v>
      </c>
      <c r="L86" s="110">
        <v>0</v>
      </c>
      <c r="M86" s="110">
        <v>0</v>
      </c>
      <c r="N86" s="136">
        <f t="shared" si="11"/>
        <v>0</v>
      </c>
      <c r="O86" s="110">
        <v>0</v>
      </c>
      <c r="P86" s="110">
        <v>0</v>
      </c>
      <c r="Q86" s="110">
        <v>0</v>
      </c>
      <c r="R86" s="121">
        <f t="shared" si="17"/>
        <v>0</v>
      </c>
      <c r="S86" s="110">
        <v>0</v>
      </c>
      <c r="T86" s="120">
        <v>0</v>
      </c>
      <c r="U86" s="120">
        <v>0</v>
      </c>
      <c r="V86" s="121">
        <f t="shared" si="18"/>
        <v>0</v>
      </c>
    </row>
    <row r="87" spans="1:22">
      <c r="A87" s="13" t="s">
        <v>204</v>
      </c>
      <c r="B87" s="29" t="s">
        <v>205</v>
      </c>
      <c r="C87" s="120">
        <v>4000000</v>
      </c>
      <c r="D87" s="120">
        <v>0</v>
      </c>
      <c r="E87" s="120">
        <v>0</v>
      </c>
      <c r="F87" s="121">
        <f t="shared" si="9"/>
        <v>4000000</v>
      </c>
      <c r="G87" s="110">
        <v>4000000</v>
      </c>
      <c r="H87" s="110">
        <v>0</v>
      </c>
      <c r="I87" s="110">
        <v>0</v>
      </c>
      <c r="J87" s="136">
        <f t="shared" si="10"/>
        <v>4000000</v>
      </c>
      <c r="K87" s="110">
        <v>4000000</v>
      </c>
      <c r="L87" s="110">
        <v>0</v>
      </c>
      <c r="M87" s="110">
        <v>0</v>
      </c>
      <c r="N87" s="136">
        <f t="shared" si="11"/>
        <v>4000000</v>
      </c>
      <c r="O87" s="110">
        <v>0</v>
      </c>
      <c r="P87" s="110">
        <v>0</v>
      </c>
      <c r="Q87" s="110">
        <v>0</v>
      </c>
      <c r="R87" s="121">
        <f t="shared" si="17"/>
        <v>0</v>
      </c>
      <c r="S87" s="110">
        <v>0</v>
      </c>
      <c r="T87" s="120">
        <v>0</v>
      </c>
      <c r="U87" s="120">
        <v>0</v>
      </c>
      <c r="V87" s="121">
        <f t="shared" si="18"/>
        <v>0</v>
      </c>
    </row>
    <row r="88" spans="1:22">
      <c r="A88" s="13" t="s">
        <v>206</v>
      </c>
      <c r="B88" s="29" t="s">
        <v>207</v>
      </c>
      <c r="C88" s="120">
        <v>2000000</v>
      </c>
      <c r="D88" s="120">
        <v>0</v>
      </c>
      <c r="E88" s="120">
        <v>0</v>
      </c>
      <c r="F88" s="121">
        <f t="shared" si="9"/>
        <v>2000000</v>
      </c>
      <c r="G88" s="110">
        <v>2000000</v>
      </c>
      <c r="H88" s="110">
        <v>0</v>
      </c>
      <c r="I88" s="110">
        <v>0</v>
      </c>
      <c r="J88" s="136">
        <f t="shared" si="10"/>
        <v>2000000</v>
      </c>
      <c r="K88" s="110">
        <v>2000000</v>
      </c>
      <c r="L88" s="110">
        <v>0</v>
      </c>
      <c r="M88" s="110">
        <v>0</v>
      </c>
      <c r="N88" s="136">
        <f t="shared" si="11"/>
        <v>2000000</v>
      </c>
      <c r="O88" s="110">
        <v>6000000</v>
      </c>
      <c r="P88" s="110">
        <v>0</v>
      </c>
      <c r="Q88" s="110">
        <v>0</v>
      </c>
      <c r="R88" s="121">
        <f t="shared" si="17"/>
        <v>6000000</v>
      </c>
      <c r="S88" s="110">
        <v>6000000</v>
      </c>
      <c r="T88" s="120">
        <v>0</v>
      </c>
      <c r="U88" s="120">
        <v>0</v>
      </c>
      <c r="V88" s="121">
        <f t="shared" si="18"/>
        <v>6000000</v>
      </c>
    </row>
    <row r="89" spans="1:22" s="90" customFormat="1" ht="15.75">
      <c r="A89" s="43" t="s">
        <v>425</v>
      </c>
      <c r="B89" s="46" t="s">
        <v>208</v>
      </c>
      <c r="C89" s="122">
        <f>SUM(C85:C88)</f>
        <v>33457678</v>
      </c>
      <c r="D89" s="122">
        <f>SUM(D85:D88)</f>
        <v>0</v>
      </c>
      <c r="E89" s="122">
        <f>SUM(E85:E88)</f>
        <v>0</v>
      </c>
      <c r="F89" s="122">
        <f t="shared" si="9"/>
        <v>33457678</v>
      </c>
      <c r="G89" s="132">
        <f>SUM(G85:G88)</f>
        <v>33457678</v>
      </c>
      <c r="H89" s="132">
        <f>SUM(H85:H88)</f>
        <v>0</v>
      </c>
      <c r="I89" s="132">
        <f>SUM(I85:I88)</f>
        <v>0</v>
      </c>
      <c r="J89" s="132">
        <f t="shared" si="10"/>
        <v>33457678</v>
      </c>
      <c r="K89" s="132">
        <f>SUM(K85:K88)</f>
        <v>31341278</v>
      </c>
      <c r="L89" s="132">
        <f>SUM(L85:L88)</f>
        <v>0</v>
      </c>
      <c r="M89" s="132">
        <f>SUM(M85:M88)</f>
        <v>0</v>
      </c>
      <c r="N89" s="132">
        <f t="shared" si="11"/>
        <v>31341278</v>
      </c>
      <c r="O89" s="132">
        <f>SUM(O85:O88)</f>
        <v>31341278</v>
      </c>
      <c r="P89" s="132">
        <f>SUM(P85:P88)</f>
        <v>0</v>
      </c>
      <c r="Q89" s="132">
        <f>SUM(Q85:Q88)</f>
        <v>0</v>
      </c>
      <c r="R89" s="122">
        <f t="shared" si="17"/>
        <v>31341278</v>
      </c>
      <c r="S89" s="132">
        <f>SUM(S85:S88)</f>
        <v>31341278</v>
      </c>
      <c r="T89" s="122">
        <f>SUM(T85:T88)</f>
        <v>0</v>
      </c>
      <c r="U89" s="122">
        <f>SUM(U85:U88)</f>
        <v>0</v>
      </c>
      <c r="V89" s="122">
        <f t="shared" si="18"/>
        <v>31341278</v>
      </c>
    </row>
    <row r="90" spans="1:22">
      <c r="A90" s="13" t="s">
        <v>209</v>
      </c>
      <c r="B90" s="29" t="s">
        <v>210</v>
      </c>
      <c r="C90" s="120">
        <v>0</v>
      </c>
      <c r="D90" s="120">
        <v>0</v>
      </c>
      <c r="E90" s="120">
        <v>0</v>
      </c>
      <c r="F90" s="121">
        <f t="shared" si="9"/>
        <v>0</v>
      </c>
      <c r="G90" s="110">
        <v>0</v>
      </c>
      <c r="H90" s="110">
        <v>0</v>
      </c>
      <c r="I90" s="110">
        <v>0</v>
      </c>
      <c r="J90" s="136">
        <f t="shared" si="10"/>
        <v>0</v>
      </c>
      <c r="K90" s="110">
        <v>0</v>
      </c>
      <c r="L90" s="110">
        <v>0</v>
      </c>
      <c r="M90" s="110">
        <v>0</v>
      </c>
      <c r="N90" s="136">
        <f t="shared" si="11"/>
        <v>0</v>
      </c>
      <c r="O90" s="110">
        <v>0</v>
      </c>
      <c r="P90" s="110">
        <v>0</v>
      </c>
      <c r="Q90" s="110">
        <v>0</v>
      </c>
      <c r="R90" s="121">
        <f t="shared" si="17"/>
        <v>0</v>
      </c>
      <c r="S90" s="110">
        <v>0</v>
      </c>
      <c r="T90" s="120">
        <v>0</v>
      </c>
      <c r="U90" s="120">
        <v>0</v>
      </c>
      <c r="V90" s="121">
        <f t="shared" si="18"/>
        <v>0</v>
      </c>
    </row>
    <row r="91" spans="1:22">
      <c r="A91" s="13" t="s">
        <v>461</v>
      </c>
      <c r="B91" s="29" t="s">
        <v>211</v>
      </c>
      <c r="C91" s="120">
        <v>0</v>
      </c>
      <c r="D91" s="120">
        <v>0</v>
      </c>
      <c r="E91" s="120">
        <v>0</v>
      </c>
      <c r="F91" s="121">
        <f t="shared" si="9"/>
        <v>0</v>
      </c>
      <c r="G91" s="110">
        <v>0</v>
      </c>
      <c r="H91" s="110">
        <v>0</v>
      </c>
      <c r="I91" s="110">
        <v>0</v>
      </c>
      <c r="J91" s="136">
        <f t="shared" si="10"/>
        <v>0</v>
      </c>
      <c r="K91" s="110">
        <v>0</v>
      </c>
      <c r="L91" s="110">
        <v>0</v>
      </c>
      <c r="M91" s="110">
        <v>0</v>
      </c>
      <c r="N91" s="136">
        <f t="shared" si="11"/>
        <v>0</v>
      </c>
      <c r="O91" s="110">
        <v>0</v>
      </c>
      <c r="P91" s="110">
        <v>0</v>
      </c>
      <c r="Q91" s="110">
        <v>0</v>
      </c>
      <c r="R91" s="121">
        <f t="shared" si="17"/>
        <v>0</v>
      </c>
      <c r="S91" s="110">
        <v>0</v>
      </c>
      <c r="T91" s="120">
        <v>0</v>
      </c>
      <c r="U91" s="120">
        <v>0</v>
      </c>
      <c r="V91" s="121">
        <f t="shared" si="18"/>
        <v>0</v>
      </c>
    </row>
    <row r="92" spans="1:22">
      <c r="A92" s="13" t="s">
        <v>462</v>
      </c>
      <c r="B92" s="29" t="s">
        <v>212</v>
      </c>
      <c r="C92" s="120">
        <v>0</v>
      </c>
      <c r="D92" s="120">
        <v>0</v>
      </c>
      <c r="E92" s="120">
        <v>0</v>
      </c>
      <c r="F92" s="121">
        <f t="shared" si="9"/>
        <v>0</v>
      </c>
      <c r="G92" s="110">
        <v>0</v>
      </c>
      <c r="H92" s="110">
        <v>0</v>
      </c>
      <c r="I92" s="110">
        <v>0</v>
      </c>
      <c r="J92" s="136">
        <f t="shared" si="10"/>
        <v>0</v>
      </c>
      <c r="K92" s="110">
        <v>0</v>
      </c>
      <c r="L92" s="110">
        <v>0</v>
      </c>
      <c r="M92" s="110">
        <v>0</v>
      </c>
      <c r="N92" s="136">
        <f t="shared" si="11"/>
        <v>0</v>
      </c>
      <c r="O92" s="110">
        <v>0</v>
      </c>
      <c r="P92" s="110">
        <v>0</v>
      </c>
      <c r="Q92" s="110">
        <v>0</v>
      </c>
      <c r="R92" s="121">
        <f t="shared" si="17"/>
        <v>0</v>
      </c>
      <c r="S92" s="110">
        <v>0</v>
      </c>
      <c r="T92" s="120">
        <v>0</v>
      </c>
      <c r="U92" s="120">
        <v>0</v>
      </c>
      <c r="V92" s="121">
        <f t="shared" si="18"/>
        <v>0</v>
      </c>
    </row>
    <row r="93" spans="1:22">
      <c r="A93" s="13" t="s">
        <v>463</v>
      </c>
      <c r="B93" s="29" t="s">
        <v>213</v>
      </c>
      <c r="C93" s="120">
        <v>0</v>
      </c>
      <c r="D93" s="120">
        <v>0</v>
      </c>
      <c r="E93" s="120">
        <v>0</v>
      </c>
      <c r="F93" s="121">
        <f t="shared" si="9"/>
        <v>0</v>
      </c>
      <c r="G93" s="110">
        <v>0</v>
      </c>
      <c r="H93" s="110">
        <v>0</v>
      </c>
      <c r="I93" s="110">
        <v>0</v>
      </c>
      <c r="J93" s="136">
        <f t="shared" si="10"/>
        <v>0</v>
      </c>
      <c r="K93" s="110">
        <v>0</v>
      </c>
      <c r="L93" s="110">
        <v>0</v>
      </c>
      <c r="M93" s="110">
        <v>0</v>
      </c>
      <c r="N93" s="136">
        <f t="shared" si="11"/>
        <v>0</v>
      </c>
      <c r="O93" s="110">
        <v>0</v>
      </c>
      <c r="P93" s="110">
        <v>0</v>
      </c>
      <c r="Q93" s="110">
        <v>0</v>
      </c>
      <c r="R93" s="121">
        <f t="shared" si="17"/>
        <v>0</v>
      </c>
      <c r="S93" s="110">
        <v>0</v>
      </c>
      <c r="T93" s="120">
        <v>0</v>
      </c>
      <c r="U93" s="120">
        <v>0</v>
      </c>
      <c r="V93" s="121">
        <f t="shared" si="18"/>
        <v>0</v>
      </c>
    </row>
    <row r="94" spans="1:22">
      <c r="A94" s="13" t="s">
        <v>464</v>
      </c>
      <c r="B94" s="29" t="s">
        <v>214</v>
      </c>
      <c r="C94" s="120">
        <v>0</v>
      </c>
      <c r="D94" s="120">
        <v>0</v>
      </c>
      <c r="E94" s="120">
        <v>0</v>
      </c>
      <c r="F94" s="121">
        <f t="shared" si="9"/>
        <v>0</v>
      </c>
      <c r="G94" s="110">
        <v>0</v>
      </c>
      <c r="H94" s="110">
        <v>0</v>
      </c>
      <c r="I94" s="110">
        <v>0</v>
      </c>
      <c r="J94" s="136">
        <f t="shared" si="10"/>
        <v>0</v>
      </c>
      <c r="K94" s="110">
        <v>0</v>
      </c>
      <c r="L94" s="110">
        <v>0</v>
      </c>
      <c r="M94" s="110">
        <v>0</v>
      </c>
      <c r="N94" s="136">
        <f t="shared" si="11"/>
        <v>0</v>
      </c>
      <c r="O94" s="110">
        <v>0</v>
      </c>
      <c r="P94" s="110">
        <v>0</v>
      </c>
      <c r="Q94" s="110">
        <v>0</v>
      </c>
      <c r="R94" s="121">
        <f t="shared" si="17"/>
        <v>0</v>
      </c>
      <c r="S94" s="110">
        <v>0</v>
      </c>
      <c r="T94" s="120">
        <v>0</v>
      </c>
      <c r="U94" s="120">
        <v>0</v>
      </c>
      <c r="V94" s="121">
        <f t="shared" si="18"/>
        <v>0</v>
      </c>
    </row>
    <row r="95" spans="1:22">
      <c r="A95" s="13" t="s">
        <v>465</v>
      </c>
      <c r="B95" s="29" t="s">
        <v>215</v>
      </c>
      <c r="C95" s="120">
        <v>0</v>
      </c>
      <c r="D95" s="120">
        <v>0</v>
      </c>
      <c r="E95" s="120">
        <v>0</v>
      </c>
      <c r="F95" s="121">
        <f t="shared" si="9"/>
        <v>0</v>
      </c>
      <c r="G95" s="110">
        <v>0</v>
      </c>
      <c r="H95" s="110">
        <v>0</v>
      </c>
      <c r="I95" s="110">
        <v>0</v>
      </c>
      <c r="J95" s="136">
        <f t="shared" si="10"/>
        <v>0</v>
      </c>
      <c r="K95" s="110">
        <v>0</v>
      </c>
      <c r="L95" s="110">
        <v>0</v>
      </c>
      <c r="M95" s="110">
        <v>0</v>
      </c>
      <c r="N95" s="136">
        <f t="shared" si="11"/>
        <v>0</v>
      </c>
      <c r="O95" s="110">
        <v>0</v>
      </c>
      <c r="P95" s="110">
        <v>0</v>
      </c>
      <c r="Q95" s="110">
        <v>0</v>
      </c>
      <c r="R95" s="121">
        <f t="shared" si="17"/>
        <v>0</v>
      </c>
      <c r="S95" s="110">
        <v>0</v>
      </c>
      <c r="T95" s="120">
        <v>0</v>
      </c>
      <c r="U95" s="120">
        <v>0</v>
      </c>
      <c r="V95" s="121">
        <f t="shared" si="18"/>
        <v>0</v>
      </c>
    </row>
    <row r="96" spans="1:22">
      <c r="A96" s="13" t="s">
        <v>216</v>
      </c>
      <c r="B96" s="29" t="s">
        <v>217</v>
      </c>
      <c r="C96" s="120">
        <v>0</v>
      </c>
      <c r="D96" s="120">
        <v>0</v>
      </c>
      <c r="E96" s="120">
        <v>0</v>
      </c>
      <c r="F96" s="121">
        <f t="shared" si="9"/>
        <v>0</v>
      </c>
      <c r="G96" s="110">
        <v>0</v>
      </c>
      <c r="H96" s="110">
        <v>0</v>
      </c>
      <c r="I96" s="110">
        <v>0</v>
      </c>
      <c r="J96" s="136">
        <f t="shared" si="10"/>
        <v>0</v>
      </c>
      <c r="K96" s="110">
        <v>0</v>
      </c>
      <c r="L96" s="110">
        <v>0</v>
      </c>
      <c r="M96" s="110">
        <v>0</v>
      </c>
      <c r="N96" s="136">
        <f t="shared" si="11"/>
        <v>0</v>
      </c>
      <c r="O96" s="110">
        <v>0</v>
      </c>
      <c r="P96" s="110">
        <v>0</v>
      </c>
      <c r="Q96" s="110">
        <v>0</v>
      </c>
      <c r="R96" s="121">
        <f t="shared" si="17"/>
        <v>0</v>
      </c>
      <c r="S96" s="110">
        <v>0</v>
      </c>
      <c r="T96" s="120">
        <v>0</v>
      </c>
      <c r="U96" s="120">
        <v>0</v>
      </c>
      <c r="V96" s="121">
        <f t="shared" si="18"/>
        <v>0</v>
      </c>
    </row>
    <row r="97" spans="1:22">
      <c r="A97" s="13" t="s">
        <v>663</v>
      </c>
      <c r="B97" s="29" t="s">
        <v>218</v>
      </c>
      <c r="C97" s="120">
        <v>0</v>
      </c>
      <c r="D97" s="120">
        <v>0</v>
      </c>
      <c r="E97" s="120">
        <v>0</v>
      </c>
      <c r="F97" s="121">
        <f t="shared" si="9"/>
        <v>0</v>
      </c>
      <c r="G97" s="110">
        <v>0</v>
      </c>
      <c r="H97" s="110">
        <v>0</v>
      </c>
      <c r="I97" s="110">
        <v>0</v>
      </c>
      <c r="J97" s="136">
        <f t="shared" si="10"/>
        <v>0</v>
      </c>
      <c r="K97" s="110">
        <v>0</v>
      </c>
      <c r="L97" s="110">
        <v>0</v>
      </c>
      <c r="M97" s="110">
        <v>0</v>
      </c>
      <c r="N97" s="136">
        <f t="shared" si="11"/>
        <v>0</v>
      </c>
      <c r="O97" s="110">
        <v>0</v>
      </c>
      <c r="P97" s="110">
        <v>0</v>
      </c>
      <c r="Q97" s="110">
        <v>0</v>
      </c>
      <c r="R97" s="121">
        <f t="shared" si="17"/>
        <v>0</v>
      </c>
      <c r="S97" s="110">
        <v>0</v>
      </c>
      <c r="T97" s="120">
        <v>0</v>
      </c>
      <c r="U97" s="120">
        <v>0</v>
      </c>
      <c r="V97" s="121">
        <f t="shared" si="18"/>
        <v>0</v>
      </c>
    </row>
    <row r="98" spans="1:22">
      <c r="A98" s="13" t="s">
        <v>664</v>
      </c>
      <c r="B98" s="29" t="s">
        <v>665</v>
      </c>
      <c r="C98" s="120">
        <v>0</v>
      </c>
      <c r="D98" s="120">
        <v>0</v>
      </c>
      <c r="E98" s="120">
        <v>0</v>
      </c>
      <c r="F98" s="121">
        <f t="shared" si="9"/>
        <v>0</v>
      </c>
      <c r="G98" s="110">
        <v>0</v>
      </c>
      <c r="H98" s="110">
        <v>0</v>
      </c>
      <c r="I98" s="110">
        <v>0</v>
      </c>
      <c r="J98" s="136">
        <f t="shared" si="10"/>
        <v>0</v>
      </c>
      <c r="K98" s="110">
        <v>0</v>
      </c>
      <c r="L98" s="110">
        <v>0</v>
      </c>
      <c r="M98" s="110">
        <v>0</v>
      </c>
      <c r="N98" s="136">
        <f t="shared" si="11"/>
        <v>0</v>
      </c>
      <c r="O98" s="110">
        <v>0</v>
      </c>
      <c r="P98" s="110">
        <v>0</v>
      </c>
      <c r="Q98" s="110">
        <v>0</v>
      </c>
      <c r="R98" s="121">
        <f t="shared" si="17"/>
        <v>0</v>
      </c>
      <c r="S98" s="110">
        <v>0</v>
      </c>
      <c r="T98" s="120">
        <v>0</v>
      </c>
      <c r="U98" s="120">
        <v>0</v>
      </c>
      <c r="V98" s="121">
        <f t="shared" si="18"/>
        <v>0</v>
      </c>
    </row>
    <row r="99" spans="1:22" s="90" customFormat="1" ht="15.75">
      <c r="A99" s="43" t="s">
        <v>426</v>
      </c>
      <c r="B99" s="46" t="s">
        <v>219</v>
      </c>
      <c r="C99" s="122">
        <f>SUM(C90:C98)</f>
        <v>0</v>
      </c>
      <c r="D99" s="122">
        <f>SUM(D90:D98)</f>
        <v>0</v>
      </c>
      <c r="E99" s="122">
        <f>SUM(E90:E98)</f>
        <v>0</v>
      </c>
      <c r="F99" s="122">
        <f t="shared" si="9"/>
        <v>0</v>
      </c>
      <c r="G99" s="132">
        <f>SUM(G90:G98)</f>
        <v>0</v>
      </c>
      <c r="H99" s="132">
        <f>SUM(H90:H98)</f>
        <v>0</v>
      </c>
      <c r="I99" s="132">
        <f>SUM(I90:I98)</f>
        <v>0</v>
      </c>
      <c r="J99" s="132">
        <f t="shared" si="10"/>
        <v>0</v>
      </c>
      <c r="K99" s="132">
        <f>SUM(K90:K98)</f>
        <v>0</v>
      </c>
      <c r="L99" s="132">
        <f>SUM(L90:L98)</f>
        <v>0</v>
      </c>
      <c r="M99" s="132">
        <f>SUM(M90:M98)</f>
        <v>0</v>
      </c>
      <c r="N99" s="132">
        <f t="shared" si="11"/>
        <v>0</v>
      </c>
      <c r="O99" s="132">
        <f>SUM(O90:O98)</f>
        <v>0</v>
      </c>
      <c r="P99" s="132">
        <f>SUM(P90:P98)</f>
        <v>0</v>
      </c>
      <c r="Q99" s="132">
        <f>SUM(Q90:Q98)</f>
        <v>0</v>
      </c>
      <c r="R99" s="122">
        <f t="shared" si="17"/>
        <v>0</v>
      </c>
      <c r="S99" s="132">
        <f>SUM(S90:S98)</f>
        <v>0</v>
      </c>
      <c r="T99" s="122">
        <f>SUM(T90:T98)</f>
        <v>0</v>
      </c>
      <c r="U99" s="122">
        <f>SUM(U90:U98)</f>
        <v>0</v>
      </c>
      <c r="V99" s="122">
        <f t="shared" si="18"/>
        <v>0</v>
      </c>
    </row>
    <row r="100" spans="1:22" s="90" customFormat="1" ht="15.75">
      <c r="A100" s="139" t="s">
        <v>40</v>
      </c>
      <c r="B100" s="140"/>
      <c r="C100" s="141">
        <f>SUM(C84+C89+C99)</f>
        <v>38771628</v>
      </c>
      <c r="D100" s="141">
        <f t="shared" ref="D100:N100" si="19">SUM(D84+D89+D99)</f>
        <v>0</v>
      </c>
      <c r="E100" s="141">
        <f t="shared" si="19"/>
        <v>0</v>
      </c>
      <c r="F100" s="141">
        <f t="shared" si="19"/>
        <v>38771628</v>
      </c>
      <c r="G100" s="163">
        <f t="shared" si="19"/>
        <v>38771628</v>
      </c>
      <c r="H100" s="163">
        <f t="shared" si="19"/>
        <v>0</v>
      </c>
      <c r="I100" s="163">
        <f t="shared" si="19"/>
        <v>0</v>
      </c>
      <c r="J100" s="163">
        <f t="shared" si="19"/>
        <v>38771628</v>
      </c>
      <c r="K100" s="163">
        <f t="shared" si="19"/>
        <v>36655228</v>
      </c>
      <c r="L100" s="163">
        <f t="shared" si="19"/>
        <v>0</v>
      </c>
      <c r="M100" s="163">
        <f t="shared" si="19"/>
        <v>0</v>
      </c>
      <c r="N100" s="163">
        <f t="shared" si="19"/>
        <v>36655228</v>
      </c>
      <c r="O100" s="163">
        <f t="shared" ref="O100:R100" si="20">SUM(O84+O89+O99)</f>
        <v>36655228</v>
      </c>
      <c r="P100" s="163">
        <f t="shared" si="20"/>
        <v>0</v>
      </c>
      <c r="Q100" s="163">
        <f t="shared" si="20"/>
        <v>0</v>
      </c>
      <c r="R100" s="141">
        <f t="shared" si="20"/>
        <v>36655228</v>
      </c>
      <c r="S100" s="141">
        <f t="shared" ref="S100:V100" si="21">SUM(S84+S89+S99)</f>
        <v>36960567</v>
      </c>
      <c r="T100" s="141">
        <f t="shared" si="21"/>
        <v>0</v>
      </c>
      <c r="U100" s="141">
        <f t="shared" si="21"/>
        <v>0</v>
      </c>
      <c r="V100" s="141">
        <f t="shared" si="21"/>
        <v>36960567</v>
      </c>
    </row>
    <row r="101" spans="1:22" s="90" customFormat="1" ht="17.25">
      <c r="A101" s="142" t="s">
        <v>473</v>
      </c>
      <c r="B101" s="143" t="s">
        <v>220</v>
      </c>
      <c r="C101" s="144">
        <f>C26+C27+C52+C61+C75+C84+C89+C99</f>
        <v>66930621</v>
      </c>
      <c r="D101" s="144">
        <f t="shared" ref="D101:N101" si="22">D26+D27+D52+D61+D75+D84+D89+D99</f>
        <v>0</v>
      </c>
      <c r="E101" s="144">
        <f t="shared" si="22"/>
        <v>13000</v>
      </c>
      <c r="F101" s="144">
        <f t="shared" si="22"/>
        <v>66943621</v>
      </c>
      <c r="G101" s="164">
        <f t="shared" si="22"/>
        <v>66955530</v>
      </c>
      <c r="H101" s="164">
        <f t="shared" si="22"/>
        <v>0</v>
      </c>
      <c r="I101" s="164">
        <f t="shared" si="22"/>
        <v>13000</v>
      </c>
      <c r="J101" s="164">
        <f t="shared" si="22"/>
        <v>66968530</v>
      </c>
      <c r="K101" s="164">
        <f t="shared" si="22"/>
        <v>67061754</v>
      </c>
      <c r="L101" s="164">
        <f t="shared" si="22"/>
        <v>0</v>
      </c>
      <c r="M101" s="164">
        <f t="shared" si="22"/>
        <v>13000</v>
      </c>
      <c r="N101" s="164">
        <f t="shared" si="22"/>
        <v>67074754</v>
      </c>
      <c r="O101" s="164">
        <f t="shared" ref="O101:R101" si="23">O26+O27+O52+O61+O75+O84+O89+O99</f>
        <v>67086492</v>
      </c>
      <c r="P101" s="164">
        <f t="shared" si="23"/>
        <v>0</v>
      </c>
      <c r="Q101" s="164">
        <f t="shared" si="23"/>
        <v>13000</v>
      </c>
      <c r="R101" s="144">
        <f t="shared" si="23"/>
        <v>67099492</v>
      </c>
      <c r="S101" s="144">
        <f t="shared" ref="S101:V101" si="24">S26+S27+S52+S61+S75+S84+S89+S99</f>
        <v>68236851</v>
      </c>
      <c r="T101" s="144">
        <f t="shared" si="24"/>
        <v>0</v>
      </c>
      <c r="U101" s="144">
        <f t="shared" si="24"/>
        <v>13000</v>
      </c>
      <c r="V101" s="144">
        <f t="shared" si="24"/>
        <v>68249851</v>
      </c>
    </row>
    <row r="102" spans="1:22">
      <c r="A102" s="13" t="s">
        <v>666</v>
      </c>
      <c r="B102" s="5" t="s">
        <v>221</v>
      </c>
      <c r="C102" s="120">
        <v>0</v>
      </c>
      <c r="D102" s="120">
        <v>0</v>
      </c>
      <c r="E102" s="120">
        <v>0</v>
      </c>
      <c r="F102" s="121">
        <f t="shared" si="9"/>
        <v>0</v>
      </c>
      <c r="G102" s="110">
        <v>0</v>
      </c>
      <c r="H102" s="110">
        <v>0</v>
      </c>
      <c r="I102" s="110">
        <v>0</v>
      </c>
      <c r="J102" s="136">
        <f t="shared" si="10"/>
        <v>0</v>
      </c>
      <c r="K102" s="110">
        <v>0</v>
      </c>
      <c r="L102" s="110">
        <v>0</v>
      </c>
      <c r="M102" s="110">
        <v>0</v>
      </c>
      <c r="N102" s="136">
        <f t="shared" si="11"/>
        <v>0</v>
      </c>
      <c r="O102" s="110">
        <v>0</v>
      </c>
      <c r="P102" s="110">
        <v>0</v>
      </c>
      <c r="Q102" s="110">
        <v>0</v>
      </c>
      <c r="R102" s="121">
        <f t="shared" ref="R102:R125" si="25">SUM(O102:Q102)</f>
        <v>0</v>
      </c>
      <c r="S102" s="110">
        <v>0</v>
      </c>
      <c r="T102" s="120">
        <v>0</v>
      </c>
      <c r="U102" s="120">
        <v>0</v>
      </c>
      <c r="V102" s="121">
        <f t="shared" ref="V102:V125" si="26">SUM(S102:U102)</f>
        <v>0</v>
      </c>
    </row>
    <row r="103" spans="1:22">
      <c r="A103" s="13" t="s">
        <v>224</v>
      </c>
      <c r="B103" s="5" t="s">
        <v>225</v>
      </c>
      <c r="C103" s="120">
        <v>0</v>
      </c>
      <c r="D103" s="120">
        <v>0</v>
      </c>
      <c r="E103" s="120">
        <v>0</v>
      </c>
      <c r="F103" s="121">
        <f t="shared" si="9"/>
        <v>0</v>
      </c>
      <c r="G103" s="110">
        <v>0</v>
      </c>
      <c r="H103" s="110">
        <v>0</v>
      </c>
      <c r="I103" s="110">
        <v>0</v>
      </c>
      <c r="J103" s="136">
        <f t="shared" si="10"/>
        <v>0</v>
      </c>
      <c r="K103" s="110">
        <v>0</v>
      </c>
      <c r="L103" s="110">
        <v>0</v>
      </c>
      <c r="M103" s="110">
        <v>0</v>
      </c>
      <c r="N103" s="136">
        <f t="shared" si="11"/>
        <v>0</v>
      </c>
      <c r="O103" s="110">
        <v>0</v>
      </c>
      <c r="P103" s="110">
        <v>0</v>
      </c>
      <c r="Q103" s="110">
        <v>0</v>
      </c>
      <c r="R103" s="121">
        <f t="shared" si="25"/>
        <v>0</v>
      </c>
      <c r="S103" s="110">
        <v>0</v>
      </c>
      <c r="T103" s="120">
        <v>0</v>
      </c>
      <c r="U103" s="120">
        <v>0</v>
      </c>
      <c r="V103" s="121">
        <f t="shared" si="26"/>
        <v>0</v>
      </c>
    </row>
    <row r="104" spans="1:22">
      <c r="A104" s="13" t="s">
        <v>467</v>
      </c>
      <c r="B104" s="5" t="s">
        <v>226</v>
      </c>
      <c r="C104" s="120">
        <v>0</v>
      </c>
      <c r="D104" s="120">
        <v>0</v>
      </c>
      <c r="E104" s="120">
        <v>0</v>
      </c>
      <c r="F104" s="121">
        <f t="shared" si="9"/>
        <v>0</v>
      </c>
      <c r="G104" s="110">
        <v>0</v>
      </c>
      <c r="H104" s="110">
        <v>0</v>
      </c>
      <c r="I104" s="110">
        <v>0</v>
      </c>
      <c r="J104" s="136">
        <f t="shared" si="10"/>
        <v>0</v>
      </c>
      <c r="K104" s="110">
        <v>0</v>
      </c>
      <c r="L104" s="110">
        <v>0</v>
      </c>
      <c r="M104" s="110">
        <v>0</v>
      </c>
      <c r="N104" s="136">
        <f t="shared" si="11"/>
        <v>0</v>
      </c>
      <c r="O104" s="110">
        <v>0</v>
      </c>
      <c r="P104" s="110">
        <v>0</v>
      </c>
      <c r="Q104" s="110">
        <v>0</v>
      </c>
      <c r="R104" s="121">
        <f t="shared" si="25"/>
        <v>0</v>
      </c>
      <c r="S104" s="110">
        <v>0</v>
      </c>
      <c r="T104" s="120">
        <v>0</v>
      </c>
      <c r="U104" s="120">
        <v>0</v>
      </c>
      <c r="V104" s="121">
        <f t="shared" si="26"/>
        <v>0</v>
      </c>
    </row>
    <row r="105" spans="1:22" s="90" customFormat="1">
      <c r="A105" s="15" t="s">
        <v>431</v>
      </c>
      <c r="B105" s="7" t="s">
        <v>228</v>
      </c>
      <c r="C105" s="91">
        <f>SUM(C102:C104)</f>
        <v>0</v>
      </c>
      <c r="D105" s="91">
        <f>SUM(D102:D104)</f>
        <v>0</v>
      </c>
      <c r="E105" s="91">
        <f>SUM(E102:E104)</f>
        <v>0</v>
      </c>
      <c r="F105" s="91">
        <f t="shared" si="9"/>
        <v>0</v>
      </c>
      <c r="G105" s="131">
        <f>SUM(G102:G104)</f>
        <v>0</v>
      </c>
      <c r="H105" s="131">
        <f>SUM(H102:H104)</f>
        <v>0</v>
      </c>
      <c r="I105" s="131">
        <f>SUM(I102:I104)</f>
        <v>0</v>
      </c>
      <c r="J105" s="131">
        <f t="shared" si="10"/>
        <v>0</v>
      </c>
      <c r="K105" s="131">
        <f>SUM(K102:K104)</f>
        <v>0</v>
      </c>
      <c r="L105" s="131">
        <f>SUM(L102:L104)</f>
        <v>0</v>
      </c>
      <c r="M105" s="131">
        <f>SUM(M102:M104)</f>
        <v>0</v>
      </c>
      <c r="N105" s="131">
        <f t="shared" si="11"/>
        <v>0</v>
      </c>
      <c r="O105" s="131">
        <f>SUM(O102:O104)</f>
        <v>0</v>
      </c>
      <c r="P105" s="131">
        <f>SUM(P102:P104)</f>
        <v>0</v>
      </c>
      <c r="Q105" s="131">
        <f>SUM(Q102:Q104)</f>
        <v>0</v>
      </c>
      <c r="R105" s="91">
        <f t="shared" si="25"/>
        <v>0</v>
      </c>
      <c r="S105" s="131">
        <f>SUM(S102:S104)</f>
        <v>0</v>
      </c>
      <c r="T105" s="91">
        <f>SUM(T102:T104)</f>
        <v>0</v>
      </c>
      <c r="U105" s="91">
        <f>SUM(U102:U104)</f>
        <v>0</v>
      </c>
      <c r="V105" s="91">
        <f t="shared" si="26"/>
        <v>0</v>
      </c>
    </row>
    <row r="106" spans="1:22">
      <c r="A106" s="34" t="s">
        <v>468</v>
      </c>
      <c r="B106" s="5" t="s">
        <v>229</v>
      </c>
      <c r="C106" s="120">
        <v>0</v>
      </c>
      <c r="D106" s="120">
        <v>0</v>
      </c>
      <c r="E106" s="120">
        <v>0</v>
      </c>
      <c r="F106" s="121">
        <f t="shared" si="9"/>
        <v>0</v>
      </c>
      <c r="G106" s="110">
        <v>0</v>
      </c>
      <c r="H106" s="110">
        <v>0</v>
      </c>
      <c r="I106" s="110">
        <v>0</v>
      </c>
      <c r="J106" s="136">
        <f t="shared" si="10"/>
        <v>0</v>
      </c>
      <c r="K106" s="110">
        <v>0</v>
      </c>
      <c r="L106" s="110">
        <v>0</v>
      </c>
      <c r="M106" s="110">
        <v>0</v>
      </c>
      <c r="N106" s="136">
        <f t="shared" si="11"/>
        <v>0</v>
      </c>
      <c r="O106" s="110">
        <v>0</v>
      </c>
      <c r="P106" s="110">
        <v>0</v>
      </c>
      <c r="Q106" s="110">
        <v>0</v>
      </c>
      <c r="R106" s="121">
        <f t="shared" si="25"/>
        <v>0</v>
      </c>
      <c r="S106" s="110">
        <v>0</v>
      </c>
      <c r="T106" s="120">
        <v>0</v>
      </c>
      <c r="U106" s="120">
        <v>0</v>
      </c>
      <c r="V106" s="121">
        <f t="shared" si="26"/>
        <v>0</v>
      </c>
    </row>
    <row r="107" spans="1:22">
      <c r="A107" s="34" t="s">
        <v>437</v>
      </c>
      <c r="B107" s="5" t="s">
        <v>232</v>
      </c>
      <c r="C107" s="120">
        <v>0</v>
      </c>
      <c r="D107" s="120">
        <v>0</v>
      </c>
      <c r="E107" s="120">
        <v>0</v>
      </c>
      <c r="F107" s="121">
        <f t="shared" si="9"/>
        <v>0</v>
      </c>
      <c r="G107" s="110">
        <v>0</v>
      </c>
      <c r="H107" s="110">
        <v>0</v>
      </c>
      <c r="I107" s="110">
        <v>0</v>
      </c>
      <c r="J107" s="136">
        <f t="shared" si="10"/>
        <v>0</v>
      </c>
      <c r="K107" s="110">
        <v>0</v>
      </c>
      <c r="L107" s="110">
        <v>0</v>
      </c>
      <c r="M107" s="110">
        <v>0</v>
      </c>
      <c r="N107" s="136">
        <f t="shared" si="11"/>
        <v>0</v>
      </c>
      <c r="O107" s="110">
        <v>0</v>
      </c>
      <c r="P107" s="110">
        <v>0</v>
      </c>
      <c r="Q107" s="110">
        <v>0</v>
      </c>
      <c r="R107" s="121">
        <f t="shared" si="25"/>
        <v>0</v>
      </c>
      <c r="S107" s="110">
        <v>0</v>
      </c>
      <c r="T107" s="120">
        <v>0</v>
      </c>
      <c r="U107" s="120">
        <v>0</v>
      </c>
      <c r="V107" s="121">
        <f t="shared" si="26"/>
        <v>0</v>
      </c>
    </row>
    <row r="108" spans="1:22">
      <c r="A108" s="13" t="s">
        <v>233</v>
      </c>
      <c r="B108" s="5" t="s">
        <v>234</v>
      </c>
      <c r="C108" s="120">
        <v>0</v>
      </c>
      <c r="D108" s="120">
        <v>0</v>
      </c>
      <c r="E108" s="120">
        <v>0</v>
      </c>
      <c r="F108" s="121">
        <f t="shared" si="9"/>
        <v>0</v>
      </c>
      <c r="G108" s="110">
        <v>0</v>
      </c>
      <c r="H108" s="110">
        <v>0</v>
      </c>
      <c r="I108" s="110">
        <v>0</v>
      </c>
      <c r="J108" s="136">
        <f t="shared" si="10"/>
        <v>0</v>
      </c>
      <c r="K108" s="110">
        <v>0</v>
      </c>
      <c r="L108" s="110">
        <v>0</v>
      </c>
      <c r="M108" s="110">
        <v>0</v>
      </c>
      <c r="N108" s="136">
        <f t="shared" si="11"/>
        <v>0</v>
      </c>
      <c r="O108" s="110">
        <v>0</v>
      </c>
      <c r="P108" s="110">
        <v>0</v>
      </c>
      <c r="Q108" s="110">
        <v>0</v>
      </c>
      <c r="R108" s="121">
        <f t="shared" si="25"/>
        <v>0</v>
      </c>
      <c r="S108" s="110">
        <v>0</v>
      </c>
      <c r="T108" s="120">
        <v>0</v>
      </c>
      <c r="U108" s="120">
        <v>0</v>
      </c>
      <c r="V108" s="121">
        <f t="shared" si="26"/>
        <v>0</v>
      </c>
    </row>
    <row r="109" spans="1:22">
      <c r="A109" s="13" t="s">
        <v>469</v>
      </c>
      <c r="B109" s="5" t="s">
        <v>235</v>
      </c>
      <c r="C109" s="120">
        <v>0</v>
      </c>
      <c r="D109" s="120">
        <v>0</v>
      </c>
      <c r="E109" s="120">
        <v>0</v>
      </c>
      <c r="F109" s="121">
        <f t="shared" si="9"/>
        <v>0</v>
      </c>
      <c r="G109" s="110">
        <v>0</v>
      </c>
      <c r="H109" s="110">
        <v>0</v>
      </c>
      <c r="I109" s="110">
        <v>0</v>
      </c>
      <c r="J109" s="136">
        <f t="shared" si="10"/>
        <v>0</v>
      </c>
      <c r="K109" s="110">
        <v>0</v>
      </c>
      <c r="L109" s="110">
        <v>0</v>
      </c>
      <c r="M109" s="110">
        <v>0</v>
      </c>
      <c r="N109" s="136">
        <f t="shared" si="11"/>
        <v>0</v>
      </c>
      <c r="O109" s="110">
        <v>0</v>
      </c>
      <c r="P109" s="110">
        <v>0</v>
      </c>
      <c r="Q109" s="110">
        <v>0</v>
      </c>
      <c r="R109" s="121">
        <f t="shared" si="25"/>
        <v>0</v>
      </c>
      <c r="S109" s="110">
        <v>0</v>
      </c>
      <c r="T109" s="120">
        <v>0</v>
      </c>
      <c r="U109" s="120">
        <v>0</v>
      </c>
      <c r="V109" s="121">
        <f t="shared" si="26"/>
        <v>0</v>
      </c>
    </row>
    <row r="110" spans="1:22" s="90" customFormat="1">
      <c r="A110" s="14" t="s">
        <v>434</v>
      </c>
      <c r="B110" s="7" t="s">
        <v>236</v>
      </c>
      <c r="C110" s="91">
        <f>SUM(C106:C109)</f>
        <v>0</v>
      </c>
      <c r="D110" s="91">
        <f>SUM(D106:D109)</f>
        <v>0</v>
      </c>
      <c r="E110" s="91">
        <f>SUM(E106:E109)</f>
        <v>0</v>
      </c>
      <c r="F110" s="91">
        <f t="shared" si="9"/>
        <v>0</v>
      </c>
      <c r="G110" s="131">
        <f>SUM(G106:G109)</f>
        <v>0</v>
      </c>
      <c r="H110" s="131">
        <f>SUM(H106:H109)</f>
        <v>0</v>
      </c>
      <c r="I110" s="131">
        <f>SUM(I106:I109)</f>
        <v>0</v>
      </c>
      <c r="J110" s="131">
        <f t="shared" si="10"/>
        <v>0</v>
      </c>
      <c r="K110" s="131">
        <f>SUM(K106:K109)</f>
        <v>0</v>
      </c>
      <c r="L110" s="131">
        <f>SUM(L106:L109)</f>
        <v>0</v>
      </c>
      <c r="M110" s="131">
        <f>SUM(M106:M109)</f>
        <v>0</v>
      </c>
      <c r="N110" s="131">
        <f t="shared" si="11"/>
        <v>0</v>
      </c>
      <c r="O110" s="131">
        <f>SUM(O106:O109)</f>
        <v>0</v>
      </c>
      <c r="P110" s="131">
        <f>SUM(P106:P109)</f>
        <v>0</v>
      </c>
      <c r="Q110" s="131">
        <f>SUM(Q106:Q109)</f>
        <v>0</v>
      </c>
      <c r="R110" s="91">
        <f t="shared" si="25"/>
        <v>0</v>
      </c>
      <c r="S110" s="131">
        <f>SUM(S106:S109)</f>
        <v>0</v>
      </c>
      <c r="T110" s="91">
        <f>SUM(T106:T109)</f>
        <v>0</v>
      </c>
      <c r="U110" s="91">
        <f>SUM(U106:U109)</f>
        <v>0</v>
      </c>
      <c r="V110" s="91">
        <f t="shared" si="26"/>
        <v>0</v>
      </c>
    </row>
    <row r="111" spans="1:22" s="90" customFormat="1">
      <c r="A111" s="14" t="s">
        <v>237</v>
      </c>
      <c r="B111" s="7" t="s">
        <v>238</v>
      </c>
      <c r="C111" s="91">
        <v>0</v>
      </c>
      <c r="D111" s="91">
        <v>0</v>
      </c>
      <c r="E111" s="91">
        <v>0</v>
      </c>
      <c r="F111" s="91">
        <f t="shared" si="9"/>
        <v>0</v>
      </c>
      <c r="G111" s="131">
        <v>0</v>
      </c>
      <c r="H111" s="131">
        <v>0</v>
      </c>
      <c r="I111" s="131">
        <v>0</v>
      </c>
      <c r="J111" s="131">
        <f t="shared" si="10"/>
        <v>0</v>
      </c>
      <c r="K111" s="131">
        <v>0</v>
      </c>
      <c r="L111" s="131">
        <v>0</v>
      </c>
      <c r="M111" s="131">
        <v>0</v>
      </c>
      <c r="N111" s="131">
        <f t="shared" si="11"/>
        <v>0</v>
      </c>
      <c r="O111" s="131">
        <v>0</v>
      </c>
      <c r="P111" s="131">
        <v>0</v>
      </c>
      <c r="Q111" s="131">
        <v>0</v>
      </c>
      <c r="R111" s="91">
        <f t="shared" si="25"/>
        <v>0</v>
      </c>
      <c r="S111" s="131">
        <v>0</v>
      </c>
      <c r="T111" s="91">
        <v>0</v>
      </c>
      <c r="U111" s="91">
        <v>0</v>
      </c>
      <c r="V111" s="91">
        <f t="shared" si="26"/>
        <v>0</v>
      </c>
    </row>
    <row r="112" spans="1:22" s="90" customFormat="1">
      <c r="A112" s="14" t="s">
        <v>239</v>
      </c>
      <c r="B112" s="7" t="s">
        <v>240</v>
      </c>
      <c r="C112" s="91">
        <v>695888</v>
      </c>
      <c r="D112" s="91">
        <v>0</v>
      </c>
      <c r="E112" s="91">
        <v>0</v>
      </c>
      <c r="F112" s="91">
        <f t="shared" si="9"/>
        <v>695888</v>
      </c>
      <c r="G112" s="131">
        <v>695888</v>
      </c>
      <c r="H112" s="131">
        <v>0</v>
      </c>
      <c r="I112" s="131">
        <v>0</v>
      </c>
      <c r="J112" s="131">
        <f t="shared" si="10"/>
        <v>695888</v>
      </c>
      <c r="K112" s="131">
        <v>695888</v>
      </c>
      <c r="L112" s="131">
        <v>0</v>
      </c>
      <c r="M112" s="131">
        <v>0</v>
      </c>
      <c r="N112" s="131">
        <f t="shared" si="11"/>
        <v>695888</v>
      </c>
      <c r="O112" s="131">
        <v>695888</v>
      </c>
      <c r="P112" s="131">
        <v>0</v>
      </c>
      <c r="Q112" s="131">
        <v>0</v>
      </c>
      <c r="R112" s="91">
        <f t="shared" si="25"/>
        <v>695888</v>
      </c>
      <c r="S112" s="131">
        <v>695888</v>
      </c>
      <c r="T112" s="91">
        <v>0</v>
      </c>
      <c r="U112" s="91">
        <v>0</v>
      </c>
      <c r="V112" s="91">
        <f t="shared" si="26"/>
        <v>695888</v>
      </c>
    </row>
    <row r="113" spans="1:22" s="90" customFormat="1">
      <c r="A113" s="14" t="s">
        <v>241</v>
      </c>
      <c r="B113" s="7" t="s">
        <v>242</v>
      </c>
      <c r="C113" s="91">
        <v>0</v>
      </c>
      <c r="D113" s="91">
        <f>SUM(D111:D112)</f>
        <v>0</v>
      </c>
      <c r="E113" s="91">
        <f>SUM(E111:E112)</f>
        <v>0</v>
      </c>
      <c r="F113" s="91">
        <f t="shared" si="9"/>
        <v>0</v>
      </c>
      <c r="G113" s="131">
        <v>0</v>
      </c>
      <c r="H113" s="131">
        <f>SUM(H111:H112)</f>
        <v>0</v>
      </c>
      <c r="I113" s="131">
        <f>SUM(I111:I112)</f>
        <v>0</v>
      </c>
      <c r="J113" s="131">
        <f t="shared" si="10"/>
        <v>0</v>
      </c>
      <c r="K113" s="131">
        <v>0</v>
      </c>
      <c r="L113" s="131">
        <f>SUM(L111:L112)</f>
        <v>0</v>
      </c>
      <c r="M113" s="131">
        <f>SUM(M111:M112)</f>
        <v>0</v>
      </c>
      <c r="N113" s="131">
        <f t="shared" si="11"/>
        <v>0</v>
      </c>
      <c r="O113" s="131">
        <v>0</v>
      </c>
      <c r="P113" s="131">
        <f>SUM(P111:P112)</f>
        <v>0</v>
      </c>
      <c r="Q113" s="131">
        <f>SUM(Q111:Q112)</f>
        <v>0</v>
      </c>
      <c r="R113" s="91">
        <f t="shared" si="25"/>
        <v>0</v>
      </c>
      <c r="S113" s="131">
        <v>0</v>
      </c>
      <c r="T113" s="91">
        <f>SUM(T111:T112)</f>
        <v>0</v>
      </c>
      <c r="U113" s="91">
        <f>SUM(U111:U112)</f>
        <v>0</v>
      </c>
      <c r="V113" s="91">
        <f t="shared" si="26"/>
        <v>0</v>
      </c>
    </row>
    <row r="114" spans="1:22" s="90" customFormat="1">
      <c r="A114" s="14" t="s">
        <v>243</v>
      </c>
      <c r="B114" s="7" t="s">
        <v>244</v>
      </c>
      <c r="C114" s="131">
        <v>0</v>
      </c>
      <c r="D114" s="131">
        <v>0</v>
      </c>
      <c r="E114" s="131">
        <v>0</v>
      </c>
      <c r="F114" s="91">
        <f t="shared" si="9"/>
        <v>0</v>
      </c>
      <c r="G114" s="131">
        <v>0</v>
      </c>
      <c r="H114" s="131">
        <v>0</v>
      </c>
      <c r="I114" s="131">
        <v>0</v>
      </c>
      <c r="J114" s="131">
        <f t="shared" si="10"/>
        <v>0</v>
      </c>
      <c r="K114" s="131">
        <v>0</v>
      </c>
      <c r="L114" s="131">
        <v>0</v>
      </c>
      <c r="M114" s="131">
        <v>0</v>
      </c>
      <c r="N114" s="131">
        <f t="shared" si="11"/>
        <v>0</v>
      </c>
      <c r="O114" s="131">
        <v>0</v>
      </c>
      <c r="P114" s="131">
        <v>0</v>
      </c>
      <c r="Q114" s="131">
        <v>0</v>
      </c>
      <c r="R114" s="91">
        <f t="shared" si="25"/>
        <v>0</v>
      </c>
      <c r="S114" s="131">
        <v>0</v>
      </c>
      <c r="T114" s="131">
        <v>0</v>
      </c>
      <c r="U114" s="131">
        <v>0</v>
      </c>
      <c r="V114" s="91">
        <f t="shared" si="26"/>
        <v>0</v>
      </c>
    </row>
    <row r="115" spans="1:22" s="90" customFormat="1">
      <c r="A115" s="14" t="s">
        <v>245</v>
      </c>
      <c r="B115" s="7" t="s">
        <v>246</v>
      </c>
      <c r="C115" s="131">
        <v>0</v>
      </c>
      <c r="D115" s="131">
        <v>0</v>
      </c>
      <c r="E115" s="131">
        <v>0</v>
      </c>
      <c r="F115" s="91">
        <f t="shared" si="9"/>
        <v>0</v>
      </c>
      <c r="G115" s="131">
        <v>0</v>
      </c>
      <c r="H115" s="131">
        <v>0</v>
      </c>
      <c r="I115" s="131">
        <v>0</v>
      </c>
      <c r="J115" s="131">
        <f t="shared" si="10"/>
        <v>0</v>
      </c>
      <c r="K115" s="131">
        <v>0</v>
      </c>
      <c r="L115" s="131">
        <v>0</v>
      </c>
      <c r="M115" s="131">
        <v>0</v>
      </c>
      <c r="N115" s="131">
        <f t="shared" si="11"/>
        <v>0</v>
      </c>
      <c r="O115" s="131">
        <v>0</v>
      </c>
      <c r="P115" s="131">
        <v>0</v>
      </c>
      <c r="Q115" s="131">
        <v>0</v>
      </c>
      <c r="R115" s="91">
        <f t="shared" si="25"/>
        <v>0</v>
      </c>
      <c r="S115" s="131">
        <v>0</v>
      </c>
      <c r="T115" s="131">
        <v>0</v>
      </c>
      <c r="U115" s="131">
        <v>0</v>
      </c>
      <c r="V115" s="91">
        <f t="shared" si="26"/>
        <v>0</v>
      </c>
    </row>
    <row r="116" spans="1:22" s="90" customFormat="1">
      <c r="A116" s="14" t="s">
        <v>247</v>
      </c>
      <c r="B116" s="7" t="s">
        <v>248</v>
      </c>
      <c r="C116" s="131">
        <v>0</v>
      </c>
      <c r="D116" s="131">
        <v>0</v>
      </c>
      <c r="E116" s="131">
        <v>0</v>
      </c>
      <c r="F116" s="91">
        <f t="shared" si="9"/>
        <v>0</v>
      </c>
      <c r="G116" s="131">
        <v>0</v>
      </c>
      <c r="H116" s="131">
        <v>0</v>
      </c>
      <c r="I116" s="131">
        <v>0</v>
      </c>
      <c r="J116" s="131">
        <f t="shared" si="10"/>
        <v>0</v>
      </c>
      <c r="K116" s="131">
        <v>0</v>
      </c>
      <c r="L116" s="131">
        <v>0</v>
      </c>
      <c r="M116" s="131">
        <v>0</v>
      </c>
      <c r="N116" s="131">
        <f t="shared" si="11"/>
        <v>0</v>
      </c>
      <c r="O116" s="131">
        <v>0</v>
      </c>
      <c r="P116" s="131">
        <v>0</v>
      </c>
      <c r="Q116" s="131">
        <v>0</v>
      </c>
      <c r="R116" s="91">
        <f t="shared" si="25"/>
        <v>0</v>
      </c>
      <c r="S116" s="131">
        <v>0</v>
      </c>
      <c r="T116" s="131">
        <v>0</v>
      </c>
      <c r="U116" s="131">
        <v>0</v>
      </c>
      <c r="V116" s="91">
        <f t="shared" si="26"/>
        <v>0</v>
      </c>
    </row>
    <row r="117" spans="1:22" s="90" customFormat="1" ht="15.75">
      <c r="A117" s="35" t="s">
        <v>435</v>
      </c>
      <c r="B117" s="36" t="s">
        <v>249</v>
      </c>
      <c r="C117" s="132">
        <f>C105+C110+C111+C112+C113+C114+C115+C116</f>
        <v>695888</v>
      </c>
      <c r="D117" s="132">
        <f>D105+D110+D111+D112+D113+D114+D115+D116</f>
        <v>0</v>
      </c>
      <c r="E117" s="132">
        <f>E105+E110+E111+E112+E113+E114+E115+E116</f>
        <v>0</v>
      </c>
      <c r="F117" s="132">
        <f t="shared" si="9"/>
        <v>695888</v>
      </c>
      <c r="G117" s="132">
        <f>G105+G110+G111+G112+G113+G114+G115+G116</f>
        <v>695888</v>
      </c>
      <c r="H117" s="132">
        <f>H105+H110+H111+H112+H113+H114+H115+H116</f>
        <v>0</v>
      </c>
      <c r="I117" s="132">
        <f>I105+I110+I111+I112+I113+I114+I115+I116</f>
        <v>0</v>
      </c>
      <c r="J117" s="132">
        <f t="shared" si="10"/>
        <v>695888</v>
      </c>
      <c r="K117" s="132">
        <f>K105+K110+K111+K112+K113+K114+K115+K116</f>
        <v>695888</v>
      </c>
      <c r="L117" s="132">
        <f>L105+L110+L111+L112+L113+L114+L115+L116</f>
        <v>0</v>
      </c>
      <c r="M117" s="132">
        <f>M105+M110+M111+M112+M113+M114+M115+M116</f>
        <v>0</v>
      </c>
      <c r="N117" s="132">
        <f t="shared" si="11"/>
        <v>695888</v>
      </c>
      <c r="O117" s="132">
        <f>O105+O110+O111+O112+O113+O114+O115+O116</f>
        <v>695888</v>
      </c>
      <c r="P117" s="132">
        <f>P105+P110+P111+P112+P113+P114+P115+P116</f>
        <v>0</v>
      </c>
      <c r="Q117" s="132">
        <f>Q105+Q110+Q111+Q112+Q113+Q114+Q115+Q116</f>
        <v>0</v>
      </c>
      <c r="R117" s="132">
        <f t="shared" si="25"/>
        <v>695888</v>
      </c>
      <c r="S117" s="132">
        <f>S105+S110+S111+S112+S113+S114+S115+S116</f>
        <v>695888</v>
      </c>
      <c r="T117" s="132">
        <f>T105+T110+T111+T112+T113+T114+T115+T116</f>
        <v>0</v>
      </c>
      <c r="U117" s="132">
        <f>U105+U110+U111+U112+U113+U114+U115+U116</f>
        <v>0</v>
      </c>
      <c r="V117" s="132">
        <f t="shared" si="26"/>
        <v>695888</v>
      </c>
    </row>
    <row r="118" spans="1:22">
      <c r="A118" s="34" t="s">
        <v>250</v>
      </c>
      <c r="B118" s="5" t="s">
        <v>251</v>
      </c>
      <c r="C118" s="120">
        <v>0</v>
      </c>
      <c r="D118" s="120">
        <v>0</v>
      </c>
      <c r="E118" s="120">
        <v>0</v>
      </c>
      <c r="F118" s="121">
        <f t="shared" si="9"/>
        <v>0</v>
      </c>
      <c r="G118" s="110">
        <v>0</v>
      </c>
      <c r="H118" s="110">
        <v>0</v>
      </c>
      <c r="I118" s="110">
        <v>0</v>
      </c>
      <c r="J118" s="136">
        <f t="shared" si="10"/>
        <v>0</v>
      </c>
      <c r="K118" s="110">
        <v>0</v>
      </c>
      <c r="L118" s="110">
        <v>0</v>
      </c>
      <c r="M118" s="110">
        <v>0</v>
      </c>
      <c r="N118" s="136">
        <f t="shared" si="11"/>
        <v>0</v>
      </c>
      <c r="O118" s="110">
        <v>0</v>
      </c>
      <c r="P118" s="110">
        <v>0</v>
      </c>
      <c r="Q118" s="110">
        <v>0</v>
      </c>
      <c r="R118" s="121">
        <f t="shared" si="25"/>
        <v>0</v>
      </c>
      <c r="S118" s="110">
        <v>0</v>
      </c>
      <c r="T118" s="120">
        <v>0</v>
      </c>
      <c r="U118" s="120">
        <v>0</v>
      </c>
      <c r="V118" s="121">
        <f t="shared" si="26"/>
        <v>0</v>
      </c>
    </row>
    <row r="119" spans="1:22">
      <c r="A119" s="13" t="s">
        <v>252</v>
      </c>
      <c r="B119" s="5" t="s">
        <v>253</v>
      </c>
      <c r="C119" s="120">
        <v>0</v>
      </c>
      <c r="D119" s="120">
        <v>0</v>
      </c>
      <c r="E119" s="120">
        <v>0</v>
      </c>
      <c r="F119" s="121">
        <f t="shared" si="9"/>
        <v>0</v>
      </c>
      <c r="G119" s="110">
        <v>0</v>
      </c>
      <c r="H119" s="110">
        <v>0</v>
      </c>
      <c r="I119" s="110">
        <v>0</v>
      </c>
      <c r="J119" s="136">
        <f t="shared" si="10"/>
        <v>0</v>
      </c>
      <c r="K119" s="110">
        <v>0</v>
      </c>
      <c r="L119" s="110">
        <v>0</v>
      </c>
      <c r="M119" s="110">
        <v>0</v>
      </c>
      <c r="N119" s="136">
        <f t="shared" si="11"/>
        <v>0</v>
      </c>
      <c r="O119" s="110">
        <v>0</v>
      </c>
      <c r="P119" s="110">
        <v>0</v>
      </c>
      <c r="Q119" s="110">
        <v>0</v>
      </c>
      <c r="R119" s="121">
        <f t="shared" si="25"/>
        <v>0</v>
      </c>
      <c r="S119" s="110">
        <v>0</v>
      </c>
      <c r="T119" s="120">
        <v>0</v>
      </c>
      <c r="U119" s="120">
        <v>0</v>
      </c>
      <c r="V119" s="121">
        <f t="shared" si="26"/>
        <v>0</v>
      </c>
    </row>
    <row r="120" spans="1:22">
      <c r="A120" s="34" t="s">
        <v>470</v>
      </c>
      <c r="B120" s="5" t="s">
        <v>254</v>
      </c>
      <c r="C120" s="120">
        <v>0</v>
      </c>
      <c r="D120" s="120">
        <v>0</v>
      </c>
      <c r="E120" s="120">
        <v>0</v>
      </c>
      <c r="F120" s="121">
        <f t="shared" si="9"/>
        <v>0</v>
      </c>
      <c r="G120" s="110">
        <v>0</v>
      </c>
      <c r="H120" s="110">
        <v>0</v>
      </c>
      <c r="I120" s="110">
        <v>0</v>
      </c>
      <c r="J120" s="136">
        <f t="shared" si="10"/>
        <v>0</v>
      </c>
      <c r="K120" s="110">
        <v>0</v>
      </c>
      <c r="L120" s="110">
        <v>0</v>
      </c>
      <c r="M120" s="110">
        <v>0</v>
      </c>
      <c r="N120" s="136">
        <f t="shared" si="11"/>
        <v>0</v>
      </c>
      <c r="O120" s="110">
        <v>0</v>
      </c>
      <c r="P120" s="110">
        <v>0</v>
      </c>
      <c r="Q120" s="110">
        <v>0</v>
      </c>
      <c r="R120" s="121">
        <f t="shared" si="25"/>
        <v>0</v>
      </c>
      <c r="S120" s="110">
        <v>0</v>
      </c>
      <c r="T120" s="120">
        <v>0</v>
      </c>
      <c r="U120" s="120">
        <v>0</v>
      </c>
      <c r="V120" s="121">
        <f t="shared" si="26"/>
        <v>0</v>
      </c>
    </row>
    <row r="121" spans="1:22">
      <c r="A121" s="34" t="s">
        <v>440</v>
      </c>
      <c r="B121" s="5" t="s">
        <v>255</v>
      </c>
      <c r="C121" s="120">
        <v>0</v>
      </c>
      <c r="D121" s="120">
        <v>0</v>
      </c>
      <c r="E121" s="120">
        <v>0</v>
      </c>
      <c r="F121" s="121">
        <f t="shared" si="9"/>
        <v>0</v>
      </c>
      <c r="G121" s="110">
        <v>0</v>
      </c>
      <c r="H121" s="110">
        <v>0</v>
      </c>
      <c r="I121" s="110">
        <v>0</v>
      </c>
      <c r="J121" s="136">
        <f t="shared" si="10"/>
        <v>0</v>
      </c>
      <c r="K121" s="110">
        <v>0</v>
      </c>
      <c r="L121" s="110">
        <v>0</v>
      </c>
      <c r="M121" s="110">
        <v>0</v>
      </c>
      <c r="N121" s="136">
        <f t="shared" si="11"/>
        <v>0</v>
      </c>
      <c r="O121" s="110">
        <v>0</v>
      </c>
      <c r="P121" s="110">
        <v>0</v>
      </c>
      <c r="Q121" s="110">
        <v>0</v>
      </c>
      <c r="R121" s="121">
        <f t="shared" si="25"/>
        <v>0</v>
      </c>
      <c r="S121" s="110">
        <v>0</v>
      </c>
      <c r="T121" s="120">
        <v>0</v>
      </c>
      <c r="U121" s="120">
        <v>0</v>
      </c>
      <c r="V121" s="121">
        <f t="shared" si="26"/>
        <v>0</v>
      </c>
    </row>
    <row r="122" spans="1:22" s="90" customFormat="1">
      <c r="A122" s="35" t="s">
        <v>441</v>
      </c>
      <c r="B122" s="36" t="s">
        <v>259</v>
      </c>
      <c r="C122" s="91">
        <f>SUM(C118:C121)</f>
        <v>0</v>
      </c>
      <c r="D122" s="91">
        <f>SUM(D118:D121)</f>
        <v>0</v>
      </c>
      <c r="E122" s="91">
        <f>SUM(E118:E121)</f>
        <v>0</v>
      </c>
      <c r="F122" s="91">
        <f t="shared" si="9"/>
        <v>0</v>
      </c>
      <c r="G122" s="131">
        <f>SUM(G118:G121)</f>
        <v>0</v>
      </c>
      <c r="H122" s="131">
        <f>SUM(H118:H121)</f>
        <v>0</v>
      </c>
      <c r="I122" s="131">
        <f>SUM(I118:I121)</f>
        <v>0</v>
      </c>
      <c r="J122" s="131">
        <f t="shared" si="10"/>
        <v>0</v>
      </c>
      <c r="K122" s="131">
        <f>SUM(K118:K121)</f>
        <v>0</v>
      </c>
      <c r="L122" s="131">
        <f>SUM(L118:L121)</f>
        <v>0</v>
      </c>
      <c r="M122" s="131">
        <f>SUM(M118:M121)</f>
        <v>0</v>
      </c>
      <c r="N122" s="131">
        <f t="shared" si="11"/>
        <v>0</v>
      </c>
      <c r="O122" s="131">
        <f>SUM(O118:O121)</f>
        <v>0</v>
      </c>
      <c r="P122" s="131">
        <f>SUM(P118:P121)</f>
        <v>0</v>
      </c>
      <c r="Q122" s="131">
        <f>SUM(Q118:Q121)</f>
        <v>0</v>
      </c>
      <c r="R122" s="91">
        <f t="shared" si="25"/>
        <v>0</v>
      </c>
      <c r="S122" s="131">
        <f>SUM(S118:S121)</f>
        <v>0</v>
      </c>
      <c r="T122" s="91">
        <f>SUM(T118:T121)</f>
        <v>0</v>
      </c>
      <c r="U122" s="91">
        <f>SUM(U118:U121)</f>
        <v>0</v>
      </c>
      <c r="V122" s="91">
        <f t="shared" si="26"/>
        <v>0</v>
      </c>
    </row>
    <row r="123" spans="1:22">
      <c r="A123" s="13" t="s">
        <v>260</v>
      </c>
      <c r="B123" s="5" t="s">
        <v>261</v>
      </c>
      <c r="C123" s="120">
        <v>0</v>
      </c>
      <c r="D123" s="120">
        <v>0</v>
      </c>
      <c r="E123" s="120">
        <v>0</v>
      </c>
      <c r="F123" s="121">
        <f t="shared" si="9"/>
        <v>0</v>
      </c>
      <c r="G123" s="110">
        <v>0</v>
      </c>
      <c r="H123" s="110">
        <v>0</v>
      </c>
      <c r="I123" s="110">
        <v>0</v>
      </c>
      <c r="J123" s="136">
        <f t="shared" si="10"/>
        <v>0</v>
      </c>
      <c r="K123" s="110">
        <v>0</v>
      </c>
      <c r="L123" s="110">
        <v>0</v>
      </c>
      <c r="M123" s="110">
        <v>0</v>
      </c>
      <c r="N123" s="136">
        <f t="shared" si="11"/>
        <v>0</v>
      </c>
      <c r="O123" s="110">
        <v>0</v>
      </c>
      <c r="P123" s="110">
        <v>0</v>
      </c>
      <c r="Q123" s="110">
        <v>0</v>
      </c>
      <c r="R123" s="121">
        <f t="shared" si="25"/>
        <v>0</v>
      </c>
      <c r="S123" s="110">
        <v>0</v>
      </c>
      <c r="T123" s="120">
        <v>0</v>
      </c>
      <c r="U123" s="120">
        <v>0</v>
      </c>
      <c r="V123" s="121">
        <f t="shared" si="26"/>
        <v>0</v>
      </c>
    </row>
    <row r="124" spans="1:22" s="90" customFormat="1" ht="15.75">
      <c r="A124" s="145" t="s">
        <v>474</v>
      </c>
      <c r="B124" s="146" t="s">
        <v>262</v>
      </c>
      <c r="C124" s="147">
        <f>C117+C122+C123</f>
        <v>695888</v>
      </c>
      <c r="D124" s="147">
        <f>D117+D122+D123</f>
        <v>0</v>
      </c>
      <c r="E124" s="147">
        <f>E117+E122+E123</f>
        <v>0</v>
      </c>
      <c r="F124" s="147">
        <f t="shared" si="9"/>
        <v>695888</v>
      </c>
      <c r="G124" s="147">
        <f>G117+G122+G123</f>
        <v>695888</v>
      </c>
      <c r="H124" s="147">
        <f>H117+H122+H123</f>
        <v>0</v>
      </c>
      <c r="I124" s="147">
        <f>I117+I122+I123</f>
        <v>0</v>
      </c>
      <c r="J124" s="147">
        <f t="shared" si="10"/>
        <v>695888</v>
      </c>
      <c r="K124" s="147">
        <f>K117+K122+K123</f>
        <v>695888</v>
      </c>
      <c r="L124" s="147">
        <f>L117+L122+L123</f>
        <v>0</v>
      </c>
      <c r="M124" s="147">
        <f>M117+M122+M123</f>
        <v>0</v>
      </c>
      <c r="N124" s="147">
        <f t="shared" si="11"/>
        <v>695888</v>
      </c>
      <c r="O124" s="147">
        <f>O117+O122+O123</f>
        <v>695888</v>
      </c>
      <c r="P124" s="147">
        <f>P117+P122+P123</f>
        <v>0</v>
      </c>
      <c r="Q124" s="147">
        <f>Q117+Q122+Q123</f>
        <v>0</v>
      </c>
      <c r="R124" s="147">
        <f t="shared" si="25"/>
        <v>695888</v>
      </c>
      <c r="S124" s="147">
        <f>S117+S122+S123</f>
        <v>695888</v>
      </c>
      <c r="T124" s="147">
        <f>T117+T122+T123</f>
        <v>0</v>
      </c>
      <c r="U124" s="147">
        <f>U117+U122+U123</f>
        <v>0</v>
      </c>
      <c r="V124" s="147">
        <f t="shared" si="26"/>
        <v>695888</v>
      </c>
    </row>
    <row r="125" spans="1:22" s="90" customFormat="1" ht="17.25">
      <c r="A125" s="148" t="s">
        <v>510</v>
      </c>
      <c r="B125" s="148"/>
      <c r="C125" s="149">
        <f>C101+C124</f>
        <v>67626509</v>
      </c>
      <c r="D125" s="149">
        <f>D101+D124</f>
        <v>0</v>
      </c>
      <c r="E125" s="149">
        <f>E101+E124</f>
        <v>13000</v>
      </c>
      <c r="F125" s="149">
        <f t="shared" si="9"/>
        <v>67639509</v>
      </c>
      <c r="G125" s="150">
        <f>G101+G124</f>
        <v>67651418</v>
      </c>
      <c r="H125" s="150">
        <f>H101+H124</f>
        <v>0</v>
      </c>
      <c r="I125" s="150">
        <f>I101+I124</f>
        <v>13000</v>
      </c>
      <c r="J125" s="150">
        <f t="shared" si="10"/>
        <v>67664418</v>
      </c>
      <c r="K125" s="150">
        <f>K101+K124</f>
        <v>67757642</v>
      </c>
      <c r="L125" s="150">
        <f>L101+L124</f>
        <v>0</v>
      </c>
      <c r="M125" s="150">
        <f>M101+M124</f>
        <v>13000</v>
      </c>
      <c r="N125" s="150">
        <f t="shared" si="11"/>
        <v>67770642</v>
      </c>
      <c r="O125" s="150">
        <f>O101+O124</f>
        <v>67782380</v>
      </c>
      <c r="P125" s="150">
        <f>P101+P124</f>
        <v>0</v>
      </c>
      <c r="Q125" s="150">
        <f>Q101+Q124</f>
        <v>13000</v>
      </c>
      <c r="R125" s="149">
        <f t="shared" si="25"/>
        <v>67795380</v>
      </c>
      <c r="S125" s="150">
        <f>S101+S124</f>
        <v>68932739</v>
      </c>
      <c r="T125" s="149">
        <f>T101+T124</f>
        <v>0</v>
      </c>
      <c r="U125" s="149">
        <f>U101+U124</f>
        <v>13000</v>
      </c>
      <c r="V125" s="149">
        <f t="shared" si="26"/>
        <v>68945739</v>
      </c>
    </row>
    <row r="126" spans="1:22">
      <c r="B126" s="25"/>
      <c r="C126" s="25"/>
      <c r="D126" s="25"/>
      <c r="E126" s="25"/>
      <c r="F126" s="25"/>
    </row>
    <row r="127" spans="1:22">
      <c r="B127" s="25"/>
      <c r="C127" s="25"/>
      <c r="D127" s="25"/>
      <c r="E127" s="25"/>
      <c r="F127" s="25"/>
    </row>
    <row r="128" spans="1:22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8">
    <mergeCell ref="S6:V6"/>
    <mergeCell ref="K6:N6"/>
    <mergeCell ref="O6:R6"/>
    <mergeCell ref="C1:J1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9"/>
  <sheetViews>
    <sheetView topLeftCell="B1" zoomScale="70" zoomScaleNormal="70" workbookViewId="0">
      <selection activeCell="B1" sqref="B1:J1"/>
    </sheetView>
  </sheetViews>
  <sheetFormatPr defaultRowHeight="15"/>
  <cols>
    <col min="1" max="1" width="99.85546875" bestFit="1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19" max="19" width="13" bestFit="1" customWidth="1"/>
    <col min="22" max="22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22">
      <c r="B1" s="173" t="s">
        <v>704</v>
      </c>
      <c r="C1" s="173"/>
      <c r="D1" s="173"/>
      <c r="E1" s="173"/>
      <c r="F1" s="173"/>
      <c r="G1" s="173"/>
      <c r="H1" s="173"/>
      <c r="I1" s="173"/>
      <c r="J1" s="173"/>
    </row>
    <row r="3" spans="1:22" ht="24" customHeight="1">
      <c r="A3" s="169" t="s">
        <v>677</v>
      </c>
      <c r="B3" s="174"/>
      <c r="C3" s="174"/>
      <c r="D3" s="174"/>
      <c r="E3" s="174"/>
      <c r="F3" s="171"/>
    </row>
    <row r="4" spans="1:22" ht="24" customHeight="1">
      <c r="A4" s="172" t="s">
        <v>679</v>
      </c>
      <c r="B4" s="170"/>
      <c r="C4" s="170"/>
      <c r="D4" s="170"/>
      <c r="E4" s="170"/>
      <c r="F4" s="171"/>
      <c r="H4" s="75"/>
    </row>
    <row r="5" spans="1:22" ht="18">
      <c r="A5" s="100"/>
    </row>
    <row r="6" spans="1:22">
      <c r="A6" s="89" t="s">
        <v>668</v>
      </c>
      <c r="C6" s="167" t="s">
        <v>652</v>
      </c>
      <c r="D6" s="167"/>
      <c r="E6" s="167"/>
      <c r="F6" s="167"/>
      <c r="G6" s="167" t="s">
        <v>690</v>
      </c>
      <c r="H6" s="167"/>
      <c r="I6" s="167"/>
      <c r="J6" s="167"/>
      <c r="K6" s="167" t="s">
        <v>693</v>
      </c>
      <c r="L6" s="167"/>
      <c r="M6" s="167"/>
      <c r="N6" s="167"/>
      <c r="O6" s="167" t="s">
        <v>699</v>
      </c>
      <c r="P6" s="167"/>
      <c r="Q6" s="167"/>
      <c r="R6" s="167"/>
      <c r="S6" s="167" t="s">
        <v>701</v>
      </c>
      <c r="T6" s="167"/>
      <c r="U6" s="167"/>
      <c r="V6" s="167"/>
    </row>
    <row r="7" spans="1:22" ht="60">
      <c r="A7" s="2" t="s">
        <v>83</v>
      </c>
      <c r="B7" s="3" t="s">
        <v>33</v>
      </c>
      <c r="C7" s="101" t="s">
        <v>584</v>
      </c>
      <c r="D7" s="101" t="s">
        <v>585</v>
      </c>
      <c r="E7" s="101" t="s">
        <v>41</v>
      </c>
      <c r="F7" s="102" t="s">
        <v>24</v>
      </c>
      <c r="G7" s="101" t="s">
        <v>584</v>
      </c>
      <c r="H7" s="101" t="s">
        <v>585</v>
      </c>
      <c r="I7" s="101" t="s">
        <v>41</v>
      </c>
      <c r="J7" s="102" t="s">
        <v>24</v>
      </c>
      <c r="K7" s="101" t="s">
        <v>584</v>
      </c>
      <c r="L7" s="101" t="s">
        <v>585</v>
      </c>
      <c r="M7" s="101" t="s">
        <v>41</v>
      </c>
      <c r="N7" s="102" t="s">
        <v>24</v>
      </c>
      <c r="O7" s="101" t="s">
        <v>584</v>
      </c>
      <c r="P7" s="101" t="s">
        <v>585</v>
      </c>
      <c r="Q7" s="101" t="s">
        <v>41</v>
      </c>
      <c r="R7" s="102" t="s">
        <v>24</v>
      </c>
      <c r="S7" s="101" t="s">
        <v>584</v>
      </c>
      <c r="T7" s="101" t="s">
        <v>585</v>
      </c>
      <c r="U7" s="101" t="s">
        <v>41</v>
      </c>
      <c r="V7" s="102" t="s">
        <v>24</v>
      </c>
    </row>
    <row r="8" spans="1:22" ht="15" customHeight="1">
      <c r="A8" s="30" t="s">
        <v>263</v>
      </c>
      <c r="B8" s="6" t="s">
        <v>264</v>
      </c>
      <c r="C8" s="88">
        <v>10917211</v>
      </c>
      <c r="D8" s="88">
        <v>0</v>
      </c>
      <c r="E8" s="88">
        <v>0</v>
      </c>
      <c r="F8" s="88">
        <f>SUM(C8:E8)</f>
        <v>10917211</v>
      </c>
      <c r="G8" s="88">
        <v>10917211</v>
      </c>
      <c r="H8" s="88">
        <v>0</v>
      </c>
      <c r="I8" s="88">
        <v>0</v>
      </c>
      <c r="J8" s="88">
        <f>SUM(G8:I8)</f>
        <v>10917211</v>
      </c>
      <c r="K8" s="136">
        <v>10917211</v>
      </c>
      <c r="L8" s="88">
        <v>0</v>
      </c>
      <c r="M8" s="88">
        <v>0</v>
      </c>
      <c r="N8" s="88">
        <f>SUM(K8:M8)</f>
        <v>10917211</v>
      </c>
      <c r="O8" s="136">
        <v>10917211</v>
      </c>
      <c r="P8" s="88">
        <v>0</v>
      </c>
      <c r="Q8" s="88">
        <v>0</v>
      </c>
      <c r="R8" s="88">
        <f>SUM(O8:Q8)</f>
        <v>10917211</v>
      </c>
      <c r="S8" s="136">
        <v>10917211</v>
      </c>
      <c r="T8" s="88">
        <v>0</v>
      </c>
      <c r="U8" s="88">
        <v>0</v>
      </c>
      <c r="V8" s="88">
        <f>SUM(S8:U8)</f>
        <v>10917211</v>
      </c>
    </row>
    <row r="9" spans="1:22" ht="15" customHeight="1">
      <c r="A9" s="5" t="s">
        <v>265</v>
      </c>
      <c r="B9" s="6" t="s">
        <v>266</v>
      </c>
      <c r="C9" s="88">
        <v>0</v>
      </c>
      <c r="D9" s="88">
        <v>0</v>
      </c>
      <c r="E9" s="88">
        <v>0</v>
      </c>
      <c r="F9" s="88">
        <f t="shared" ref="F9:F72" si="0">SUM(C9:E9)</f>
        <v>0</v>
      </c>
      <c r="G9" s="88">
        <v>0</v>
      </c>
      <c r="H9" s="88">
        <v>0</v>
      </c>
      <c r="I9" s="88">
        <v>0</v>
      </c>
      <c r="J9" s="88">
        <f t="shared" ref="J9:J41" si="1">SUM(G9:I9)</f>
        <v>0</v>
      </c>
      <c r="K9" s="136">
        <v>0</v>
      </c>
      <c r="L9" s="88">
        <v>0</v>
      </c>
      <c r="M9" s="88">
        <v>0</v>
      </c>
      <c r="N9" s="88">
        <f t="shared" ref="N9:N41" si="2">SUM(K9:M9)</f>
        <v>0</v>
      </c>
      <c r="O9" s="136">
        <v>0</v>
      </c>
      <c r="P9" s="88">
        <v>0</v>
      </c>
      <c r="Q9" s="88">
        <v>0</v>
      </c>
      <c r="R9" s="88">
        <f t="shared" ref="R9:R41" si="3">SUM(O9:Q9)</f>
        <v>0</v>
      </c>
      <c r="S9" s="136">
        <v>0</v>
      </c>
      <c r="T9" s="88">
        <v>0</v>
      </c>
      <c r="U9" s="88">
        <v>0</v>
      </c>
      <c r="V9" s="88">
        <f t="shared" ref="V9:V41" si="4">SUM(S9:U9)</f>
        <v>0</v>
      </c>
    </row>
    <row r="10" spans="1:22" ht="15" customHeight="1">
      <c r="A10" s="5" t="s">
        <v>267</v>
      </c>
      <c r="B10" s="6" t="s">
        <v>268</v>
      </c>
      <c r="C10" s="88">
        <v>4680000</v>
      </c>
      <c r="D10" s="88">
        <v>0</v>
      </c>
      <c r="E10" s="88">
        <v>0</v>
      </c>
      <c r="F10" s="136">
        <f t="shared" si="0"/>
        <v>4680000</v>
      </c>
      <c r="G10" s="136">
        <v>4704909</v>
      </c>
      <c r="H10" s="136">
        <v>0</v>
      </c>
      <c r="I10" s="136">
        <v>0</v>
      </c>
      <c r="J10" s="136">
        <f t="shared" si="1"/>
        <v>4704909</v>
      </c>
      <c r="K10" s="136">
        <v>4729644</v>
      </c>
      <c r="L10" s="136">
        <v>0</v>
      </c>
      <c r="M10" s="136">
        <v>0</v>
      </c>
      <c r="N10" s="136">
        <f t="shared" si="2"/>
        <v>4729644</v>
      </c>
      <c r="O10" s="136">
        <v>4754382</v>
      </c>
      <c r="P10" s="88">
        <v>0</v>
      </c>
      <c r="Q10" s="88">
        <v>0</v>
      </c>
      <c r="R10" s="88">
        <f t="shared" si="3"/>
        <v>4754382</v>
      </c>
      <c r="S10" s="135">
        <v>4765793</v>
      </c>
      <c r="T10" s="88">
        <v>0</v>
      </c>
      <c r="U10" s="88">
        <v>0</v>
      </c>
      <c r="V10" s="88">
        <f t="shared" si="4"/>
        <v>4765793</v>
      </c>
    </row>
    <row r="11" spans="1:22" ht="15" customHeight="1">
      <c r="A11" s="5" t="s">
        <v>269</v>
      </c>
      <c r="B11" s="6" t="s">
        <v>270</v>
      </c>
      <c r="C11" s="88">
        <v>1800000</v>
      </c>
      <c r="D11" s="88">
        <v>0</v>
      </c>
      <c r="E11" s="88">
        <v>0</v>
      </c>
      <c r="F11" s="88">
        <f t="shared" si="0"/>
        <v>1800000</v>
      </c>
      <c r="G11" s="88">
        <v>1800000</v>
      </c>
      <c r="H11" s="88">
        <v>0</v>
      </c>
      <c r="I11" s="88">
        <v>0</v>
      </c>
      <c r="J11" s="88">
        <f t="shared" si="1"/>
        <v>1800000</v>
      </c>
      <c r="K11" s="136">
        <v>1800000</v>
      </c>
      <c r="L11" s="88">
        <v>0</v>
      </c>
      <c r="M11" s="88">
        <v>0</v>
      </c>
      <c r="N11" s="88">
        <f t="shared" si="2"/>
        <v>1800000</v>
      </c>
      <c r="O11" s="136">
        <v>1800000</v>
      </c>
      <c r="P11" s="88">
        <v>0</v>
      </c>
      <c r="Q11" s="88">
        <v>0</v>
      </c>
      <c r="R11" s="88">
        <f t="shared" si="3"/>
        <v>1800000</v>
      </c>
      <c r="S11" s="136">
        <v>1800000</v>
      </c>
      <c r="T11" s="88">
        <v>0</v>
      </c>
      <c r="U11" s="88">
        <v>0</v>
      </c>
      <c r="V11" s="88">
        <f t="shared" si="4"/>
        <v>1800000</v>
      </c>
    </row>
    <row r="12" spans="1:22" ht="15" customHeight="1">
      <c r="A12" s="5" t="s">
        <v>271</v>
      </c>
      <c r="B12" s="6" t="s">
        <v>272</v>
      </c>
      <c r="C12" s="88">
        <v>0</v>
      </c>
      <c r="D12" s="88">
        <v>0</v>
      </c>
      <c r="E12" s="88">
        <v>0</v>
      </c>
      <c r="F12" s="88">
        <f t="shared" si="0"/>
        <v>0</v>
      </c>
      <c r="G12" s="88">
        <v>0</v>
      </c>
      <c r="H12" s="88">
        <v>0</v>
      </c>
      <c r="I12" s="88">
        <v>0</v>
      </c>
      <c r="J12" s="88">
        <f t="shared" si="1"/>
        <v>0</v>
      </c>
      <c r="K12" s="136">
        <v>0</v>
      </c>
      <c r="L12" s="88">
        <v>0</v>
      </c>
      <c r="M12" s="88">
        <v>0</v>
      </c>
      <c r="N12" s="88">
        <f t="shared" si="2"/>
        <v>0</v>
      </c>
      <c r="O12" s="136">
        <v>0</v>
      </c>
      <c r="P12" s="88">
        <v>0</v>
      </c>
      <c r="Q12" s="88">
        <v>0</v>
      </c>
      <c r="R12" s="88">
        <f t="shared" si="3"/>
        <v>0</v>
      </c>
      <c r="S12" s="135">
        <v>420000</v>
      </c>
      <c r="T12" s="88">
        <v>0</v>
      </c>
      <c r="U12" s="88">
        <v>0</v>
      </c>
      <c r="V12" s="88">
        <f t="shared" si="4"/>
        <v>420000</v>
      </c>
    </row>
    <row r="13" spans="1:22" ht="15" customHeight="1">
      <c r="A13" s="5" t="s">
        <v>667</v>
      </c>
      <c r="B13" s="6" t="s">
        <v>273</v>
      </c>
      <c r="C13" s="88">
        <v>0</v>
      </c>
      <c r="D13" s="88">
        <v>0</v>
      </c>
      <c r="E13" s="88">
        <v>0</v>
      </c>
      <c r="F13" s="88">
        <f t="shared" si="0"/>
        <v>0</v>
      </c>
      <c r="G13" s="88">
        <v>0</v>
      </c>
      <c r="H13" s="88">
        <v>0</v>
      </c>
      <c r="I13" s="88">
        <v>0</v>
      </c>
      <c r="J13" s="88">
        <f t="shared" si="1"/>
        <v>0</v>
      </c>
      <c r="K13" s="136">
        <v>0</v>
      </c>
      <c r="L13" s="88">
        <v>0</v>
      </c>
      <c r="M13" s="88">
        <v>0</v>
      </c>
      <c r="N13" s="88">
        <f t="shared" si="2"/>
        <v>0</v>
      </c>
      <c r="O13" s="136">
        <v>0</v>
      </c>
      <c r="P13" s="88">
        <v>0</v>
      </c>
      <c r="Q13" s="88">
        <v>0</v>
      </c>
      <c r="R13" s="88">
        <f t="shared" si="3"/>
        <v>0</v>
      </c>
      <c r="S13" s="136">
        <v>0</v>
      </c>
      <c r="T13" s="88">
        <v>0</v>
      </c>
      <c r="U13" s="88">
        <v>0</v>
      </c>
      <c r="V13" s="88">
        <f t="shared" si="4"/>
        <v>0</v>
      </c>
    </row>
    <row r="14" spans="1:22" s="90" customFormat="1" ht="15" customHeight="1">
      <c r="A14" s="7" t="s">
        <v>513</v>
      </c>
      <c r="B14" s="8" t="s">
        <v>274</v>
      </c>
      <c r="C14" s="91">
        <f>SUM(C8:C13)</f>
        <v>17397211</v>
      </c>
      <c r="D14" s="91">
        <f>SUM(D8:D13)</f>
        <v>0</v>
      </c>
      <c r="E14" s="91">
        <f>SUM(E8:E13)</f>
        <v>0</v>
      </c>
      <c r="F14" s="91">
        <f t="shared" si="0"/>
        <v>17397211</v>
      </c>
      <c r="G14" s="91">
        <f>SUM(G8:G13)</f>
        <v>17422120</v>
      </c>
      <c r="H14" s="91">
        <f>SUM(H8:H13)</f>
        <v>0</v>
      </c>
      <c r="I14" s="91">
        <f>SUM(I8:I13)</f>
        <v>0</v>
      </c>
      <c r="J14" s="91">
        <f t="shared" si="1"/>
        <v>17422120</v>
      </c>
      <c r="K14" s="131">
        <f>SUM(K8:K13)</f>
        <v>17446855</v>
      </c>
      <c r="L14" s="91">
        <f>SUM(L8:L13)</f>
        <v>0</v>
      </c>
      <c r="M14" s="91">
        <f>SUM(M8:M13)</f>
        <v>0</v>
      </c>
      <c r="N14" s="91">
        <f t="shared" si="2"/>
        <v>17446855</v>
      </c>
      <c r="O14" s="131">
        <f>SUM(O8:O13)</f>
        <v>17471593</v>
      </c>
      <c r="P14" s="91">
        <f>SUM(P8:P13)</f>
        <v>0</v>
      </c>
      <c r="Q14" s="91">
        <f>SUM(Q8:Q13)</f>
        <v>0</v>
      </c>
      <c r="R14" s="91">
        <f t="shared" si="3"/>
        <v>17471593</v>
      </c>
      <c r="S14" s="131">
        <f>SUM(S8:S13)</f>
        <v>17903004</v>
      </c>
      <c r="T14" s="91">
        <f>SUM(T8:T13)</f>
        <v>0</v>
      </c>
      <c r="U14" s="91">
        <f>SUM(U8:U13)</f>
        <v>0</v>
      </c>
      <c r="V14" s="91">
        <f t="shared" si="4"/>
        <v>17903004</v>
      </c>
    </row>
    <row r="15" spans="1:22" ht="15" customHeight="1">
      <c r="A15" s="5" t="s">
        <v>275</v>
      </c>
      <c r="B15" s="6" t="s">
        <v>276</v>
      </c>
      <c r="C15" s="88">
        <v>0</v>
      </c>
      <c r="D15" s="88">
        <v>0</v>
      </c>
      <c r="E15" s="88">
        <v>0</v>
      </c>
      <c r="F15" s="88">
        <f t="shared" si="0"/>
        <v>0</v>
      </c>
      <c r="G15" s="88">
        <v>0</v>
      </c>
      <c r="H15" s="88">
        <v>0</v>
      </c>
      <c r="I15" s="88">
        <v>0</v>
      </c>
      <c r="J15" s="88">
        <f t="shared" si="1"/>
        <v>0</v>
      </c>
      <c r="K15" s="136">
        <v>0</v>
      </c>
      <c r="L15" s="88">
        <v>0</v>
      </c>
      <c r="M15" s="88">
        <v>0</v>
      </c>
      <c r="N15" s="88">
        <f t="shared" si="2"/>
        <v>0</v>
      </c>
      <c r="O15" s="136">
        <v>0</v>
      </c>
      <c r="P15" s="88">
        <v>0</v>
      </c>
      <c r="Q15" s="88">
        <v>0</v>
      </c>
      <c r="R15" s="88">
        <f t="shared" si="3"/>
        <v>0</v>
      </c>
      <c r="S15" s="136">
        <v>0</v>
      </c>
      <c r="T15" s="88">
        <v>0</v>
      </c>
      <c r="U15" s="88">
        <v>0</v>
      </c>
      <c r="V15" s="88">
        <f t="shared" si="4"/>
        <v>0</v>
      </c>
    </row>
    <row r="16" spans="1:22" ht="15" customHeight="1">
      <c r="A16" s="5" t="s">
        <v>277</v>
      </c>
      <c r="B16" s="6" t="s">
        <v>278</v>
      </c>
      <c r="C16" s="88">
        <v>0</v>
      </c>
      <c r="D16" s="88">
        <v>0</v>
      </c>
      <c r="E16" s="88">
        <v>0</v>
      </c>
      <c r="F16" s="88">
        <f t="shared" si="0"/>
        <v>0</v>
      </c>
      <c r="G16" s="88">
        <v>0</v>
      </c>
      <c r="H16" s="88">
        <v>0</v>
      </c>
      <c r="I16" s="88">
        <v>0</v>
      </c>
      <c r="J16" s="88">
        <f t="shared" si="1"/>
        <v>0</v>
      </c>
      <c r="K16" s="136">
        <v>0</v>
      </c>
      <c r="L16" s="88">
        <v>0</v>
      </c>
      <c r="M16" s="88">
        <v>0</v>
      </c>
      <c r="N16" s="88">
        <f t="shared" si="2"/>
        <v>0</v>
      </c>
      <c r="O16" s="136">
        <v>0</v>
      </c>
      <c r="P16" s="88">
        <v>0</v>
      </c>
      <c r="Q16" s="88">
        <v>0</v>
      </c>
      <c r="R16" s="88">
        <f t="shared" si="3"/>
        <v>0</v>
      </c>
      <c r="S16" s="136">
        <v>0</v>
      </c>
      <c r="T16" s="88">
        <v>0</v>
      </c>
      <c r="U16" s="88">
        <v>0</v>
      </c>
      <c r="V16" s="88">
        <f t="shared" si="4"/>
        <v>0</v>
      </c>
    </row>
    <row r="17" spans="1:22" ht="15" customHeight="1">
      <c r="A17" s="5" t="s">
        <v>475</v>
      </c>
      <c r="B17" s="6" t="s">
        <v>279</v>
      </c>
      <c r="C17" s="88">
        <v>0</v>
      </c>
      <c r="D17" s="88">
        <v>0</v>
      </c>
      <c r="E17" s="88">
        <v>0</v>
      </c>
      <c r="F17" s="88">
        <f t="shared" si="0"/>
        <v>0</v>
      </c>
      <c r="G17" s="88">
        <v>0</v>
      </c>
      <c r="H17" s="88">
        <v>0</v>
      </c>
      <c r="I17" s="88">
        <v>0</v>
      </c>
      <c r="J17" s="88">
        <f t="shared" si="1"/>
        <v>0</v>
      </c>
      <c r="K17" s="136">
        <v>0</v>
      </c>
      <c r="L17" s="88">
        <v>0</v>
      </c>
      <c r="M17" s="88">
        <v>0</v>
      </c>
      <c r="N17" s="88">
        <f t="shared" si="2"/>
        <v>0</v>
      </c>
      <c r="O17" s="136">
        <v>0</v>
      </c>
      <c r="P17" s="88">
        <v>0</v>
      </c>
      <c r="Q17" s="88">
        <v>0</v>
      </c>
      <c r="R17" s="88">
        <f t="shared" si="3"/>
        <v>0</v>
      </c>
      <c r="S17" s="136">
        <v>0</v>
      </c>
      <c r="T17" s="88">
        <v>0</v>
      </c>
      <c r="U17" s="88">
        <v>0</v>
      </c>
      <c r="V17" s="88">
        <f t="shared" si="4"/>
        <v>0</v>
      </c>
    </row>
    <row r="18" spans="1:22" ht="15" customHeight="1">
      <c r="A18" s="5" t="s">
        <v>476</v>
      </c>
      <c r="B18" s="6" t="s">
        <v>280</v>
      </c>
      <c r="C18" s="88">
        <v>0</v>
      </c>
      <c r="D18" s="88">
        <v>0</v>
      </c>
      <c r="E18" s="88">
        <v>0</v>
      </c>
      <c r="F18" s="88">
        <f t="shared" si="0"/>
        <v>0</v>
      </c>
      <c r="G18" s="88">
        <v>0</v>
      </c>
      <c r="H18" s="88">
        <v>0</v>
      </c>
      <c r="I18" s="88">
        <v>0</v>
      </c>
      <c r="J18" s="88">
        <f t="shared" si="1"/>
        <v>0</v>
      </c>
      <c r="K18" s="136">
        <v>0</v>
      </c>
      <c r="L18" s="88">
        <v>0</v>
      </c>
      <c r="M18" s="88">
        <v>0</v>
      </c>
      <c r="N18" s="88">
        <f t="shared" si="2"/>
        <v>0</v>
      </c>
      <c r="O18" s="136">
        <v>0</v>
      </c>
      <c r="P18" s="88">
        <v>0</v>
      </c>
      <c r="Q18" s="88">
        <v>0</v>
      </c>
      <c r="R18" s="88">
        <f t="shared" si="3"/>
        <v>0</v>
      </c>
      <c r="S18" s="136">
        <v>0</v>
      </c>
      <c r="T18" s="88">
        <v>0</v>
      </c>
      <c r="U18" s="88">
        <v>0</v>
      </c>
      <c r="V18" s="88">
        <f t="shared" si="4"/>
        <v>0</v>
      </c>
    </row>
    <row r="19" spans="1:22" ht="15" customHeight="1">
      <c r="A19" s="5" t="s">
        <v>477</v>
      </c>
      <c r="B19" s="6" t="s">
        <v>281</v>
      </c>
      <c r="C19" s="88">
        <v>81530</v>
      </c>
      <c r="D19" s="88">
        <v>0</v>
      </c>
      <c r="E19" s="88">
        <v>0</v>
      </c>
      <c r="F19" s="88">
        <f t="shared" si="0"/>
        <v>81530</v>
      </c>
      <c r="G19" s="88">
        <v>81530</v>
      </c>
      <c r="H19" s="88">
        <v>0</v>
      </c>
      <c r="I19" s="88">
        <v>0</v>
      </c>
      <c r="J19" s="88">
        <f t="shared" si="1"/>
        <v>81530</v>
      </c>
      <c r="K19" s="136">
        <v>81530</v>
      </c>
      <c r="L19" s="88">
        <v>0</v>
      </c>
      <c r="M19" s="88">
        <v>0</v>
      </c>
      <c r="N19" s="88">
        <f t="shared" si="2"/>
        <v>81530</v>
      </c>
      <c r="O19" s="136">
        <v>81530</v>
      </c>
      <c r="P19" s="88">
        <v>0</v>
      </c>
      <c r="Q19" s="88">
        <v>0</v>
      </c>
      <c r="R19" s="88">
        <f t="shared" si="3"/>
        <v>81530</v>
      </c>
      <c r="S19" s="136">
        <v>81530</v>
      </c>
      <c r="T19" s="88">
        <v>0</v>
      </c>
      <c r="U19" s="88">
        <v>0</v>
      </c>
      <c r="V19" s="88">
        <f t="shared" si="4"/>
        <v>81530</v>
      </c>
    </row>
    <row r="20" spans="1:22" s="90" customFormat="1" ht="15" customHeight="1">
      <c r="A20" s="36" t="s">
        <v>514</v>
      </c>
      <c r="B20" s="44" t="s">
        <v>282</v>
      </c>
      <c r="C20" s="122">
        <f>SUM(C14:C19)</f>
        <v>17478741</v>
      </c>
      <c r="D20" s="122">
        <f>SUM(D14:D19)</f>
        <v>0</v>
      </c>
      <c r="E20" s="122">
        <f>SUM(E14:E19)</f>
        <v>0</v>
      </c>
      <c r="F20" s="91">
        <f t="shared" si="0"/>
        <v>17478741</v>
      </c>
      <c r="G20" s="122">
        <f>SUM(G14:G19)</f>
        <v>17503650</v>
      </c>
      <c r="H20" s="122">
        <f>SUM(H14:H19)</f>
        <v>0</v>
      </c>
      <c r="I20" s="122">
        <f>SUM(I14:I19)</f>
        <v>0</v>
      </c>
      <c r="J20" s="91">
        <f t="shared" si="1"/>
        <v>17503650</v>
      </c>
      <c r="K20" s="132">
        <f>SUM(K14:K19)</f>
        <v>17528385</v>
      </c>
      <c r="L20" s="122">
        <f>SUM(L14:L19)</f>
        <v>0</v>
      </c>
      <c r="M20" s="122">
        <f>SUM(M14:M19)</f>
        <v>0</v>
      </c>
      <c r="N20" s="91">
        <f t="shared" si="2"/>
        <v>17528385</v>
      </c>
      <c r="O20" s="132">
        <f>SUM(O14:O19)</f>
        <v>17553123</v>
      </c>
      <c r="P20" s="122">
        <f>SUM(P14:P19)</f>
        <v>0</v>
      </c>
      <c r="Q20" s="122">
        <f>SUM(Q14:Q19)</f>
        <v>0</v>
      </c>
      <c r="R20" s="91">
        <f t="shared" si="3"/>
        <v>17553123</v>
      </c>
      <c r="S20" s="132">
        <f>SUM(S14:S19)</f>
        <v>17984534</v>
      </c>
      <c r="T20" s="122">
        <f>SUM(T14:T19)</f>
        <v>0</v>
      </c>
      <c r="U20" s="122">
        <f>SUM(U14:U19)</f>
        <v>0</v>
      </c>
      <c r="V20" s="91">
        <f t="shared" si="4"/>
        <v>17984534</v>
      </c>
    </row>
    <row r="21" spans="1:22" ht="15" customHeight="1">
      <c r="A21" s="5" t="s">
        <v>481</v>
      </c>
      <c r="B21" s="6" t="s">
        <v>291</v>
      </c>
      <c r="C21" s="88">
        <v>0</v>
      </c>
      <c r="D21" s="88">
        <v>0</v>
      </c>
      <c r="E21" s="88">
        <v>0</v>
      </c>
      <c r="F21" s="88">
        <f t="shared" si="0"/>
        <v>0</v>
      </c>
      <c r="G21" s="88">
        <v>0</v>
      </c>
      <c r="H21" s="88">
        <v>0</v>
      </c>
      <c r="I21" s="88">
        <v>0</v>
      </c>
      <c r="J21" s="88">
        <f t="shared" si="1"/>
        <v>0</v>
      </c>
      <c r="K21" s="136">
        <v>0</v>
      </c>
      <c r="L21" s="88">
        <v>0</v>
      </c>
      <c r="M21" s="88">
        <v>0</v>
      </c>
      <c r="N21" s="88">
        <f t="shared" si="2"/>
        <v>0</v>
      </c>
      <c r="O21" s="136">
        <v>0</v>
      </c>
      <c r="P21" s="88">
        <v>0</v>
      </c>
      <c r="Q21" s="88">
        <v>0</v>
      </c>
      <c r="R21" s="88">
        <f t="shared" si="3"/>
        <v>0</v>
      </c>
      <c r="S21" s="136">
        <v>0</v>
      </c>
      <c r="T21" s="88">
        <v>0</v>
      </c>
      <c r="U21" s="88">
        <v>0</v>
      </c>
      <c r="V21" s="88">
        <f t="shared" si="4"/>
        <v>0</v>
      </c>
    </row>
    <row r="22" spans="1:22" ht="15" customHeight="1">
      <c r="A22" s="5" t="s">
        <v>482</v>
      </c>
      <c r="B22" s="6" t="s">
        <v>292</v>
      </c>
      <c r="C22" s="88">
        <v>0</v>
      </c>
      <c r="D22" s="88">
        <v>0</v>
      </c>
      <c r="E22" s="88">
        <v>0</v>
      </c>
      <c r="F22" s="88">
        <f t="shared" si="0"/>
        <v>0</v>
      </c>
      <c r="G22" s="88">
        <v>0</v>
      </c>
      <c r="H22" s="88">
        <v>0</v>
      </c>
      <c r="I22" s="88">
        <v>0</v>
      </c>
      <c r="J22" s="88">
        <f t="shared" si="1"/>
        <v>0</v>
      </c>
      <c r="K22" s="136">
        <v>0</v>
      </c>
      <c r="L22" s="88">
        <v>0</v>
      </c>
      <c r="M22" s="88">
        <v>0</v>
      </c>
      <c r="N22" s="88">
        <f t="shared" si="2"/>
        <v>0</v>
      </c>
      <c r="O22" s="136">
        <v>0</v>
      </c>
      <c r="P22" s="88">
        <v>0</v>
      </c>
      <c r="Q22" s="88">
        <v>0</v>
      </c>
      <c r="R22" s="88">
        <f t="shared" si="3"/>
        <v>0</v>
      </c>
      <c r="S22" s="136">
        <v>0</v>
      </c>
      <c r="T22" s="88">
        <v>0</v>
      </c>
      <c r="U22" s="88">
        <v>0</v>
      </c>
      <c r="V22" s="88">
        <f t="shared" si="4"/>
        <v>0</v>
      </c>
    </row>
    <row r="23" spans="1:22" s="90" customFormat="1" ht="15" customHeight="1">
      <c r="A23" s="7" t="s">
        <v>516</v>
      </c>
      <c r="B23" s="8" t="s">
        <v>293</v>
      </c>
      <c r="C23" s="91">
        <f>SUM(C21:C22)</f>
        <v>0</v>
      </c>
      <c r="D23" s="91">
        <f>SUM(D21:D22)</f>
        <v>0</v>
      </c>
      <c r="E23" s="91">
        <f>SUM(E21:E22)</f>
        <v>0</v>
      </c>
      <c r="F23" s="91">
        <f t="shared" si="0"/>
        <v>0</v>
      </c>
      <c r="G23" s="91">
        <f>SUM(G21:G22)</f>
        <v>0</v>
      </c>
      <c r="H23" s="91">
        <f>SUM(H21:H22)</f>
        <v>0</v>
      </c>
      <c r="I23" s="91">
        <f>SUM(I21:I22)</f>
        <v>0</v>
      </c>
      <c r="J23" s="91">
        <f t="shared" si="1"/>
        <v>0</v>
      </c>
      <c r="K23" s="131">
        <f>SUM(K21:K22)</f>
        <v>0</v>
      </c>
      <c r="L23" s="91">
        <f>SUM(L21:L22)</f>
        <v>0</v>
      </c>
      <c r="M23" s="91">
        <f>SUM(M21:M22)</f>
        <v>0</v>
      </c>
      <c r="N23" s="91">
        <f t="shared" si="2"/>
        <v>0</v>
      </c>
      <c r="O23" s="131">
        <f>SUM(O21:O22)</f>
        <v>0</v>
      </c>
      <c r="P23" s="91">
        <f>SUM(P21:P22)</f>
        <v>0</v>
      </c>
      <c r="Q23" s="91">
        <f>SUM(Q21:Q22)</f>
        <v>0</v>
      </c>
      <c r="R23" s="91">
        <f t="shared" si="3"/>
        <v>0</v>
      </c>
      <c r="S23" s="131">
        <f>SUM(S21:S22)</f>
        <v>0</v>
      </c>
      <c r="T23" s="91">
        <f>SUM(T21:T22)</f>
        <v>0</v>
      </c>
      <c r="U23" s="91">
        <f>SUM(U21:U22)</f>
        <v>0</v>
      </c>
      <c r="V23" s="91">
        <f t="shared" si="4"/>
        <v>0</v>
      </c>
    </row>
    <row r="24" spans="1:22" ht="15" customHeight="1">
      <c r="A24" s="7" t="s">
        <v>483</v>
      </c>
      <c r="B24" s="8" t="s">
        <v>294</v>
      </c>
      <c r="C24" s="91">
        <v>0</v>
      </c>
      <c r="D24" s="91">
        <v>0</v>
      </c>
      <c r="E24" s="91">
        <v>0</v>
      </c>
      <c r="F24" s="91">
        <f t="shared" si="0"/>
        <v>0</v>
      </c>
      <c r="G24" s="91">
        <v>0</v>
      </c>
      <c r="H24" s="91">
        <v>0</v>
      </c>
      <c r="I24" s="91">
        <v>0</v>
      </c>
      <c r="J24" s="91">
        <f t="shared" si="1"/>
        <v>0</v>
      </c>
      <c r="K24" s="131">
        <v>0</v>
      </c>
      <c r="L24" s="91">
        <v>0</v>
      </c>
      <c r="M24" s="91">
        <v>0</v>
      </c>
      <c r="N24" s="91">
        <f t="shared" si="2"/>
        <v>0</v>
      </c>
      <c r="O24" s="131">
        <v>0</v>
      </c>
      <c r="P24" s="91">
        <v>0</v>
      </c>
      <c r="Q24" s="91">
        <v>0</v>
      </c>
      <c r="R24" s="91">
        <f t="shared" si="3"/>
        <v>0</v>
      </c>
      <c r="S24" s="131">
        <v>0</v>
      </c>
      <c r="T24" s="91">
        <v>0</v>
      </c>
      <c r="U24" s="91">
        <v>0</v>
      </c>
      <c r="V24" s="91">
        <f t="shared" si="4"/>
        <v>0</v>
      </c>
    </row>
    <row r="25" spans="1:22" ht="15" customHeight="1">
      <c r="A25" s="7" t="s">
        <v>484</v>
      </c>
      <c r="B25" s="8" t="s">
        <v>295</v>
      </c>
      <c r="C25" s="91">
        <v>0</v>
      </c>
      <c r="D25" s="91">
        <v>0</v>
      </c>
      <c r="E25" s="91">
        <v>0</v>
      </c>
      <c r="F25" s="91">
        <f t="shared" si="0"/>
        <v>0</v>
      </c>
      <c r="G25" s="91">
        <v>0</v>
      </c>
      <c r="H25" s="91">
        <v>0</v>
      </c>
      <c r="I25" s="91">
        <v>0</v>
      </c>
      <c r="J25" s="91">
        <f t="shared" si="1"/>
        <v>0</v>
      </c>
      <c r="K25" s="131">
        <v>0</v>
      </c>
      <c r="L25" s="91">
        <v>0</v>
      </c>
      <c r="M25" s="91">
        <v>0</v>
      </c>
      <c r="N25" s="91">
        <f t="shared" si="2"/>
        <v>0</v>
      </c>
      <c r="O25" s="131">
        <v>0</v>
      </c>
      <c r="P25" s="91">
        <v>0</v>
      </c>
      <c r="Q25" s="91">
        <v>0</v>
      </c>
      <c r="R25" s="91">
        <f t="shared" si="3"/>
        <v>0</v>
      </c>
      <c r="S25" s="131">
        <v>0</v>
      </c>
      <c r="T25" s="91">
        <v>0</v>
      </c>
      <c r="U25" s="91">
        <v>0</v>
      </c>
      <c r="V25" s="91">
        <f t="shared" si="4"/>
        <v>0</v>
      </c>
    </row>
    <row r="26" spans="1:22" ht="15" customHeight="1">
      <c r="A26" s="7" t="s">
        <v>485</v>
      </c>
      <c r="B26" s="8" t="s">
        <v>296</v>
      </c>
      <c r="C26" s="91">
        <v>240000</v>
      </c>
      <c r="D26" s="91">
        <v>0</v>
      </c>
      <c r="E26" s="91">
        <v>0</v>
      </c>
      <c r="F26" s="91">
        <f t="shared" si="0"/>
        <v>240000</v>
      </c>
      <c r="G26" s="91">
        <v>240000</v>
      </c>
      <c r="H26" s="91">
        <v>0</v>
      </c>
      <c r="I26" s="91">
        <v>0</v>
      </c>
      <c r="J26" s="91">
        <f t="shared" si="1"/>
        <v>240000</v>
      </c>
      <c r="K26" s="131">
        <v>240000</v>
      </c>
      <c r="L26" s="91">
        <v>0</v>
      </c>
      <c r="M26" s="91">
        <v>0</v>
      </c>
      <c r="N26" s="91">
        <f t="shared" si="2"/>
        <v>240000</v>
      </c>
      <c r="O26" s="131">
        <v>240000</v>
      </c>
      <c r="P26" s="91">
        <v>0</v>
      </c>
      <c r="Q26" s="91">
        <v>0</v>
      </c>
      <c r="R26" s="91">
        <f t="shared" si="3"/>
        <v>240000</v>
      </c>
      <c r="S26" s="131">
        <v>240000</v>
      </c>
      <c r="T26" s="91">
        <v>0</v>
      </c>
      <c r="U26" s="91">
        <v>0</v>
      </c>
      <c r="V26" s="91">
        <f t="shared" si="4"/>
        <v>240000</v>
      </c>
    </row>
    <row r="27" spans="1:22" ht="15" customHeight="1">
      <c r="A27" s="5" t="s">
        <v>486</v>
      </c>
      <c r="B27" s="6" t="s">
        <v>297</v>
      </c>
      <c r="C27" s="88">
        <v>4650000</v>
      </c>
      <c r="D27" s="88">
        <v>0</v>
      </c>
      <c r="E27" s="88">
        <v>0</v>
      </c>
      <c r="F27" s="88">
        <f t="shared" si="0"/>
        <v>4650000</v>
      </c>
      <c r="G27" s="88">
        <v>4650000</v>
      </c>
      <c r="H27" s="88">
        <v>0</v>
      </c>
      <c r="I27" s="88">
        <v>0</v>
      </c>
      <c r="J27" s="88">
        <f t="shared" si="1"/>
        <v>4650000</v>
      </c>
      <c r="K27" s="136">
        <v>4650000</v>
      </c>
      <c r="L27" s="88">
        <v>0</v>
      </c>
      <c r="M27" s="88">
        <v>0</v>
      </c>
      <c r="N27" s="88">
        <f t="shared" si="2"/>
        <v>4650000</v>
      </c>
      <c r="O27" s="136">
        <v>4650000</v>
      </c>
      <c r="P27" s="88">
        <v>0</v>
      </c>
      <c r="Q27" s="88">
        <v>0</v>
      </c>
      <c r="R27" s="88">
        <f t="shared" si="3"/>
        <v>4650000</v>
      </c>
      <c r="S27" s="136">
        <v>4650000</v>
      </c>
      <c r="T27" s="88">
        <v>0</v>
      </c>
      <c r="U27" s="88">
        <v>0</v>
      </c>
      <c r="V27" s="88">
        <f t="shared" si="4"/>
        <v>4650000</v>
      </c>
    </row>
    <row r="28" spans="1:22" ht="15" customHeight="1">
      <c r="A28" s="5" t="s">
        <v>487</v>
      </c>
      <c r="B28" s="6" t="s">
        <v>300</v>
      </c>
      <c r="C28" s="88">
        <v>0</v>
      </c>
      <c r="D28" s="88">
        <v>0</v>
      </c>
      <c r="E28" s="88">
        <v>0</v>
      </c>
      <c r="F28" s="88">
        <f t="shared" si="0"/>
        <v>0</v>
      </c>
      <c r="G28" s="88">
        <v>0</v>
      </c>
      <c r="H28" s="88">
        <v>0</v>
      </c>
      <c r="I28" s="88">
        <v>0</v>
      </c>
      <c r="J28" s="88">
        <f t="shared" si="1"/>
        <v>0</v>
      </c>
      <c r="K28" s="136">
        <v>0</v>
      </c>
      <c r="L28" s="88">
        <v>0</v>
      </c>
      <c r="M28" s="88">
        <v>0</v>
      </c>
      <c r="N28" s="88">
        <f t="shared" si="2"/>
        <v>0</v>
      </c>
      <c r="O28" s="136">
        <v>0</v>
      </c>
      <c r="P28" s="88">
        <v>0</v>
      </c>
      <c r="Q28" s="88">
        <v>0</v>
      </c>
      <c r="R28" s="88">
        <f t="shared" si="3"/>
        <v>0</v>
      </c>
      <c r="S28" s="136">
        <v>0</v>
      </c>
      <c r="T28" s="88">
        <v>0</v>
      </c>
      <c r="U28" s="88">
        <v>0</v>
      </c>
      <c r="V28" s="88">
        <f t="shared" si="4"/>
        <v>0</v>
      </c>
    </row>
    <row r="29" spans="1:22" ht="15" customHeight="1">
      <c r="A29" s="5" t="s">
        <v>301</v>
      </c>
      <c r="B29" s="6" t="s">
        <v>302</v>
      </c>
      <c r="C29" s="88">
        <v>0</v>
      </c>
      <c r="D29" s="88">
        <v>0</v>
      </c>
      <c r="E29" s="88">
        <v>0</v>
      </c>
      <c r="F29" s="88">
        <f t="shared" si="0"/>
        <v>0</v>
      </c>
      <c r="G29" s="88">
        <v>0</v>
      </c>
      <c r="H29" s="88">
        <v>0</v>
      </c>
      <c r="I29" s="88">
        <v>0</v>
      </c>
      <c r="J29" s="88">
        <f t="shared" si="1"/>
        <v>0</v>
      </c>
      <c r="K29" s="136">
        <v>0</v>
      </c>
      <c r="L29" s="88">
        <v>0</v>
      </c>
      <c r="M29" s="88">
        <v>0</v>
      </c>
      <c r="N29" s="88">
        <f t="shared" si="2"/>
        <v>0</v>
      </c>
      <c r="O29" s="136">
        <v>0</v>
      </c>
      <c r="P29" s="88">
        <v>0</v>
      </c>
      <c r="Q29" s="88">
        <v>0</v>
      </c>
      <c r="R29" s="88">
        <f t="shared" si="3"/>
        <v>0</v>
      </c>
      <c r="S29" s="136">
        <v>0</v>
      </c>
      <c r="T29" s="88">
        <v>0</v>
      </c>
      <c r="U29" s="88">
        <v>0</v>
      </c>
      <c r="V29" s="88">
        <f t="shared" si="4"/>
        <v>0</v>
      </c>
    </row>
    <row r="30" spans="1:22" ht="15" customHeight="1">
      <c r="A30" s="5" t="s">
        <v>488</v>
      </c>
      <c r="B30" s="6" t="s">
        <v>303</v>
      </c>
      <c r="C30" s="88">
        <v>500000</v>
      </c>
      <c r="D30" s="88">
        <v>0</v>
      </c>
      <c r="E30" s="88">
        <v>0</v>
      </c>
      <c r="F30" s="88">
        <f t="shared" si="0"/>
        <v>500000</v>
      </c>
      <c r="G30" s="88">
        <v>500000</v>
      </c>
      <c r="H30" s="88">
        <v>0</v>
      </c>
      <c r="I30" s="88">
        <v>0</v>
      </c>
      <c r="J30" s="88">
        <f t="shared" si="1"/>
        <v>500000</v>
      </c>
      <c r="K30" s="136">
        <v>500000</v>
      </c>
      <c r="L30" s="88">
        <v>0</v>
      </c>
      <c r="M30" s="88">
        <v>0</v>
      </c>
      <c r="N30" s="88">
        <f t="shared" si="2"/>
        <v>500000</v>
      </c>
      <c r="O30" s="136">
        <v>500000</v>
      </c>
      <c r="P30" s="88">
        <v>0</v>
      </c>
      <c r="Q30" s="88">
        <v>0</v>
      </c>
      <c r="R30" s="88">
        <f t="shared" si="3"/>
        <v>500000</v>
      </c>
      <c r="S30" s="136">
        <v>500000</v>
      </c>
      <c r="T30" s="88">
        <v>0</v>
      </c>
      <c r="U30" s="88">
        <v>0</v>
      </c>
      <c r="V30" s="88">
        <f t="shared" si="4"/>
        <v>500000</v>
      </c>
    </row>
    <row r="31" spans="1:22" ht="15" customHeight="1">
      <c r="A31" s="5" t="s">
        <v>489</v>
      </c>
      <c r="B31" s="6" t="s">
        <v>308</v>
      </c>
      <c r="C31" s="88">
        <v>30000</v>
      </c>
      <c r="D31" s="88">
        <v>0</v>
      </c>
      <c r="E31" s="88">
        <v>0</v>
      </c>
      <c r="F31" s="88">
        <f t="shared" si="0"/>
        <v>30000</v>
      </c>
      <c r="G31" s="88">
        <v>30000</v>
      </c>
      <c r="H31" s="88">
        <v>0</v>
      </c>
      <c r="I31" s="88">
        <v>0</v>
      </c>
      <c r="J31" s="88">
        <f t="shared" si="1"/>
        <v>30000</v>
      </c>
      <c r="K31" s="136">
        <v>30000</v>
      </c>
      <c r="L31" s="88">
        <v>0</v>
      </c>
      <c r="M31" s="88">
        <v>0</v>
      </c>
      <c r="N31" s="88">
        <f t="shared" si="2"/>
        <v>30000</v>
      </c>
      <c r="O31" s="136">
        <v>30000</v>
      </c>
      <c r="P31" s="88">
        <v>0</v>
      </c>
      <c r="Q31" s="88">
        <v>0</v>
      </c>
      <c r="R31" s="88">
        <f t="shared" si="3"/>
        <v>30000</v>
      </c>
      <c r="S31" s="136">
        <v>30000</v>
      </c>
      <c r="T31" s="88">
        <v>0</v>
      </c>
      <c r="U31" s="88">
        <v>0</v>
      </c>
      <c r="V31" s="88">
        <f t="shared" si="4"/>
        <v>30000</v>
      </c>
    </row>
    <row r="32" spans="1:22" s="90" customFormat="1" ht="15" customHeight="1">
      <c r="A32" s="7" t="s">
        <v>517</v>
      </c>
      <c r="B32" s="8" t="s">
        <v>311</v>
      </c>
      <c r="C32" s="91">
        <f>SUM(C27:C31)</f>
        <v>5180000</v>
      </c>
      <c r="D32" s="91">
        <f>SUM(D27:D31)</f>
        <v>0</v>
      </c>
      <c r="E32" s="91">
        <f>SUM(E27:E31)</f>
        <v>0</v>
      </c>
      <c r="F32" s="91">
        <f t="shared" si="0"/>
        <v>5180000</v>
      </c>
      <c r="G32" s="91">
        <f>SUM(G27:G31)</f>
        <v>5180000</v>
      </c>
      <c r="H32" s="91">
        <f>SUM(H27:H31)</f>
        <v>0</v>
      </c>
      <c r="I32" s="91">
        <f>SUM(I27:I31)</f>
        <v>0</v>
      </c>
      <c r="J32" s="91">
        <f t="shared" si="1"/>
        <v>5180000</v>
      </c>
      <c r="K32" s="131">
        <f>SUM(K27:K31)</f>
        <v>5180000</v>
      </c>
      <c r="L32" s="91">
        <f>SUM(L27:L31)</f>
        <v>0</v>
      </c>
      <c r="M32" s="91">
        <f>SUM(M27:M31)</f>
        <v>0</v>
      </c>
      <c r="N32" s="91">
        <f t="shared" si="2"/>
        <v>5180000</v>
      </c>
      <c r="O32" s="131">
        <f>SUM(O27:O31)</f>
        <v>5180000</v>
      </c>
      <c r="P32" s="91">
        <f>SUM(P27:P31)</f>
        <v>0</v>
      </c>
      <c r="Q32" s="91">
        <f>SUM(Q27:Q31)</f>
        <v>0</v>
      </c>
      <c r="R32" s="91">
        <f t="shared" si="3"/>
        <v>5180000</v>
      </c>
      <c r="S32" s="131">
        <f>SUM(S27:S31)</f>
        <v>5180000</v>
      </c>
      <c r="T32" s="91">
        <f>SUM(T27:T31)</f>
        <v>0</v>
      </c>
      <c r="U32" s="91">
        <f>SUM(U27:U31)</f>
        <v>0</v>
      </c>
      <c r="V32" s="91">
        <f t="shared" si="4"/>
        <v>5180000</v>
      </c>
    </row>
    <row r="33" spans="1:22" ht="15" customHeight="1">
      <c r="A33" s="7" t="s">
        <v>490</v>
      </c>
      <c r="B33" s="8" t="s">
        <v>312</v>
      </c>
      <c r="C33" s="91">
        <v>0</v>
      </c>
      <c r="D33" s="91">
        <v>0</v>
      </c>
      <c r="E33" s="91">
        <v>0</v>
      </c>
      <c r="F33" s="91">
        <f t="shared" si="0"/>
        <v>0</v>
      </c>
      <c r="G33" s="91">
        <v>0</v>
      </c>
      <c r="H33" s="91">
        <v>0</v>
      </c>
      <c r="I33" s="91">
        <v>0</v>
      </c>
      <c r="J33" s="91">
        <f t="shared" si="1"/>
        <v>0</v>
      </c>
      <c r="K33" s="131">
        <v>0</v>
      </c>
      <c r="L33" s="91">
        <v>0</v>
      </c>
      <c r="M33" s="91">
        <v>0</v>
      </c>
      <c r="N33" s="91">
        <f t="shared" si="2"/>
        <v>0</v>
      </c>
      <c r="O33" s="131">
        <v>0</v>
      </c>
      <c r="P33" s="91">
        <v>0</v>
      </c>
      <c r="Q33" s="91">
        <v>0</v>
      </c>
      <c r="R33" s="91">
        <f t="shared" si="3"/>
        <v>0</v>
      </c>
      <c r="S33" s="131">
        <v>0</v>
      </c>
      <c r="T33" s="91">
        <v>0</v>
      </c>
      <c r="U33" s="91">
        <v>0</v>
      </c>
      <c r="V33" s="91">
        <f t="shared" si="4"/>
        <v>0</v>
      </c>
    </row>
    <row r="34" spans="1:22" s="90" customFormat="1" ht="15" customHeight="1">
      <c r="A34" s="36" t="s">
        <v>518</v>
      </c>
      <c r="B34" s="44" t="s">
        <v>313</v>
      </c>
      <c r="C34" s="122">
        <f>C23+C24+C25+C26+C32+C33</f>
        <v>5420000</v>
      </c>
      <c r="D34" s="122">
        <f>D23+D24+D25+D26+D32+D33</f>
        <v>0</v>
      </c>
      <c r="E34" s="122">
        <f>E23+E24+E25+E26+E32+E33</f>
        <v>0</v>
      </c>
      <c r="F34" s="122">
        <f t="shared" si="0"/>
        <v>5420000</v>
      </c>
      <c r="G34" s="122">
        <f>G23+G24+G25+G26+G32+G33</f>
        <v>5420000</v>
      </c>
      <c r="H34" s="122">
        <f>H23+H24+H25+H26+H32+H33</f>
        <v>0</v>
      </c>
      <c r="I34" s="122">
        <f>I23+I24+I25+I26+I32+I33</f>
        <v>0</v>
      </c>
      <c r="J34" s="122">
        <f t="shared" si="1"/>
        <v>5420000</v>
      </c>
      <c r="K34" s="132">
        <f>K23+K24+K25+K26+K32+K33</f>
        <v>5420000</v>
      </c>
      <c r="L34" s="122">
        <f>L23+L24+L25+L26+L32+L33</f>
        <v>0</v>
      </c>
      <c r="M34" s="122">
        <f>M23+M24+M25+M26+M32+M33</f>
        <v>0</v>
      </c>
      <c r="N34" s="122">
        <f t="shared" si="2"/>
        <v>5420000</v>
      </c>
      <c r="O34" s="132">
        <f>O23+O24+O25+O26+O32+O33</f>
        <v>5420000</v>
      </c>
      <c r="P34" s="122">
        <f>P23+P24+P25+P26+P32+P33</f>
        <v>0</v>
      </c>
      <c r="Q34" s="122">
        <f>Q23+Q24+Q25+Q26+Q32+Q33</f>
        <v>0</v>
      </c>
      <c r="R34" s="122">
        <f t="shared" si="3"/>
        <v>5420000</v>
      </c>
      <c r="S34" s="132">
        <f>S23+S24+S25+S26+S32+S33</f>
        <v>5420000</v>
      </c>
      <c r="T34" s="122">
        <f>T23+T24+T25+T26+T32+T33</f>
        <v>0</v>
      </c>
      <c r="U34" s="122">
        <f>U23+U24+U25+U26+U32+U33</f>
        <v>0</v>
      </c>
      <c r="V34" s="122">
        <f t="shared" si="4"/>
        <v>5420000</v>
      </c>
    </row>
    <row r="35" spans="1:22" ht="15" customHeight="1">
      <c r="A35" s="13" t="s">
        <v>314</v>
      </c>
      <c r="B35" s="6" t="s">
        <v>315</v>
      </c>
      <c r="C35" s="88">
        <v>0</v>
      </c>
      <c r="D35" s="88">
        <v>0</v>
      </c>
      <c r="E35" s="88">
        <v>0</v>
      </c>
      <c r="F35" s="88">
        <f t="shared" si="0"/>
        <v>0</v>
      </c>
      <c r="G35" s="88">
        <v>0</v>
      </c>
      <c r="H35" s="88">
        <v>0</v>
      </c>
      <c r="I35" s="88">
        <v>0</v>
      </c>
      <c r="J35" s="88">
        <f t="shared" si="1"/>
        <v>0</v>
      </c>
      <c r="K35" s="136">
        <v>0</v>
      </c>
      <c r="L35" s="88">
        <v>0</v>
      </c>
      <c r="M35" s="88">
        <v>0</v>
      </c>
      <c r="N35" s="88">
        <f t="shared" si="2"/>
        <v>0</v>
      </c>
      <c r="O35" s="136">
        <v>0</v>
      </c>
      <c r="P35" s="88">
        <v>0</v>
      </c>
      <c r="Q35" s="88">
        <v>0</v>
      </c>
      <c r="R35" s="88">
        <f t="shared" si="3"/>
        <v>0</v>
      </c>
      <c r="S35" s="136">
        <v>0</v>
      </c>
      <c r="T35" s="88">
        <v>0</v>
      </c>
      <c r="U35" s="88">
        <v>0</v>
      </c>
      <c r="V35" s="88">
        <f t="shared" si="4"/>
        <v>0</v>
      </c>
    </row>
    <row r="36" spans="1:22" ht="15" customHeight="1">
      <c r="A36" s="13" t="s">
        <v>491</v>
      </c>
      <c r="B36" s="6" t="s">
        <v>316</v>
      </c>
      <c r="C36" s="88">
        <v>0</v>
      </c>
      <c r="D36" s="88">
        <v>0</v>
      </c>
      <c r="E36" s="88">
        <v>0</v>
      </c>
      <c r="F36" s="88">
        <f t="shared" si="0"/>
        <v>0</v>
      </c>
      <c r="G36" s="88">
        <v>0</v>
      </c>
      <c r="H36" s="88">
        <v>0</v>
      </c>
      <c r="I36" s="88">
        <v>0</v>
      </c>
      <c r="J36" s="88">
        <f t="shared" si="1"/>
        <v>0</v>
      </c>
      <c r="K36" s="136">
        <v>0</v>
      </c>
      <c r="L36" s="88">
        <v>0</v>
      </c>
      <c r="M36" s="88">
        <v>0</v>
      </c>
      <c r="N36" s="88">
        <f t="shared" si="2"/>
        <v>0</v>
      </c>
      <c r="O36" s="136">
        <v>0</v>
      </c>
      <c r="P36" s="88">
        <v>0</v>
      </c>
      <c r="Q36" s="88">
        <v>0</v>
      </c>
      <c r="R36" s="88">
        <f t="shared" si="3"/>
        <v>0</v>
      </c>
      <c r="S36" s="136">
        <v>0</v>
      </c>
      <c r="T36" s="88">
        <v>0</v>
      </c>
      <c r="U36" s="88">
        <v>0</v>
      </c>
      <c r="V36" s="88">
        <f t="shared" si="4"/>
        <v>0</v>
      </c>
    </row>
    <row r="37" spans="1:22" ht="15" customHeight="1">
      <c r="A37" s="13" t="s">
        <v>492</v>
      </c>
      <c r="B37" s="6" t="s">
        <v>317</v>
      </c>
      <c r="C37" s="88">
        <v>120000</v>
      </c>
      <c r="D37" s="88">
        <v>0</v>
      </c>
      <c r="E37" s="88">
        <v>0</v>
      </c>
      <c r="F37" s="88">
        <f t="shared" si="0"/>
        <v>120000</v>
      </c>
      <c r="G37" s="88">
        <v>120000</v>
      </c>
      <c r="H37" s="88">
        <v>0</v>
      </c>
      <c r="I37" s="88">
        <v>0</v>
      </c>
      <c r="J37" s="88">
        <f t="shared" si="1"/>
        <v>120000</v>
      </c>
      <c r="K37" s="136">
        <v>120000</v>
      </c>
      <c r="L37" s="88">
        <v>0</v>
      </c>
      <c r="M37" s="88">
        <v>0</v>
      </c>
      <c r="N37" s="88">
        <f t="shared" si="2"/>
        <v>120000</v>
      </c>
      <c r="O37" s="136">
        <v>120000</v>
      </c>
      <c r="P37" s="88">
        <v>0</v>
      </c>
      <c r="Q37" s="88">
        <v>0</v>
      </c>
      <c r="R37" s="88">
        <f t="shared" si="3"/>
        <v>120000</v>
      </c>
      <c r="S37" s="136">
        <v>120000</v>
      </c>
      <c r="T37" s="88">
        <v>0</v>
      </c>
      <c r="U37" s="88">
        <v>0</v>
      </c>
      <c r="V37" s="88">
        <f t="shared" si="4"/>
        <v>120000</v>
      </c>
    </row>
    <row r="38" spans="1:22" ht="15" customHeight="1">
      <c r="A38" s="13" t="s">
        <v>493</v>
      </c>
      <c r="B38" s="6" t="s">
        <v>318</v>
      </c>
      <c r="C38" s="88">
        <v>0</v>
      </c>
      <c r="D38" s="88">
        <v>0</v>
      </c>
      <c r="E38" s="88">
        <v>0</v>
      </c>
      <c r="F38" s="88">
        <f t="shared" si="0"/>
        <v>0</v>
      </c>
      <c r="G38" s="88">
        <v>0</v>
      </c>
      <c r="H38" s="88">
        <v>0</v>
      </c>
      <c r="I38" s="88">
        <v>0</v>
      </c>
      <c r="J38" s="88">
        <f t="shared" si="1"/>
        <v>0</v>
      </c>
      <c r="K38" s="136">
        <v>0</v>
      </c>
      <c r="L38" s="88">
        <v>0</v>
      </c>
      <c r="M38" s="88">
        <v>0</v>
      </c>
      <c r="N38" s="88">
        <f t="shared" si="2"/>
        <v>0</v>
      </c>
      <c r="O38" s="136">
        <v>0</v>
      </c>
      <c r="P38" s="88">
        <v>0</v>
      </c>
      <c r="Q38" s="88">
        <v>0</v>
      </c>
      <c r="R38" s="88">
        <f t="shared" si="3"/>
        <v>0</v>
      </c>
      <c r="S38" s="136">
        <v>0</v>
      </c>
      <c r="T38" s="88">
        <v>0</v>
      </c>
      <c r="U38" s="88">
        <v>0</v>
      </c>
      <c r="V38" s="88">
        <f t="shared" si="4"/>
        <v>0</v>
      </c>
    </row>
    <row r="39" spans="1:22" ht="15" customHeight="1">
      <c r="A39" s="13" t="s">
        <v>319</v>
      </c>
      <c r="B39" s="6" t="s">
        <v>320</v>
      </c>
      <c r="C39" s="88">
        <v>0</v>
      </c>
      <c r="D39" s="88">
        <v>0</v>
      </c>
      <c r="E39" s="88">
        <v>0</v>
      </c>
      <c r="F39" s="88">
        <f t="shared" si="0"/>
        <v>0</v>
      </c>
      <c r="G39" s="88">
        <v>0</v>
      </c>
      <c r="H39" s="88">
        <v>0</v>
      </c>
      <c r="I39" s="88">
        <v>0</v>
      </c>
      <c r="J39" s="88">
        <f t="shared" si="1"/>
        <v>0</v>
      </c>
      <c r="K39" s="136">
        <v>0</v>
      </c>
      <c r="L39" s="88">
        <v>0</v>
      </c>
      <c r="M39" s="88">
        <v>0</v>
      </c>
      <c r="N39" s="88">
        <f t="shared" si="2"/>
        <v>0</v>
      </c>
      <c r="O39" s="136">
        <v>0</v>
      </c>
      <c r="P39" s="88">
        <v>0</v>
      </c>
      <c r="Q39" s="88">
        <v>0</v>
      </c>
      <c r="R39" s="88">
        <f t="shared" si="3"/>
        <v>0</v>
      </c>
      <c r="S39" s="136">
        <v>0</v>
      </c>
      <c r="T39" s="88">
        <v>0</v>
      </c>
      <c r="U39" s="88">
        <v>0</v>
      </c>
      <c r="V39" s="88">
        <f t="shared" si="4"/>
        <v>0</v>
      </c>
    </row>
    <row r="40" spans="1:22" ht="15" customHeight="1">
      <c r="A40" s="13" t="s">
        <v>321</v>
      </c>
      <c r="B40" s="6" t="s">
        <v>322</v>
      </c>
      <c r="C40" s="88">
        <v>0</v>
      </c>
      <c r="D40" s="88">
        <v>0</v>
      </c>
      <c r="E40" s="88">
        <v>0</v>
      </c>
      <c r="F40" s="88">
        <f t="shared" si="0"/>
        <v>0</v>
      </c>
      <c r="G40" s="88">
        <v>0</v>
      </c>
      <c r="H40" s="88">
        <v>0</v>
      </c>
      <c r="I40" s="88">
        <v>0</v>
      </c>
      <c r="J40" s="88">
        <f t="shared" si="1"/>
        <v>0</v>
      </c>
      <c r="K40" s="136">
        <v>0</v>
      </c>
      <c r="L40" s="88">
        <v>0</v>
      </c>
      <c r="M40" s="88">
        <v>0</v>
      </c>
      <c r="N40" s="88">
        <f t="shared" si="2"/>
        <v>0</v>
      </c>
      <c r="O40" s="136">
        <v>0</v>
      </c>
      <c r="P40" s="88">
        <v>0</v>
      </c>
      <c r="Q40" s="88">
        <v>0</v>
      </c>
      <c r="R40" s="88">
        <f t="shared" si="3"/>
        <v>0</v>
      </c>
      <c r="S40" s="136">
        <v>0</v>
      </c>
      <c r="T40" s="88">
        <v>0</v>
      </c>
      <c r="U40" s="88">
        <v>0</v>
      </c>
      <c r="V40" s="88">
        <f t="shared" si="4"/>
        <v>0</v>
      </c>
    </row>
    <row r="41" spans="1:22" ht="15" customHeight="1">
      <c r="A41" s="13" t="s">
        <v>323</v>
      </c>
      <c r="B41" s="6" t="s">
        <v>324</v>
      </c>
      <c r="C41" s="88">
        <v>0</v>
      </c>
      <c r="D41" s="88">
        <v>0</v>
      </c>
      <c r="E41" s="88">
        <v>0</v>
      </c>
      <c r="F41" s="88">
        <f t="shared" si="0"/>
        <v>0</v>
      </c>
      <c r="G41" s="88">
        <v>0</v>
      </c>
      <c r="H41" s="88">
        <v>0</v>
      </c>
      <c r="I41" s="88">
        <v>0</v>
      </c>
      <c r="J41" s="88">
        <f t="shared" si="1"/>
        <v>0</v>
      </c>
      <c r="K41" s="136">
        <v>0</v>
      </c>
      <c r="L41" s="88">
        <v>0</v>
      </c>
      <c r="M41" s="88">
        <v>0</v>
      </c>
      <c r="N41" s="88">
        <f t="shared" si="2"/>
        <v>0</v>
      </c>
      <c r="O41" s="136">
        <v>0</v>
      </c>
      <c r="P41" s="88">
        <v>0</v>
      </c>
      <c r="Q41" s="88">
        <v>0</v>
      </c>
      <c r="R41" s="88">
        <f t="shared" si="3"/>
        <v>0</v>
      </c>
      <c r="S41" s="136">
        <v>0</v>
      </c>
      <c r="T41" s="88">
        <v>0</v>
      </c>
      <c r="U41" s="88">
        <v>0</v>
      </c>
      <c r="V41" s="88">
        <f t="shared" si="4"/>
        <v>0</v>
      </c>
    </row>
    <row r="42" spans="1:22" ht="15" customHeight="1">
      <c r="A42" s="13" t="s">
        <v>494</v>
      </c>
      <c r="B42" s="6" t="s">
        <v>325</v>
      </c>
      <c r="C42" s="88">
        <v>0</v>
      </c>
      <c r="D42" s="88">
        <v>0</v>
      </c>
      <c r="E42" s="88">
        <v>0</v>
      </c>
      <c r="F42" s="88">
        <v>0</v>
      </c>
      <c r="G42" s="88">
        <v>0</v>
      </c>
      <c r="H42" s="88">
        <v>0</v>
      </c>
      <c r="I42" s="88">
        <v>0</v>
      </c>
      <c r="J42" s="88">
        <v>0</v>
      </c>
      <c r="K42" s="136">
        <v>0</v>
      </c>
      <c r="L42" s="88">
        <v>0</v>
      </c>
      <c r="M42" s="88">
        <v>0</v>
      </c>
      <c r="N42" s="88">
        <v>0</v>
      </c>
      <c r="O42" s="136">
        <v>0</v>
      </c>
      <c r="P42" s="88">
        <v>0</v>
      </c>
      <c r="Q42" s="88">
        <v>0</v>
      </c>
      <c r="R42" s="88">
        <v>0</v>
      </c>
      <c r="S42" s="136">
        <v>0</v>
      </c>
      <c r="T42" s="88">
        <v>0</v>
      </c>
      <c r="U42" s="88">
        <v>0</v>
      </c>
      <c r="V42" s="88">
        <v>0</v>
      </c>
    </row>
    <row r="43" spans="1:22" ht="15" customHeight="1">
      <c r="A43" s="13" t="s">
        <v>495</v>
      </c>
      <c r="B43" s="6" t="s">
        <v>326</v>
      </c>
      <c r="C43" s="88">
        <v>0</v>
      </c>
      <c r="D43" s="88">
        <v>0</v>
      </c>
      <c r="E43" s="88">
        <v>0</v>
      </c>
      <c r="F43" s="88">
        <f t="shared" si="0"/>
        <v>0</v>
      </c>
      <c r="G43" s="88">
        <v>0</v>
      </c>
      <c r="H43" s="88">
        <v>0</v>
      </c>
      <c r="I43" s="88">
        <v>0</v>
      </c>
      <c r="J43" s="88">
        <f t="shared" ref="J43" si="5">SUM(G43:I43)</f>
        <v>0</v>
      </c>
      <c r="K43" s="136">
        <v>0</v>
      </c>
      <c r="L43" s="88">
        <v>0</v>
      </c>
      <c r="M43" s="88">
        <v>0</v>
      </c>
      <c r="N43" s="88">
        <f t="shared" ref="N43" si="6">SUM(K43:M43)</f>
        <v>0</v>
      </c>
      <c r="O43" s="136">
        <v>0</v>
      </c>
      <c r="P43" s="88">
        <v>0</v>
      </c>
      <c r="Q43" s="88">
        <v>0</v>
      </c>
      <c r="R43" s="88">
        <f t="shared" ref="R43" si="7">SUM(O43:Q43)</f>
        <v>0</v>
      </c>
      <c r="S43" s="136">
        <v>0</v>
      </c>
      <c r="T43" s="88">
        <v>0</v>
      </c>
      <c r="U43" s="88">
        <v>0</v>
      </c>
      <c r="V43" s="88">
        <f t="shared" ref="V43" si="8">SUM(S43:U43)</f>
        <v>0</v>
      </c>
    </row>
    <row r="44" spans="1:22" ht="15" customHeight="1">
      <c r="A44" s="13" t="s">
        <v>496</v>
      </c>
      <c r="B44" s="6" t="s">
        <v>694</v>
      </c>
      <c r="C44" s="88">
        <v>0</v>
      </c>
      <c r="D44" s="88">
        <v>0</v>
      </c>
      <c r="E44" s="88">
        <v>0</v>
      </c>
      <c r="F44" s="88">
        <v>0</v>
      </c>
      <c r="G44" s="88">
        <v>0</v>
      </c>
      <c r="H44" s="88">
        <v>0</v>
      </c>
      <c r="I44" s="88">
        <v>0</v>
      </c>
      <c r="J44" s="88">
        <v>0</v>
      </c>
      <c r="K44" s="136">
        <v>0</v>
      </c>
      <c r="L44" s="88">
        <v>0</v>
      </c>
      <c r="M44" s="88">
        <v>0</v>
      </c>
      <c r="N44" s="88">
        <v>0</v>
      </c>
      <c r="O44" s="136">
        <v>0</v>
      </c>
      <c r="P44" s="88">
        <v>0</v>
      </c>
      <c r="Q44" s="88">
        <v>0</v>
      </c>
      <c r="R44" s="88">
        <v>0</v>
      </c>
      <c r="S44" s="136">
        <v>0</v>
      </c>
      <c r="T44" s="88">
        <v>0</v>
      </c>
      <c r="U44" s="88">
        <v>0</v>
      </c>
      <c r="V44" s="88">
        <v>0</v>
      </c>
    </row>
    <row r="45" spans="1:22" s="90" customFormat="1" ht="15" customHeight="1">
      <c r="A45" s="43" t="s">
        <v>519</v>
      </c>
      <c r="B45" s="44" t="s">
        <v>327</v>
      </c>
      <c r="C45" s="122">
        <f>SUM(C35:C44)</f>
        <v>120000</v>
      </c>
      <c r="D45" s="122">
        <f>SUM(D35:D44)</f>
        <v>0</v>
      </c>
      <c r="E45" s="122">
        <f>SUM(E35:E44)</f>
        <v>0</v>
      </c>
      <c r="F45" s="122">
        <f t="shared" si="0"/>
        <v>120000</v>
      </c>
      <c r="G45" s="122">
        <f>SUM(G35:G44)</f>
        <v>120000</v>
      </c>
      <c r="H45" s="122">
        <f>SUM(H35:H44)</f>
        <v>0</v>
      </c>
      <c r="I45" s="122">
        <f>SUM(I35:I44)</f>
        <v>0</v>
      </c>
      <c r="J45" s="122">
        <f t="shared" ref="J45:J46" si="9">SUM(G45:I45)</f>
        <v>120000</v>
      </c>
      <c r="K45" s="132">
        <f>SUM(K35:K44)</f>
        <v>120000</v>
      </c>
      <c r="L45" s="122">
        <f>SUM(L35:L44)</f>
        <v>0</v>
      </c>
      <c r="M45" s="122">
        <f>SUM(M35:M44)</f>
        <v>0</v>
      </c>
      <c r="N45" s="122">
        <f t="shared" ref="N45:N46" si="10">SUM(K45:M45)</f>
        <v>120000</v>
      </c>
      <c r="O45" s="132">
        <f>SUM(O35:O44)</f>
        <v>120000</v>
      </c>
      <c r="P45" s="122">
        <f>SUM(P35:P44)</f>
        <v>0</v>
      </c>
      <c r="Q45" s="122">
        <f>SUM(Q35:Q44)</f>
        <v>0</v>
      </c>
      <c r="R45" s="122">
        <f t="shared" ref="R45:R46" si="11">SUM(O45:Q45)</f>
        <v>120000</v>
      </c>
      <c r="S45" s="132">
        <f>SUM(S35:S44)</f>
        <v>120000</v>
      </c>
      <c r="T45" s="122">
        <f>SUM(T35:T44)</f>
        <v>0</v>
      </c>
      <c r="U45" s="122">
        <f>SUM(U35:U44)</f>
        <v>0</v>
      </c>
      <c r="V45" s="122">
        <f t="shared" ref="V45:V46" si="12">SUM(S45:U45)</f>
        <v>120000</v>
      </c>
    </row>
    <row r="46" spans="1:22" ht="15" customHeight="1">
      <c r="A46" s="13" t="s">
        <v>336</v>
      </c>
      <c r="B46" s="6" t="s">
        <v>337</v>
      </c>
      <c r="C46" s="88">
        <v>0</v>
      </c>
      <c r="D46" s="88">
        <v>0</v>
      </c>
      <c r="E46" s="88">
        <v>0</v>
      </c>
      <c r="F46" s="88">
        <f t="shared" si="0"/>
        <v>0</v>
      </c>
      <c r="G46" s="88">
        <v>0</v>
      </c>
      <c r="H46" s="88">
        <v>0</v>
      </c>
      <c r="I46" s="88">
        <v>0</v>
      </c>
      <c r="J46" s="88">
        <f t="shared" si="9"/>
        <v>0</v>
      </c>
      <c r="K46" s="136">
        <v>0</v>
      </c>
      <c r="L46" s="88">
        <v>0</v>
      </c>
      <c r="M46" s="88">
        <v>0</v>
      </c>
      <c r="N46" s="88">
        <f t="shared" si="10"/>
        <v>0</v>
      </c>
      <c r="O46" s="136">
        <v>0</v>
      </c>
      <c r="P46" s="88">
        <v>0</v>
      </c>
      <c r="Q46" s="88">
        <v>0</v>
      </c>
      <c r="R46" s="88">
        <f t="shared" si="11"/>
        <v>0</v>
      </c>
      <c r="S46" s="136">
        <v>0</v>
      </c>
      <c r="T46" s="88">
        <v>0</v>
      </c>
      <c r="U46" s="88">
        <v>0</v>
      </c>
      <c r="V46" s="88">
        <f t="shared" si="12"/>
        <v>0</v>
      </c>
    </row>
    <row r="47" spans="1:22" ht="15" customHeight="1">
      <c r="A47" s="5" t="s">
        <v>500</v>
      </c>
      <c r="B47" s="6" t="s">
        <v>695</v>
      </c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136">
        <v>0</v>
      </c>
      <c r="L47" s="88">
        <v>0</v>
      </c>
      <c r="M47" s="88">
        <v>0</v>
      </c>
      <c r="N47" s="88">
        <v>0</v>
      </c>
      <c r="O47" s="136">
        <v>0</v>
      </c>
      <c r="P47" s="88">
        <v>0</v>
      </c>
      <c r="Q47" s="88">
        <v>0</v>
      </c>
      <c r="R47" s="88">
        <v>0</v>
      </c>
      <c r="S47" s="136">
        <v>0</v>
      </c>
      <c r="T47" s="88">
        <v>0</v>
      </c>
      <c r="U47" s="88">
        <v>0</v>
      </c>
      <c r="V47" s="88">
        <v>0</v>
      </c>
    </row>
    <row r="48" spans="1:22" ht="15" customHeight="1">
      <c r="A48" s="13" t="s">
        <v>501</v>
      </c>
      <c r="B48" s="6" t="s">
        <v>669</v>
      </c>
      <c r="C48" s="88">
        <v>531708</v>
      </c>
      <c r="D48" s="88">
        <v>0</v>
      </c>
      <c r="E48" s="88">
        <v>0</v>
      </c>
      <c r="F48" s="88">
        <f t="shared" si="0"/>
        <v>531708</v>
      </c>
      <c r="G48" s="88">
        <v>531708</v>
      </c>
      <c r="H48" s="88">
        <v>0</v>
      </c>
      <c r="I48" s="88">
        <v>0</v>
      </c>
      <c r="J48" s="88">
        <f t="shared" ref="J48:J98" si="13">SUM(G48:I48)</f>
        <v>531708</v>
      </c>
      <c r="K48" s="136">
        <v>531708</v>
      </c>
      <c r="L48" s="88">
        <v>0</v>
      </c>
      <c r="M48" s="88">
        <v>0</v>
      </c>
      <c r="N48" s="88">
        <f t="shared" ref="N48:N98" si="14">SUM(K48:M48)</f>
        <v>531708</v>
      </c>
      <c r="O48" s="136">
        <v>531708</v>
      </c>
      <c r="P48" s="88">
        <v>0</v>
      </c>
      <c r="Q48" s="88">
        <v>0</v>
      </c>
      <c r="R48" s="88">
        <f t="shared" ref="R48:R49" si="15">SUM(O48:Q48)</f>
        <v>531708</v>
      </c>
      <c r="S48" s="136">
        <v>531708</v>
      </c>
      <c r="T48" s="88">
        <v>0</v>
      </c>
      <c r="U48" s="88">
        <v>0</v>
      </c>
      <c r="V48" s="88">
        <f t="shared" ref="V48:V49" si="16">SUM(S48:U48)</f>
        <v>531708</v>
      </c>
    </row>
    <row r="49" spans="1:22" s="90" customFormat="1" ht="15" customHeight="1">
      <c r="A49" s="36" t="s">
        <v>521</v>
      </c>
      <c r="B49" s="44" t="s">
        <v>338</v>
      </c>
      <c r="C49" s="122">
        <f>SUM(C46:C48)</f>
        <v>531708</v>
      </c>
      <c r="D49" s="122">
        <f>SUM(D46:D48)</f>
        <v>0</v>
      </c>
      <c r="E49" s="122">
        <f>SUM(E46:E48)</f>
        <v>0</v>
      </c>
      <c r="F49" s="122">
        <f t="shared" si="0"/>
        <v>531708</v>
      </c>
      <c r="G49" s="122">
        <f>SUM(G46:G48)</f>
        <v>531708</v>
      </c>
      <c r="H49" s="122">
        <f>SUM(H46:H48)</f>
        <v>0</v>
      </c>
      <c r="I49" s="122">
        <f>SUM(I46:I48)</f>
        <v>0</v>
      </c>
      <c r="J49" s="122">
        <f t="shared" si="13"/>
        <v>531708</v>
      </c>
      <c r="K49" s="132">
        <f>SUM(K46:K48)</f>
        <v>531708</v>
      </c>
      <c r="L49" s="122">
        <f>SUM(L46:L48)</f>
        <v>0</v>
      </c>
      <c r="M49" s="122">
        <f>SUM(M46:M48)</f>
        <v>0</v>
      </c>
      <c r="N49" s="122">
        <f t="shared" si="14"/>
        <v>531708</v>
      </c>
      <c r="O49" s="132">
        <f>SUM(O46:O48)</f>
        <v>531708</v>
      </c>
      <c r="P49" s="122">
        <f>SUM(P46:P48)</f>
        <v>0</v>
      </c>
      <c r="Q49" s="122">
        <f>SUM(Q46:Q48)</f>
        <v>0</v>
      </c>
      <c r="R49" s="122">
        <f t="shared" si="15"/>
        <v>531708</v>
      </c>
      <c r="S49" s="132">
        <f>SUM(S46:S48)</f>
        <v>531708</v>
      </c>
      <c r="T49" s="122">
        <f>SUM(T46:T48)</f>
        <v>0</v>
      </c>
      <c r="U49" s="122">
        <f>SUM(U46:U48)</f>
        <v>0</v>
      </c>
      <c r="V49" s="122">
        <f t="shared" si="16"/>
        <v>531708</v>
      </c>
    </row>
    <row r="50" spans="1:22" s="90" customFormat="1" ht="15" customHeight="1">
      <c r="A50" s="151" t="s">
        <v>42</v>
      </c>
      <c r="B50" s="152"/>
      <c r="C50" s="153">
        <f>SUM(C20+C34+C45+C49)</f>
        <v>23550449</v>
      </c>
      <c r="D50" s="153">
        <f t="shared" ref="D50:N50" si="17">SUM(D20+D34+D45+D49)</f>
        <v>0</v>
      </c>
      <c r="E50" s="153">
        <f t="shared" si="17"/>
        <v>0</v>
      </c>
      <c r="F50" s="153">
        <f t="shared" si="17"/>
        <v>23550449</v>
      </c>
      <c r="G50" s="153">
        <f t="shared" si="17"/>
        <v>23575358</v>
      </c>
      <c r="H50" s="153">
        <f t="shared" si="17"/>
        <v>0</v>
      </c>
      <c r="I50" s="153">
        <f t="shared" si="17"/>
        <v>0</v>
      </c>
      <c r="J50" s="153">
        <f t="shared" si="17"/>
        <v>23575358</v>
      </c>
      <c r="K50" s="153">
        <f t="shared" si="17"/>
        <v>23600093</v>
      </c>
      <c r="L50" s="153">
        <f t="shared" si="17"/>
        <v>0</v>
      </c>
      <c r="M50" s="153">
        <f t="shared" si="17"/>
        <v>0</v>
      </c>
      <c r="N50" s="153">
        <f t="shared" si="17"/>
        <v>23600093</v>
      </c>
      <c r="O50" s="153">
        <f t="shared" ref="O50:R50" si="18">SUM(O20+O34+O45+O49)</f>
        <v>23624831</v>
      </c>
      <c r="P50" s="153">
        <f t="shared" si="18"/>
        <v>0</v>
      </c>
      <c r="Q50" s="153">
        <f t="shared" si="18"/>
        <v>0</v>
      </c>
      <c r="R50" s="153">
        <f t="shared" si="18"/>
        <v>23624831</v>
      </c>
      <c r="S50" s="153">
        <f t="shared" ref="S50:V50" si="19">SUM(S20+S34+S45+S49)</f>
        <v>24056242</v>
      </c>
      <c r="T50" s="153">
        <f t="shared" si="19"/>
        <v>0</v>
      </c>
      <c r="U50" s="153">
        <f t="shared" si="19"/>
        <v>0</v>
      </c>
      <c r="V50" s="153">
        <f t="shared" si="19"/>
        <v>24056242</v>
      </c>
    </row>
    <row r="51" spans="1:22" ht="15" customHeight="1">
      <c r="A51" s="5" t="s">
        <v>283</v>
      </c>
      <c r="B51" s="6" t="s">
        <v>284</v>
      </c>
      <c r="C51" s="88">
        <v>0</v>
      </c>
      <c r="D51" s="88">
        <v>0</v>
      </c>
      <c r="E51" s="88">
        <v>0</v>
      </c>
      <c r="F51" s="88">
        <f t="shared" si="0"/>
        <v>0</v>
      </c>
      <c r="G51" s="88">
        <v>0</v>
      </c>
      <c r="H51" s="88">
        <v>0</v>
      </c>
      <c r="I51" s="88">
        <v>0</v>
      </c>
      <c r="J51" s="88">
        <f t="shared" si="13"/>
        <v>0</v>
      </c>
      <c r="K51" s="136">
        <v>14659178</v>
      </c>
      <c r="L51" s="88">
        <v>0</v>
      </c>
      <c r="M51" s="88">
        <v>0</v>
      </c>
      <c r="N51" s="88">
        <f t="shared" si="14"/>
        <v>14659178</v>
      </c>
      <c r="O51" s="136">
        <v>14659178</v>
      </c>
      <c r="P51" s="88">
        <v>0</v>
      </c>
      <c r="Q51" s="88">
        <v>0</v>
      </c>
      <c r="R51" s="88">
        <f t="shared" ref="R51:R66" si="20">SUM(O51:Q51)</f>
        <v>14659178</v>
      </c>
      <c r="S51" s="136">
        <v>14659178</v>
      </c>
      <c r="T51" s="88">
        <v>0</v>
      </c>
      <c r="U51" s="88">
        <v>0</v>
      </c>
      <c r="V51" s="88">
        <f t="shared" ref="V51:V66" si="21">SUM(S51:U51)</f>
        <v>14659178</v>
      </c>
    </row>
    <row r="52" spans="1:22" ht="15" customHeight="1">
      <c r="A52" s="5" t="s">
        <v>285</v>
      </c>
      <c r="B52" s="6" t="s">
        <v>286</v>
      </c>
      <c r="C52" s="88">
        <v>0</v>
      </c>
      <c r="D52" s="88">
        <v>0</v>
      </c>
      <c r="E52" s="88">
        <v>0</v>
      </c>
      <c r="F52" s="88">
        <f t="shared" si="0"/>
        <v>0</v>
      </c>
      <c r="G52" s="88">
        <v>0</v>
      </c>
      <c r="H52" s="88">
        <v>0</v>
      </c>
      <c r="I52" s="88">
        <v>0</v>
      </c>
      <c r="J52" s="88">
        <f t="shared" si="13"/>
        <v>0</v>
      </c>
      <c r="K52" s="136">
        <v>0</v>
      </c>
      <c r="L52" s="88">
        <v>0</v>
      </c>
      <c r="M52" s="88">
        <v>0</v>
      </c>
      <c r="N52" s="88">
        <f t="shared" si="14"/>
        <v>0</v>
      </c>
      <c r="O52" s="136">
        <v>0</v>
      </c>
      <c r="P52" s="88">
        <v>0</v>
      </c>
      <c r="Q52" s="88">
        <v>0</v>
      </c>
      <c r="R52" s="88">
        <f t="shared" si="20"/>
        <v>0</v>
      </c>
      <c r="S52" s="136">
        <v>0</v>
      </c>
      <c r="T52" s="88">
        <v>0</v>
      </c>
      <c r="U52" s="88">
        <v>0</v>
      </c>
      <c r="V52" s="88">
        <f t="shared" si="21"/>
        <v>0</v>
      </c>
    </row>
    <row r="53" spans="1:22" ht="15" customHeight="1">
      <c r="A53" s="5" t="s">
        <v>478</v>
      </c>
      <c r="B53" s="6" t="s">
        <v>287</v>
      </c>
      <c r="C53" s="88">
        <v>0</v>
      </c>
      <c r="D53" s="88">
        <v>0</v>
      </c>
      <c r="E53" s="88">
        <v>0</v>
      </c>
      <c r="F53" s="88">
        <f t="shared" si="0"/>
        <v>0</v>
      </c>
      <c r="G53" s="88">
        <v>0</v>
      </c>
      <c r="H53" s="88">
        <v>0</v>
      </c>
      <c r="I53" s="88">
        <v>0</v>
      </c>
      <c r="J53" s="88">
        <f t="shared" si="13"/>
        <v>0</v>
      </c>
      <c r="K53" s="136">
        <v>0</v>
      </c>
      <c r="L53" s="88">
        <v>0</v>
      </c>
      <c r="M53" s="88">
        <v>0</v>
      </c>
      <c r="N53" s="88">
        <f t="shared" si="14"/>
        <v>0</v>
      </c>
      <c r="O53" s="136">
        <v>0</v>
      </c>
      <c r="P53" s="88">
        <v>0</v>
      </c>
      <c r="Q53" s="88">
        <v>0</v>
      </c>
      <c r="R53" s="88">
        <f t="shared" si="20"/>
        <v>0</v>
      </c>
      <c r="S53" s="136">
        <v>0</v>
      </c>
      <c r="T53" s="88">
        <v>0</v>
      </c>
      <c r="U53" s="88">
        <v>0</v>
      </c>
      <c r="V53" s="88">
        <f t="shared" si="21"/>
        <v>0</v>
      </c>
    </row>
    <row r="54" spans="1:22" ht="15" customHeight="1">
      <c r="A54" s="5" t="s">
        <v>479</v>
      </c>
      <c r="B54" s="6" t="s">
        <v>288</v>
      </c>
      <c r="C54" s="88">
        <v>0</v>
      </c>
      <c r="D54" s="88">
        <v>0</v>
      </c>
      <c r="E54" s="88">
        <v>0</v>
      </c>
      <c r="F54" s="88">
        <f t="shared" si="0"/>
        <v>0</v>
      </c>
      <c r="G54" s="88">
        <v>0</v>
      </c>
      <c r="H54" s="88">
        <v>0</v>
      </c>
      <c r="I54" s="88">
        <v>0</v>
      </c>
      <c r="J54" s="88">
        <f t="shared" si="13"/>
        <v>0</v>
      </c>
      <c r="K54" s="136">
        <v>0</v>
      </c>
      <c r="L54" s="88">
        <v>0</v>
      </c>
      <c r="M54" s="88">
        <v>0</v>
      </c>
      <c r="N54" s="88">
        <f t="shared" si="14"/>
        <v>0</v>
      </c>
      <c r="O54" s="136">
        <v>0</v>
      </c>
      <c r="P54" s="88">
        <v>0</v>
      </c>
      <c r="Q54" s="88">
        <v>0</v>
      </c>
      <c r="R54" s="88">
        <f t="shared" si="20"/>
        <v>0</v>
      </c>
      <c r="S54" s="136">
        <v>0</v>
      </c>
      <c r="T54" s="88">
        <v>0</v>
      </c>
      <c r="U54" s="88">
        <v>0</v>
      </c>
      <c r="V54" s="88">
        <f t="shared" si="21"/>
        <v>0</v>
      </c>
    </row>
    <row r="55" spans="1:22" ht="15" customHeight="1">
      <c r="A55" s="5" t="s">
        <v>480</v>
      </c>
      <c r="B55" s="6" t="s">
        <v>289</v>
      </c>
      <c r="C55" s="88">
        <v>0</v>
      </c>
      <c r="D55" s="88">
        <v>0</v>
      </c>
      <c r="E55" s="88">
        <v>0</v>
      </c>
      <c r="F55" s="88">
        <f t="shared" si="0"/>
        <v>0</v>
      </c>
      <c r="G55" s="88">
        <v>0</v>
      </c>
      <c r="H55" s="88">
        <v>0</v>
      </c>
      <c r="I55" s="88">
        <v>0</v>
      </c>
      <c r="J55" s="88">
        <f t="shared" si="13"/>
        <v>0</v>
      </c>
      <c r="K55" s="136">
        <v>13494810</v>
      </c>
      <c r="L55" s="88">
        <v>0</v>
      </c>
      <c r="M55" s="88">
        <v>0</v>
      </c>
      <c r="N55" s="88">
        <f t="shared" si="14"/>
        <v>13494810</v>
      </c>
      <c r="O55" s="136">
        <v>13494810</v>
      </c>
      <c r="P55" s="88">
        <v>0</v>
      </c>
      <c r="Q55" s="88">
        <v>0</v>
      </c>
      <c r="R55" s="88">
        <f t="shared" si="20"/>
        <v>13494810</v>
      </c>
      <c r="S55" s="136">
        <v>13494810</v>
      </c>
      <c r="T55" s="88">
        <v>0</v>
      </c>
      <c r="U55" s="88">
        <v>0</v>
      </c>
      <c r="V55" s="88">
        <f t="shared" si="21"/>
        <v>13494810</v>
      </c>
    </row>
    <row r="56" spans="1:22" s="90" customFormat="1" ht="15" customHeight="1">
      <c r="A56" s="36" t="s">
        <v>515</v>
      </c>
      <c r="B56" s="44" t="s">
        <v>290</v>
      </c>
      <c r="C56" s="91">
        <v>28153988</v>
      </c>
      <c r="D56" s="91">
        <f>SUM(D51:D55)</f>
        <v>0</v>
      </c>
      <c r="E56" s="91">
        <f>SUM(E51:E55)</f>
        <v>0</v>
      </c>
      <c r="F56" s="91">
        <f t="shared" si="0"/>
        <v>28153988</v>
      </c>
      <c r="G56" s="91">
        <v>28153988</v>
      </c>
      <c r="H56" s="91">
        <f>SUM(H51:H55)</f>
        <v>0</v>
      </c>
      <c r="I56" s="91">
        <f>SUM(I51:I55)</f>
        <v>0</v>
      </c>
      <c r="J56" s="91">
        <f t="shared" si="13"/>
        <v>28153988</v>
      </c>
      <c r="K56" s="131">
        <v>28153988</v>
      </c>
      <c r="L56" s="91">
        <f>SUM(L51:L55)</f>
        <v>0</v>
      </c>
      <c r="M56" s="91">
        <f>SUM(M51:M55)</f>
        <v>0</v>
      </c>
      <c r="N56" s="91">
        <f t="shared" si="14"/>
        <v>28153988</v>
      </c>
      <c r="O56" s="131">
        <v>28153988</v>
      </c>
      <c r="P56" s="91">
        <f>SUM(P51:P55)</f>
        <v>0</v>
      </c>
      <c r="Q56" s="91">
        <f>SUM(Q51:Q55)</f>
        <v>0</v>
      </c>
      <c r="R56" s="91">
        <f t="shared" si="20"/>
        <v>28153988</v>
      </c>
      <c r="S56" s="131">
        <v>28153988</v>
      </c>
      <c r="T56" s="91">
        <f>SUM(T51:T55)</f>
        <v>0</v>
      </c>
      <c r="U56" s="91">
        <f>SUM(U51:U55)</f>
        <v>0</v>
      </c>
      <c r="V56" s="91">
        <f t="shared" si="21"/>
        <v>28153988</v>
      </c>
    </row>
    <row r="57" spans="1:22" ht="15" customHeight="1">
      <c r="A57" s="13" t="s">
        <v>497</v>
      </c>
      <c r="B57" s="6" t="s">
        <v>328</v>
      </c>
      <c r="C57" s="88">
        <v>0</v>
      </c>
      <c r="D57" s="88">
        <v>0</v>
      </c>
      <c r="E57" s="88">
        <v>0</v>
      </c>
      <c r="F57" s="88">
        <f t="shared" si="0"/>
        <v>0</v>
      </c>
      <c r="G57" s="88">
        <v>0</v>
      </c>
      <c r="H57" s="88">
        <v>0</v>
      </c>
      <c r="I57" s="88">
        <v>0</v>
      </c>
      <c r="J57" s="88">
        <f t="shared" si="13"/>
        <v>0</v>
      </c>
      <c r="K57" s="136">
        <v>0</v>
      </c>
      <c r="L57" s="88">
        <v>0</v>
      </c>
      <c r="M57" s="88">
        <v>0</v>
      </c>
      <c r="N57" s="88">
        <f t="shared" si="14"/>
        <v>0</v>
      </c>
      <c r="O57" s="136">
        <v>0</v>
      </c>
      <c r="P57" s="88">
        <v>0</v>
      </c>
      <c r="Q57" s="88">
        <v>0</v>
      </c>
      <c r="R57" s="88">
        <f t="shared" si="20"/>
        <v>0</v>
      </c>
      <c r="S57" s="136">
        <v>0</v>
      </c>
      <c r="T57" s="88">
        <v>0</v>
      </c>
      <c r="U57" s="88">
        <v>0</v>
      </c>
      <c r="V57" s="88">
        <f t="shared" si="21"/>
        <v>0</v>
      </c>
    </row>
    <row r="58" spans="1:22" ht="15" customHeight="1">
      <c r="A58" s="13" t="s">
        <v>498</v>
      </c>
      <c r="B58" s="6" t="s">
        <v>329</v>
      </c>
      <c r="C58" s="88">
        <v>0</v>
      </c>
      <c r="D58" s="88">
        <v>0</v>
      </c>
      <c r="E58" s="88">
        <v>0</v>
      </c>
      <c r="F58" s="88">
        <f t="shared" si="0"/>
        <v>0</v>
      </c>
      <c r="G58" s="88">
        <v>0</v>
      </c>
      <c r="H58" s="88">
        <v>0</v>
      </c>
      <c r="I58" s="88">
        <v>0</v>
      </c>
      <c r="J58" s="88">
        <f t="shared" si="13"/>
        <v>0</v>
      </c>
      <c r="K58" s="136">
        <v>0</v>
      </c>
      <c r="L58" s="88">
        <v>0</v>
      </c>
      <c r="M58" s="88">
        <v>0</v>
      </c>
      <c r="N58" s="88">
        <f t="shared" si="14"/>
        <v>0</v>
      </c>
      <c r="O58" s="136">
        <v>0</v>
      </c>
      <c r="P58" s="88">
        <v>0</v>
      </c>
      <c r="Q58" s="88">
        <v>0</v>
      </c>
      <c r="R58" s="88">
        <f t="shared" si="20"/>
        <v>0</v>
      </c>
      <c r="S58" s="136">
        <v>0</v>
      </c>
      <c r="T58" s="88">
        <v>0</v>
      </c>
      <c r="U58" s="88">
        <v>0</v>
      </c>
      <c r="V58" s="88">
        <f t="shared" si="21"/>
        <v>0</v>
      </c>
    </row>
    <row r="59" spans="1:22" ht="15" customHeight="1">
      <c r="A59" s="13" t="s">
        <v>330</v>
      </c>
      <c r="B59" s="6" t="s">
        <v>331</v>
      </c>
      <c r="C59" s="88">
        <v>0</v>
      </c>
      <c r="D59" s="88">
        <v>0</v>
      </c>
      <c r="E59" s="88">
        <v>0</v>
      </c>
      <c r="F59" s="88">
        <f t="shared" si="0"/>
        <v>0</v>
      </c>
      <c r="G59" s="88">
        <v>0</v>
      </c>
      <c r="H59" s="88">
        <v>0</v>
      </c>
      <c r="I59" s="88">
        <v>0</v>
      </c>
      <c r="J59" s="88">
        <f t="shared" si="13"/>
        <v>0</v>
      </c>
      <c r="K59" s="136">
        <v>0</v>
      </c>
      <c r="L59" s="88">
        <v>0</v>
      </c>
      <c r="M59" s="88">
        <v>0</v>
      </c>
      <c r="N59" s="88">
        <f t="shared" si="14"/>
        <v>0</v>
      </c>
      <c r="O59" s="136">
        <v>0</v>
      </c>
      <c r="P59" s="88">
        <v>0</v>
      </c>
      <c r="Q59" s="88">
        <v>0</v>
      </c>
      <c r="R59" s="88">
        <f t="shared" si="20"/>
        <v>0</v>
      </c>
      <c r="S59" s="136">
        <v>0</v>
      </c>
      <c r="T59" s="88">
        <v>0</v>
      </c>
      <c r="U59" s="88">
        <v>0</v>
      </c>
      <c r="V59" s="88">
        <f t="shared" si="21"/>
        <v>0</v>
      </c>
    </row>
    <row r="60" spans="1:22" ht="15" customHeight="1">
      <c r="A60" s="13" t="s">
        <v>499</v>
      </c>
      <c r="B60" s="6" t="s">
        <v>332</v>
      </c>
      <c r="C60" s="88">
        <v>0</v>
      </c>
      <c r="D60" s="88">
        <v>0</v>
      </c>
      <c r="E60" s="88">
        <v>0</v>
      </c>
      <c r="F60" s="88">
        <f t="shared" si="0"/>
        <v>0</v>
      </c>
      <c r="G60" s="88">
        <v>0</v>
      </c>
      <c r="H60" s="88">
        <v>0</v>
      </c>
      <c r="I60" s="88">
        <v>0</v>
      </c>
      <c r="J60" s="88">
        <f t="shared" si="13"/>
        <v>0</v>
      </c>
      <c r="K60" s="136">
        <v>0</v>
      </c>
      <c r="L60" s="88">
        <v>0</v>
      </c>
      <c r="M60" s="88">
        <v>0</v>
      </c>
      <c r="N60" s="88">
        <f t="shared" si="14"/>
        <v>0</v>
      </c>
      <c r="O60" s="136">
        <v>0</v>
      </c>
      <c r="P60" s="88">
        <v>0</v>
      </c>
      <c r="Q60" s="88">
        <v>0</v>
      </c>
      <c r="R60" s="88">
        <f t="shared" si="20"/>
        <v>0</v>
      </c>
      <c r="S60" s="136">
        <v>0</v>
      </c>
      <c r="T60" s="88">
        <v>0</v>
      </c>
      <c r="U60" s="88">
        <v>0</v>
      </c>
      <c r="V60" s="88">
        <f t="shared" si="21"/>
        <v>0</v>
      </c>
    </row>
    <row r="61" spans="1:22" ht="15" customHeight="1">
      <c r="A61" s="13" t="s">
        <v>333</v>
      </c>
      <c r="B61" s="6" t="s">
        <v>334</v>
      </c>
      <c r="C61" s="88">
        <v>0</v>
      </c>
      <c r="D61" s="88">
        <v>0</v>
      </c>
      <c r="E61" s="88">
        <v>0</v>
      </c>
      <c r="F61" s="88">
        <f t="shared" si="0"/>
        <v>0</v>
      </c>
      <c r="G61" s="88">
        <v>0</v>
      </c>
      <c r="H61" s="88">
        <v>0</v>
      </c>
      <c r="I61" s="88">
        <v>0</v>
      </c>
      <c r="J61" s="88">
        <f t="shared" si="13"/>
        <v>0</v>
      </c>
      <c r="K61" s="136">
        <v>0</v>
      </c>
      <c r="L61" s="88">
        <v>0</v>
      </c>
      <c r="M61" s="88">
        <v>0</v>
      </c>
      <c r="N61" s="88">
        <f t="shared" si="14"/>
        <v>0</v>
      </c>
      <c r="O61" s="136">
        <v>0</v>
      </c>
      <c r="P61" s="88">
        <v>0</v>
      </c>
      <c r="Q61" s="88">
        <v>0</v>
      </c>
      <c r="R61" s="88">
        <f t="shared" si="20"/>
        <v>0</v>
      </c>
      <c r="S61" s="136">
        <v>0</v>
      </c>
      <c r="T61" s="88">
        <v>0</v>
      </c>
      <c r="U61" s="88">
        <v>0</v>
      </c>
      <c r="V61" s="88">
        <f t="shared" si="21"/>
        <v>0</v>
      </c>
    </row>
    <row r="62" spans="1:22" s="90" customFormat="1" ht="15" customHeight="1">
      <c r="A62" s="36" t="s">
        <v>520</v>
      </c>
      <c r="B62" s="44" t="s">
        <v>335</v>
      </c>
      <c r="C62" s="91">
        <f>SUM(C57:C61)</f>
        <v>0</v>
      </c>
      <c r="D62" s="91">
        <f>SUM(D57:D61)</f>
        <v>0</v>
      </c>
      <c r="E62" s="91">
        <f>SUM(E57:E61)</f>
        <v>0</v>
      </c>
      <c r="F62" s="91">
        <f t="shared" si="0"/>
        <v>0</v>
      </c>
      <c r="G62" s="91">
        <f>SUM(G57:G61)</f>
        <v>0</v>
      </c>
      <c r="H62" s="91">
        <f>SUM(H57:H61)</f>
        <v>0</v>
      </c>
      <c r="I62" s="91">
        <f>SUM(I57:I61)</f>
        <v>0</v>
      </c>
      <c r="J62" s="91">
        <f t="shared" si="13"/>
        <v>0</v>
      </c>
      <c r="K62" s="131">
        <f>SUM(K57:K61)</f>
        <v>0</v>
      </c>
      <c r="L62" s="91">
        <f>SUM(L57:L61)</f>
        <v>0</v>
      </c>
      <c r="M62" s="91">
        <f>SUM(M57:M61)</f>
        <v>0</v>
      </c>
      <c r="N62" s="91">
        <f t="shared" si="14"/>
        <v>0</v>
      </c>
      <c r="O62" s="131">
        <f>SUM(O57:O61)</f>
        <v>0</v>
      </c>
      <c r="P62" s="91">
        <f>SUM(P57:P61)</f>
        <v>0</v>
      </c>
      <c r="Q62" s="91">
        <f>SUM(Q57:Q61)</f>
        <v>0</v>
      </c>
      <c r="R62" s="91">
        <f t="shared" si="20"/>
        <v>0</v>
      </c>
      <c r="S62" s="131">
        <f>SUM(S57:S61)</f>
        <v>0</v>
      </c>
      <c r="T62" s="91">
        <f>SUM(T57:T61)</f>
        <v>0</v>
      </c>
      <c r="U62" s="91">
        <f>SUM(U57:U61)</f>
        <v>0</v>
      </c>
      <c r="V62" s="91">
        <f t="shared" si="21"/>
        <v>0</v>
      </c>
    </row>
    <row r="63" spans="1:22" ht="15" customHeight="1">
      <c r="A63" s="13" t="s">
        <v>339</v>
      </c>
      <c r="B63" s="6" t="s">
        <v>340</v>
      </c>
      <c r="C63" s="88">
        <v>0</v>
      </c>
      <c r="D63" s="88">
        <v>0</v>
      </c>
      <c r="E63" s="88">
        <v>0</v>
      </c>
      <c r="F63" s="88">
        <f t="shared" si="0"/>
        <v>0</v>
      </c>
      <c r="G63" s="88">
        <v>0</v>
      </c>
      <c r="H63" s="88">
        <v>0</v>
      </c>
      <c r="I63" s="88">
        <v>0</v>
      </c>
      <c r="J63" s="88">
        <f t="shared" si="13"/>
        <v>0</v>
      </c>
      <c r="K63" s="136">
        <v>0</v>
      </c>
      <c r="L63" s="88">
        <v>0</v>
      </c>
      <c r="M63" s="88">
        <v>0</v>
      </c>
      <c r="N63" s="88">
        <f t="shared" si="14"/>
        <v>0</v>
      </c>
      <c r="O63" s="136">
        <v>0</v>
      </c>
      <c r="P63" s="88">
        <v>0</v>
      </c>
      <c r="Q63" s="88">
        <v>0</v>
      </c>
      <c r="R63" s="88">
        <f t="shared" si="20"/>
        <v>0</v>
      </c>
      <c r="S63" s="136">
        <v>0</v>
      </c>
      <c r="T63" s="88">
        <v>0</v>
      </c>
      <c r="U63" s="88">
        <v>0</v>
      </c>
      <c r="V63" s="88">
        <f t="shared" si="21"/>
        <v>0</v>
      </c>
    </row>
    <row r="64" spans="1:22" ht="15" customHeight="1">
      <c r="A64" s="5" t="s">
        <v>502</v>
      </c>
      <c r="B64" s="6" t="s">
        <v>696</v>
      </c>
      <c r="C64" s="88">
        <v>0</v>
      </c>
      <c r="D64" s="88">
        <v>0</v>
      </c>
      <c r="E64" s="88">
        <v>0</v>
      </c>
      <c r="F64" s="88">
        <f t="shared" si="0"/>
        <v>0</v>
      </c>
      <c r="G64" s="88">
        <v>0</v>
      </c>
      <c r="H64" s="88">
        <v>0</v>
      </c>
      <c r="I64" s="88">
        <v>0</v>
      </c>
      <c r="J64" s="88">
        <f t="shared" si="13"/>
        <v>0</v>
      </c>
      <c r="K64" s="136">
        <v>0</v>
      </c>
      <c r="L64" s="88">
        <v>0</v>
      </c>
      <c r="M64" s="88">
        <v>0</v>
      </c>
      <c r="N64" s="88">
        <f t="shared" si="14"/>
        <v>0</v>
      </c>
      <c r="O64" s="136">
        <v>0</v>
      </c>
      <c r="P64" s="88">
        <v>0</v>
      </c>
      <c r="Q64" s="88">
        <v>0</v>
      </c>
      <c r="R64" s="88">
        <f t="shared" si="20"/>
        <v>0</v>
      </c>
      <c r="S64" s="136">
        <v>0</v>
      </c>
      <c r="T64" s="88">
        <v>0</v>
      </c>
      <c r="U64" s="88">
        <v>0</v>
      </c>
      <c r="V64" s="88">
        <f t="shared" si="21"/>
        <v>0</v>
      </c>
    </row>
    <row r="65" spans="1:22" ht="15" customHeight="1">
      <c r="A65" s="13" t="s">
        <v>503</v>
      </c>
      <c r="B65" s="6" t="s">
        <v>697</v>
      </c>
      <c r="C65" s="88">
        <v>0</v>
      </c>
      <c r="D65" s="88">
        <v>0</v>
      </c>
      <c r="E65" s="88">
        <v>0</v>
      </c>
      <c r="F65" s="88">
        <f t="shared" si="0"/>
        <v>0</v>
      </c>
      <c r="G65" s="88">
        <v>0</v>
      </c>
      <c r="H65" s="88">
        <v>0</v>
      </c>
      <c r="I65" s="88">
        <v>0</v>
      </c>
      <c r="J65" s="88">
        <f t="shared" si="13"/>
        <v>0</v>
      </c>
      <c r="K65" s="136">
        <v>0</v>
      </c>
      <c r="L65" s="88">
        <v>0</v>
      </c>
      <c r="M65" s="88">
        <v>0</v>
      </c>
      <c r="N65" s="88">
        <f t="shared" si="14"/>
        <v>0</v>
      </c>
      <c r="O65" s="136">
        <v>0</v>
      </c>
      <c r="P65" s="88">
        <v>0</v>
      </c>
      <c r="Q65" s="88">
        <v>0</v>
      </c>
      <c r="R65" s="88">
        <f t="shared" si="20"/>
        <v>0</v>
      </c>
      <c r="S65" s="136">
        <v>0</v>
      </c>
      <c r="T65" s="88">
        <v>0</v>
      </c>
      <c r="U65" s="88">
        <v>0</v>
      </c>
      <c r="V65" s="88">
        <f t="shared" si="21"/>
        <v>0</v>
      </c>
    </row>
    <row r="66" spans="1:22" s="90" customFormat="1" ht="15" customHeight="1">
      <c r="A66" s="36" t="s">
        <v>523</v>
      </c>
      <c r="B66" s="44" t="s">
        <v>342</v>
      </c>
      <c r="C66" s="91">
        <f>SUM(C63:C65)</f>
        <v>0</v>
      </c>
      <c r="D66" s="91">
        <f>SUM(D63:D65)</f>
        <v>0</v>
      </c>
      <c r="E66" s="91">
        <f>SUM(E63:E65)</f>
        <v>0</v>
      </c>
      <c r="F66" s="91">
        <f t="shared" si="0"/>
        <v>0</v>
      </c>
      <c r="G66" s="91">
        <f>SUM(G63:G65)</f>
        <v>0</v>
      </c>
      <c r="H66" s="91">
        <f>SUM(H63:H65)</f>
        <v>0</v>
      </c>
      <c r="I66" s="91">
        <f>SUM(I63:I65)</f>
        <v>0</v>
      </c>
      <c r="J66" s="91">
        <f t="shared" si="13"/>
        <v>0</v>
      </c>
      <c r="K66" s="131">
        <f>SUM(K63:K65)</f>
        <v>0</v>
      </c>
      <c r="L66" s="91">
        <f>SUM(L63:L65)</f>
        <v>0</v>
      </c>
      <c r="M66" s="91">
        <f>SUM(M63:M65)</f>
        <v>0</v>
      </c>
      <c r="N66" s="91">
        <f t="shared" si="14"/>
        <v>0</v>
      </c>
      <c r="O66" s="131">
        <f>SUM(O63:O65)</f>
        <v>0</v>
      </c>
      <c r="P66" s="91">
        <f>SUM(P63:P65)</f>
        <v>0</v>
      </c>
      <c r="Q66" s="91">
        <f>SUM(Q63:Q65)</f>
        <v>0</v>
      </c>
      <c r="R66" s="91">
        <f t="shared" si="20"/>
        <v>0</v>
      </c>
      <c r="S66" s="131">
        <f>SUM(S63:S65)</f>
        <v>0</v>
      </c>
      <c r="T66" s="91">
        <f>SUM(T63:T65)</f>
        <v>0</v>
      </c>
      <c r="U66" s="91">
        <f>SUM(U63:U65)</f>
        <v>0</v>
      </c>
      <c r="V66" s="91">
        <f t="shared" si="21"/>
        <v>0</v>
      </c>
    </row>
    <row r="67" spans="1:22" s="90" customFormat="1" ht="15" customHeight="1">
      <c r="A67" s="151" t="s">
        <v>43</v>
      </c>
      <c r="B67" s="152"/>
      <c r="C67" s="153">
        <f>SUM(C56+C62+C66)</f>
        <v>28153988</v>
      </c>
      <c r="D67" s="153">
        <f t="shared" ref="D67:N67" si="22">SUM(D56+D62+D66)</f>
        <v>0</v>
      </c>
      <c r="E67" s="153">
        <f t="shared" si="22"/>
        <v>0</v>
      </c>
      <c r="F67" s="153">
        <f t="shared" si="22"/>
        <v>28153988</v>
      </c>
      <c r="G67" s="153">
        <f t="shared" si="22"/>
        <v>28153988</v>
      </c>
      <c r="H67" s="153">
        <f t="shared" si="22"/>
        <v>0</v>
      </c>
      <c r="I67" s="153">
        <f t="shared" si="22"/>
        <v>0</v>
      </c>
      <c r="J67" s="153">
        <f t="shared" si="22"/>
        <v>28153988</v>
      </c>
      <c r="K67" s="153">
        <f t="shared" si="22"/>
        <v>28153988</v>
      </c>
      <c r="L67" s="153">
        <f t="shared" si="22"/>
        <v>0</v>
      </c>
      <c r="M67" s="153">
        <f t="shared" si="22"/>
        <v>0</v>
      </c>
      <c r="N67" s="153">
        <f t="shared" si="22"/>
        <v>28153988</v>
      </c>
      <c r="O67" s="153">
        <f t="shared" ref="O67:R67" si="23">SUM(O56+O62+O66)</f>
        <v>28153988</v>
      </c>
      <c r="P67" s="153">
        <f t="shared" si="23"/>
        <v>0</v>
      </c>
      <c r="Q67" s="153">
        <f t="shared" si="23"/>
        <v>0</v>
      </c>
      <c r="R67" s="153">
        <f t="shared" si="23"/>
        <v>28153988</v>
      </c>
      <c r="S67" s="153">
        <f t="shared" ref="S67:V67" si="24">SUM(S56+S62+S66)</f>
        <v>28153988</v>
      </c>
      <c r="T67" s="153">
        <f t="shared" si="24"/>
        <v>0</v>
      </c>
      <c r="U67" s="153">
        <f t="shared" si="24"/>
        <v>0</v>
      </c>
      <c r="V67" s="153">
        <f t="shared" si="24"/>
        <v>28153988</v>
      </c>
    </row>
    <row r="68" spans="1:22" s="90" customFormat="1" ht="15.75">
      <c r="A68" s="154" t="s">
        <v>522</v>
      </c>
      <c r="B68" s="142" t="s">
        <v>343</v>
      </c>
      <c r="C68" s="155">
        <f>C20+C34+C45+C49+C56+C62+C66</f>
        <v>51704437</v>
      </c>
      <c r="D68" s="155">
        <f>D20+D34+D45+D49+D56+D62+D66</f>
        <v>0</v>
      </c>
      <c r="E68" s="155">
        <f>E20+E34+E45+E49+E56+E62+E66</f>
        <v>0</v>
      </c>
      <c r="F68" s="155">
        <f t="shared" si="0"/>
        <v>51704437</v>
      </c>
      <c r="G68" s="155">
        <f>G20+G34+G45+G49+G56+G62+G66</f>
        <v>51729346</v>
      </c>
      <c r="H68" s="155">
        <f>H20+H34+H45+H49+H56+H62+H66</f>
        <v>0</v>
      </c>
      <c r="I68" s="155">
        <f>I20+I34+I45+I49+I56+I62+I66</f>
        <v>0</v>
      </c>
      <c r="J68" s="155">
        <f t="shared" si="13"/>
        <v>51729346</v>
      </c>
      <c r="K68" s="147">
        <f>K20+K34+K45+K49+K56+K62+K66</f>
        <v>51754081</v>
      </c>
      <c r="L68" s="155">
        <f>L20+L34+L45+L49+L56+L62+L66</f>
        <v>0</v>
      </c>
      <c r="M68" s="155">
        <f>M20+M34+M45+M49+M56+M62+M66</f>
        <v>0</v>
      </c>
      <c r="N68" s="155">
        <f t="shared" si="14"/>
        <v>51754081</v>
      </c>
      <c r="O68" s="147">
        <f>O20+O34+O45+O49+O56+O62+O66</f>
        <v>51778819</v>
      </c>
      <c r="P68" s="155">
        <f>P20+P34+P45+P49+P56+P62+P66</f>
        <v>0</v>
      </c>
      <c r="Q68" s="155">
        <f>Q20+Q34+Q45+Q49+Q56+Q62+Q66</f>
        <v>0</v>
      </c>
      <c r="R68" s="155">
        <f t="shared" ref="R68" si="25">SUM(O68:Q68)</f>
        <v>51778819</v>
      </c>
      <c r="S68" s="147">
        <f>S20+S34+S45+S49+S56+S62+S66</f>
        <v>52210230</v>
      </c>
      <c r="T68" s="155">
        <f>T20+T34+T45+T49+T56+T62+T66</f>
        <v>0</v>
      </c>
      <c r="U68" s="155">
        <f>U20+U34+U45+U49+U56+U62+U66</f>
        <v>0</v>
      </c>
      <c r="V68" s="155">
        <f t="shared" ref="V68" si="26">SUM(S68:U68)</f>
        <v>52210230</v>
      </c>
    </row>
    <row r="69" spans="1:22" s="90" customFormat="1" ht="15.75">
      <c r="A69" s="156" t="s">
        <v>44</v>
      </c>
      <c r="B69" s="157"/>
      <c r="C69" s="158">
        <f>C50-'2. melléklet'!C76</f>
        <v>-4608544</v>
      </c>
      <c r="D69" s="158">
        <f>D50-'2. melléklet'!D76</f>
        <v>0</v>
      </c>
      <c r="E69" s="158">
        <f>E50-'2. melléklet'!E76</f>
        <v>-13000</v>
      </c>
      <c r="F69" s="158">
        <f>F50-'2. melléklet'!F76</f>
        <v>-4621544</v>
      </c>
      <c r="G69" s="158">
        <f>G50-'2. melléklet'!G76</f>
        <v>-4608544</v>
      </c>
      <c r="H69" s="158">
        <f>H50-'2. melléklet'!H76</f>
        <v>0</v>
      </c>
      <c r="I69" s="158">
        <f>I50-'2. melléklet'!I76</f>
        <v>-13000</v>
      </c>
      <c r="J69" s="158">
        <f>J50-'2. melléklet'!J76</f>
        <v>-4621544</v>
      </c>
      <c r="K69" s="158">
        <f>K50-'2. melléklet'!K76</f>
        <v>-6806433</v>
      </c>
      <c r="L69" s="158">
        <f>L50-'2. melléklet'!L76</f>
        <v>0</v>
      </c>
      <c r="M69" s="158">
        <f>M50-'2. melléklet'!M76</f>
        <v>-13000</v>
      </c>
      <c r="N69" s="158">
        <f>N50-'2. melléklet'!N76</f>
        <v>-6819433</v>
      </c>
      <c r="O69" s="158">
        <f>O50-'2. melléklet'!O76</f>
        <v>-6806433</v>
      </c>
      <c r="P69" s="158">
        <f>P50-'2. melléklet'!P76</f>
        <v>0</v>
      </c>
      <c r="Q69" s="158">
        <f>Q50-'2. melléklet'!Q76</f>
        <v>-13000</v>
      </c>
      <c r="R69" s="158">
        <f>R50-'2. melléklet'!R76</f>
        <v>-6819433</v>
      </c>
      <c r="S69" s="158">
        <f>S50-'2. melléklet'!S76</f>
        <v>-7220042</v>
      </c>
      <c r="T69" s="158">
        <f>T50-'2. melléklet'!T76</f>
        <v>0</v>
      </c>
      <c r="U69" s="158">
        <f>U50-'2. melléklet'!U76</f>
        <v>-13000</v>
      </c>
      <c r="V69" s="158">
        <f>V50-'2. melléklet'!V76</f>
        <v>-7233042</v>
      </c>
    </row>
    <row r="70" spans="1:22" s="90" customFormat="1" ht="15.75">
      <c r="A70" s="156" t="s">
        <v>45</v>
      </c>
      <c r="B70" s="157"/>
      <c r="C70" s="158">
        <f>C67-'2. melléklet'!C100</f>
        <v>-10617640</v>
      </c>
      <c r="D70" s="158">
        <f>D67-'2. melléklet'!D100</f>
        <v>0</v>
      </c>
      <c r="E70" s="158">
        <f>E67-'2. melléklet'!E100</f>
        <v>0</v>
      </c>
      <c r="F70" s="158">
        <f>F67-'2. melléklet'!F100</f>
        <v>-10617640</v>
      </c>
      <c r="G70" s="158">
        <f>G67-'2. melléklet'!G100</f>
        <v>-10617640</v>
      </c>
      <c r="H70" s="158">
        <f>H67-'2. melléklet'!H100</f>
        <v>0</v>
      </c>
      <c r="I70" s="158">
        <f>I67-'2. melléklet'!I100</f>
        <v>0</v>
      </c>
      <c r="J70" s="158">
        <f>J67-'2. melléklet'!J100</f>
        <v>-10617640</v>
      </c>
      <c r="K70" s="158">
        <f>K67-'2. melléklet'!K100</f>
        <v>-8501240</v>
      </c>
      <c r="L70" s="158">
        <f>L67-'2. melléklet'!L100</f>
        <v>0</v>
      </c>
      <c r="M70" s="158">
        <f>M67-'2. melléklet'!M100</f>
        <v>0</v>
      </c>
      <c r="N70" s="158">
        <f>N67-'2. melléklet'!N100</f>
        <v>-8501240</v>
      </c>
      <c r="O70" s="158">
        <f>O67-'2. melléklet'!O100</f>
        <v>-8501240</v>
      </c>
      <c r="P70" s="158">
        <f>P67-'2. melléklet'!P100</f>
        <v>0</v>
      </c>
      <c r="Q70" s="158">
        <f>Q67-'2. melléklet'!Q100</f>
        <v>0</v>
      </c>
      <c r="R70" s="158">
        <f>R67-'2. melléklet'!R100</f>
        <v>-8501240</v>
      </c>
      <c r="S70" s="158">
        <f>S67-'2. melléklet'!S100</f>
        <v>-8806579</v>
      </c>
      <c r="T70" s="158">
        <f>T67-'2. melléklet'!T100</f>
        <v>0</v>
      </c>
      <c r="U70" s="158">
        <f>U67-'2. melléklet'!U100</f>
        <v>0</v>
      </c>
      <c r="V70" s="158">
        <f>V67-'2. melléklet'!V100</f>
        <v>-8806579</v>
      </c>
    </row>
    <row r="71" spans="1:22">
      <c r="A71" s="34" t="s">
        <v>504</v>
      </c>
      <c r="B71" s="5" t="s">
        <v>344</v>
      </c>
      <c r="C71" s="88">
        <v>0</v>
      </c>
      <c r="D71" s="88">
        <v>0</v>
      </c>
      <c r="E71" s="88">
        <v>0</v>
      </c>
      <c r="F71" s="88">
        <f t="shared" si="0"/>
        <v>0</v>
      </c>
      <c r="G71" s="88">
        <v>0</v>
      </c>
      <c r="H71" s="88">
        <v>0</v>
      </c>
      <c r="I71" s="88">
        <v>0</v>
      </c>
      <c r="J71" s="88">
        <f t="shared" si="13"/>
        <v>0</v>
      </c>
      <c r="K71" s="136">
        <v>0</v>
      </c>
      <c r="L71" s="88">
        <v>0</v>
      </c>
      <c r="M71" s="88">
        <v>0</v>
      </c>
      <c r="N71" s="88">
        <f t="shared" si="14"/>
        <v>0</v>
      </c>
      <c r="O71" s="136">
        <v>0</v>
      </c>
      <c r="P71" s="88">
        <v>0</v>
      </c>
      <c r="Q71" s="88">
        <v>0</v>
      </c>
      <c r="R71" s="88">
        <f t="shared" ref="R71:R98" si="27">SUM(O71:Q71)</f>
        <v>0</v>
      </c>
      <c r="S71" s="136">
        <v>0</v>
      </c>
      <c r="T71" s="88">
        <v>0</v>
      </c>
      <c r="U71" s="88">
        <v>0</v>
      </c>
      <c r="V71" s="88">
        <f t="shared" ref="V71:V98" si="28">SUM(S71:U71)</f>
        <v>0</v>
      </c>
    </row>
    <row r="72" spans="1:22">
      <c r="A72" s="13" t="s">
        <v>345</v>
      </c>
      <c r="B72" s="5" t="s">
        <v>346</v>
      </c>
      <c r="C72" s="88">
        <v>0</v>
      </c>
      <c r="D72" s="88">
        <v>0</v>
      </c>
      <c r="E72" s="88">
        <v>0</v>
      </c>
      <c r="F72" s="88">
        <f t="shared" si="0"/>
        <v>0</v>
      </c>
      <c r="G72" s="88">
        <v>0</v>
      </c>
      <c r="H72" s="88">
        <v>0</v>
      </c>
      <c r="I72" s="88">
        <v>0</v>
      </c>
      <c r="J72" s="88">
        <f t="shared" si="13"/>
        <v>0</v>
      </c>
      <c r="K72" s="136">
        <v>0</v>
      </c>
      <c r="L72" s="88">
        <v>0</v>
      </c>
      <c r="M72" s="88">
        <v>0</v>
      </c>
      <c r="N72" s="88">
        <f t="shared" si="14"/>
        <v>0</v>
      </c>
      <c r="O72" s="136">
        <v>0</v>
      </c>
      <c r="P72" s="88">
        <v>0</v>
      </c>
      <c r="Q72" s="88">
        <v>0</v>
      </c>
      <c r="R72" s="88">
        <f t="shared" si="27"/>
        <v>0</v>
      </c>
      <c r="S72" s="136">
        <v>0</v>
      </c>
      <c r="T72" s="88">
        <v>0</v>
      </c>
      <c r="U72" s="88">
        <v>0</v>
      </c>
      <c r="V72" s="88">
        <f t="shared" si="28"/>
        <v>0</v>
      </c>
    </row>
    <row r="73" spans="1:22">
      <c r="A73" s="34" t="s">
        <v>505</v>
      </c>
      <c r="B73" s="5" t="s">
        <v>347</v>
      </c>
      <c r="C73" s="88">
        <v>0</v>
      </c>
      <c r="D73" s="88">
        <v>0</v>
      </c>
      <c r="E73" s="88">
        <v>0</v>
      </c>
      <c r="F73" s="88">
        <f t="shared" ref="F73:F98" si="29">SUM(C73:E73)</f>
        <v>0</v>
      </c>
      <c r="G73" s="88">
        <v>0</v>
      </c>
      <c r="H73" s="88">
        <v>0</v>
      </c>
      <c r="I73" s="88">
        <v>0</v>
      </c>
      <c r="J73" s="88">
        <f t="shared" si="13"/>
        <v>0</v>
      </c>
      <c r="K73" s="136">
        <v>0</v>
      </c>
      <c r="L73" s="88">
        <v>0</v>
      </c>
      <c r="M73" s="88">
        <v>0</v>
      </c>
      <c r="N73" s="88">
        <f t="shared" si="14"/>
        <v>0</v>
      </c>
      <c r="O73" s="136">
        <v>0</v>
      </c>
      <c r="P73" s="88">
        <v>0</v>
      </c>
      <c r="Q73" s="88">
        <v>0</v>
      </c>
      <c r="R73" s="88">
        <f t="shared" si="27"/>
        <v>0</v>
      </c>
      <c r="S73" s="136">
        <v>0</v>
      </c>
      <c r="T73" s="88">
        <v>0</v>
      </c>
      <c r="U73" s="88">
        <v>0</v>
      </c>
      <c r="V73" s="88">
        <f t="shared" si="28"/>
        <v>0</v>
      </c>
    </row>
    <row r="74" spans="1:22" s="90" customFormat="1">
      <c r="A74" s="15" t="s">
        <v>524</v>
      </c>
      <c r="B74" s="7" t="s">
        <v>348</v>
      </c>
      <c r="C74" s="91">
        <f>SUM(C71:C73)</f>
        <v>0</v>
      </c>
      <c r="D74" s="91">
        <f>SUM(D71:D73)</f>
        <v>0</v>
      </c>
      <c r="E74" s="91">
        <f>SUM(E71:E73)</f>
        <v>0</v>
      </c>
      <c r="F74" s="91">
        <f t="shared" si="29"/>
        <v>0</v>
      </c>
      <c r="G74" s="91">
        <f>SUM(G71:G73)</f>
        <v>0</v>
      </c>
      <c r="H74" s="91">
        <f>SUM(H71:H73)</f>
        <v>0</v>
      </c>
      <c r="I74" s="91">
        <f>SUM(I71:I73)</f>
        <v>0</v>
      </c>
      <c r="J74" s="91">
        <f t="shared" si="13"/>
        <v>0</v>
      </c>
      <c r="K74" s="131">
        <f>SUM(K71:K73)</f>
        <v>0</v>
      </c>
      <c r="L74" s="91">
        <f>SUM(L71:L73)</f>
        <v>0</v>
      </c>
      <c r="M74" s="91">
        <f>SUM(M71:M73)</f>
        <v>0</v>
      </c>
      <c r="N74" s="91">
        <f t="shared" si="14"/>
        <v>0</v>
      </c>
      <c r="O74" s="131">
        <f>SUM(O71:O73)</f>
        <v>0</v>
      </c>
      <c r="P74" s="91">
        <f>SUM(P71:P73)</f>
        <v>0</v>
      </c>
      <c r="Q74" s="91">
        <f>SUM(Q71:Q73)</f>
        <v>0</v>
      </c>
      <c r="R74" s="91">
        <f t="shared" si="27"/>
        <v>0</v>
      </c>
      <c r="S74" s="131">
        <f>SUM(S71:S73)</f>
        <v>0</v>
      </c>
      <c r="T74" s="91">
        <f>SUM(T71:T73)</f>
        <v>0</v>
      </c>
      <c r="U74" s="91">
        <f>SUM(U71:U73)</f>
        <v>0</v>
      </c>
      <c r="V74" s="91">
        <f t="shared" si="28"/>
        <v>0</v>
      </c>
    </row>
    <row r="75" spans="1:22">
      <c r="A75" s="13" t="s">
        <v>506</v>
      </c>
      <c r="B75" s="5" t="s">
        <v>349</v>
      </c>
      <c r="C75" s="88">
        <v>0</v>
      </c>
      <c r="D75" s="88">
        <v>0</v>
      </c>
      <c r="E75" s="88">
        <v>0</v>
      </c>
      <c r="F75" s="88">
        <f t="shared" si="29"/>
        <v>0</v>
      </c>
      <c r="G75" s="88">
        <v>0</v>
      </c>
      <c r="H75" s="88">
        <v>0</v>
      </c>
      <c r="I75" s="88">
        <v>0</v>
      </c>
      <c r="J75" s="88">
        <f t="shared" si="13"/>
        <v>0</v>
      </c>
      <c r="K75" s="136">
        <v>0</v>
      </c>
      <c r="L75" s="88">
        <v>0</v>
      </c>
      <c r="M75" s="88">
        <v>0</v>
      </c>
      <c r="N75" s="88">
        <f t="shared" si="14"/>
        <v>0</v>
      </c>
      <c r="O75" s="136">
        <v>0</v>
      </c>
      <c r="P75" s="88">
        <v>0</v>
      </c>
      <c r="Q75" s="88">
        <v>0</v>
      </c>
      <c r="R75" s="88">
        <f t="shared" si="27"/>
        <v>0</v>
      </c>
      <c r="S75" s="136">
        <v>0</v>
      </c>
      <c r="T75" s="88">
        <v>0</v>
      </c>
      <c r="U75" s="88">
        <v>0</v>
      </c>
      <c r="V75" s="88">
        <f t="shared" si="28"/>
        <v>0</v>
      </c>
    </row>
    <row r="76" spans="1:22">
      <c r="A76" s="34" t="s">
        <v>350</v>
      </c>
      <c r="B76" s="5" t="s">
        <v>351</v>
      </c>
      <c r="C76" s="88">
        <v>0</v>
      </c>
      <c r="D76" s="88">
        <v>0</v>
      </c>
      <c r="E76" s="88">
        <v>0</v>
      </c>
      <c r="F76" s="88">
        <f t="shared" si="29"/>
        <v>0</v>
      </c>
      <c r="G76" s="88">
        <v>0</v>
      </c>
      <c r="H76" s="88">
        <v>0</v>
      </c>
      <c r="I76" s="88">
        <v>0</v>
      </c>
      <c r="J76" s="88">
        <f t="shared" si="13"/>
        <v>0</v>
      </c>
      <c r="K76" s="136">
        <v>0</v>
      </c>
      <c r="L76" s="88">
        <v>0</v>
      </c>
      <c r="M76" s="88">
        <v>0</v>
      </c>
      <c r="N76" s="88">
        <f t="shared" si="14"/>
        <v>0</v>
      </c>
      <c r="O76" s="136">
        <v>0</v>
      </c>
      <c r="P76" s="88">
        <v>0</v>
      </c>
      <c r="Q76" s="88">
        <v>0</v>
      </c>
      <c r="R76" s="88">
        <f t="shared" si="27"/>
        <v>0</v>
      </c>
      <c r="S76" s="136">
        <v>0</v>
      </c>
      <c r="T76" s="88">
        <v>0</v>
      </c>
      <c r="U76" s="88">
        <v>0</v>
      </c>
      <c r="V76" s="88">
        <f t="shared" si="28"/>
        <v>0</v>
      </c>
    </row>
    <row r="77" spans="1:22">
      <c r="A77" s="13" t="s">
        <v>507</v>
      </c>
      <c r="B77" s="5" t="s">
        <v>352</v>
      </c>
      <c r="C77" s="88">
        <v>0</v>
      </c>
      <c r="D77" s="88">
        <v>0</v>
      </c>
      <c r="E77" s="88">
        <v>0</v>
      </c>
      <c r="F77" s="88">
        <f t="shared" si="29"/>
        <v>0</v>
      </c>
      <c r="G77" s="88">
        <v>0</v>
      </c>
      <c r="H77" s="88">
        <v>0</v>
      </c>
      <c r="I77" s="88">
        <v>0</v>
      </c>
      <c r="J77" s="88">
        <f t="shared" si="13"/>
        <v>0</v>
      </c>
      <c r="K77" s="136">
        <v>0</v>
      </c>
      <c r="L77" s="88">
        <v>0</v>
      </c>
      <c r="M77" s="88">
        <v>0</v>
      </c>
      <c r="N77" s="88">
        <f t="shared" si="14"/>
        <v>0</v>
      </c>
      <c r="O77" s="136">
        <v>0</v>
      </c>
      <c r="P77" s="88">
        <v>0</v>
      </c>
      <c r="Q77" s="88">
        <v>0</v>
      </c>
      <c r="R77" s="88">
        <f t="shared" si="27"/>
        <v>0</v>
      </c>
      <c r="S77" s="136">
        <v>0</v>
      </c>
      <c r="T77" s="88">
        <v>0</v>
      </c>
      <c r="U77" s="88">
        <v>0</v>
      </c>
      <c r="V77" s="88">
        <f t="shared" si="28"/>
        <v>0</v>
      </c>
    </row>
    <row r="78" spans="1:22">
      <c r="A78" s="34" t="s">
        <v>353</v>
      </c>
      <c r="B78" s="5" t="s">
        <v>354</v>
      </c>
      <c r="C78" s="88">
        <v>0</v>
      </c>
      <c r="D78" s="88">
        <v>0</v>
      </c>
      <c r="E78" s="88">
        <v>0</v>
      </c>
      <c r="F78" s="88">
        <f t="shared" si="29"/>
        <v>0</v>
      </c>
      <c r="G78" s="88">
        <v>0</v>
      </c>
      <c r="H78" s="88">
        <v>0</v>
      </c>
      <c r="I78" s="88">
        <v>0</v>
      </c>
      <c r="J78" s="88">
        <f t="shared" si="13"/>
        <v>0</v>
      </c>
      <c r="K78" s="136">
        <v>0</v>
      </c>
      <c r="L78" s="88">
        <v>0</v>
      </c>
      <c r="M78" s="88">
        <v>0</v>
      </c>
      <c r="N78" s="88">
        <f t="shared" si="14"/>
        <v>0</v>
      </c>
      <c r="O78" s="136">
        <v>0</v>
      </c>
      <c r="P78" s="88">
        <v>0</v>
      </c>
      <c r="Q78" s="88">
        <v>0</v>
      </c>
      <c r="R78" s="88">
        <f t="shared" si="27"/>
        <v>0</v>
      </c>
      <c r="S78" s="136">
        <v>0</v>
      </c>
      <c r="T78" s="88">
        <v>0</v>
      </c>
      <c r="U78" s="88">
        <v>0</v>
      </c>
      <c r="V78" s="88">
        <f t="shared" si="28"/>
        <v>0</v>
      </c>
    </row>
    <row r="79" spans="1:22" s="90" customFormat="1">
      <c r="A79" s="14" t="s">
        <v>525</v>
      </c>
      <c r="B79" s="7" t="s">
        <v>355</v>
      </c>
      <c r="C79" s="91">
        <f>SUM(C75:C78)</f>
        <v>0</v>
      </c>
      <c r="D79" s="91">
        <f>SUM(D75:D78)</f>
        <v>0</v>
      </c>
      <c r="E79" s="91">
        <f>SUM(E75:E78)</f>
        <v>0</v>
      </c>
      <c r="F79" s="91">
        <f t="shared" si="29"/>
        <v>0</v>
      </c>
      <c r="G79" s="91">
        <f>SUM(G75:G78)</f>
        <v>0</v>
      </c>
      <c r="H79" s="91">
        <f>SUM(H75:H78)</f>
        <v>0</v>
      </c>
      <c r="I79" s="91">
        <f>SUM(I75:I78)</f>
        <v>0</v>
      </c>
      <c r="J79" s="91">
        <f t="shared" si="13"/>
        <v>0</v>
      </c>
      <c r="K79" s="131">
        <f>SUM(K75:K78)</f>
        <v>0</v>
      </c>
      <c r="L79" s="91">
        <f>SUM(L75:L78)</f>
        <v>0</v>
      </c>
      <c r="M79" s="91">
        <f>SUM(M75:M78)</f>
        <v>0</v>
      </c>
      <c r="N79" s="91">
        <f t="shared" si="14"/>
        <v>0</v>
      </c>
      <c r="O79" s="131">
        <f>SUM(O75:O78)</f>
        <v>0</v>
      </c>
      <c r="P79" s="91">
        <f>SUM(P75:P78)</f>
        <v>0</v>
      </c>
      <c r="Q79" s="91">
        <f>SUM(Q75:Q78)</f>
        <v>0</v>
      </c>
      <c r="R79" s="91">
        <f t="shared" si="27"/>
        <v>0</v>
      </c>
      <c r="S79" s="131">
        <f>SUM(S75:S78)</f>
        <v>0</v>
      </c>
      <c r="T79" s="91">
        <f>SUM(T75:T78)</f>
        <v>0</v>
      </c>
      <c r="U79" s="91">
        <f>SUM(U75:U78)</f>
        <v>0</v>
      </c>
      <c r="V79" s="91">
        <f t="shared" si="28"/>
        <v>0</v>
      </c>
    </row>
    <row r="80" spans="1:22">
      <c r="A80" s="5" t="s">
        <v>633</v>
      </c>
      <c r="B80" s="5" t="s">
        <v>356</v>
      </c>
      <c r="C80" s="88">
        <v>15935072</v>
      </c>
      <c r="D80" s="88">
        <v>0</v>
      </c>
      <c r="E80" s="88">
        <v>0</v>
      </c>
      <c r="F80" s="88">
        <f t="shared" si="29"/>
        <v>15935072</v>
      </c>
      <c r="G80" s="88">
        <v>15935072</v>
      </c>
      <c r="H80" s="88">
        <v>0</v>
      </c>
      <c r="I80" s="88">
        <v>0</v>
      </c>
      <c r="J80" s="88">
        <f t="shared" si="13"/>
        <v>15935072</v>
      </c>
      <c r="K80" s="136">
        <v>16016561</v>
      </c>
      <c r="L80" s="88">
        <v>0</v>
      </c>
      <c r="M80" s="88">
        <v>0</v>
      </c>
      <c r="N80" s="88">
        <f t="shared" si="14"/>
        <v>16016561</v>
      </c>
      <c r="O80" s="136">
        <v>16016561</v>
      </c>
      <c r="P80" s="88">
        <v>0</v>
      </c>
      <c r="Q80" s="88">
        <v>0</v>
      </c>
      <c r="R80" s="88">
        <f t="shared" si="27"/>
        <v>16016561</v>
      </c>
      <c r="S80" s="136">
        <v>16016561</v>
      </c>
      <c r="T80" s="88">
        <v>0</v>
      </c>
      <c r="U80" s="88">
        <v>0</v>
      </c>
      <c r="V80" s="88">
        <f t="shared" si="28"/>
        <v>16016561</v>
      </c>
    </row>
    <row r="81" spans="1:22">
      <c r="A81" s="5" t="s">
        <v>634</v>
      </c>
      <c r="B81" s="5" t="s">
        <v>356</v>
      </c>
      <c r="C81" s="88">
        <v>0</v>
      </c>
      <c r="D81" s="88">
        <v>0</v>
      </c>
      <c r="E81" s="88">
        <v>0</v>
      </c>
      <c r="F81" s="88">
        <f t="shared" si="29"/>
        <v>0</v>
      </c>
      <c r="G81" s="88">
        <v>0</v>
      </c>
      <c r="H81" s="88">
        <v>0</v>
      </c>
      <c r="I81" s="88">
        <v>0</v>
      </c>
      <c r="J81" s="88">
        <f t="shared" si="13"/>
        <v>0</v>
      </c>
      <c r="K81" s="136">
        <v>0</v>
      </c>
      <c r="L81" s="88">
        <v>0</v>
      </c>
      <c r="M81" s="88">
        <v>0</v>
      </c>
      <c r="N81" s="88">
        <f t="shared" si="14"/>
        <v>0</v>
      </c>
      <c r="O81" s="136">
        <v>0</v>
      </c>
      <c r="P81" s="88">
        <v>0</v>
      </c>
      <c r="Q81" s="88">
        <v>0</v>
      </c>
      <c r="R81" s="88">
        <f t="shared" si="27"/>
        <v>0</v>
      </c>
      <c r="S81" s="136">
        <v>0</v>
      </c>
      <c r="T81" s="88">
        <v>0</v>
      </c>
      <c r="U81" s="88">
        <v>0</v>
      </c>
      <c r="V81" s="88">
        <f t="shared" si="28"/>
        <v>0</v>
      </c>
    </row>
    <row r="82" spans="1:22">
      <c r="A82" s="5" t="s">
        <v>631</v>
      </c>
      <c r="B82" s="5" t="s">
        <v>357</v>
      </c>
      <c r="C82" s="88">
        <v>0</v>
      </c>
      <c r="D82" s="88">
        <v>0</v>
      </c>
      <c r="E82" s="88">
        <v>0</v>
      </c>
      <c r="F82" s="88">
        <f t="shared" si="29"/>
        <v>0</v>
      </c>
      <c r="G82" s="88">
        <v>0</v>
      </c>
      <c r="H82" s="88">
        <v>0</v>
      </c>
      <c r="I82" s="88">
        <v>0</v>
      </c>
      <c r="J82" s="88">
        <f t="shared" si="13"/>
        <v>0</v>
      </c>
      <c r="K82" s="136">
        <v>0</v>
      </c>
      <c r="L82" s="88">
        <v>0</v>
      </c>
      <c r="M82" s="88">
        <v>0</v>
      </c>
      <c r="N82" s="88">
        <f t="shared" si="14"/>
        <v>0</v>
      </c>
      <c r="O82" s="136">
        <v>0</v>
      </c>
      <c r="P82" s="88">
        <v>0</v>
      </c>
      <c r="Q82" s="88">
        <v>0</v>
      </c>
      <c r="R82" s="88">
        <f t="shared" si="27"/>
        <v>0</v>
      </c>
      <c r="S82" s="136">
        <v>0</v>
      </c>
      <c r="T82" s="88">
        <v>0</v>
      </c>
      <c r="U82" s="88">
        <v>0</v>
      </c>
      <c r="V82" s="88">
        <f t="shared" si="28"/>
        <v>0</v>
      </c>
    </row>
    <row r="83" spans="1:22">
      <c r="A83" s="5" t="s">
        <v>632</v>
      </c>
      <c r="B83" s="5" t="s">
        <v>357</v>
      </c>
      <c r="C83" s="88">
        <v>0</v>
      </c>
      <c r="D83" s="88">
        <v>0</v>
      </c>
      <c r="E83" s="88">
        <v>0</v>
      </c>
      <c r="F83" s="88">
        <f t="shared" si="29"/>
        <v>0</v>
      </c>
      <c r="G83" s="88">
        <v>0</v>
      </c>
      <c r="H83" s="88">
        <v>0</v>
      </c>
      <c r="I83" s="88">
        <v>0</v>
      </c>
      <c r="J83" s="88">
        <f t="shared" si="13"/>
        <v>0</v>
      </c>
      <c r="K83" s="136">
        <v>0</v>
      </c>
      <c r="L83" s="88">
        <v>0</v>
      </c>
      <c r="M83" s="88">
        <v>0</v>
      </c>
      <c r="N83" s="88">
        <f t="shared" si="14"/>
        <v>0</v>
      </c>
      <c r="O83" s="136">
        <v>0</v>
      </c>
      <c r="P83" s="88">
        <v>0</v>
      </c>
      <c r="Q83" s="88">
        <v>0</v>
      </c>
      <c r="R83" s="88">
        <f t="shared" si="27"/>
        <v>0</v>
      </c>
      <c r="S83" s="136">
        <v>0</v>
      </c>
      <c r="T83" s="88">
        <v>0</v>
      </c>
      <c r="U83" s="88">
        <v>0</v>
      </c>
      <c r="V83" s="88">
        <f t="shared" si="28"/>
        <v>0</v>
      </c>
    </row>
    <row r="84" spans="1:22" s="90" customFormat="1">
      <c r="A84" s="7" t="s">
        <v>526</v>
      </c>
      <c r="B84" s="7" t="s">
        <v>358</v>
      </c>
      <c r="C84" s="91">
        <f>SUM(C80:C83)</f>
        <v>15935072</v>
      </c>
      <c r="D84" s="91">
        <f>SUM(D80:D83)</f>
        <v>0</v>
      </c>
      <c r="E84" s="91">
        <f>SUM(E80:E83)</f>
        <v>0</v>
      </c>
      <c r="F84" s="91">
        <f t="shared" si="29"/>
        <v>15935072</v>
      </c>
      <c r="G84" s="91">
        <f>SUM(G80:G83)</f>
        <v>15935072</v>
      </c>
      <c r="H84" s="91">
        <f>SUM(H80:H83)</f>
        <v>0</v>
      </c>
      <c r="I84" s="91">
        <f>SUM(I80:I83)</f>
        <v>0</v>
      </c>
      <c r="J84" s="91">
        <f t="shared" si="13"/>
        <v>15935072</v>
      </c>
      <c r="K84" s="131">
        <f>SUM(K80:K83)</f>
        <v>16016561</v>
      </c>
      <c r="L84" s="91">
        <f>SUM(L80:L83)</f>
        <v>0</v>
      </c>
      <c r="M84" s="91">
        <f>SUM(M80:M83)</f>
        <v>0</v>
      </c>
      <c r="N84" s="91">
        <f t="shared" si="14"/>
        <v>16016561</v>
      </c>
      <c r="O84" s="131">
        <f>SUM(O80:O83)</f>
        <v>16016561</v>
      </c>
      <c r="P84" s="91">
        <f>SUM(P80:P83)</f>
        <v>0</v>
      </c>
      <c r="Q84" s="91">
        <f>SUM(Q80:Q83)</f>
        <v>0</v>
      </c>
      <c r="R84" s="91">
        <f t="shared" si="27"/>
        <v>16016561</v>
      </c>
      <c r="S84" s="131">
        <f>SUM(S80:S83)</f>
        <v>16016561</v>
      </c>
      <c r="T84" s="91">
        <f>SUM(T80:T83)</f>
        <v>0</v>
      </c>
      <c r="U84" s="91">
        <f>SUM(U80:U83)</f>
        <v>0</v>
      </c>
      <c r="V84" s="91">
        <f t="shared" si="28"/>
        <v>16016561</v>
      </c>
    </row>
    <row r="85" spans="1:22" s="90" customFormat="1">
      <c r="A85" s="14" t="s">
        <v>359</v>
      </c>
      <c r="B85" s="7" t="s">
        <v>360</v>
      </c>
      <c r="C85" s="91">
        <v>0</v>
      </c>
      <c r="D85" s="91">
        <v>0</v>
      </c>
      <c r="E85" s="91">
        <v>0</v>
      </c>
      <c r="F85" s="91">
        <f t="shared" si="29"/>
        <v>0</v>
      </c>
      <c r="G85" s="91">
        <v>0</v>
      </c>
      <c r="H85" s="91">
        <v>0</v>
      </c>
      <c r="I85" s="91">
        <v>0</v>
      </c>
      <c r="J85" s="91">
        <f t="shared" si="13"/>
        <v>0</v>
      </c>
      <c r="K85" s="131">
        <v>0</v>
      </c>
      <c r="L85" s="91">
        <v>0</v>
      </c>
      <c r="M85" s="91">
        <v>0</v>
      </c>
      <c r="N85" s="91">
        <f t="shared" si="14"/>
        <v>0</v>
      </c>
      <c r="O85" s="131">
        <v>0</v>
      </c>
      <c r="P85" s="91">
        <v>0</v>
      </c>
      <c r="Q85" s="91">
        <v>0</v>
      </c>
      <c r="R85" s="91">
        <f t="shared" si="27"/>
        <v>0</v>
      </c>
      <c r="S85" s="166">
        <v>718948</v>
      </c>
      <c r="T85" s="91">
        <v>0</v>
      </c>
      <c r="U85" s="91">
        <v>0</v>
      </c>
      <c r="V85" s="91">
        <f t="shared" si="28"/>
        <v>718948</v>
      </c>
    </row>
    <row r="86" spans="1:22" s="90" customFormat="1">
      <c r="A86" s="14" t="s">
        <v>361</v>
      </c>
      <c r="B86" s="7" t="s">
        <v>362</v>
      </c>
      <c r="C86" s="91">
        <v>0</v>
      </c>
      <c r="D86" s="91">
        <v>0</v>
      </c>
      <c r="E86" s="91">
        <v>0</v>
      </c>
      <c r="F86" s="91">
        <f t="shared" si="29"/>
        <v>0</v>
      </c>
      <c r="G86" s="91">
        <v>0</v>
      </c>
      <c r="H86" s="91">
        <v>0</v>
      </c>
      <c r="I86" s="91">
        <v>0</v>
      </c>
      <c r="J86" s="91">
        <f t="shared" si="13"/>
        <v>0</v>
      </c>
      <c r="K86" s="131">
        <v>0</v>
      </c>
      <c r="L86" s="91">
        <v>0</v>
      </c>
      <c r="M86" s="91">
        <v>0</v>
      </c>
      <c r="N86" s="91">
        <f t="shared" si="14"/>
        <v>0</v>
      </c>
      <c r="O86" s="131">
        <v>0</v>
      </c>
      <c r="P86" s="91">
        <v>0</v>
      </c>
      <c r="Q86" s="91">
        <v>0</v>
      </c>
      <c r="R86" s="91">
        <f t="shared" si="27"/>
        <v>0</v>
      </c>
      <c r="S86" s="131">
        <v>0</v>
      </c>
      <c r="T86" s="91">
        <v>0</v>
      </c>
      <c r="U86" s="91">
        <v>0</v>
      </c>
      <c r="V86" s="91">
        <f t="shared" si="28"/>
        <v>0</v>
      </c>
    </row>
    <row r="87" spans="1:22" s="90" customFormat="1">
      <c r="A87" s="14" t="s">
        <v>363</v>
      </c>
      <c r="B87" s="7" t="s">
        <v>364</v>
      </c>
      <c r="C87" s="91">
        <v>0</v>
      </c>
      <c r="D87" s="91">
        <v>0</v>
      </c>
      <c r="E87" s="91">
        <v>0</v>
      </c>
      <c r="F87" s="91">
        <f t="shared" si="29"/>
        <v>0</v>
      </c>
      <c r="G87" s="91">
        <v>0</v>
      </c>
      <c r="H87" s="91">
        <v>0</v>
      </c>
      <c r="I87" s="91">
        <v>0</v>
      </c>
      <c r="J87" s="91">
        <f t="shared" si="13"/>
        <v>0</v>
      </c>
      <c r="K87" s="131">
        <v>0</v>
      </c>
      <c r="L87" s="91">
        <v>0</v>
      </c>
      <c r="M87" s="91">
        <v>0</v>
      </c>
      <c r="N87" s="91">
        <f t="shared" si="14"/>
        <v>0</v>
      </c>
      <c r="O87" s="131">
        <v>0</v>
      </c>
      <c r="P87" s="91">
        <v>0</v>
      </c>
      <c r="Q87" s="91">
        <v>0</v>
      </c>
      <c r="R87" s="91">
        <f t="shared" si="27"/>
        <v>0</v>
      </c>
      <c r="S87" s="131">
        <v>0</v>
      </c>
      <c r="T87" s="91">
        <v>0</v>
      </c>
      <c r="U87" s="91">
        <v>0</v>
      </c>
      <c r="V87" s="91">
        <f t="shared" si="28"/>
        <v>0</v>
      </c>
    </row>
    <row r="88" spans="1:22" s="90" customFormat="1">
      <c r="A88" s="14" t="s">
        <v>365</v>
      </c>
      <c r="B88" s="7" t="s">
        <v>366</v>
      </c>
      <c r="C88" s="91">
        <v>0</v>
      </c>
      <c r="D88" s="91">
        <v>0</v>
      </c>
      <c r="E88" s="91">
        <v>0</v>
      </c>
      <c r="F88" s="91">
        <f t="shared" si="29"/>
        <v>0</v>
      </c>
      <c r="G88" s="91">
        <v>0</v>
      </c>
      <c r="H88" s="91">
        <v>0</v>
      </c>
      <c r="I88" s="91">
        <v>0</v>
      </c>
      <c r="J88" s="91">
        <f t="shared" si="13"/>
        <v>0</v>
      </c>
      <c r="K88" s="131">
        <v>0</v>
      </c>
      <c r="L88" s="91">
        <v>0</v>
      </c>
      <c r="M88" s="91">
        <v>0</v>
      </c>
      <c r="N88" s="91">
        <f t="shared" si="14"/>
        <v>0</v>
      </c>
      <c r="O88" s="131">
        <v>0</v>
      </c>
      <c r="P88" s="91">
        <v>0</v>
      </c>
      <c r="Q88" s="91">
        <v>0</v>
      </c>
      <c r="R88" s="91">
        <f t="shared" si="27"/>
        <v>0</v>
      </c>
      <c r="S88" s="131">
        <v>0</v>
      </c>
      <c r="T88" s="91">
        <v>0</v>
      </c>
      <c r="U88" s="91">
        <v>0</v>
      </c>
      <c r="V88" s="91">
        <f t="shared" si="28"/>
        <v>0</v>
      </c>
    </row>
    <row r="89" spans="1:22" s="90" customFormat="1">
      <c r="A89" s="15" t="s">
        <v>508</v>
      </c>
      <c r="B89" s="7" t="s">
        <v>367</v>
      </c>
      <c r="C89" s="91">
        <v>0</v>
      </c>
      <c r="D89" s="91">
        <v>0</v>
      </c>
      <c r="E89" s="91">
        <v>0</v>
      </c>
      <c r="F89" s="91">
        <f t="shared" si="29"/>
        <v>0</v>
      </c>
      <c r="G89" s="91">
        <v>0</v>
      </c>
      <c r="H89" s="91">
        <v>0</v>
      </c>
      <c r="I89" s="91">
        <v>0</v>
      </c>
      <c r="J89" s="91">
        <f t="shared" si="13"/>
        <v>0</v>
      </c>
      <c r="K89" s="131">
        <v>0</v>
      </c>
      <c r="L89" s="91">
        <v>0</v>
      </c>
      <c r="M89" s="91">
        <v>0</v>
      </c>
      <c r="N89" s="91">
        <f t="shared" si="14"/>
        <v>0</v>
      </c>
      <c r="O89" s="131">
        <v>0</v>
      </c>
      <c r="P89" s="91">
        <v>0</v>
      </c>
      <c r="Q89" s="91">
        <v>0</v>
      </c>
      <c r="R89" s="91">
        <f t="shared" si="27"/>
        <v>0</v>
      </c>
      <c r="S89" s="131">
        <v>0</v>
      </c>
      <c r="T89" s="91">
        <v>0</v>
      </c>
      <c r="U89" s="91">
        <v>0</v>
      </c>
      <c r="V89" s="91">
        <f t="shared" si="28"/>
        <v>0</v>
      </c>
    </row>
    <row r="90" spans="1:22" s="90" customFormat="1" ht="15.75">
      <c r="A90" s="43" t="s">
        <v>527</v>
      </c>
      <c r="B90" s="36" t="s">
        <v>369</v>
      </c>
      <c r="C90" s="122">
        <f>C74+C79+C84+C85+C87+C86+C88+C89</f>
        <v>15935072</v>
      </c>
      <c r="D90" s="122">
        <f>D74+D79+D84+D85+D87+D86+D88+D89</f>
        <v>0</v>
      </c>
      <c r="E90" s="122">
        <f>E74+E79+E84+E85+E87+E86+E88+E89</f>
        <v>0</v>
      </c>
      <c r="F90" s="122">
        <f t="shared" si="29"/>
        <v>15935072</v>
      </c>
      <c r="G90" s="122">
        <f>G74+G79+G84+G85+G87+G86+G88+G89</f>
        <v>15935072</v>
      </c>
      <c r="H90" s="122">
        <f>H74+H79+H84+H85+H87+H86+H88+H89</f>
        <v>0</v>
      </c>
      <c r="I90" s="122">
        <f>I74+I79+I84+I85+I87+I86+I88+I89</f>
        <v>0</v>
      </c>
      <c r="J90" s="122">
        <f t="shared" si="13"/>
        <v>15935072</v>
      </c>
      <c r="K90" s="132">
        <f>K74+K79+K84+K85+K87+K86+K88+K89</f>
        <v>16016561</v>
      </c>
      <c r="L90" s="122">
        <f>L74+L79+L84+L85+L87+L86+L88+L89</f>
        <v>0</v>
      </c>
      <c r="M90" s="122">
        <f>M74+M79+M84+M85+M87+M86+M88+M89</f>
        <v>0</v>
      </c>
      <c r="N90" s="122">
        <f t="shared" si="14"/>
        <v>16016561</v>
      </c>
      <c r="O90" s="132">
        <f>O74+O79+O84+O85+O87+O86+O88+O89</f>
        <v>16016561</v>
      </c>
      <c r="P90" s="122">
        <f>P74+P79+P84+P85+P87+P86+P88+P89</f>
        <v>0</v>
      </c>
      <c r="Q90" s="122">
        <f>Q74+Q79+Q84+Q85+Q87+Q86+Q88+Q89</f>
        <v>0</v>
      </c>
      <c r="R90" s="122">
        <f t="shared" si="27"/>
        <v>16016561</v>
      </c>
      <c r="S90" s="132">
        <f>S74+S79+S84+S85+S87+S86+S88+S89</f>
        <v>16735509</v>
      </c>
      <c r="T90" s="122">
        <f>T74+T79+T84+T85+T87+T86+T88+T89</f>
        <v>0</v>
      </c>
      <c r="U90" s="122">
        <f>U74+U79+U84+U85+U87+U86+U88+U89</f>
        <v>0</v>
      </c>
      <c r="V90" s="122">
        <f t="shared" si="28"/>
        <v>16735509</v>
      </c>
    </row>
    <row r="91" spans="1:22">
      <c r="A91" s="13" t="s">
        <v>370</v>
      </c>
      <c r="B91" s="5" t="s">
        <v>371</v>
      </c>
      <c r="C91" s="88">
        <v>0</v>
      </c>
      <c r="D91" s="88">
        <v>0</v>
      </c>
      <c r="E91" s="88">
        <v>0</v>
      </c>
      <c r="F91" s="88">
        <f t="shared" si="29"/>
        <v>0</v>
      </c>
      <c r="G91" s="88">
        <v>0</v>
      </c>
      <c r="H91" s="88">
        <v>0</v>
      </c>
      <c r="I91" s="88">
        <v>0</v>
      </c>
      <c r="J91" s="88">
        <f t="shared" si="13"/>
        <v>0</v>
      </c>
      <c r="K91" s="136">
        <v>0</v>
      </c>
      <c r="L91" s="88">
        <v>0</v>
      </c>
      <c r="M91" s="88">
        <v>0</v>
      </c>
      <c r="N91" s="88">
        <f t="shared" si="14"/>
        <v>0</v>
      </c>
      <c r="O91" s="136">
        <v>0</v>
      </c>
      <c r="P91" s="88">
        <v>0</v>
      </c>
      <c r="Q91" s="88">
        <v>0</v>
      </c>
      <c r="R91" s="88">
        <f t="shared" si="27"/>
        <v>0</v>
      </c>
      <c r="S91" s="136">
        <v>0</v>
      </c>
      <c r="T91" s="88">
        <v>0</v>
      </c>
      <c r="U91" s="88">
        <v>0</v>
      </c>
      <c r="V91" s="88">
        <f t="shared" si="28"/>
        <v>0</v>
      </c>
    </row>
    <row r="92" spans="1:22">
      <c r="A92" s="13" t="s">
        <v>372</v>
      </c>
      <c r="B92" s="5" t="s">
        <v>373</v>
      </c>
      <c r="C92" s="88">
        <v>0</v>
      </c>
      <c r="D92" s="88">
        <v>0</v>
      </c>
      <c r="E92" s="88">
        <v>0</v>
      </c>
      <c r="F92" s="88">
        <f t="shared" si="29"/>
        <v>0</v>
      </c>
      <c r="G92" s="88">
        <v>0</v>
      </c>
      <c r="H92" s="88">
        <v>0</v>
      </c>
      <c r="I92" s="88">
        <v>0</v>
      </c>
      <c r="J92" s="88">
        <f t="shared" si="13"/>
        <v>0</v>
      </c>
      <c r="K92" s="136">
        <v>0</v>
      </c>
      <c r="L92" s="88">
        <v>0</v>
      </c>
      <c r="M92" s="88">
        <v>0</v>
      </c>
      <c r="N92" s="88">
        <f t="shared" si="14"/>
        <v>0</v>
      </c>
      <c r="O92" s="136">
        <v>0</v>
      </c>
      <c r="P92" s="88">
        <v>0</v>
      </c>
      <c r="Q92" s="88">
        <v>0</v>
      </c>
      <c r="R92" s="88">
        <f t="shared" si="27"/>
        <v>0</v>
      </c>
      <c r="S92" s="136">
        <v>0</v>
      </c>
      <c r="T92" s="88">
        <v>0</v>
      </c>
      <c r="U92" s="88">
        <v>0</v>
      </c>
      <c r="V92" s="88">
        <f t="shared" si="28"/>
        <v>0</v>
      </c>
    </row>
    <row r="93" spans="1:22">
      <c r="A93" s="34" t="s">
        <v>374</v>
      </c>
      <c r="B93" s="5" t="s">
        <v>375</v>
      </c>
      <c r="C93" s="88">
        <v>0</v>
      </c>
      <c r="D93" s="88">
        <v>0</v>
      </c>
      <c r="E93" s="88">
        <v>0</v>
      </c>
      <c r="F93" s="88">
        <f t="shared" si="29"/>
        <v>0</v>
      </c>
      <c r="G93" s="88">
        <v>0</v>
      </c>
      <c r="H93" s="88">
        <v>0</v>
      </c>
      <c r="I93" s="88">
        <v>0</v>
      </c>
      <c r="J93" s="88">
        <f t="shared" si="13"/>
        <v>0</v>
      </c>
      <c r="K93" s="136">
        <v>0</v>
      </c>
      <c r="L93" s="88">
        <v>0</v>
      </c>
      <c r="M93" s="88">
        <v>0</v>
      </c>
      <c r="N93" s="88">
        <f t="shared" si="14"/>
        <v>0</v>
      </c>
      <c r="O93" s="136">
        <v>0</v>
      </c>
      <c r="P93" s="88">
        <v>0</v>
      </c>
      <c r="Q93" s="88">
        <v>0</v>
      </c>
      <c r="R93" s="88">
        <f t="shared" si="27"/>
        <v>0</v>
      </c>
      <c r="S93" s="136">
        <v>0</v>
      </c>
      <c r="T93" s="88">
        <v>0</v>
      </c>
      <c r="U93" s="88">
        <v>0</v>
      </c>
      <c r="V93" s="88">
        <f t="shared" si="28"/>
        <v>0</v>
      </c>
    </row>
    <row r="94" spans="1:22">
      <c r="A94" s="34" t="s">
        <v>509</v>
      </c>
      <c r="B94" s="5" t="s">
        <v>376</v>
      </c>
      <c r="C94" s="88">
        <v>0</v>
      </c>
      <c r="D94" s="88">
        <v>0</v>
      </c>
      <c r="E94" s="88">
        <v>0</v>
      </c>
      <c r="F94" s="88">
        <f t="shared" si="29"/>
        <v>0</v>
      </c>
      <c r="G94" s="88">
        <v>0</v>
      </c>
      <c r="H94" s="88">
        <v>0</v>
      </c>
      <c r="I94" s="88">
        <v>0</v>
      </c>
      <c r="J94" s="88">
        <f t="shared" si="13"/>
        <v>0</v>
      </c>
      <c r="K94" s="136">
        <v>0</v>
      </c>
      <c r="L94" s="88">
        <v>0</v>
      </c>
      <c r="M94" s="88">
        <v>0</v>
      </c>
      <c r="N94" s="88">
        <f t="shared" si="14"/>
        <v>0</v>
      </c>
      <c r="O94" s="136">
        <v>0</v>
      </c>
      <c r="P94" s="88">
        <v>0</v>
      </c>
      <c r="Q94" s="88">
        <v>0</v>
      </c>
      <c r="R94" s="88">
        <f t="shared" si="27"/>
        <v>0</v>
      </c>
      <c r="S94" s="136">
        <v>0</v>
      </c>
      <c r="T94" s="88">
        <v>0</v>
      </c>
      <c r="U94" s="88">
        <v>0</v>
      </c>
      <c r="V94" s="88">
        <f t="shared" si="28"/>
        <v>0</v>
      </c>
    </row>
    <row r="95" spans="1:22" s="90" customFormat="1">
      <c r="A95" s="14" t="s">
        <v>528</v>
      </c>
      <c r="B95" s="7" t="s">
        <v>377</v>
      </c>
      <c r="C95" s="91">
        <v>0</v>
      </c>
      <c r="D95" s="91">
        <v>0</v>
      </c>
      <c r="E95" s="91">
        <v>0</v>
      </c>
      <c r="F95" s="91">
        <f t="shared" si="29"/>
        <v>0</v>
      </c>
      <c r="G95" s="91">
        <v>0</v>
      </c>
      <c r="H95" s="91">
        <v>0</v>
      </c>
      <c r="I95" s="91">
        <v>0</v>
      </c>
      <c r="J95" s="91">
        <f t="shared" si="13"/>
        <v>0</v>
      </c>
      <c r="K95" s="131">
        <v>0</v>
      </c>
      <c r="L95" s="91">
        <v>0</v>
      </c>
      <c r="M95" s="91">
        <v>0</v>
      </c>
      <c r="N95" s="91">
        <f t="shared" si="14"/>
        <v>0</v>
      </c>
      <c r="O95" s="131">
        <v>0</v>
      </c>
      <c r="P95" s="91">
        <v>0</v>
      </c>
      <c r="Q95" s="91">
        <v>0</v>
      </c>
      <c r="R95" s="91">
        <f t="shared" si="27"/>
        <v>0</v>
      </c>
      <c r="S95" s="131">
        <v>0</v>
      </c>
      <c r="T95" s="91">
        <v>0</v>
      </c>
      <c r="U95" s="91">
        <v>0</v>
      </c>
      <c r="V95" s="91">
        <f t="shared" si="28"/>
        <v>0</v>
      </c>
    </row>
    <row r="96" spans="1:22" s="90" customFormat="1">
      <c r="A96" s="15" t="s">
        <v>378</v>
      </c>
      <c r="B96" s="7" t="s">
        <v>379</v>
      </c>
      <c r="C96" s="91">
        <v>0</v>
      </c>
      <c r="D96" s="91">
        <v>0</v>
      </c>
      <c r="E96" s="91">
        <v>0</v>
      </c>
      <c r="F96" s="91">
        <f t="shared" si="29"/>
        <v>0</v>
      </c>
      <c r="G96" s="91">
        <v>0</v>
      </c>
      <c r="H96" s="91">
        <v>0</v>
      </c>
      <c r="I96" s="91">
        <v>0</v>
      </c>
      <c r="J96" s="91">
        <f t="shared" si="13"/>
        <v>0</v>
      </c>
      <c r="K96" s="131">
        <v>0</v>
      </c>
      <c r="L96" s="91">
        <v>0</v>
      </c>
      <c r="M96" s="91">
        <v>0</v>
      </c>
      <c r="N96" s="91">
        <f t="shared" si="14"/>
        <v>0</v>
      </c>
      <c r="O96" s="131">
        <v>0</v>
      </c>
      <c r="P96" s="91">
        <v>0</v>
      </c>
      <c r="Q96" s="91">
        <v>0</v>
      </c>
      <c r="R96" s="91">
        <f t="shared" si="27"/>
        <v>0</v>
      </c>
      <c r="S96" s="131">
        <v>0</v>
      </c>
      <c r="T96" s="91">
        <v>0</v>
      </c>
      <c r="U96" s="91">
        <v>0</v>
      </c>
      <c r="V96" s="91">
        <f t="shared" si="28"/>
        <v>0</v>
      </c>
    </row>
    <row r="97" spans="1:22" s="90" customFormat="1" ht="15.75">
      <c r="A97" s="145" t="s">
        <v>529</v>
      </c>
      <c r="B97" s="146" t="s">
        <v>380</v>
      </c>
      <c r="C97" s="155">
        <f>C90+C95+C96</f>
        <v>15935072</v>
      </c>
      <c r="D97" s="155">
        <f>D90+D95+D96</f>
        <v>0</v>
      </c>
      <c r="E97" s="155">
        <f>E90+E95+E96</f>
        <v>0</v>
      </c>
      <c r="F97" s="155">
        <f t="shared" si="29"/>
        <v>15935072</v>
      </c>
      <c r="G97" s="155">
        <f>G90+G95+G96</f>
        <v>15935072</v>
      </c>
      <c r="H97" s="155">
        <f>H90+H95+H96</f>
        <v>0</v>
      </c>
      <c r="I97" s="155">
        <f>I90+I95+I96</f>
        <v>0</v>
      </c>
      <c r="J97" s="155">
        <f t="shared" si="13"/>
        <v>15935072</v>
      </c>
      <c r="K97" s="147">
        <f>K90+K95+K96</f>
        <v>16016561</v>
      </c>
      <c r="L97" s="155">
        <f>L90+L95+L96</f>
        <v>0</v>
      </c>
      <c r="M97" s="155">
        <f>M90+M95+M96</f>
        <v>0</v>
      </c>
      <c r="N97" s="155">
        <f t="shared" si="14"/>
        <v>16016561</v>
      </c>
      <c r="O97" s="147">
        <f>O90+O95+O96</f>
        <v>16016561</v>
      </c>
      <c r="P97" s="155">
        <f>P90+P95+P96</f>
        <v>0</v>
      </c>
      <c r="Q97" s="155">
        <f>Q90+Q95+Q96</f>
        <v>0</v>
      </c>
      <c r="R97" s="155">
        <f t="shared" si="27"/>
        <v>16016561</v>
      </c>
      <c r="S97" s="147">
        <f>S90+S95+S96</f>
        <v>16735509</v>
      </c>
      <c r="T97" s="155">
        <f>T90+T95+T96</f>
        <v>0</v>
      </c>
      <c r="U97" s="155">
        <f>U90+U95+U96</f>
        <v>0</v>
      </c>
      <c r="V97" s="155">
        <f t="shared" si="28"/>
        <v>16735509</v>
      </c>
    </row>
    <row r="98" spans="1:22" s="90" customFormat="1" ht="17.25">
      <c r="A98" s="148" t="s">
        <v>511</v>
      </c>
      <c r="B98" s="148"/>
      <c r="C98" s="149">
        <f>C68+C97</f>
        <v>67639509</v>
      </c>
      <c r="D98" s="149">
        <f>D68+D97</f>
        <v>0</v>
      </c>
      <c r="E98" s="149">
        <f>E68+E97</f>
        <v>0</v>
      </c>
      <c r="F98" s="159">
        <f t="shared" si="29"/>
        <v>67639509</v>
      </c>
      <c r="G98" s="149">
        <f>G68+G97</f>
        <v>67664418</v>
      </c>
      <c r="H98" s="149">
        <f>H68+H97</f>
        <v>0</v>
      </c>
      <c r="I98" s="149">
        <f>I68+I97</f>
        <v>0</v>
      </c>
      <c r="J98" s="159">
        <f t="shared" si="13"/>
        <v>67664418</v>
      </c>
      <c r="K98" s="150">
        <f>K68+K97</f>
        <v>67770642</v>
      </c>
      <c r="L98" s="149">
        <f>L68+L97</f>
        <v>0</v>
      </c>
      <c r="M98" s="149">
        <f>M68+M97</f>
        <v>0</v>
      </c>
      <c r="N98" s="159">
        <f t="shared" si="14"/>
        <v>67770642</v>
      </c>
      <c r="O98" s="150">
        <f>O68+O97</f>
        <v>67795380</v>
      </c>
      <c r="P98" s="149">
        <f>P68+P97</f>
        <v>0</v>
      </c>
      <c r="Q98" s="149">
        <f>Q68+Q97</f>
        <v>0</v>
      </c>
      <c r="R98" s="159">
        <f t="shared" si="27"/>
        <v>67795380</v>
      </c>
      <c r="S98" s="150">
        <f>S68+S97</f>
        <v>68945739</v>
      </c>
      <c r="T98" s="149">
        <f>T68+T97</f>
        <v>0</v>
      </c>
      <c r="U98" s="149">
        <f>U68+U97</f>
        <v>0</v>
      </c>
      <c r="V98" s="159">
        <f t="shared" si="28"/>
        <v>68945739</v>
      </c>
    </row>
    <row r="99" spans="1:22">
      <c r="K99" s="137"/>
    </row>
  </sheetData>
  <mergeCells count="8">
    <mergeCell ref="S6:V6"/>
    <mergeCell ref="K6:N6"/>
    <mergeCell ref="O6:R6"/>
    <mergeCell ref="B1:J1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E94"/>
  <sheetViews>
    <sheetView workbookViewId="0">
      <selection sqref="A1:E1"/>
    </sheetView>
  </sheetViews>
  <sheetFormatPr defaultColWidth="22.42578125" defaultRowHeight="1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24" customWidth="1"/>
    <col min="6" max="253" width="9.140625" customWidth="1"/>
    <col min="254" max="254" width="64.7109375" customWidth="1"/>
    <col min="255" max="255" width="9.42578125" customWidth="1"/>
  </cols>
  <sheetData>
    <row r="1" spans="1:5">
      <c r="A1" s="168" t="s">
        <v>705</v>
      </c>
      <c r="B1" s="168"/>
      <c r="C1" s="168"/>
      <c r="D1" s="168"/>
      <c r="E1" s="168"/>
    </row>
    <row r="3" spans="1:5" ht="21.75" customHeight="1">
      <c r="A3" s="169" t="s">
        <v>677</v>
      </c>
      <c r="B3" s="174"/>
      <c r="C3" s="174"/>
      <c r="D3" s="174"/>
      <c r="E3" s="174"/>
    </row>
    <row r="4" spans="1:5" ht="26.25" customHeight="1">
      <c r="A4" s="172" t="s">
        <v>680</v>
      </c>
      <c r="B4" s="170"/>
      <c r="C4" s="170"/>
      <c r="D4" s="170"/>
      <c r="E4" s="170"/>
    </row>
    <row r="6" spans="1:5" ht="30">
      <c r="A6" s="2" t="s">
        <v>83</v>
      </c>
      <c r="B6" s="3" t="s">
        <v>84</v>
      </c>
      <c r="C6" s="101" t="s">
        <v>1</v>
      </c>
      <c r="D6" s="103" t="s">
        <v>3</v>
      </c>
    </row>
    <row r="7" spans="1:5">
      <c r="A7" s="26"/>
      <c r="B7" s="26"/>
      <c r="C7" s="88"/>
      <c r="D7" s="88"/>
    </row>
    <row r="8" spans="1:5">
      <c r="A8" s="26"/>
      <c r="B8" s="26"/>
      <c r="C8" s="88"/>
      <c r="D8" s="88"/>
    </row>
    <row r="9" spans="1:5">
      <c r="A9" s="26"/>
      <c r="B9" s="26"/>
      <c r="C9" s="88"/>
      <c r="D9" s="88"/>
    </row>
    <row r="10" spans="1:5">
      <c r="A10" s="26"/>
      <c r="B10" s="26"/>
      <c r="C10" s="88"/>
      <c r="D10" s="88"/>
    </row>
    <row r="11" spans="1:5">
      <c r="A11" s="13" t="s">
        <v>186</v>
      </c>
      <c r="B11" s="6" t="s">
        <v>187</v>
      </c>
      <c r="C11" s="88"/>
      <c r="D11" s="88"/>
    </row>
    <row r="12" spans="1:5">
      <c r="A12" s="13"/>
      <c r="B12" s="6"/>
      <c r="C12" s="88"/>
      <c r="D12" s="88"/>
    </row>
    <row r="13" spans="1:5">
      <c r="A13" s="13"/>
      <c r="B13" s="6"/>
      <c r="C13" s="88"/>
      <c r="D13" s="88"/>
    </row>
    <row r="14" spans="1:5">
      <c r="A14" s="13"/>
      <c r="B14" s="6"/>
      <c r="C14" s="88"/>
      <c r="D14" s="88"/>
    </row>
    <row r="15" spans="1:5">
      <c r="A15" s="13"/>
      <c r="B15" s="6"/>
      <c r="C15" s="88"/>
      <c r="D15" s="88"/>
    </row>
    <row r="16" spans="1:5">
      <c r="A16" s="13" t="s">
        <v>423</v>
      </c>
      <c r="B16" s="6" t="s">
        <v>188</v>
      </c>
      <c r="C16" s="88">
        <v>3900000</v>
      </c>
      <c r="D16" s="88">
        <v>3900000</v>
      </c>
    </row>
    <row r="17" spans="1:5">
      <c r="A17" s="13"/>
      <c r="B17" s="6"/>
      <c r="C17" s="88"/>
      <c r="D17" s="88"/>
    </row>
    <row r="18" spans="1:5">
      <c r="A18" s="13"/>
      <c r="B18" s="6"/>
      <c r="C18" s="88"/>
      <c r="D18" s="88"/>
    </row>
    <row r="19" spans="1:5">
      <c r="A19" s="13"/>
      <c r="B19" s="6"/>
      <c r="C19" s="88"/>
      <c r="D19" s="88"/>
    </row>
    <row r="20" spans="1:5">
      <c r="A20" s="13"/>
      <c r="B20" s="6"/>
      <c r="C20" s="88"/>
      <c r="D20" s="88"/>
    </row>
    <row r="21" spans="1:5">
      <c r="A21" s="5" t="s">
        <v>189</v>
      </c>
      <c r="B21" s="6" t="s">
        <v>190</v>
      </c>
      <c r="C21" s="135">
        <v>345339</v>
      </c>
      <c r="D21" s="136">
        <f>SUM(C21)</f>
        <v>345339</v>
      </c>
    </row>
    <row r="22" spans="1:5">
      <c r="A22" s="5" t="s">
        <v>671</v>
      </c>
      <c r="B22" s="6"/>
      <c r="C22" s="88">
        <v>0</v>
      </c>
      <c r="D22" s="88">
        <f>SUM(C22)</f>
        <v>0</v>
      </c>
    </row>
    <row r="23" spans="1:5">
      <c r="A23" s="5" t="s">
        <v>670</v>
      </c>
      <c r="B23" s="6"/>
      <c r="C23" s="88">
        <v>0</v>
      </c>
      <c r="D23" s="88">
        <f>SUM(C23)</f>
        <v>0</v>
      </c>
      <c r="E23" s="133"/>
    </row>
    <row r="24" spans="1:5">
      <c r="A24" s="5" t="s">
        <v>672</v>
      </c>
      <c r="B24" s="6"/>
      <c r="C24" s="88">
        <v>0</v>
      </c>
      <c r="D24" s="88">
        <f>SUM(C24)</f>
        <v>0</v>
      </c>
    </row>
    <row r="25" spans="1:5">
      <c r="A25" s="13" t="s">
        <v>191</v>
      </c>
      <c r="B25" s="6" t="s">
        <v>192</v>
      </c>
      <c r="C25" s="120">
        <v>993950</v>
      </c>
      <c r="D25" s="136">
        <v>993950</v>
      </c>
    </row>
    <row r="26" spans="1:5">
      <c r="B26" s="6"/>
      <c r="C26" s="88"/>
      <c r="D26" s="88"/>
    </row>
    <row r="27" spans="1:5">
      <c r="A27" s="13"/>
      <c r="B27" s="6"/>
      <c r="C27" s="88"/>
      <c r="D27" s="88"/>
    </row>
    <row r="28" spans="1:5">
      <c r="A28" s="13" t="s">
        <v>193</v>
      </c>
      <c r="B28" s="6" t="s">
        <v>194</v>
      </c>
      <c r="C28" s="88"/>
      <c r="D28" s="88"/>
    </row>
    <row r="29" spans="1:5">
      <c r="A29" s="13"/>
      <c r="B29" s="6"/>
      <c r="C29" s="88"/>
      <c r="D29" s="88"/>
    </row>
    <row r="30" spans="1:5">
      <c r="A30" s="13"/>
      <c r="B30" s="6"/>
      <c r="C30" s="88"/>
      <c r="D30" s="88"/>
    </row>
    <row r="31" spans="1:5">
      <c r="A31" s="5" t="s">
        <v>195</v>
      </c>
      <c r="B31" s="6" t="s">
        <v>196</v>
      </c>
      <c r="C31" s="88"/>
      <c r="D31" s="88"/>
    </row>
    <row r="32" spans="1:5">
      <c r="A32" s="5" t="s">
        <v>197</v>
      </c>
      <c r="B32" s="6" t="s">
        <v>198</v>
      </c>
      <c r="C32" s="120">
        <v>380000</v>
      </c>
      <c r="D32" s="110">
        <f>SUM(C32)</f>
        <v>380000</v>
      </c>
    </row>
    <row r="33" spans="1:5" s="90" customFormat="1" ht="15.75">
      <c r="A33" s="20" t="s">
        <v>424</v>
      </c>
      <c r="B33" s="9" t="s">
        <v>199</v>
      </c>
      <c r="C33" s="131">
        <f>SUM(C16+C21+C25+C28+C31+C32)</f>
        <v>5619289</v>
      </c>
      <c r="D33" s="131">
        <f>SUM(D16+D21+D25+D32)</f>
        <v>5619289</v>
      </c>
    </row>
    <row r="34" spans="1:5" ht="15.75">
      <c r="A34" s="24"/>
      <c r="B34" s="8"/>
      <c r="C34" s="88"/>
      <c r="D34" s="88"/>
    </row>
    <row r="35" spans="1:5">
      <c r="A35" s="5" t="s">
        <v>673</v>
      </c>
      <c r="B35" s="8"/>
      <c r="C35" s="88">
        <v>0</v>
      </c>
      <c r="D35" s="88">
        <f>SUM(C35)</f>
        <v>0</v>
      </c>
    </row>
    <row r="36" spans="1:5">
      <c r="A36" s="5" t="s">
        <v>674</v>
      </c>
      <c r="B36" s="8"/>
      <c r="C36" s="88">
        <v>0</v>
      </c>
      <c r="D36" s="88">
        <f>SUM(C36)</f>
        <v>0</v>
      </c>
    </row>
    <row r="37" spans="1:5">
      <c r="A37" s="5" t="s">
        <v>675</v>
      </c>
      <c r="B37" s="8"/>
      <c r="C37" s="88">
        <v>0</v>
      </c>
      <c r="D37" s="88">
        <f>SUM(C37)</f>
        <v>0</v>
      </c>
      <c r="E37" s="133"/>
    </row>
    <row r="38" spans="1:5">
      <c r="A38" s="13" t="s">
        <v>200</v>
      </c>
      <c r="B38" s="6" t="s">
        <v>201</v>
      </c>
      <c r="C38" s="120">
        <v>27457678</v>
      </c>
      <c r="D38" s="110">
        <v>25341278</v>
      </c>
    </row>
    <row r="39" spans="1:5">
      <c r="A39" s="13"/>
      <c r="B39" s="6"/>
      <c r="C39" s="88"/>
      <c r="D39" s="88"/>
    </row>
    <row r="40" spans="1:5">
      <c r="A40" s="13"/>
      <c r="B40" s="6"/>
      <c r="C40" s="88"/>
      <c r="D40" s="88"/>
    </row>
    <row r="41" spans="1:5">
      <c r="A41" s="13"/>
      <c r="B41" s="6"/>
      <c r="C41" s="88"/>
      <c r="D41" s="88"/>
    </row>
    <row r="42" spans="1:5">
      <c r="A42" s="13"/>
      <c r="B42" s="6"/>
      <c r="C42" s="88"/>
      <c r="D42" s="88"/>
    </row>
    <row r="43" spans="1:5">
      <c r="A43" s="13" t="s">
        <v>202</v>
      </c>
      <c r="B43" s="6" t="s">
        <v>203</v>
      </c>
      <c r="C43" s="88"/>
      <c r="D43" s="88"/>
    </row>
    <row r="44" spans="1:5">
      <c r="A44" s="13"/>
      <c r="B44" s="6"/>
      <c r="C44" s="88"/>
      <c r="D44" s="88"/>
    </row>
    <row r="45" spans="1:5">
      <c r="A45" s="13"/>
      <c r="B45" s="6"/>
      <c r="C45" s="88"/>
      <c r="D45" s="88"/>
    </row>
    <row r="46" spans="1:5">
      <c r="A46" s="13"/>
      <c r="B46" s="6"/>
      <c r="C46" s="88"/>
      <c r="D46" s="88"/>
    </row>
    <row r="47" spans="1:5">
      <c r="A47" s="13"/>
      <c r="B47" s="6"/>
      <c r="C47" s="88"/>
      <c r="D47" s="88"/>
    </row>
    <row r="48" spans="1:5">
      <c r="A48" s="13" t="s">
        <v>204</v>
      </c>
      <c r="B48" s="6" t="s">
        <v>205</v>
      </c>
      <c r="C48" s="88">
        <v>4000000</v>
      </c>
      <c r="D48" s="136">
        <v>0</v>
      </c>
    </row>
    <row r="49" spans="1:5">
      <c r="A49" s="13" t="s">
        <v>206</v>
      </c>
      <c r="B49" s="6" t="s">
        <v>207</v>
      </c>
      <c r="C49" s="88">
        <v>2000000</v>
      </c>
      <c r="D49" s="136">
        <v>6000000</v>
      </c>
    </row>
    <row r="50" spans="1:5" s="90" customFormat="1" ht="15.75">
      <c r="A50" s="20" t="s">
        <v>425</v>
      </c>
      <c r="B50" s="9" t="s">
        <v>208</v>
      </c>
      <c r="C50" s="123">
        <f>SUM(C34:C49)</f>
        <v>33457678</v>
      </c>
      <c r="D50" s="123">
        <f>SUM(D35:D49)</f>
        <v>31341278</v>
      </c>
    </row>
    <row r="53" spans="1:5">
      <c r="A53" s="93" t="s">
        <v>636</v>
      </c>
      <c r="B53" s="93" t="s">
        <v>653</v>
      </c>
      <c r="C53" s="93" t="s">
        <v>637</v>
      </c>
      <c r="D53" s="93" t="s">
        <v>638</v>
      </c>
      <c r="E53" s="127" t="s">
        <v>639</v>
      </c>
    </row>
    <row r="54" spans="1:5">
      <c r="A54" s="104"/>
      <c r="B54" s="104"/>
      <c r="C54" s="129"/>
      <c r="D54" s="129"/>
      <c r="E54" s="125"/>
    </row>
    <row r="55" spans="1:5">
      <c r="A55" s="104"/>
      <c r="B55" s="104"/>
      <c r="C55" s="129"/>
      <c r="D55" s="129"/>
      <c r="E55" s="125"/>
    </row>
    <row r="56" spans="1:5">
      <c r="A56" s="104"/>
      <c r="B56" s="104"/>
      <c r="C56" s="129"/>
      <c r="D56" s="129"/>
      <c r="E56" s="125"/>
    </row>
    <row r="57" spans="1:5">
      <c r="A57" s="104"/>
      <c r="B57" s="104"/>
      <c r="C57" s="129"/>
      <c r="D57" s="129"/>
      <c r="E57" s="125"/>
    </row>
    <row r="58" spans="1:5">
      <c r="A58" s="13" t="s">
        <v>186</v>
      </c>
      <c r="B58" s="6" t="s">
        <v>187</v>
      </c>
      <c r="C58" s="129"/>
      <c r="D58" s="129"/>
      <c r="E58" s="125"/>
    </row>
    <row r="59" spans="1:5">
      <c r="A59" s="13"/>
      <c r="B59" s="6"/>
      <c r="C59" s="129"/>
      <c r="D59" s="129"/>
      <c r="E59" s="125"/>
    </row>
    <row r="60" spans="1:5">
      <c r="A60" s="13"/>
      <c r="B60" s="6"/>
      <c r="C60" s="129"/>
      <c r="D60" s="129"/>
      <c r="E60" s="125"/>
    </row>
    <row r="61" spans="1:5">
      <c r="A61" s="13"/>
      <c r="B61" s="6"/>
      <c r="C61" s="129"/>
      <c r="D61" s="129"/>
      <c r="E61" s="125"/>
    </row>
    <row r="62" spans="1:5">
      <c r="A62" s="13"/>
      <c r="B62" s="6"/>
      <c r="C62" s="129"/>
      <c r="D62" s="129"/>
      <c r="E62" s="125"/>
    </row>
    <row r="63" spans="1:5">
      <c r="A63" s="13" t="s">
        <v>423</v>
      </c>
      <c r="B63" s="6" t="s">
        <v>188</v>
      </c>
      <c r="C63" s="129">
        <v>3900000</v>
      </c>
      <c r="D63" s="129"/>
      <c r="E63" s="125">
        <v>3900000</v>
      </c>
    </row>
    <row r="64" spans="1:5">
      <c r="A64" s="13"/>
      <c r="B64" s="6"/>
      <c r="C64" s="129"/>
      <c r="D64" s="129"/>
      <c r="E64" s="125"/>
    </row>
    <row r="65" spans="1:5">
      <c r="A65" s="13"/>
      <c r="B65" s="6"/>
      <c r="C65" s="129"/>
      <c r="D65" s="129"/>
      <c r="E65" s="125"/>
    </row>
    <row r="66" spans="1:5">
      <c r="A66" s="13"/>
      <c r="B66" s="6"/>
      <c r="C66" s="129"/>
      <c r="D66" s="129"/>
      <c r="E66" s="125"/>
    </row>
    <row r="67" spans="1:5">
      <c r="A67" s="13"/>
      <c r="B67" s="6"/>
      <c r="C67" s="129"/>
      <c r="D67" s="129"/>
      <c r="E67" s="125"/>
    </row>
    <row r="68" spans="1:5">
      <c r="A68" s="5" t="s">
        <v>189</v>
      </c>
      <c r="B68" s="6" t="s">
        <v>190</v>
      </c>
      <c r="C68" s="160">
        <v>345339</v>
      </c>
      <c r="D68" s="129"/>
      <c r="E68" s="125">
        <f>SUM(C68:D68)</f>
        <v>345339</v>
      </c>
    </row>
    <row r="69" spans="1:5">
      <c r="A69" s="5"/>
      <c r="B69" s="6"/>
      <c r="C69" s="129"/>
      <c r="D69" s="129"/>
      <c r="E69" s="125"/>
    </row>
    <row r="70" spans="1:5">
      <c r="A70" s="5"/>
      <c r="B70" s="6"/>
      <c r="C70" s="109"/>
      <c r="D70" s="109"/>
      <c r="E70" s="109"/>
    </row>
    <row r="71" spans="1:5">
      <c r="A71" s="13" t="s">
        <v>191</v>
      </c>
      <c r="B71" s="6" t="s">
        <v>192</v>
      </c>
      <c r="C71" s="118">
        <v>993950</v>
      </c>
      <c r="D71" s="118"/>
      <c r="E71" s="118">
        <v>993950</v>
      </c>
    </row>
    <row r="72" spans="1:5" s="90" customFormat="1" ht="15.75">
      <c r="A72" s="20" t="s">
        <v>424</v>
      </c>
      <c r="B72" s="9" t="s">
        <v>199</v>
      </c>
      <c r="C72" s="127">
        <f>SUM(C63+C68+C71)</f>
        <v>5239289</v>
      </c>
      <c r="D72" s="127">
        <f t="shared" ref="D72:E72" si="0">SUM(D63:D71)</f>
        <v>0</v>
      </c>
      <c r="E72" s="127">
        <f t="shared" si="0"/>
        <v>5239289</v>
      </c>
    </row>
    <row r="73" spans="1:5" ht="15.75">
      <c r="A73" s="24"/>
      <c r="B73" s="8"/>
      <c r="C73" s="129"/>
      <c r="D73" s="129"/>
      <c r="E73" s="125"/>
    </row>
    <row r="74" spans="1:5" ht="15.75">
      <c r="A74" s="24"/>
      <c r="B74" s="8"/>
      <c r="C74" s="129"/>
      <c r="D74" s="129"/>
      <c r="E74" s="125"/>
    </row>
    <row r="75" spans="1:5" s="126" customFormat="1">
      <c r="A75" s="13" t="s">
        <v>651</v>
      </c>
      <c r="B75" s="6"/>
      <c r="C75" s="129"/>
      <c r="D75" s="129"/>
      <c r="E75" s="125"/>
    </row>
    <row r="76" spans="1:5" ht="15.75">
      <c r="A76" s="24"/>
      <c r="B76" s="8"/>
      <c r="C76" s="129"/>
      <c r="D76" s="129"/>
      <c r="E76" s="125"/>
    </row>
    <row r="77" spans="1:5">
      <c r="A77" s="13" t="s">
        <v>200</v>
      </c>
      <c r="B77" s="6" t="s">
        <v>201</v>
      </c>
      <c r="C77" s="136">
        <v>25341278</v>
      </c>
      <c r="D77" s="129"/>
      <c r="E77" s="125">
        <f>SUM(C77:D77)</f>
        <v>25341278</v>
      </c>
    </row>
    <row r="78" spans="1:5">
      <c r="A78" s="13"/>
      <c r="B78" s="6"/>
      <c r="C78" s="129"/>
      <c r="D78" s="129"/>
      <c r="E78" s="125"/>
    </row>
    <row r="79" spans="1:5">
      <c r="A79" s="13"/>
      <c r="B79" s="6"/>
      <c r="C79" s="129"/>
      <c r="D79" s="129"/>
      <c r="E79" s="125"/>
    </row>
    <row r="80" spans="1:5">
      <c r="A80" s="13"/>
      <c r="B80" s="6"/>
      <c r="C80" s="129"/>
      <c r="D80" s="129"/>
      <c r="E80" s="125"/>
    </row>
    <row r="81" spans="1:5">
      <c r="A81" s="13"/>
      <c r="B81" s="6"/>
      <c r="C81" s="129"/>
      <c r="D81" s="129"/>
      <c r="E81" s="125"/>
    </row>
    <row r="82" spans="1:5">
      <c r="A82" s="13" t="s">
        <v>202</v>
      </c>
      <c r="B82" s="6" t="s">
        <v>203</v>
      </c>
      <c r="C82" s="129"/>
      <c r="D82" s="129"/>
      <c r="E82" s="125"/>
    </row>
    <row r="83" spans="1:5">
      <c r="A83" s="13"/>
      <c r="B83" s="6"/>
      <c r="C83" s="129"/>
      <c r="D83" s="129"/>
      <c r="E83" s="125"/>
    </row>
    <row r="84" spans="1:5">
      <c r="A84" s="13"/>
      <c r="B84" s="6"/>
      <c r="C84" s="129"/>
      <c r="D84" s="129"/>
      <c r="E84" s="125"/>
    </row>
    <row r="85" spans="1:5">
      <c r="A85" s="13"/>
      <c r="B85" s="6"/>
      <c r="C85" s="129"/>
      <c r="D85" s="129"/>
      <c r="E85" s="125"/>
    </row>
    <row r="86" spans="1:5">
      <c r="A86" s="13"/>
      <c r="B86" s="6"/>
      <c r="C86" s="129"/>
      <c r="D86" s="129"/>
      <c r="E86" s="125"/>
    </row>
    <row r="87" spans="1:5">
      <c r="A87" s="13" t="s">
        <v>204</v>
      </c>
      <c r="B87" s="6" t="s">
        <v>205</v>
      </c>
      <c r="C87" s="118">
        <v>0</v>
      </c>
      <c r="D87" s="118"/>
      <c r="E87" s="161">
        <v>0</v>
      </c>
    </row>
    <row r="88" spans="1:5" s="90" customFormat="1" ht="15.75">
      <c r="A88" s="20" t="s">
        <v>425</v>
      </c>
      <c r="B88" s="9" t="s">
        <v>208</v>
      </c>
      <c r="C88" s="130">
        <f>SUM(C73:C87)</f>
        <v>25341278</v>
      </c>
      <c r="D88" s="130"/>
      <c r="E88" s="128">
        <f>SUM(E74:E87)</f>
        <v>25341278</v>
      </c>
    </row>
    <row r="89" spans="1:5">
      <c r="A89" s="89"/>
      <c r="B89" s="89"/>
      <c r="C89" s="89"/>
      <c r="D89" s="89"/>
    </row>
    <row r="90" spans="1:5">
      <c r="A90" s="89"/>
      <c r="B90" s="89"/>
      <c r="C90" s="89"/>
      <c r="D90" s="89"/>
    </row>
    <row r="91" spans="1:5">
      <c r="A91" s="89"/>
      <c r="B91" s="89"/>
      <c r="C91" s="89"/>
      <c r="D91" s="89"/>
    </row>
    <row r="92" spans="1:5">
      <c r="A92" s="89"/>
      <c r="B92" s="89"/>
      <c r="C92" s="89"/>
      <c r="D92" s="89"/>
    </row>
    <row r="93" spans="1:5">
      <c r="A93" s="89"/>
      <c r="B93" s="89"/>
      <c r="C93" s="89"/>
      <c r="D93" s="89"/>
    </row>
    <row r="94" spans="1:5">
      <c r="A94" s="89"/>
      <c r="B94" s="89"/>
      <c r="C94" s="89"/>
      <c r="D94" s="89"/>
    </row>
  </sheetData>
  <mergeCells count="3">
    <mergeCell ref="A1:E1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C1" sqref="C1:E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C1" s="168" t="s">
        <v>706</v>
      </c>
      <c r="D1" s="168"/>
      <c r="E1" s="168"/>
    </row>
    <row r="3" spans="1:5" ht="25.5" customHeight="1">
      <c r="A3" s="169" t="s">
        <v>677</v>
      </c>
      <c r="B3" s="174"/>
      <c r="C3" s="174"/>
      <c r="D3" s="174"/>
      <c r="E3" s="174"/>
    </row>
    <row r="4" spans="1:5" ht="23.25" customHeight="1">
      <c r="A4" s="178" t="s">
        <v>583</v>
      </c>
      <c r="B4" s="179"/>
      <c r="C4" s="179"/>
      <c r="D4" s="179"/>
      <c r="E4" s="179"/>
    </row>
    <row r="5" spans="1:5">
      <c r="A5" s="1"/>
    </row>
    <row r="6" spans="1:5">
      <c r="A6" s="1"/>
    </row>
    <row r="7" spans="1:5" ht="51" customHeight="1">
      <c r="A7" s="50" t="s">
        <v>582</v>
      </c>
      <c r="B7" s="51" t="s">
        <v>629</v>
      </c>
      <c r="C7" s="51" t="s">
        <v>630</v>
      </c>
      <c r="D7" s="51" t="s">
        <v>630</v>
      </c>
      <c r="E7" s="59" t="s">
        <v>3</v>
      </c>
    </row>
    <row r="8" spans="1:5" ht="15" customHeight="1">
      <c r="A8" s="51" t="s">
        <v>556</v>
      </c>
      <c r="B8" s="52"/>
      <c r="C8" s="52"/>
      <c r="D8" s="52"/>
      <c r="E8" s="26">
        <f>SUM(B8:D8)</f>
        <v>0</v>
      </c>
    </row>
    <row r="9" spans="1:5" ht="15" customHeight="1">
      <c r="A9" s="51" t="s">
        <v>557</v>
      </c>
      <c r="B9" s="52"/>
      <c r="C9" s="52"/>
      <c r="D9" s="52"/>
      <c r="E9" s="26">
        <f t="shared" ref="E9:E34" si="0">SUM(B9:D9)</f>
        <v>0</v>
      </c>
    </row>
    <row r="10" spans="1:5" ht="15" customHeight="1">
      <c r="A10" s="51" t="s">
        <v>558</v>
      </c>
      <c r="B10" s="52"/>
      <c r="C10" s="52"/>
      <c r="D10" s="52"/>
      <c r="E10" s="26">
        <f t="shared" si="0"/>
        <v>0</v>
      </c>
    </row>
    <row r="11" spans="1:5" ht="15" customHeight="1">
      <c r="A11" s="51" t="s">
        <v>559</v>
      </c>
      <c r="B11" s="52"/>
      <c r="C11" s="52"/>
      <c r="D11" s="52"/>
      <c r="E11" s="26">
        <f t="shared" si="0"/>
        <v>0</v>
      </c>
    </row>
    <row r="12" spans="1:5" s="90" customFormat="1" ht="15" customHeight="1">
      <c r="A12" s="50" t="s">
        <v>577</v>
      </c>
      <c r="B12" s="94">
        <f>SUM(B8:B11)</f>
        <v>0</v>
      </c>
      <c r="C12" s="94">
        <f>SUM(C8:C11)</f>
        <v>0</v>
      </c>
      <c r="D12" s="94">
        <f>SUM(D8:D11)</f>
        <v>0</v>
      </c>
      <c r="E12" s="95">
        <f t="shared" si="0"/>
        <v>0</v>
      </c>
    </row>
    <row r="13" spans="1:5" ht="15" customHeight="1">
      <c r="A13" s="51" t="s">
        <v>560</v>
      </c>
      <c r="B13" s="52"/>
      <c r="C13" s="52"/>
      <c r="D13" s="52"/>
      <c r="E13" s="26">
        <f t="shared" si="0"/>
        <v>0</v>
      </c>
    </row>
    <row r="14" spans="1:5" ht="33" customHeight="1">
      <c r="A14" s="51" t="s">
        <v>561</v>
      </c>
      <c r="B14" s="52"/>
      <c r="C14" s="52"/>
      <c r="D14" s="52"/>
      <c r="E14" s="26">
        <f t="shared" si="0"/>
        <v>0</v>
      </c>
    </row>
    <row r="15" spans="1:5" ht="15" customHeight="1">
      <c r="A15" s="51" t="s">
        <v>562</v>
      </c>
      <c r="B15" s="52"/>
      <c r="C15" s="52"/>
      <c r="D15" s="52"/>
      <c r="E15" s="26">
        <f t="shared" si="0"/>
        <v>0</v>
      </c>
    </row>
    <row r="16" spans="1:5" ht="15" customHeight="1">
      <c r="A16" s="51" t="s">
        <v>563</v>
      </c>
      <c r="B16" s="52">
        <v>0</v>
      </c>
      <c r="C16" s="52"/>
      <c r="D16" s="52"/>
      <c r="E16" s="26">
        <f t="shared" si="0"/>
        <v>0</v>
      </c>
    </row>
    <row r="17" spans="1:5" ht="15" customHeight="1">
      <c r="A17" s="51" t="s">
        <v>564</v>
      </c>
      <c r="B17" s="52"/>
      <c r="C17" s="52"/>
      <c r="D17" s="52"/>
      <c r="E17" s="26">
        <f t="shared" si="0"/>
        <v>0</v>
      </c>
    </row>
    <row r="18" spans="1:5" ht="15" customHeight="1">
      <c r="A18" s="51" t="s">
        <v>565</v>
      </c>
      <c r="B18" s="52"/>
      <c r="C18" s="52"/>
      <c r="D18" s="52"/>
      <c r="E18" s="26">
        <f t="shared" si="0"/>
        <v>0</v>
      </c>
    </row>
    <row r="19" spans="1:5" ht="15" customHeight="1">
      <c r="A19" s="51" t="s">
        <v>566</v>
      </c>
      <c r="B19" s="52"/>
      <c r="C19" s="52"/>
      <c r="D19" s="52"/>
      <c r="E19" s="26">
        <f t="shared" si="0"/>
        <v>0</v>
      </c>
    </row>
    <row r="20" spans="1:5" s="90" customFormat="1" ht="15" customHeight="1">
      <c r="A20" s="50" t="s">
        <v>578</v>
      </c>
      <c r="B20" s="94">
        <f>SUM(B13:B19)</f>
        <v>0</v>
      </c>
      <c r="C20" s="94">
        <f>SUM(C13:C19)</f>
        <v>0</v>
      </c>
      <c r="D20" s="94">
        <f>SUM(D13:D19)</f>
        <v>0</v>
      </c>
      <c r="E20" s="95">
        <f t="shared" si="0"/>
        <v>0</v>
      </c>
    </row>
    <row r="21" spans="1:5" ht="15" customHeight="1">
      <c r="A21" s="51" t="s">
        <v>567</v>
      </c>
      <c r="B21" s="52">
        <v>2</v>
      </c>
      <c r="C21" s="52"/>
      <c r="D21" s="52"/>
      <c r="E21" s="26">
        <f t="shared" si="0"/>
        <v>2</v>
      </c>
    </row>
    <row r="22" spans="1:5" ht="15" customHeight="1">
      <c r="A22" s="51" t="s">
        <v>568</v>
      </c>
      <c r="B22" s="52"/>
      <c r="C22" s="52"/>
      <c r="D22" s="52"/>
      <c r="E22" s="26">
        <f t="shared" si="0"/>
        <v>0</v>
      </c>
    </row>
    <row r="23" spans="1:5" ht="15" customHeight="1">
      <c r="A23" s="51" t="s">
        <v>569</v>
      </c>
      <c r="B23" s="52">
        <v>1</v>
      </c>
      <c r="C23" s="52"/>
      <c r="D23" s="52"/>
      <c r="E23" s="26">
        <f t="shared" si="0"/>
        <v>1</v>
      </c>
    </row>
    <row r="24" spans="1:5" s="90" customFormat="1" ht="15" customHeight="1">
      <c r="A24" s="50" t="s">
        <v>579</v>
      </c>
      <c r="B24" s="94">
        <f>SUM(B21:B23)</f>
        <v>3</v>
      </c>
      <c r="C24" s="94">
        <f>SUM(C21:C23)</f>
        <v>0</v>
      </c>
      <c r="D24" s="94">
        <f>SUM(D21:D23)</f>
        <v>0</v>
      </c>
      <c r="E24" s="95">
        <f t="shared" si="0"/>
        <v>3</v>
      </c>
    </row>
    <row r="25" spans="1:5" ht="15" customHeight="1">
      <c r="A25" s="51" t="s">
        <v>570</v>
      </c>
      <c r="B25" s="52">
        <v>1</v>
      </c>
      <c r="C25" s="52"/>
      <c r="D25" s="52"/>
      <c r="E25" s="26">
        <f t="shared" si="0"/>
        <v>1</v>
      </c>
    </row>
    <row r="26" spans="1:5" ht="15" customHeight="1">
      <c r="A26" s="51" t="s">
        <v>571</v>
      </c>
      <c r="B26" s="52">
        <v>3</v>
      </c>
      <c r="C26" s="52"/>
      <c r="D26" s="52"/>
      <c r="E26" s="26">
        <f t="shared" si="0"/>
        <v>3</v>
      </c>
    </row>
    <row r="27" spans="1:5" ht="15" customHeight="1">
      <c r="A27" s="51" t="s">
        <v>572</v>
      </c>
      <c r="B27" s="52">
        <v>1</v>
      </c>
      <c r="C27" s="52"/>
      <c r="D27" s="52"/>
      <c r="E27" s="26">
        <f t="shared" si="0"/>
        <v>1</v>
      </c>
    </row>
    <row r="28" spans="1:5" s="90" customFormat="1" ht="15" customHeight="1">
      <c r="A28" s="50" t="s">
        <v>580</v>
      </c>
      <c r="B28" s="94">
        <f>SUM(B25:B27)</f>
        <v>5</v>
      </c>
      <c r="C28" s="94">
        <f>SUM(C25:C27)</f>
        <v>0</v>
      </c>
      <c r="D28" s="94">
        <f>SUM(D25:D27)</f>
        <v>0</v>
      </c>
      <c r="E28" s="95">
        <f t="shared" si="0"/>
        <v>5</v>
      </c>
    </row>
    <row r="29" spans="1:5" s="90" customFormat="1" ht="37.5" customHeight="1">
      <c r="A29" s="50" t="s">
        <v>581</v>
      </c>
      <c r="B29" s="68">
        <f>SUM(B28,B24,B20,B12)</f>
        <v>8</v>
      </c>
      <c r="C29" s="45">
        <f>SUM(C28,C24,C20,C12)</f>
        <v>0</v>
      </c>
      <c r="D29" s="45">
        <f>SUM(D28,D24,D20,D12)</f>
        <v>0</v>
      </c>
      <c r="E29" s="95">
        <f t="shared" si="0"/>
        <v>8</v>
      </c>
    </row>
    <row r="30" spans="1:5" ht="30" customHeight="1">
      <c r="A30" s="51" t="s">
        <v>573</v>
      </c>
      <c r="B30" s="52"/>
      <c r="C30" s="52"/>
      <c r="D30" s="52"/>
      <c r="E30" s="26">
        <f t="shared" si="0"/>
        <v>0</v>
      </c>
    </row>
    <row r="31" spans="1:5" ht="32.25" customHeight="1">
      <c r="A31" s="51" t="s">
        <v>574</v>
      </c>
      <c r="B31" s="52"/>
      <c r="C31" s="52"/>
      <c r="D31" s="52"/>
      <c r="E31" s="26">
        <f t="shared" si="0"/>
        <v>0</v>
      </c>
    </row>
    <row r="32" spans="1:5" ht="33.75" customHeight="1">
      <c r="A32" s="51" t="s">
        <v>575</v>
      </c>
      <c r="B32" s="52"/>
      <c r="C32" s="52"/>
      <c r="D32" s="52"/>
      <c r="E32" s="26">
        <f t="shared" si="0"/>
        <v>0</v>
      </c>
    </row>
    <row r="33" spans="1:5" ht="18.75" customHeight="1">
      <c r="A33" s="51" t="s">
        <v>576</v>
      </c>
      <c r="B33" s="52"/>
      <c r="C33" s="52"/>
      <c r="D33" s="52"/>
      <c r="E33" s="26">
        <f t="shared" si="0"/>
        <v>0</v>
      </c>
    </row>
    <row r="34" spans="1:5" s="90" customFormat="1" ht="33" customHeight="1">
      <c r="A34" s="50" t="s">
        <v>46</v>
      </c>
      <c r="B34" s="94">
        <f>SUM(B30:B33)</f>
        <v>0</v>
      </c>
      <c r="C34" s="94">
        <f>SUM(C30:C33)</f>
        <v>0</v>
      </c>
      <c r="D34" s="94">
        <f>SUM(D30:D33)</f>
        <v>0</v>
      </c>
      <c r="E34" s="95">
        <f t="shared" si="0"/>
        <v>0</v>
      </c>
    </row>
    <row r="35" spans="1:5">
      <c r="A35" s="175"/>
      <c r="B35" s="176"/>
      <c r="C35" s="176"/>
      <c r="D35" s="176"/>
    </row>
    <row r="36" spans="1:5">
      <c r="A36" s="177"/>
      <c r="B36" s="176"/>
      <c r="C36" s="176"/>
      <c r="D36" s="176"/>
    </row>
  </sheetData>
  <mergeCells count="5">
    <mergeCell ref="C1:E1"/>
    <mergeCell ref="A35:D35"/>
    <mergeCell ref="A36:D36"/>
    <mergeCell ref="A3:E3"/>
    <mergeCell ref="A4:E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"/>
  <sheetViews>
    <sheetView workbookViewId="0">
      <selection sqref="A1:B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68" t="s">
        <v>707</v>
      </c>
      <c r="B1" s="168"/>
    </row>
    <row r="3" spans="1:7" ht="27" customHeight="1">
      <c r="A3" s="169" t="s">
        <v>677</v>
      </c>
      <c r="B3" s="174"/>
    </row>
    <row r="4" spans="1:7" ht="71.25" customHeight="1">
      <c r="A4" s="178" t="s">
        <v>681</v>
      </c>
      <c r="B4" s="178"/>
      <c r="C4" s="61"/>
      <c r="D4" s="61"/>
      <c r="E4" s="61"/>
      <c r="F4" s="61"/>
      <c r="G4" s="61"/>
    </row>
    <row r="5" spans="1:7" ht="24" customHeight="1">
      <c r="A5" s="57"/>
      <c r="B5" s="57"/>
      <c r="C5" s="61"/>
      <c r="D5" s="61"/>
      <c r="E5" s="61"/>
      <c r="F5" s="61"/>
      <c r="G5" s="61"/>
    </row>
    <row r="6" spans="1:7" ht="22.5" customHeight="1">
      <c r="A6" s="4" t="s">
        <v>1</v>
      </c>
    </row>
    <row r="7" spans="1:7" ht="18" hidden="1">
      <c r="A7" s="39" t="s">
        <v>655</v>
      </c>
      <c r="B7" s="38" t="s">
        <v>10</v>
      </c>
    </row>
    <row r="8" spans="1:7" hidden="1">
      <c r="A8" s="37" t="s">
        <v>65</v>
      </c>
      <c r="B8" s="37"/>
    </row>
    <row r="9" spans="1:7" hidden="1">
      <c r="A9" s="62" t="s">
        <v>66</v>
      </c>
      <c r="B9" s="37"/>
    </row>
    <row r="10" spans="1:7" hidden="1">
      <c r="A10" s="37" t="s">
        <v>67</v>
      </c>
      <c r="B10" s="111"/>
    </row>
    <row r="11" spans="1:7" hidden="1">
      <c r="A11" s="37" t="s">
        <v>68</v>
      </c>
      <c r="B11" s="111"/>
    </row>
    <row r="12" spans="1:7" hidden="1">
      <c r="A12" s="37" t="s">
        <v>69</v>
      </c>
      <c r="B12" s="111"/>
    </row>
    <row r="13" spans="1:7" hidden="1">
      <c r="A13" s="37" t="s">
        <v>70</v>
      </c>
      <c r="B13" s="111"/>
    </row>
    <row r="14" spans="1:7" hidden="1">
      <c r="A14" s="37" t="s">
        <v>71</v>
      </c>
      <c r="B14" s="111"/>
    </row>
    <row r="15" spans="1:7" hidden="1">
      <c r="A15" s="37" t="s">
        <v>72</v>
      </c>
      <c r="B15" s="111"/>
    </row>
    <row r="16" spans="1:7" s="90" customFormat="1" hidden="1">
      <c r="A16" s="96" t="s">
        <v>13</v>
      </c>
      <c r="B16" s="112"/>
    </row>
    <row r="17" spans="1:2" ht="30" hidden="1">
      <c r="A17" s="63" t="s">
        <v>5</v>
      </c>
      <c r="B17" s="111"/>
    </row>
    <row r="18" spans="1:2" ht="30" hidden="1">
      <c r="A18" s="63" t="s">
        <v>6</v>
      </c>
      <c r="B18" s="111"/>
    </row>
    <row r="19" spans="1:2" hidden="1">
      <c r="A19" s="64" t="s">
        <v>7</v>
      </c>
      <c r="B19" s="37"/>
    </row>
    <row r="20" spans="1:2" hidden="1">
      <c r="A20" s="64" t="s">
        <v>8</v>
      </c>
      <c r="B20" s="37"/>
    </row>
    <row r="21" spans="1:2" hidden="1">
      <c r="A21" s="37" t="s">
        <v>11</v>
      </c>
      <c r="B21" s="37"/>
    </row>
    <row r="22" spans="1:2" s="90" customFormat="1" hidden="1">
      <c r="A22" s="43" t="s">
        <v>9</v>
      </c>
      <c r="B22" s="93"/>
    </row>
    <row r="23" spans="1:2" s="90" customFormat="1" ht="31.5" hidden="1">
      <c r="A23" s="65" t="s">
        <v>12</v>
      </c>
      <c r="B23" s="23"/>
    </row>
    <row r="24" spans="1:2" s="90" customFormat="1" ht="15.75" hidden="1">
      <c r="A24" s="92" t="s">
        <v>555</v>
      </c>
      <c r="B24" s="92"/>
    </row>
    <row r="25" spans="1:2" hidden="1"/>
    <row r="26" spans="1:2" hidden="1"/>
    <row r="27" spans="1:2" ht="18">
      <c r="A27" s="39" t="s">
        <v>4</v>
      </c>
      <c r="B27" s="38" t="s">
        <v>10</v>
      </c>
    </row>
    <row r="28" spans="1:2">
      <c r="A28" s="37" t="s">
        <v>65</v>
      </c>
      <c r="B28" s="37"/>
    </row>
    <row r="29" spans="1:2">
      <c r="A29" s="62" t="s">
        <v>66</v>
      </c>
      <c r="B29" s="37"/>
    </row>
    <row r="30" spans="1:2">
      <c r="A30" s="37" t="s">
        <v>67</v>
      </c>
      <c r="B30" s="37"/>
    </row>
    <row r="31" spans="1:2">
      <c r="A31" s="37" t="s">
        <v>68</v>
      </c>
      <c r="B31" s="37"/>
    </row>
    <row r="32" spans="1:2">
      <c r="A32" s="37" t="s">
        <v>69</v>
      </c>
      <c r="B32" s="37"/>
    </row>
    <row r="33" spans="1:2">
      <c r="A33" s="37" t="s">
        <v>70</v>
      </c>
      <c r="B33" s="37"/>
    </row>
    <row r="34" spans="1:2">
      <c r="A34" s="37" t="s">
        <v>71</v>
      </c>
      <c r="B34" s="37"/>
    </row>
    <row r="35" spans="1:2">
      <c r="A35" s="37" t="s">
        <v>72</v>
      </c>
      <c r="B35" s="37"/>
    </row>
    <row r="36" spans="1:2" s="90" customFormat="1">
      <c r="A36" s="96" t="s">
        <v>13</v>
      </c>
      <c r="B36" s="96">
        <f>SUM(B28:B35)</f>
        <v>0</v>
      </c>
    </row>
    <row r="37" spans="1:2" ht="30">
      <c r="A37" s="63" t="s">
        <v>5</v>
      </c>
      <c r="B37" s="37"/>
    </row>
    <row r="38" spans="1:2" ht="30">
      <c r="A38" s="63" t="s">
        <v>6</v>
      </c>
      <c r="B38" s="37"/>
    </row>
    <row r="39" spans="1:2">
      <c r="A39" s="64" t="s">
        <v>7</v>
      </c>
      <c r="B39" s="37"/>
    </row>
    <row r="40" spans="1:2">
      <c r="A40" s="64" t="s">
        <v>8</v>
      </c>
      <c r="B40" s="37"/>
    </row>
    <row r="41" spans="1:2">
      <c r="A41" s="37" t="s">
        <v>11</v>
      </c>
      <c r="B41" s="37"/>
    </row>
    <row r="42" spans="1:2" s="90" customFormat="1">
      <c r="A42" s="43" t="s">
        <v>9</v>
      </c>
      <c r="B42" s="93">
        <f>SUM(B37:B41)</f>
        <v>0</v>
      </c>
    </row>
    <row r="43" spans="1:2" s="90" customFormat="1" ht="31.5">
      <c r="A43" s="65" t="s">
        <v>12</v>
      </c>
      <c r="B43" s="23"/>
    </row>
    <row r="44" spans="1:2" s="90" customFormat="1" ht="15.75">
      <c r="A44" s="92" t="s">
        <v>555</v>
      </c>
      <c r="B44" s="92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workbookViewId="0">
      <selection activeCell="H1" sqref="H1:J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73" t="s">
        <v>708</v>
      </c>
      <c r="I1" s="173"/>
      <c r="J1" s="173"/>
    </row>
    <row r="2" spans="1:12" ht="46.5" customHeight="1">
      <c r="A2" s="169" t="s">
        <v>677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2" ht="16.5" customHeight="1">
      <c r="A3" s="172" t="s">
        <v>47</v>
      </c>
      <c r="B3" s="170"/>
      <c r="C3" s="170"/>
      <c r="D3" s="170"/>
      <c r="E3" s="170"/>
      <c r="F3" s="170"/>
      <c r="G3" s="170"/>
      <c r="H3" s="170"/>
      <c r="I3" s="170"/>
      <c r="J3" s="170"/>
    </row>
    <row r="4" spans="1:12" ht="18">
      <c r="A4" s="99"/>
      <c r="B4" s="58"/>
      <c r="C4" s="58"/>
      <c r="D4" s="58"/>
      <c r="E4" s="58"/>
      <c r="F4" s="58"/>
      <c r="G4" s="58"/>
      <c r="H4" s="58"/>
      <c r="I4" s="58"/>
      <c r="J4" s="58"/>
    </row>
    <row r="5" spans="1:12" ht="61.5" customHeight="1">
      <c r="A5" s="89" t="s">
        <v>1</v>
      </c>
    </row>
    <row r="6" spans="1:12" ht="60">
      <c r="A6" s="2" t="s">
        <v>83</v>
      </c>
      <c r="B6" s="3" t="s">
        <v>84</v>
      </c>
      <c r="C6" s="86" t="s">
        <v>640</v>
      </c>
      <c r="D6" s="86" t="s">
        <v>643</v>
      </c>
      <c r="E6" s="86" t="s">
        <v>644</v>
      </c>
      <c r="F6" s="86" t="s">
        <v>645</v>
      </c>
      <c r="G6" s="86" t="s">
        <v>649</v>
      </c>
      <c r="H6" s="86" t="s">
        <v>641</v>
      </c>
      <c r="I6" s="86" t="s">
        <v>642</v>
      </c>
      <c r="J6" s="86" t="s">
        <v>646</v>
      </c>
    </row>
    <row r="7" spans="1:12" ht="25.5">
      <c r="A7" s="104"/>
      <c r="B7" s="104"/>
      <c r="C7" s="104"/>
      <c r="D7" s="104"/>
      <c r="E7" s="104"/>
      <c r="F7" s="55" t="s">
        <v>650</v>
      </c>
      <c r="G7" s="54"/>
      <c r="H7" s="104"/>
      <c r="I7" s="104"/>
      <c r="J7" s="104"/>
    </row>
    <row r="8" spans="1:12">
      <c r="A8" s="104"/>
      <c r="B8" s="104"/>
      <c r="C8" s="104"/>
      <c r="D8" s="104"/>
      <c r="E8" s="104"/>
      <c r="F8" s="104"/>
      <c r="G8" s="104"/>
      <c r="H8" s="104"/>
      <c r="I8" s="104"/>
      <c r="J8" s="104"/>
    </row>
    <row r="9" spans="1:12">
      <c r="A9" s="104"/>
      <c r="B9" s="104"/>
      <c r="C9" s="104"/>
      <c r="D9" s="104"/>
      <c r="E9" s="104"/>
      <c r="F9" s="104"/>
      <c r="G9" s="104"/>
      <c r="H9" s="104"/>
      <c r="I9" s="104"/>
      <c r="J9" s="104"/>
    </row>
    <row r="10" spans="1:12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L10" s="114"/>
    </row>
    <row r="11" spans="1:12">
      <c r="A11" s="13" t="s">
        <v>186</v>
      </c>
      <c r="B11" s="6" t="s">
        <v>187</v>
      </c>
      <c r="C11" s="104"/>
      <c r="D11" s="104"/>
      <c r="E11" s="104"/>
      <c r="F11" s="104"/>
      <c r="G11" s="104"/>
      <c r="H11" s="104"/>
      <c r="I11" s="104"/>
      <c r="J11" s="104"/>
    </row>
    <row r="12" spans="1:12">
      <c r="A12" s="13"/>
      <c r="B12" s="6"/>
      <c r="C12" s="104"/>
      <c r="D12" s="104"/>
      <c r="E12" s="104"/>
      <c r="F12" s="104"/>
      <c r="G12" s="104"/>
      <c r="H12" s="104"/>
      <c r="I12" s="104"/>
      <c r="J12" s="104"/>
    </row>
    <row r="13" spans="1:12">
      <c r="A13" s="13"/>
      <c r="B13" s="6"/>
      <c r="C13" s="104"/>
      <c r="D13" s="104"/>
      <c r="E13" s="104"/>
      <c r="F13" s="104"/>
      <c r="G13" s="104"/>
      <c r="H13" s="104"/>
      <c r="I13" s="104"/>
      <c r="J13" s="104"/>
    </row>
    <row r="14" spans="1:12">
      <c r="A14" s="13"/>
      <c r="B14" s="6"/>
      <c r="C14" s="104"/>
      <c r="D14" s="104"/>
      <c r="E14" s="104"/>
      <c r="F14" s="104"/>
      <c r="G14" s="104"/>
      <c r="H14" s="104"/>
      <c r="I14" s="104"/>
      <c r="J14" s="104"/>
    </row>
    <row r="15" spans="1:12">
      <c r="A15" s="13"/>
      <c r="B15" s="6"/>
      <c r="C15" s="104"/>
      <c r="D15" s="104"/>
      <c r="E15" s="104"/>
      <c r="F15" s="104"/>
      <c r="G15" s="104"/>
      <c r="H15" s="104"/>
      <c r="I15" s="104"/>
      <c r="J15" s="104"/>
    </row>
    <row r="16" spans="1:12">
      <c r="A16" s="13" t="s">
        <v>423</v>
      </c>
      <c r="B16" s="6" t="s">
        <v>188</v>
      </c>
      <c r="C16" s="104"/>
      <c r="D16" s="104"/>
      <c r="E16" s="104"/>
      <c r="F16" s="104"/>
      <c r="G16" s="104"/>
      <c r="H16" s="104"/>
      <c r="I16" s="104"/>
      <c r="J16" s="104"/>
    </row>
    <row r="17" spans="1:10">
      <c r="A17" s="13"/>
      <c r="B17" s="6"/>
      <c r="C17" s="104"/>
      <c r="D17" s="104"/>
      <c r="E17" s="104"/>
      <c r="F17" s="104"/>
      <c r="G17" s="104"/>
      <c r="H17" s="104"/>
      <c r="I17" s="104"/>
      <c r="J17" s="104"/>
    </row>
    <row r="18" spans="1:10">
      <c r="A18" s="13"/>
      <c r="B18" s="6"/>
      <c r="C18" s="104"/>
      <c r="D18" s="104"/>
      <c r="E18" s="104"/>
      <c r="F18" s="104"/>
      <c r="G18" s="104"/>
      <c r="H18" s="104"/>
      <c r="I18" s="104"/>
      <c r="J18" s="104"/>
    </row>
    <row r="19" spans="1:10">
      <c r="A19" s="13"/>
      <c r="B19" s="6"/>
      <c r="C19" s="104"/>
      <c r="D19" s="104"/>
      <c r="E19" s="104"/>
      <c r="F19" s="104"/>
      <c r="G19" s="104"/>
      <c r="H19" s="104"/>
      <c r="I19" s="104"/>
      <c r="J19" s="104"/>
    </row>
    <row r="20" spans="1:10">
      <c r="A20" s="13"/>
      <c r="B20" s="6"/>
      <c r="C20" s="104"/>
      <c r="D20" s="104"/>
      <c r="E20" s="104"/>
      <c r="F20" s="104"/>
      <c r="G20" s="104"/>
      <c r="H20" s="104"/>
      <c r="I20" s="104"/>
      <c r="J20" s="104"/>
    </row>
    <row r="21" spans="1:10">
      <c r="A21" s="5" t="s">
        <v>189</v>
      </c>
      <c r="B21" s="6" t="s">
        <v>190</v>
      </c>
      <c r="C21" s="104"/>
      <c r="D21" s="104"/>
      <c r="E21" s="104"/>
      <c r="F21" s="104"/>
      <c r="G21" s="104"/>
      <c r="H21" s="104"/>
      <c r="I21" s="104"/>
      <c r="J21" s="104"/>
    </row>
    <row r="22" spans="1:10">
      <c r="A22" s="5"/>
      <c r="B22" s="6"/>
      <c r="C22" s="104"/>
      <c r="D22" s="104"/>
      <c r="E22" s="104"/>
      <c r="F22" s="104"/>
      <c r="G22" s="104"/>
      <c r="H22" s="105"/>
      <c r="I22" s="105"/>
      <c r="J22" s="113"/>
    </row>
    <row r="23" spans="1:10">
      <c r="A23" s="5"/>
      <c r="B23" s="6"/>
      <c r="C23" s="104"/>
      <c r="D23" s="104"/>
      <c r="E23" s="104"/>
      <c r="F23" s="104"/>
      <c r="G23" s="104"/>
      <c r="H23" s="105"/>
      <c r="I23" s="105"/>
      <c r="J23" s="113"/>
    </row>
    <row r="24" spans="1:10">
      <c r="A24" s="13" t="s">
        <v>191</v>
      </c>
      <c r="B24" s="6" t="s">
        <v>192</v>
      </c>
      <c r="C24" s="104"/>
      <c r="D24" s="104"/>
      <c r="E24" s="104"/>
      <c r="F24" s="104"/>
      <c r="G24" s="104"/>
      <c r="H24" s="104"/>
      <c r="I24" s="104"/>
      <c r="J24" s="113"/>
    </row>
    <row r="25" spans="1:10">
      <c r="A25" s="13"/>
      <c r="B25" s="6"/>
      <c r="C25" s="104"/>
      <c r="D25" s="104"/>
      <c r="E25" s="104"/>
      <c r="F25" s="104"/>
      <c r="G25" s="104"/>
      <c r="H25" s="104"/>
      <c r="I25" s="104"/>
      <c r="J25" s="104"/>
    </row>
    <row r="26" spans="1:10">
      <c r="A26" s="13"/>
      <c r="B26" s="6"/>
      <c r="C26" s="104"/>
      <c r="D26" s="104"/>
      <c r="E26" s="104"/>
      <c r="F26" s="104"/>
      <c r="G26" s="104"/>
      <c r="H26" s="104"/>
      <c r="I26" s="104"/>
      <c r="J26" s="104"/>
    </row>
    <row r="27" spans="1:10">
      <c r="A27" s="13" t="s">
        <v>193</v>
      </c>
      <c r="B27" s="6" t="s">
        <v>194</v>
      </c>
      <c r="C27" s="104"/>
      <c r="D27" s="104"/>
      <c r="E27" s="104"/>
      <c r="F27" s="104"/>
      <c r="G27" s="104"/>
      <c r="H27" s="104"/>
      <c r="I27" s="104"/>
      <c r="J27" s="104"/>
    </row>
    <row r="28" spans="1:10">
      <c r="A28" s="13"/>
      <c r="B28" s="6"/>
      <c r="C28" s="104"/>
      <c r="D28" s="104"/>
      <c r="E28" s="104"/>
      <c r="F28" s="104"/>
      <c r="G28" s="104"/>
      <c r="H28" s="104"/>
      <c r="I28" s="104"/>
      <c r="J28" s="104"/>
    </row>
    <row r="29" spans="1:10">
      <c r="A29" s="13"/>
      <c r="B29" s="6"/>
      <c r="C29" s="104"/>
      <c r="D29" s="104"/>
      <c r="E29" s="104"/>
      <c r="F29" s="104"/>
      <c r="G29" s="104"/>
      <c r="H29" s="104"/>
      <c r="I29" s="104"/>
      <c r="J29" s="104"/>
    </row>
    <row r="30" spans="1:10">
      <c r="A30" s="5" t="s">
        <v>195</v>
      </c>
      <c r="B30" s="6" t="s">
        <v>196</v>
      </c>
      <c r="C30" s="104"/>
      <c r="D30" s="104"/>
      <c r="E30" s="104"/>
      <c r="F30" s="104"/>
      <c r="G30" s="104"/>
      <c r="H30" s="104"/>
      <c r="I30" s="104"/>
      <c r="J30" s="104"/>
    </row>
    <row r="31" spans="1:10" s="90" customFormat="1">
      <c r="A31" s="5" t="s">
        <v>197</v>
      </c>
      <c r="B31" s="6" t="s">
        <v>198</v>
      </c>
      <c r="C31" s="104"/>
      <c r="D31" s="104"/>
      <c r="E31" s="104"/>
      <c r="F31" s="104"/>
      <c r="G31" s="104"/>
      <c r="H31" s="104"/>
      <c r="I31" s="104"/>
      <c r="J31" s="104"/>
    </row>
    <row r="32" spans="1:10" ht="15.75">
      <c r="A32" s="20" t="s">
        <v>424</v>
      </c>
      <c r="B32" s="9" t="s">
        <v>199</v>
      </c>
      <c r="C32" s="93">
        <f>SUM(C11,C16,C21,C24,C27,C30,C31,)</f>
        <v>0</v>
      </c>
      <c r="D32" s="93">
        <f t="shared" ref="D32:J32" si="0">SUM(D11,D16,D21,D24,D27,D30,D31,)</f>
        <v>0</v>
      </c>
      <c r="E32" s="93">
        <f t="shared" si="0"/>
        <v>0</v>
      </c>
      <c r="F32" s="93">
        <f t="shared" si="0"/>
        <v>0</v>
      </c>
      <c r="G32" s="93">
        <f t="shared" si="0"/>
        <v>0</v>
      </c>
      <c r="H32" s="93">
        <f t="shared" si="0"/>
        <v>0</v>
      </c>
      <c r="I32" s="93">
        <f t="shared" si="0"/>
        <v>0</v>
      </c>
      <c r="J32" s="93">
        <f t="shared" si="0"/>
        <v>0</v>
      </c>
    </row>
    <row r="33" spans="1:10" ht="15.75">
      <c r="A33" s="24"/>
      <c r="B33" s="8"/>
      <c r="C33" s="104"/>
      <c r="D33" s="104"/>
      <c r="E33" s="104"/>
      <c r="F33" s="104"/>
      <c r="G33" s="104"/>
      <c r="H33" s="104"/>
      <c r="I33" s="104"/>
      <c r="J33" s="104"/>
    </row>
    <row r="34" spans="1:10" ht="15.75">
      <c r="A34" s="24"/>
      <c r="B34" s="8"/>
      <c r="C34" s="104"/>
      <c r="D34" s="104"/>
      <c r="E34" s="104"/>
      <c r="F34" s="104"/>
      <c r="G34" s="104"/>
      <c r="H34" s="104"/>
      <c r="I34" s="104"/>
      <c r="J34" s="104"/>
    </row>
    <row r="35" spans="1:10" ht="15.75">
      <c r="A35" s="24"/>
      <c r="B35" s="8"/>
      <c r="C35" s="104"/>
      <c r="D35" s="104"/>
      <c r="E35" s="104"/>
      <c r="F35" s="104"/>
      <c r="G35" s="104"/>
      <c r="H35" s="104"/>
      <c r="I35" s="104"/>
      <c r="J35" s="104"/>
    </row>
    <row r="36" spans="1:10" ht="15.75">
      <c r="A36" s="24"/>
      <c r="B36" s="8"/>
      <c r="C36" s="104"/>
      <c r="D36" s="104"/>
      <c r="E36" s="104"/>
      <c r="F36" s="104"/>
      <c r="G36" s="104"/>
      <c r="H36" s="104"/>
      <c r="I36" s="104"/>
      <c r="J36" s="104"/>
    </row>
    <row r="37" spans="1:10">
      <c r="A37" s="13" t="s">
        <v>200</v>
      </c>
      <c r="B37" s="6" t="s">
        <v>201</v>
      </c>
      <c r="C37" s="104"/>
      <c r="D37" s="104"/>
      <c r="E37" s="104"/>
      <c r="F37" s="104"/>
      <c r="G37" s="104"/>
      <c r="H37" s="104"/>
      <c r="I37" s="104"/>
      <c r="J37" s="104"/>
    </row>
    <row r="38" spans="1:10">
      <c r="A38" s="13"/>
      <c r="B38" s="6"/>
      <c r="C38" s="104"/>
      <c r="D38" s="104"/>
      <c r="E38" s="104"/>
      <c r="F38" s="104"/>
      <c r="G38" s="104"/>
      <c r="H38" s="104"/>
      <c r="I38" s="104"/>
      <c r="J38" s="104"/>
    </row>
    <row r="39" spans="1:10">
      <c r="A39" s="13"/>
      <c r="B39" s="6"/>
      <c r="C39" s="104"/>
      <c r="D39" s="104"/>
      <c r="E39" s="104"/>
      <c r="F39" s="104"/>
      <c r="G39" s="104"/>
      <c r="H39" s="104"/>
      <c r="I39" s="104"/>
      <c r="J39" s="104"/>
    </row>
    <row r="40" spans="1:10">
      <c r="A40" s="13"/>
      <c r="B40" s="6"/>
      <c r="C40" s="104"/>
      <c r="D40" s="104"/>
      <c r="E40" s="104"/>
      <c r="F40" s="104"/>
      <c r="G40" s="104"/>
      <c r="H40" s="104"/>
      <c r="I40" s="104"/>
      <c r="J40" s="104"/>
    </row>
    <row r="41" spans="1:10">
      <c r="A41" s="13"/>
      <c r="B41" s="6"/>
      <c r="C41" s="104"/>
      <c r="D41" s="104"/>
      <c r="E41" s="104"/>
      <c r="F41" s="104"/>
      <c r="G41" s="104"/>
      <c r="H41" s="104"/>
      <c r="I41" s="104"/>
      <c r="J41" s="104"/>
    </row>
    <row r="42" spans="1:10">
      <c r="A42" s="13" t="s">
        <v>202</v>
      </c>
      <c r="B42" s="6" t="s">
        <v>203</v>
      </c>
      <c r="C42" s="104"/>
      <c r="D42" s="104"/>
      <c r="E42" s="104"/>
      <c r="F42" s="104"/>
      <c r="G42" s="104"/>
      <c r="H42" s="104"/>
      <c r="I42" s="104"/>
      <c r="J42" s="104"/>
    </row>
    <row r="43" spans="1:10">
      <c r="A43" s="13"/>
      <c r="B43" s="6"/>
      <c r="C43" s="104"/>
      <c r="D43" s="104"/>
      <c r="E43" s="104"/>
      <c r="F43" s="104"/>
      <c r="G43" s="104"/>
      <c r="H43" s="104"/>
      <c r="I43" s="104"/>
      <c r="J43" s="104"/>
    </row>
    <row r="44" spans="1:10">
      <c r="A44" s="13"/>
      <c r="B44" s="6"/>
      <c r="C44" s="104"/>
      <c r="D44" s="104"/>
      <c r="E44" s="104"/>
      <c r="F44" s="104"/>
      <c r="G44" s="104"/>
      <c r="H44" s="104"/>
      <c r="I44" s="104"/>
      <c r="J44" s="104"/>
    </row>
    <row r="45" spans="1:10">
      <c r="A45" s="13"/>
      <c r="B45" s="6"/>
      <c r="C45" s="104"/>
      <c r="D45" s="104"/>
      <c r="E45" s="104"/>
      <c r="F45" s="104"/>
      <c r="G45" s="104"/>
      <c r="H45" s="104"/>
      <c r="I45" s="104"/>
      <c r="J45" s="104"/>
    </row>
    <row r="46" spans="1:10">
      <c r="A46" s="13"/>
      <c r="B46" s="6"/>
      <c r="C46" s="104"/>
      <c r="D46" s="104"/>
      <c r="E46" s="104"/>
      <c r="F46" s="104"/>
      <c r="G46" s="104"/>
      <c r="H46" s="104"/>
      <c r="I46" s="104"/>
      <c r="J46" s="104"/>
    </row>
    <row r="47" spans="1:10">
      <c r="A47" s="13" t="s">
        <v>204</v>
      </c>
      <c r="B47" s="6" t="s">
        <v>205</v>
      </c>
      <c r="C47" s="104"/>
      <c r="D47" s="104"/>
      <c r="E47" s="104"/>
      <c r="F47" s="104"/>
      <c r="G47" s="104"/>
      <c r="H47" s="104"/>
      <c r="I47" s="104"/>
      <c r="J47" s="104"/>
    </row>
    <row r="48" spans="1:10" s="90" customFormat="1">
      <c r="A48" s="13" t="s">
        <v>206</v>
      </c>
      <c r="B48" s="6" t="s">
        <v>207</v>
      </c>
      <c r="C48" s="104"/>
      <c r="D48" s="104"/>
      <c r="E48" s="104"/>
      <c r="F48" s="104"/>
      <c r="G48" s="104"/>
      <c r="H48" s="104"/>
      <c r="I48" s="104"/>
      <c r="J48" s="104"/>
    </row>
    <row r="49" spans="1:10" s="90" customFormat="1" ht="15.75">
      <c r="A49" s="20" t="s">
        <v>425</v>
      </c>
      <c r="B49" s="9" t="s">
        <v>208</v>
      </c>
      <c r="C49" s="93">
        <f>SUM(C37,C42,C47,C48,)</f>
        <v>0</v>
      </c>
      <c r="D49" s="93">
        <f t="shared" ref="D49:J49" si="1">SUM(D37,D42,D47,D48,)</f>
        <v>0</v>
      </c>
      <c r="E49" s="93">
        <f t="shared" si="1"/>
        <v>0</v>
      </c>
      <c r="F49" s="93">
        <f t="shared" si="1"/>
        <v>0</v>
      </c>
      <c r="G49" s="93">
        <f t="shared" si="1"/>
        <v>0</v>
      </c>
      <c r="H49" s="93">
        <f t="shared" si="1"/>
        <v>0</v>
      </c>
      <c r="I49" s="93">
        <f t="shared" si="1"/>
        <v>0</v>
      </c>
      <c r="J49" s="93">
        <f t="shared" si="1"/>
        <v>0</v>
      </c>
    </row>
    <row r="50" spans="1:10" ht="78.75">
      <c r="A50" s="97" t="s">
        <v>54</v>
      </c>
      <c r="B50" s="95"/>
      <c r="C50" s="95"/>
      <c r="D50" s="95"/>
      <c r="E50" s="95"/>
      <c r="F50" s="95"/>
      <c r="G50" s="95"/>
      <c r="H50" s="95"/>
      <c r="I50" s="95"/>
      <c r="J50" s="95"/>
    </row>
    <row r="51" spans="1:10" ht="15.75">
      <c r="A51" s="86" t="s">
        <v>55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86" t="s">
        <v>55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86" t="s">
        <v>55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82" t="s">
        <v>53</v>
      </c>
    </row>
    <row r="57" spans="1:10">
      <c r="A57" s="84"/>
    </row>
    <row r="58" spans="1:10" ht="25.5">
      <c r="A58" s="83" t="s">
        <v>61</v>
      </c>
    </row>
    <row r="59" spans="1:10" ht="51">
      <c r="A59" s="83" t="s">
        <v>48</v>
      </c>
    </row>
    <row r="60" spans="1:10" ht="25.5">
      <c r="A60" s="83" t="s">
        <v>49</v>
      </c>
    </row>
    <row r="61" spans="1:10" ht="25.5">
      <c r="A61" s="83" t="s">
        <v>50</v>
      </c>
    </row>
    <row r="62" spans="1:10" ht="38.25">
      <c r="A62" s="83" t="s">
        <v>51</v>
      </c>
    </row>
    <row r="63" spans="1:10" ht="25.5">
      <c r="A63" s="83" t="s">
        <v>52</v>
      </c>
    </row>
    <row r="64" spans="1:10" ht="38.25">
      <c r="A64" s="83" t="s">
        <v>62</v>
      </c>
    </row>
    <row r="65" spans="1:1" ht="51">
      <c r="A65" s="106" t="s">
        <v>63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workbookViewId="0">
      <selection activeCell="E1" sqref="E1:H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73" t="s">
        <v>709</v>
      </c>
      <c r="F1" s="173"/>
      <c r="G1" s="173"/>
      <c r="H1" s="173"/>
    </row>
    <row r="3" spans="1:9" ht="25.5" customHeight="1">
      <c r="A3" s="169" t="s">
        <v>677</v>
      </c>
      <c r="B3" s="174"/>
      <c r="C3" s="174"/>
      <c r="D3" s="174"/>
      <c r="E3" s="174"/>
      <c r="F3" s="174"/>
      <c r="G3" s="174"/>
      <c r="H3" s="174"/>
    </row>
    <row r="4" spans="1:9" ht="82.5" customHeight="1">
      <c r="A4" s="172" t="s">
        <v>682</v>
      </c>
      <c r="B4" s="172"/>
      <c r="C4" s="172"/>
      <c r="D4" s="172"/>
      <c r="E4" s="172"/>
      <c r="F4" s="172"/>
      <c r="G4" s="172"/>
      <c r="H4" s="172"/>
    </row>
    <row r="5" spans="1:9" ht="20.25" customHeight="1">
      <c r="A5" s="56"/>
      <c r="B5" s="107"/>
      <c r="C5" s="107"/>
      <c r="D5" s="107"/>
      <c r="E5" s="107"/>
      <c r="F5" s="107"/>
      <c r="G5" s="107"/>
      <c r="H5" s="107"/>
    </row>
    <row r="6" spans="1:9">
      <c r="A6" s="89" t="s">
        <v>1</v>
      </c>
      <c r="F6" s="181" t="s">
        <v>654</v>
      </c>
      <c r="G6" s="182"/>
      <c r="H6" s="182"/>
      <c r="I6" s="183"/>
    </row>
    <row r="7" spans="1:9" ht="86.25" customHeight="1">
      <c r="A7" s="2" t="s">
        <v>83</v>
      </c>
      <c r="B7" s="3" t="s">
        <v>84</v>
      </c>
      <c r="C7" s="86" t="s">
        <v>641</v>
      </c>
      <c r="D7" s="86" t="s">
        <v>642</v>
      </c>
      <c r="E7" s="86" t="s">
        <v>647</v>
      </c>
      <c r="F7" s="108">
        <v>2016</v>
      </c>
      <c r="G7" s="108">
        <v>2017</v>
      </c>
      <c r="H7" s="108">
        <v>2018</v>
      </c>
      <c r="I7" s="108">
        <v>2019</v>
      </c>
    </row>
    <row r="8" spans="1:9">
      <c r="A8" s="21" t="s">
        <v>504</v>
      </c>
      <c r="B8" s="5" t="s">
        <v>344</v>
      </c>
      <c r="C8" s="105"/>
      <c r="D8" s="105"/>
      <c r="E8" s="54"/>
      <c r="F8" s="104"/>
      <c r="G8" s="104"/>
      <c r="H8" s="104"/>
      <c r="I8" s="104"/>
    </row>
    <row r="9" spans="1:9">
      <c r="A9" s="47" t="s">
        <v>222</v>
      </c>
      <c r="B9" s="47" t="s">
        <v>344</v>
      </c>
      <c r="C9" s="104"/>
      <c r="D9" s="104"/>
      <c r="E9" s="104"/>
      <c r="F9" s="104"/>
      <c r="G9" s="104"/>
      <c r="H9" s="104"/>
      <c r="I9" s="104"/>
    </row>
    <row r="10" spans="1:9" ht="30">
      <c r="A10" s="12" t="s">
        <v>345</v>
      </c>
      <c r="B10" s="5" t="s">
        <v>346</v>
      </c>
      <c r="C10" s="104"/>
      <c r="D10" s="104"/>
      <c r="E10" s="104"/>
      <c r="F10" s="104"/>
      <c r="G10" s="104"/>
      <c r="H10" s="104"/>
      <c r="I10" s="104"/>
    </row>
    <row r="11" spans="1:9">
      <c r="A11" s="21" t="s">
        <v>552</v>
      </c>
      <c r="B11" s="5" t="s">
        <v>347</v>
      </c>
      <c r="C11" s="105"/>
      <c r="D11" s="105"/>
      <c r="E11" s="115"/>
      <c r="F11" s="104"/>
      <c r="G11" s="104"/>
      <c r="H11" s="104"/>
      <c r="I11" s="104"/>
    </row>
    <row r="12" spans="1:9">
      <c r="A12" s="47" t="s">
        <v>222</v>
      </c>
      <c r="B12" s="47" t="s">
        <v>347</v>
      </c>
      <c r="C12" s="104"/>
      <c r="D12" s="104"/>
      <c r="E12" s="104"/>
      <c r="F12" s="104"/>
      <c r="G12" s="104"/>
      <c r="H12" s="104"/>
      <c r="I12" s="104"/>
    </row>
    <row r="13" spans="1:9" s="90" customFormat="1">
      <c r="A13" s="11" t="s">
        <v>524</v>
      </c>
      <c r="B13" s="7" t="s">
        <v>348</v>
      </c>
      <c r="C13" s="93"/>
      <c r="D13" s="93"/>
      <c r="E13" s="93"/>
      <c r="F13" s="93"/>
      <c r="G13" s="93"/>
      <c r="H13" s="93"/>
      <c r="I13" s="93"/>
    </row>
    <row r="14" spans="1:9">
      <c r="A14" s="12" t="s">
        <v>553</v>
      </c>
      <c r="B14" s="5" t="s">
        <v>349</v>
      </c>
      <c r="C14" s="104"/>
      <c r="D14" s="104"/>
      <c r="E14" s="104"/>
      <c r="F14" s="104"/>
      <c r="G14" s="104"/>
      <c r="H14" s="104"/>
      <c r="I14" s="104"/>
    </row>
    <row r="15" spans="1:9">
      <c r="A15" s="47" t="s">
        <v>230</v>
      </c>
      <c r="B15" s="47" t="s">
        <v>349</v>
      </c>
      <c r="C15" s="104"/>
      <c r="D15" s="104"/>
      <c r="E15" s="104"/>
      <c r="F15" s="104"/>
      <c r="G15" s="104"/>
      <c r="H15" s="104"/>
      <c r="I15" s="104"/>
    </row>
    <row r="16" spans="1:9">
      <c r="A16" s="21" t="s">
        <v>350</v>
      </c>
      <c r="B16" s="5" t="s">
        <v>351</v>
      </c>
      <c r="C16" s="104"/>
      <c r="D16" s="104"/>
      <c r="E16" s="104"/>
      <c r="F16" s="104"/>
      <c r="G16" s="104"/>
      <c r="H16" s="104"/>
      <c r="I16" s="104"/>
    </row>
    <row r="17" spans="1:9">
      <c r="A17" s="13" t="s">
        <v>554</v>
      </c>
      <c r="B17" s="5" t="s">
        <v>352</v>
      </c>
      <c r="C17" s="26"/>
      <c r="D17" s="26"/>
      <c r="E17" s="26"/>
      <c r="F17" s="26"/>
      <c r="G17" s="26"/>
      <c r="H17" s="26"/>
      <c r="I17" s="26"/>
    </row>
    <row r="18" spans="1:9">
      <c r="A18" s="47" t="s">
        <v>231</v>
      </c>
      <c r="B18" s="47" t="s">
        <v>352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353</v>
      </c>
      <c r="B19" s="5" t="s">
        <v>354</v>
      </c>
      <c r="C19" s="26"/>
      <c r="D19" s="26"/>
      <c r="E19" s="26"/>
      <c r="F19" s="26"/>
      <c r="G19" s="26"/>
      <c r="H19" s="26"/>
      <c r="I19" s="26"/>
    </row>
    <row r="20" spans="1:9" s="90" customFormat="1">
      <c r="A20" s="22" t="s">
        <v>525</v>
      </c>
      <c r="B20" s="7" t="s">
        <v>355</v>
      </c>
      <c r="C20" s="95"/>
      <c r="D20" s="95"/>
      <c r="E20" s="95"/>
      <c r="F20" s="95"/>
      <c r="G20" s="95"/>
      <c r="H20" s="95"/>
      <c r="I20" s="95"/>
    </row>
    <row r="21" spans="1:9">
      <c r="A21" s="12" t="s">
        <v>370</v>
      </c>
      <c r="B21" s="5" t="s">
        <v>371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372</v>
      </c>
      <c r="B22" s="5" t="s">
        <v>373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374</v>
      </c>
      <c r="B23" s="5" t="s">
        <v>375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509</v>
      </c>
      <c r="B24" s="5" t="s">
        <v>376</v>
      </c>
      <c r="C24" s="26"/>
      <c r="D24" s="26"/>
      <c r="E24" s="26"/>
      <c r="F24" s="26"/>
      <c r="G24" s="26"/>
      <c r="H24" s="26"/>
      <c r="I24" s="26"/>
    </row>
    <row r="25" spans="1:9">
      <c r="A25" s="47" t="s">
        <v>256</v>
      </c>
      <c r="B25" s="47" t="s">
        <v>376</v>
      </c>
      <c r="C25" s="26"/>
      <c r="D25" s="26"/>
      <c r="E25" s="26"/>
      <c r="F25" s="26"/>
      <c r="G25" s="26"/>
      <c r="H25" s="26"/>
      <c r="I25" s="26"/>
    </row>
    <row r="26" spans="1:9">
      <c r="A26" s="47" t="s">
        <v>257</v>
      </c>
      <c r="B26" s="47" t="s">
        <v>376</v>
      </c>
      <c r="C26" s="26"/>
      <c r="D26" s="26"/>
      <c r="E26" s="26"/>
      <c r="F26" s="26"/>
      <c r="G26" s="26"/>
      <c r="H26" s="26"/>
      <c r="I26" s="26"/>
    </row>
    <row r="27" spans="1:9">
      <c r="A27" s="48" t="s">
        <v>258</v>
      </c>
      <c r="B27" s="48" t="s">
        <v>376</v>
      </c>
      <c r="C27" s="26"/>
      <c r="D27" s="26"/>
      <c r="E27" s="26"/>
      <c r="F27" s="26"/>
      <c r="G27" s="26"/>
      <c r="H27" s="26"/>
      <c r="I27" s="26"/>
    </row>
    <row r="28" spans="1:9" s="90" customFormat="1">
      <c r="A28" s="49" t="s">
        <v>528</v>
      </c>
      <c r="B28" s="36" t="s">
        <v>377</v>
      </c>
      <c r="C28" s="95"/>
      <c r="D28" s="95"/>
      <c r="E28" s="95"/>
      <c r="F28" s="95"/>
      <c r="G28" s="95"/>
      <c r="H28" s="95"/>
      <c r="I28" s="95"/>
    </row>
    <row r="29" spans="1:9">
      <c r="A29" s="80"/>
      <c r="B29" s="81"/>
    </row>
    <row r="30" spans="1:9" ht="47.25" customHeight="1">
      <c r="A30" s="2" t="s">
        <v>83</v>
      </c>
      <c r="B30" s="3" t="s">
        <v>84</v>
      </c>
      <c r="C30" s="86" t="s">
        <v>648</v>
      </c>
      <c r="D30" s="86" t="s">
        <v>38</v>
      </c>
      <c r="E30" s="86" t="s">
        <v>57</v>
      </c>
      <c r="F30" s="86" t="s">
        <v>676</v>
      </c>
      <c r="G30" s="26"/>
      <c r="H30" s="26"/>
    </row>
    <row r="31" spans="1:9" s="90" customFormat="1" ht="26.25">
      <c r="A31" s="85" t="s">
        <v>37</v>
      </c>
      <c r="B31" s="36"/>
      <c r="C31" s="95"/>
      <c r="D31" s="95"/>
      <c r="E31" s="95"/>
      <c r="F31" s="95"/>
      <c r="G31" s="95"/>
      <c r="H31" s="95"/>
    </row>
    <row r="32" spans="1:9" ht="15.75">
      <c r="A32" s="86" t="s">
        <v>59</v>
      </c>
      <c r="B32" s="36"/>
      <c r="C32" s="26"/>
      <c r="D32" s="26"/>
      <c r="E32" s="26"/>
      <c r="F32" s="26"/>
      <c r="G32" s="26"/>
      <c r="H32" s="26"/>
    </row>
    <row r="33" spans="1:8" ht="45">
      <c r="A33" s="86" t="s">
        <v>34</v>
      </c>
      <c r="B33" s="36"/>
      <c r="C33" s="26"/>
      <c r="D33" s="26"/>
      <c r="E33" s="26"/>
      <c r="F33" s="26"/>
      <c r="G33" s="26"/>
      <c r="H33" s="26"/>
    </row>
    <row r="34" spans="1:8" ht="15.75">
      <c r="A34" s="86" t="s">
        <v>35</v>
      </c>
      <c r="B34" s="36"/>
      <c r="C34" s="26"/>
      <c r="D34" s="26"/>
      <c r="E34" s="26"/>
      <c r="F34" s="26"/>
      <c r="G34" s="26"/>
      <c r="H34" s="26"/>
    </row>
    <row r="35" spans="1:8" ht="30.75" customHeight="1">
      <c r="A35" s="86" t="s">
        <v>36</v>
      </c>
      <c r="B35" s="36"/>
      <c r="C35" s="26"/>
      <c r="D35" s="26"/>
      <c r="E35" s="26"/>
      <c r="F35" s="26"/>
      <c r="G35" s="26"/>
      <c r="H35" s="26"/>
    </row>
    <row r="36" spans="1:8" ht="15.75">
      <c r="A36" s="86" t="s">
        <v>60</v>
      </c>
      <c r="B36" s="36"/>
      <c r="C36" s="26"/>
      <c r="D36" s="26"/>
      <c r="E36" s="26"/>
      <c r="F36" s="26"/>
      <c r="G36" s="26"/>
      <c r="H36" s="26"/>
    </row>
    <row r="37" spans="1:8" ht="21" customHeight="1">
      <c r="A37" s="86" t="s">
        <v>58</v>
      </c>
      <c r="B37" s="36"/>
      <c r="C37" s="26"/>
      <c r="D37" s="26"/>
      <c r="E37" s="26"/>
      <c r="F37" s="26"/>
      <c r="G37" s="26"/>
      <c r="H37" s="26"/>
    </row>
    <row r="38" spans="1:8" s="90" customFormat="1">
      <c r="A38" s="22" t="s">
        <v>25</v>
      </c>
      <c r="B38" s="36"/>
      <c r="C38" s="95"/>
      <c r="D38" s="95"/>
      <c r="E38" s="95"/>
      <c r="F38" s="95"/>
      <c r="G38" s="95"/>
      <c r="H38" s="95"/>
    </row>
    <row r="39" spans="1:8">
      <c r="A39" s="80"/>
      <c r="B39" s="81"/>
    </row>
    <row r="40" spans="1:8">
      <c r="A40" s="80"/>
      <c r="B40" s="81"/>
    </row>
    <row r="41" spans="1:8">
      <c r="A41" s="180" t="s">
        <v>56</v>
      </c>
      <c r="B41" s="180"/>
      <c r="C41" s="180"/>
      <c r="D41" s="180"/>
      <c r="E41" s="180"/>
    </row>
    <row r="42" spans="1:8">
      <c r="A42" s="180"/>
      <c r="B42" s="180"/>
      <c r="C42" s="180"/>
      <c r="D42" s="180"/>
      <c r="E42" s="180"/>
    </row>
    <row r="43" spans="1:8" ht="27.75" customHeight="1">
      <c r="A43" s="180"/>
      <c r="B43" s="180"/>
      <c r="C43" s="180"/>
      <c r="D43" s="180"/>
      <c r="E43" s="180"/>
    </row>
    <row r="44" spans="1:8">
      <c r="A44" s="80"/>
      <c r="B44" s="81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73" t="s">
        <v>710</v>
      </c>
      <c r="G1" s="173"/>
      <c r="H1" s="173"/>
    </row>
    <row r="3" spans="1:8" ht="24" customHeight="1">
      <c r="A3" s="169" t="s">
        <v>677</v>
      </c>
      <c r="B3" s="174"/>
      <c r="C3" s="174"/>
      <c r="D3" s="174"/>
      <c r="E3" s="174"/>
      <c r="F3" s="174"/>
      <c r="G3" s="174"/>
      <c r="H3" s="174"/>
    </row>
    <row r="4" spans="1:8" ht="23.25" customHeight="1">
      <c r="A4" s="178" t="s">
        <v>683</v>
      </c>
      <c r="B4" s="170"/>
      <c r="C4" s="170"/>
      <c r="D4" s="170"/>
      <c r="E4" s="170"/>
      <c r="F4" s="170"/>
      <c r="G4" s="170"/>
      <c r="H4" s="170"/>
    </row>
    <row r="5" spans="1:8" ht="18">
      <c r="A5" s="42"/>
    </row>
    <row r="7" spans="1:8" ht="30">
      <c r="A7" s="2" t="s">
        <v>83</v>
      </c>
      <c r="B7" s="3" t="s">
        <v>84</v>
      </c>
      <c r="C7" s="53" t="s">
        <v>1</v>
      </c>
      <c r="D7" s="53" t="s">
        <v>2</v>
      </c>
      <c r="E7" s="53" t="s">
        <v>2</v>
      </c>
      <c r="F7" s="53" t="s">
        <v>2</v>
      </c>
      <c r="G7" s="53" t="s">
        <v>2</v>
      </c>
      <c r="H7" s="59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26"/>
      <c r="D11" s="26"/>
      <c r="E11" s="26"/>
      <c r="F11" s="26"/>
      <c r="G11" s="26"/>
      <c r="H11" s="26"/>
    </row>
    <row r="12" spans="1:8" s="90" customFormat="1">
      <c r="A12" s="15" t="s">
        <v>635</v>
      </c>
      <c r="B12" s="8" t="s">
        <v>661</v>
      </c>
      <c r="C12" s="166">
        <v>4340155</v>
      </c>
      <c r="D12" s="119"/>
      <c r="E12" s="119"/>
      <c r="F12" s="119"/>
      <c r="G12" s="119"/>
      <c r="H12" s="131">
        <f>SUM(C12:G12)</f>
        <v>4340155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0" customFormat="1">
      <c r="A17" s="15" t="s">
        <v>659</v>
      </c>
      <c r="B17" s="8" t="s">
        <v>661</v>
      </c>
      <c r="C17" s="95"/>
      <c r="D17" s="95"/>
      <c r="E17" s="95"/>
      <c r="F17" s="95"/>
      <c r="G17" s="95"/>
      <c r="H17" s="9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C2" sqref="C2:E2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98"/>
      <c r="B1" s="79"/>
      <c r="C1" s="79"/>
      <c r="D1" s="79"/>
      <c r="E1" s="79"/>
    </row>
    <row r="2" spans="1:5">
      <c r="A2" s="98"/>
      <c r="B2" s="79"/>
      <c r="C2" s="184" t="s">
        <v>711</v>
      </c>
      <c r="D2" s="184"/>
      <c r="E2" s="184"/>
    </row>
    <row r="3" spans="1:5">
      <c r="A3" s="98"/>
      <c r="B3" s="79"/>
      <c r="C3" s="79"/>
      <c r="D3" s="79"/>
      <c r="E3" s="79"/>
    </row>
    <row r="4" spans="1:5" ht="27" customHeight="1">
      <c r="A4" s="169" t="s">
        <v>677</v>
      </c>
      <c r="B4" s="174"/>
      <c r="C4" s="174"/>
      <c r="D4" s="174"/>
      <c r="E4" s="174"/>
    </row>
    <row r="5" spans="1:5" ht="22.5" customHeight="1">
      <c r="A5" s="178" t="s">
        <v>684</v>
      </c>
      <c r="B5" s="170"/>
      <c r="C5" s="170"/>
      <c r="D5" s="170"/>
      <c r="E5" s="170"/>
    </row>
    <row r="6" spans="1:5" ht="18">
      <c r="A6" s="66"/>
    </row>
    <row r="7" spans="1:5">
      <c r="A7" s="4" t="s">
        <v>1</v>
      </c>
    </row>
    <row r="8" spans="1:5" ht="31.5" customHeight="1">
      <c r="A8" s="67" t="s">
        <v>83</v>
      </c>
      <c r="B8" s="68" t="s">
        <v>84</v>
      </c>
      <c r="C8" s="59" t="s">
        <v>21</v>
      </c>
      <c r="D8" s="59" t="s">
        <v>22</v>
      </c>
      <c r="E8" s="59" t="s">
        <v>23</v>
      </c>
    </row>
    <row r="9" spans="1:5" ht="15" customHeight="1">
      <c r="A9" s="69"/>
      <c r="B9" s="37"/>
      <c r="C9" s="37"/>
      <c r="D9" s="37"/>
      <c r="E9" s="37"/>
    </row>
    <row r="10" spans="1:5" ht="15" customHeight="1">
      <c r="A10" s="69"/>
      <c r="B10" s="37"/>
      <c r="C10" s="37"/>
      <c r="D10" s="37"/>
      <c r="E10" s="37"/>
    </row>
    <row r="11" spans="1:5" ht="15" customHeight="1">
      <c r="A11" s="69"/>
      <c r="B11" s="37"/>
      <c r="C11" s="37"/>
      <c r="D11" s="37"/>
      <c r="E11" s="37"/>
    </row>
    <row r="12" spans="1:5" ht="15" customHeight="1">
      <c r="A12" s="37"/>
      <c r="B12" s="37"/>
      <c r="C12" s="37"/>
      <c r="D12" s="37"/>
      <c r="E12" s="37"/>
    </row>
    <row r="13" spans="1:5" s="90" customFormat="1" ht="29.25" customHeight="1">
      <c r="A13" s="87" t="s">
        <v>14</v>
      </c>
      <c r="B13" s="44" t="s">
        <v>320</v>
      </c>
      <c r="C13" s="93">
        <f>SUM(C9:C12)</f>
        <v>0</v>
      </c>
      <c r="D13" s="93">
        <f>SUM(D9:D12)</f>
        <v>0</v>
      </c>
      <c r="E13" s="93">
        <f>SUM(E9:E12)</f>
        <v>0</v>
      </c>
    </row>
    <row r="14" spans="1:5" ht="29.25" customHeight="1">
      <c r="A14" s="70"/>
      <c r="B14" s="37"/>
      <c r="C14" s="37"/>
      <c r="D14" s="37"/>
      <c r="E14" s="37"/>
    </row>
    <row r="15" spans="1:5" ht="15" customHeight="1">
      <c r="A15" s="70"/>
      <c r="B15" s="37"/>
      <c r="C15" s="37"/>
      <c r="D15" s="37"/>
      <c r="E15" s="37"/>
    </row>
    <row r="16" spans="1:5" ht="15" customHeight="1">
      <c r="A16" s="71"/>
      <c r="B16" s="37"/>
      <c r="C16" s="37"/>
      <c r="D16" s="37"/>
      <c r="E16" s="37"/>
    </row>
    <row r="17" spans="1:5" ht="15" customHeight="1">
      <c r="A17" s="71"/>
      <c r="B17" s="37"/>
      <c r="C17" s="37"/>
      <c r="D17" s="37"/>
      <c r="E17" s="37"/>
    </row>
    <row r="18" spans="1:5" s="90" customFormat="1" ht="30.75" customHeight="1">
      <c r="A18" s="87" t="s">
        <v>15</v>
      </c>
      <c r="B18" s="36" t="s">
        <v>341</v>
      </c>
      <c r="C18" s="93"/>
      <c r="D18" s="93"/>
      <c r="E18" s="93"/>
    </row>
    <row r="19" spans="1:5" ht="15" customHeight="1">
      <c r="A19" s="64" t="s">
        <v>534</v>
      </c>
      <c r="B19" s="64" t="s">
        <v>296</v>
      </c>
      <c r="C19" s="37"/>
      <c r="D19" s="37"/>
      <c r="E19" s="37"/>
    </row>
    <row r="20" spans="1:5" ht="15" customHeight="1">
      <c r="A20" s="64" t="s">
        <v>535</v>
      </c>
      <c r="B20" s="64" t="s">
        <v>296</v>
      </c>
      <c r="C20" s="37"/>
      <c r="D20" s="37"/>
      <c r="E20" s="37"/>
    </row>
    <row r="21" spans="1:5" ht="15" customHeight="1">
      <c r="A21" s="64" t="s">
        <v>536</v>
      </c>
      <c r="B21" s="64" t="s">
        <v>296</v>
      </c>
      <c r="C21" s="37"/>
      <c r="D21" s="37"/>
      <c r="E21" s="37"/>
    </row>
    <row r="22" spans="1:5" ht="15" customHeight="1">
      <c r="A22" s="64" t="s">
        <v>537</v>
      </c>
      <c r="B22" s="64" t="s">
        <v>296</v>
      </c>
      <c r="C22" s="37"/>
      <c r="D22" s="37"/>
      <c r="E22" s="37"/>
    </row>
    <row r="23" spans="1:5" ht="15" customHeight="1">
      <c r="A23" s="64" t="s">
        <v>488</v>
      </c>
      <c r="B23" s="72" t="s">
        <v>303</v>
      </c>
      <c r="C23" s="37"/>
      <c r="D23" s="37"/>
      <c r="E23" s="37"/>
    </row>
    <row r="24" spans="1:5" ht="15" customHeight="1">
      <c r="A24" s="64" t="s">
        <v>486</v>
      </c>
      <c r="B24" s="72" t="s">
        <v>297</v>
      </c>
      <c r="C24" s="37"/>
      <c r="D24" s="37"/>
      <c r="E24" s="37"/>
    </row>
    <row r="25" spans="1:5" ht="15" customHeight="1">
      <c r="A25" s="71"/>
      <c r="B25" s="37"/>
      <c r="C25" s="37"/>
      <c r="D25" s="37"/>
      <c r="E25" s="37"/>
    </row>
    <row r="26" spans="1:5" s="90" customFormat="1" ht="27.75" customHeight="1">
      <c r="A26" s="87" t="s">
        <v>16</v>
      </c>
      <c r="B26" s="93" t="s">
        <v>19</v>
      </c>
      <c r="C26" s="93">
        <f>SUM(C18:C24)</f>
        <v>0</v>
      </c>
      <c r="D26" s="93">
        <f>SUM(D18:D24)</f>
        <v>0</v>
      </c>
      <c r="E26" s="93">
        <f>SUM(E18:E24)</f>
        <v>0</v>
      </c>
    </row>
    <row r="27" spans="1:5" ht="15" customHeight="1">
      <c r="A27" s="70"/>
      <c r="B27" s="37" t="s">
        <v>316</v>
      </c>
      <c r="C27" s="37"/>
      <c r="D27" s="37"/>
      <c r="E27" s="37"/>
    </row>
    <row r="28" spans="1:5" ht="15" customHeight="1">
      <c r="A28" s="70"/>
      <c r="B28" s="37" t="s">
        <v>335</v>
      </c>
      <c r="C28" s="37"/>
      <c r="D28" s="37"/>
      <c r="E28" s="37"/>
    </row>
    <row r="29" spans="1:5" ht="15" customHeight="1">
      <c r="A29" s="71"/>
      <c r="B29" s="37"/>
      <c r="C29" s="37"/>
      <c r="D29" s="37"/>
      <c r="E29" s="37"/>
    </row>
    <row r="30" spans="1:5" ht="15" customHeight="1">
      <c r="A30" s="71"/>
      <c r="B30" s="37"/>
      <c r="C30" s="37"/>
      <c r="D30" s="37"/>
      <c r="E30" s="37"/>
    </row>
    <row r="31" spans="1:5" s="90" customFormat="1" ht="31.5" customHeight="1">
      <c r="A31" s="87" t="s">
        <v>17</v>
      </c>
      <c r="B31" s="93" t="s">
        <v>20</v>
      </c>
      <c r="C31" s="93">
        <f>SUM(C27:C28)</f>
        <v>0</v>
      </c>
      <c r="D31" s="93">
        <f>SUM(D27:D28)</f>
        <v>0</v>
      </c>
      <c r="E31" s="93">
        <f>SUM(E27:E28)</f>
        <v>0</v>
      </c>
    </row>
    <row r="32" spans="1:5" ht="15" customHeight="1">
      <c r="A32" s="70"/>
      <c r="B32" s="37"/>
      <c r="C32" s="37"/>
      <c r="D32" s="37"/>
      <c r="E32" s="37"/>
    </row>
    <row r="33" spans="1:5" ht="15" customHeight="1">
      <c r="A33" s="70"/>
      <c r="B33" s="37"/>
      <c r="C33" s="37"/>
      <c r="D33" s="37"/>
      <c r="E33" s="37"/>
    </row>
    <row r="34" spans="1:5" ht="15" customHeight="1">
      <c r="A34" s="71"/>
      <c r="B34" s="37"/>
      <c r="C34" s="37"/>
      <c r="D34" s="37"/>
      <c r="E34" s="37"/>
    </row>
    <row r="35" spans="1:5" ht="15" customHeight="1">
      <c r="A35" s="71"/>
      <c r="B35" s="37"/>
      <c r="C35" s="37"/>
      <c r="D35" s="37"/>
      <c r="E35" s="37"/>
    </row>
    <row r="36" spans="1:5" s="90" customFormat="1" ht="15" customHeight="1">
      <c r="A36" s="87" t="s">
        <v>18</v>
      </c>
      <c r="B36" s="93"/>
      <c r="C36" s="93"/>
      <c r="D36" s="93"/>
      <c r="E36" s="93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17"/>
  <sheetViews>
    <sheetView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68" t="s">
        <v>712</v>
      </c>
      <c r="B1" s="168"/>
      <c r="C1" s="168"/>
    </row>
    <row r="3" spans="1:3" ht="27" customHeight="1">
      <c r="A3" s="169" t="s">
        <v>677</v>
      </c>
      <c r="B3" s="170"/>
      <c r="C3" s="170"/>
    </row>
    <row r="4" spans="1:3" ht="27" customHeight="1">
      <c r="A4" s="178" t="s">
        <v>685</v>
      </c>
      <c r="B4" s="170"/>
      <c r="C4" s="170"/>
    </row>
    <row r="5" spans="1:3" ht="19.5" customHeight="1">
      <c r="A5" s="57"/>
      <c r="B5" s="58"/>
      <c r="C5" s="58"/>
    </row>
    <row r="6" spans="1:3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3" t="s">
        <v>586</v>
      </c>
      <c r="B8" s="6" t="s">
        <v>174</v>
      </c>
      <c r="C8" s="26"/>
    </row>
    <row r="9" spans="1:3">
      <c r="A9" s="13" t="s">
        <v>587</v>
      </c>
      <c r="B9" s="6" t="s">
        <v>174</v>
      </c>
      <c r="C9" s="26"/>
    </row>
    <row r="10" spans="1:3">
      <c r="A10" s="13" t="s">
        <v>588</v>
      </c>
      <c r="B10" s="6" t="s">
        <v>174</v>
      </c>
      <c r="C10" s="26"/>
    </row>
    <row r="11" spans="1:3">
      <c r="A11" s="13" t="s">
        <v>589</v>
      </c>
      <c r="B11" s="6" t="s">
        <v>174</v>
      </c>
      <c r="C11" s="26"/>
    </row>
    <row r="12" spans="1:3">
      <c r="A12" s="13" t="s">
        <v>590</v>
      </c>
      <c r="B12" s="6" t="s">
        <v>174</v>
      </c>
      <c r="C12" s="26"/>
    </row>
    <row r="13" spans="1:3">
      <c r="A13" s="13" t="s">
        <v>591</v>
      </c>
      <c r="B13" s="6" t="s">
        <v>174</v>
      </c>
      <c r="C13" s="26"/>
    </row>
    <row r="14" spans="1:3">
      <c r="A14" s="13" t="s">
        <v>592</v>
      </c>
      <c r="B14" s="6" t="s">
        <v>174</v>
      </c>
      <c r="C14" s="26"/>
    </row>
    <row r="15" spans="1:3">
      <c r="A15" s="13" t="s">
        <v>593</v>
      </c>
      <c r="B15" s="6" t="s">
        <v>174</v>
      </c>
      <c r="C15" s="26"/>
    </row>
    <row r="16" spans="1:3">
      <c r="A16" s="13" t="s">
        <v>594</v>
      </c>
      <c r="B16" s="6" t="s">
        <v>174</v>
      </c>
      <c r="C16" s="26"/>
    </row>
    <row r="17" spans="1:3">
      <c r="A17" s="13" t="s">
        <v>595</v>
      </c>
      <c r="B17" s="6" t="s">
        <v>174</v>
      </c>
      <c r="C17" s="26"/>
    </row>
    <row r="18" spans="1:3" s="90" customFormat="1" ht="25.5">
      <c r="A18" s="11" t="s">
        <v>417</v>
      </c>
      <c r="B18" s="8" t="s">
        <v>174</v>
      </c>
      <c r="C18" s="95"/>
    </row>
    <row r="19" spans="1:3">
      <c r="A19" s="13" t="s">
        <v>586</v>
      </c>
      <c r="B19" s="6" t="s">
        <v>175</v>
      </c>
      <c r="C19" s="26"/>
    </row>
    <row r="20" spans="1:3">
      <c r="A20" s="13" t="s">
        <v>587</v>
      </c>
      <c r="B20" s="6" t="s">
        <v>175</v>
      </c>
      <c r="C20" s="26"/>
    </row>
    <row r="21" spans="1:3">
      <c r="A21" s="13" t="s">
        <v>588</v>
      </c>
      <c r="B21" s="6" t="s">
        <v>175</v>
      </c>
      <c r="C21" s="26"/>
    </row>
    <row r="22" spans="1:3">
      <c r="A22" s="13" t="s">
        <v>589</v>
      </c>
      <c r="B22" s="6" t="s">
        <v>175</v>
      </c>
      <c r="C22" s="26"/>
    </row>
    <row r="23" spans="1:3">
      <c r="A23" s="13" t="s">
        <v>590</v>
      </c>
      <c r="B23" s="6" t="s">
        <v>175</v>
      </c>
      <c r="C23" s="26"/>
    </row>
    <row r="24" spans="1:3">
      <c r="A24" s="13" t="s">
        <v>591</v>
      </c>
      <c r="B24" s="6" t="s">
        <v>175</v>
      </c>
      <c r="C24" s="26"/>
    </row>
    <row r="25" spans="1:3">
      <c r="A25" s="13" t="s">
        <v>592</v>
      </c>
      <c r="B25" s="6" t="s">
        <v>175</v>
      </c>
      <c r="C25" s="26"/>
    </row>
    <row r="26" spans="1:3">
      <c r="A26" s="13" t="s">
        <v>593</v>
      </c>
      <c r="B26" s="6" t="s">
        <v>175</v>
      </c>
      <c r="C26" s="26"/>
    </row>
    <row r="27" spans="1:3">
      <c r="A27" s="13" t="s">
        <v>594</v>
      </c>
      <c r="B27" s="6" t="s">
        <v>175</v>
      </c>
      <c r="C27" s="26"/>
    </row>
    <row r="28" spans="1:3">
      <c r="A28" s="13" t="s">
        <v>595</v>
      </c>
      <c r="B28" s="6" t="s">
        <v>175</v>
      </c>
      <c r="C28" s="26"/>
    </row>
    <row r="29" spans="1:3" s="90" customFormat="1" ht="25.5">
      <c r="A29" s="11" t="s">
        <v>418</v>
      </c>
      <c r="B29" s="8" t="s">
        <v>175</v>
      </c>
      <c r="C29" s="95"/>
    </row>
    <row r="30" spans="1:3">
      <c r="A30" s="13" t="s">
        <v>586</v>
      </c>
      <c r="B30" s="6" t="s">
        <v>176</v>
      </c>
      <c r="C30" s="26"/>
    </row>
    <row r="31" spans="1:3">
      <c r="A31" s="13" t="s">
        <v>587</v>
      </c>
      <c r="B31" s="6" t="s">
        <v>176</v>
      </c>
      <c r="C31" s="26"/>
    </row>
    <row r="32" spans="1:3">
      <c r="A32" s="13" t="s">
        <v>588</v>
      </c>
      <c r="B32" s="6" t="s">
        <v>176</v>
      </c>
      <c r="C32" s="26"/>
    </row>
    <row r="33" spans="1:3">
      <c r="A33" s="13" t="s">
        <v>589</v>
      </c>
      <c r="B33" s="6" t="s">
        <v>176</v>
      </c>
      <c r="C33" s="26"/>
    </row>
    <row r="34" spans="1:3">
      <c r="A34" s="13" t="s">
        <v>590</v>
      </c>
      <c r="B34" s="6" t="s">
        <v>176</v>
      </c>
      <c r="C34" s="26"/>
    </row>
    <row r="35" spans="1:3">
      <c r="A35" s="13" t="s">
        <v>591</v>
      </c>
      <c r="B35" s="6" t="s">
        <v>176</v>
      </c>
      <c r="C35" s="26"/>
    </row>
    <row r="36" spans="1:3">
      <c r="A36" s="13" t="s">
        <v>592</v>
      </c>
      <c r="B36" s="6" t="s">
        <v>176</v>
      </c>
      <c r="C36" s="26">
        <v>939370</v>
      </c>
    </row>
    <row r="37" spans="1:3">
      <c r="A37" s="13" t="s">
        <v>593</v>
      </c>
      <c r="B37" s="6" t="s">
        <v>176</v>
      </c>
      <c r="C37" s="161">
        <v>377273</v>
      </c>
    </row>
    <row r="38" spans="1:3">
      <c r="A38" s="13" t="s">
        <v>594</v>
      </c>
      <c r="B38" s="6" t="s">
        <v>176</v>
      </c>
      <c r="C38" s="26"/>
    </row>
    <row r="39" spans="1:3">
      <c r="A39" s="13" t="s">
        <v>595</v>
      </c>
      <c r="B39" s="6" t="s">
        <v>176</v>
      </c>
      <c r="C39" s="26"/>
    </row>
    <row r="40" spans="1:3" s="90" customFormat="1">
      <c r="A40" s="11" t="s">
        <v>419</v>
      </c>
      <c r="B40" s="8" t="s">
        <v>176</v>
      </c>
      <c r="C40" s="95">
        <f>SUM(C36:C39)</f>
        <v>1316643</v>
      </c>
    </row>
    <row r="41" spans="1:3">
      <c r="A41" s="13" t="s">
        <v>596</v>
      </c>
      <c r="B41" s="5" t="s">
        <v>178</v>
      </c>
      <c r="C41" s="26"/>
    </row>
    <row r="42" spans="1:3">
      <c r="A42" s="13" t="s">
        <v>597</v>
      </c>
      <c r="B42" s="5" t="s">
        <v>178</v>
      </c>
      <c r="C42" s="26"/>
    </row>
    <row r="43" spans="1:3">
      <c r="A43" s="13" t="s">
        <v>598</v>
      </c>
      <c r="B43" s="5" t="s">
        <v>178</v>
      </c>
      <c r="C43" s="26">
        <v>0</v>
      </c>
    </row>
    <row r="44" spans="1:3">
      <c r="A44" s="5" t="s">
        <v>599</v>
      </c>
      <c r="B44" s="5" t="s">
        <v>178</v>
      </c>
      <c r="C44" s="26"/>
    </row>
    <row r="45" spans="1:3">
      <c r="A45" s="5" t="s">
        <v>600</v>
      </c>
      <c r="B45" s="5" t="s">
        <v>178</v>
      </c>
      <c r="C45" s="26"/>
    </row>
    <row r="46" spans="1:3">
      <c r="A46" s="5" t="s">
        <v>601</v>
      </c>
      <c r="B46" s="5" t="s">
        <v>178</v>
      </c>
      <c r="C46" s="26"/>
    </row>
    <row r="47" spans="1:3">
      <c r="A47" s="13" t="s">
        <v>602</v>
      </c>
      <c r="B47" s="5" t="s">
        <v>178</v>
      </c>
      <c r="C47" s="26"/>
    </row>
    <row r="48" spans="1:3">
      <c r="A48" s="13" t="s">
        <v>603</v>
      </c>
      <c r="B48" s="5" t="s">
        <v>178</v>
      </c>
      <c r="C48" s="26"/>
    </row>
    <row r="49" spans="1:3">
      <c r="A49" s="13" t="s">
        <v>604</v>
      </c>
      <c r="B49" s="5" t="s">
        <v>178</v>
      </c>
      <c r="C49" s="26"/>
    </row>
    <row r="50" spans="1:3">
      <c r="A50" s="13" t="s">
        <v>605</v>
      </c>
      <c r="B50" s="5" t="s">
        <v>178</v>
      </c>
      <c r="C50" s="26"/>
    </row>
    <row r="51" spans="1:3" s="90" customFormat="1" ht="25.5">
      <c r="A51" s="11" t="s">
        <v>420</v>
      </c>
      <c r="B51" s="8" t="s">
        <v>178</v>
      </c>
      <c r="C51" s="95">
        <v>0</v>
      </c>
    </row>
    <row r="52" spans="1:3">
      <c r="A52" s="13" t="s">
        <v>596</v>
      </c>
      <c r="B52" s="5" t="s">
        <v>184</v>
      </c>
      <c r="C52" s="26"/>
    </row>
    <row r="53" spans="1:3">
      <c r="A53" s="13" t="s">
        <v>597</v>
      </c>
      <c r="B53" s="5" t="s">
        <v>184</v>
      </c>
      <c r="C53" s="138">
        <v>5000</v>
      </c>
    </row>
    <row r="54" spans="1:3">
      <c r="A54" s="13" t="s">
        <v>598</v>
      </c>
      <c r="B54" s="5" t="s">
        <v>184</v>
      </c>
      <c r="C54" s="138">
        <v>70000</v>
      </c>
    </row>
    <row r="55" spans="1:3">
      <c r="A55" s="5" t="s">
        <v>599</v>
      </c>
      <c r="B55" s="5" t="s">
        <v>184</v>
      </c>
      <c r="C55" s="26"/>
    </row>
    <row r="56" spans="1:3">
      <c r="A56" s="5" t="s">
        <v>600</v>
      </c>
      <c r="B56" s="5" t="s">
        <v>184</v>
      </c>
      <c r="C56" s="26"/>
    </row>
    <row r="57" spans="1:3">
      <c r="A57" s="5" t="s">
        <v>601</v>
      </c>
      <c r="B57" s="5" t="s">
        <v>184</v>
      </c>
      <c r="C57" s="26"/>
    </row>
    <row r="58" spans="1:3">
      <c r="A58" s="13" t="s">
        <v>602</v>
      </c>
      <c r="B58" s="5" t="s">
        <v>184</v>
      </c>
      <c r="C58" s="26">
        <v>0</v>
      </c>
    </row>
    <row r="59" spans="1:3">
      <c r="A59" s="13" t="s">
        <v>606</v>
      </c>
      <c r="B59" s="5" t="s">
        <v>184</v>
      </c>
      <c r="C59" s="26"/>
    </row>
    <row r="60" spans="1:3">
      <c r="A60" s="13" t="s">
        <v>604</v>
      </c>
      <c r="B60" s="5" t="s">
        <v>184</v>
      </c>
      <c r="C60" s="26"/>
    </row>
    <row r="61" spans="1:3">
      <c r="A61" s="13" t="s">
        <v>605</v>
      </c>
      <c r="B61" s="5" t="s">
        <v>184</v>
      </c>
      <c r="C61" s="26"/>
    </row>
    <row r="62" spans="1:3" s="90" customFormat="1">
      <c r="A62" s="15" t="s">
        <v>421</v>
      </c>
      <c r="B62" s="8" t="s">
        <v>184</v>
      </c>
      <c r="C62" s="95">
        <f>SUM(C52:C61)</f>
        <v>75000</v>
      </c>
    </row>
    <row r="63" spans="1:3">
      <c r="A63" s="13" t="s">
        <v>586</v>
      </c>
      <c r="B63" s="6" t="s">
        <v>211</v>
      </c>
      <c r="C63" s="26"/>
    </row>
    <row r="64" spans="1:3">
      <c r="A64" s="13" t="s">
        <v>587</v>
      </c>
      <c r="B64" s="6" t="s">
        <v>211</v>
      </c>
      <c r="C64" s="26"/>
    </row>
    <row r="65" spans="1:3">
      <c r="A65" s="13" t="s">
        <v>588</v>
      </c>
      <c r="B65" s="6" t="s">
        <v>211</v>
      </c>
      <c r="C65" s="26"/>
    </row>
    <row r="66" spans="1:3">
      <c r="A66" s="13" t="s">
        <v>589</v>
      </c>
      <c r="B66" s="6" t="s">
        <v>211</v>
      </c>
      <c r="C66" s="26"/>
    </row>
    <row r="67" spans="1:3">
      <c r="A67" s="13" t="s">
        <v>590</v>
      </c>
      <c r="B67" s="6" t="s">
        <v>211</v>
      </c>
      <c r="C67" s="26"/>
    </row>
    <row r="68" spans="1:3">
      <c r="A68" s="13" t="s">
        <v>591</v>
      </c>
      <c r="B68" s="6" t="s">
        <v>211</v>
      </c>
      <c r="C68" s="26"/>
    </row>
    <row r="69" spans="1:3">
      <c r="A69" s="13" t="s">
        <v>592</v>
      </c>
      <c r="B69" s="6" t="s">
        <v>211</v>
      </c>
      <c r="C69" s="26"/>
    </row>
    <row r="70" spans="1:3">
      <c r="A70" s="13" t="s">
        <v>593</v>
      </c>
      <c r="B70" s="6" t="s">
        <v>211</v>
      </c>
      <c r="C70" s="26"/>
    </row>
    <row r="71" spans="1:3">
      <c r="A71" s="13" t="s">
        <v>594</v>
      </c>
      <c r="B71" s="6" t="s">
        <v>211</v>
      </c>
      <c r="C71" s="26"/>
    </row>
    <row r="72" spans="1:3">
      <c r="A72" s="13" t="s">
        <v>595</v>
      </c>
      <c r="B72" s="6" t="s">
        <v>211</v>
      </c>
      <c r="C72" s="26"/>
    </row>
    <row r="73" spans="1:3" s="90" customFormat="1" ht="25.5">
      <c r="A73" s="11" t="s">
        <v>430</v>
      </c>
      <c r="B73" s="8" t="s">
        <v>211</v>
      </c>
      <c r="C73" s="95"/>
    </row>
    <row r="74" spans="1:3">
      <c r="A74" s="13" t="s">
        <v>586</v>
      </c>
      <c r="B74" s="6" t="s">
        <v>212</v>
      </c>
      <c r="C74" s="26"/>
    </row>
    <row r="75" spans="1:3">
      <c r="A75" s="13" t="s">
        <v>587</v>
      </c>
      <c r="B75" s="6" t="s">
        <v>212</v>
      </c>
      <c r="C75" s="26"/>
    </row>
    <row r="76" spans="1:3">
      <c r="A76" s="13" t="s">
        <v>588</v>
      </c>
      <c r="B76" s="6" t="s">
        <v>212</v>
      </c>
      <c r="C76" s="26"/>
    </row>
    <row r="77" spans="1:3">
      <c r="A77" s="13" t="s">
        <v>589</v>
      </c>
      <c r="B77" s="6" t="s">
        <v>212</v>
      </c>
      <c r="C77" s="26"/>
    </row>
    <row r="78" spans="1:3">
      <c r="A78" s="13" t="s">
        <v>590</v>
      </c>
      <c r="B78" s="6" t="s">
        <v>212</v>
      </c>
      <c r="C78" s="26"/>
    </row>
    <row r="79" spans="1:3">
      <c r="A79" s="13" t="s">
        <v>591</v>
      </c>
      <c r="B79" s="6" t="s">
        <v>212</v>
      </c>
      <c r="C79" s="26"/>
    </row>
    <row r="80" spans="1:3">
      <c r="A80" s="13" t="s">
        <v>592</v>
      </c>
      <c r="B80" s="6" t="s">
        <v>212</v>
      </c>
      <c r="C80" s="26"/>
    </row>
    <row r="81" spans="1:3">
      <c r="A81" s="13" t="s">
        <v>593</v>
      </c>
      <c r="B81" s="6" t="s">
        <v>212</v>
      </c>
      <c r="C81" s="26"/>
    </row>
    <row r="82" spans="1:3">
      <c r="A82" s="13" t="s">
        <v>594</v>
      </c>
      <c r="B82" s="6" t="s">
        <v>212</v>
      </c>
      <c r="C82" s="26"/>
    </row>
    <row r="83" spans="1:3">
      <c r="A83" s="13" t="s">
        <v>595</v>
      </c>
      <c r="B83" s="6" t="s">
        <v>212</v>
      </c>
      <c r="C83" s="26"/>
    </row>
    <row r="84" spans="1:3" s="90" customFormat="1" ht="25.5">
      <c r="A84" s="11" t="s">
        <v>429</v>
      </c>
      <c r="B84" s="8" t="s">
        <v>212</v>
      </c>
      <c r="C84" s="95"/>
    </row>
    <row r="85" spans="1:3">
      <c r="A85" s="13" t="s">
        <v>586</v>
      </c>
      <c r="B85" s="6" t="s">
        <v>213</v>
      </c>
      <c r="C85" s="26"/>
    </row>
    <row r="86" spans="1:3">
      <c r="A86" s="13" t="s">
        <v>587</v>
      </c>
      <c r="B86" s="6" t="s">
        <v>213</v>
      </c>
      <c r="C86" s="26"/>
    </row>
    <row r="87" spans="1:3">
      <c r="A87" s="13" t="s">
        <v>588</v>
      </c>
      <c r="B87" s="6" t="s">
        <v>213</v>
      </c>
      <c r="C87" s="26"/>
    </row>
    <row r="88" spans="1:3">
      <c r="A88" s="13" t="s">
        <v>589</v>
      </c>
      <c r="B88" s="6" t="s">
        <v>213</v>
      </c>
      <c r="C88" s="26"/>
    </row>
    <row r="89" spans="1:3">
      <c r="A89" s="13" t="s">
        <v>590</v>
      </c>
      <c r="B89" s="6" t="s">
        <v>213</v>
      </c>
      <c r="C89" s="26"/>
    </row>
    <row r="90" spans="1:3">
      <c r="A90" s="13" t="s">
        <v>591</v>
      </c>
      <c r="B90" s="6" t="s">
        <v>213</v>
      </c>
      <c r="C90" s="26"/>
    </row>
    <row r="91" spans="1:3">
      <c r="A91" s="13" t="s">
        <v>592</v>
      </c>
      <c r="B91" s="6" t="s">
        <v>213</v>
      </c>
      <c r="C91" s="26"/>
    </row>
    <row r="92" spans="1:3">
      <c r="A92" s="13" t="s">
        <v>593</v>
      </c>
      <c r="B92" s="6" t="s">
        <v>213</v>
      </c>
      <c r="C92" s="26"/>
    </row>
    <row r="93" spans="1:3">
      <c r="A93" s="13" t="s">
        <v>594</v>
      </c>
      <c r="B93" s="6" t="s">
        <v>213</v>
      </c>
      <c r="C93" s="26"/>
    </row>
    <row r="94" spans="1:3">
      <c r="A94" s="13" t="s">
        <v>595</v>
      </c>
      <c r="B94" s="6" t="s">
        <v>213</v>
      </c>
      <c r="C94" s="26"/>
    </row>
    <row r="95" spans="1:3" s="90" customFormat="1">
      <c r="A95" s="11" t="s">
        <v>428</v>
      </c>
      <c r="B95" s="8" t="s">
        <v>213</v>
      </c>
      <c r="C95" s="95"/>
    </row>
    <row r="96" spans="1:3">
      <c r="A96" s="13" t="s">
        <v>596</v>
      </c>
      <c r="B96" s="5" t="s">
        <v>215</v>
      </c>
      <c r="C96" s="26"/>
    </row>
    <row r="97" spans="1:3">
      <c r="A97" s="13" t="s">
        <v>597</v>
      </c>
      <c r="B97" s="6" t="s">
        <v>215</v>
      </c>
      <c r="C97" s="26"/>
    </row>
    <row r="98" spans="1:3">
      <c r="A98" s="13" t="s">
        <v>598</v>
      </c>
      <c r="B98" s="5" t="s">
        <v>215</v>
      </c>
      <c r="C98" s="26"/>
    </row>
    <row r="99" spans="1:3">
      <c r="A99" s="5" t="s">
        <v>599</v>
      </c>
      <c r="B99" s="6" t="s">
        <v>215</v>
      </c>
      <c r="C99" s="26"/>
    </row>
    <row r="100" spans="1:3">
      <c r="A100" s="5" t="s">
        <v>600</v>
      </c>
      <c r="B100" s="5" t="s">
        <v>215</v>
      </c>
      <c r="C100" s="26"/>
    </row>
    <row r="101" spans="1:3">
      <c r="A101" s="5" t="s">
        <v>601</v>
      </c>
      <c r="B101" s="6" t="s">
        <v>215</v>
      </c>
      <c r="C101" s="26"/>
    </row>
    <row r="102" spans="1:3">
      <c r="A102" s="13" t="s">
        <v>602</v>
      </c>
      <c r="B102" s="5" t="s">
        <v>215</v>
      </c>
      <c r="C102" s="26"/>
    </row>
    <row r="103" spans="1:3">
      <c r="A103" s="13" t="s">
        <v>606</v>
      </c>
      <c r="B103" s="6" t="s">
        <v>215</v>
      </c>
      <c r="C103" s="26"/>
    </row>
    <row r="104" spans="1:3">
      <c r="A104" s="13" t="s">
        <v>604</v>
      </c>
      <c r="B104" s="5" t="s">
        <v>215</v>
      </c>
      <c r="C104" s="26"/>
    </row>
    <row r="105" spans="1:3">
      <c r="A105" s="13" t="s">
        <v>605</v>
      </c>
      <c r="B105" s="6" t="s">
        <v>215</v>
      </c>
      <c r="C105" s="26"/>
    </row>
    <row r="106" spans="1:3" s="90" customFormat="1" ht="25.5">
      <c r="A106" s="11" t="s">
        <v>427</v>
      </c>
      <c r="B106" s="8" t="s">
        <v>215</v>
      </c>
      <c r="C106" s="95"/>
    </row>
    <row r="107" spans="1:3">
      <c r="A107" s="13" t="s">
        <v>596</v>
      </c>
      <c r="B107" s="5" t="s">
        <v>665</v>
      </c>
      <c r="C107" s="26"/>
    </row>
    <row r="108" spans="1:3">
      <c r="A108" s="13" t="s">
        <v>597</v>
      </c>
      <c r="B108" s="5" t="s">
        <v>665</v>
      </c>
      <c r="C108" s="26"/>
    </row>
    <row r="109" spans="1:3">
      <c r="A109" s="13" t="s">
        <v>598</v>
      </c>
      <c r="B109" s="5" t="s">
        <v>665</v>
      </c>
      <c r="C109" s="26"/>
    </row>
    <row r="110" spans="1:3">
      <c r="A110" s="5" t="s">
        <v>599</v>
      </c>
      <c r="B110" s="5" t="s">
        <v>665</v>
      </c>
      <c r="C110" s="26"/>
    </row>
    <row r="111" spans="1:3">
      <c r="A111" s="5" t="s">
        <v>600</v>
      </c>
      <c r="B111" s="5" t="s">
        <v>665</v>
      </c>
      <c r="C111" s="26"/>
    </row>
    <row r="112" spans="1:3">
      <c r="A112" s="5" t="s">
        <v>601</v>
      </c>
      <c r="B112" s="5" t="s">
        <v>665</v>
      </c>
      <c r="C112" s="26"/>
    </row>
    <row r="113" spans="1:3">
      <c r="A113" s="13" t="s">
        <v>602</v>
      </c>
      <c r="B113" s="5" t="s">
        <v>665</v>
      </c>
      <c r="C113" s="26"/>
    </row>
    <row r="114" spans="1:3">
      <c r="A114" s="13" t="s">
        <v>606</v>
      </c>
      <c r="B114" s="5" t="s">
        <v>665</v>
      </c>
      <c r="C114" s="26"/>
    </row>
    <row r="115" spans="1:3">
      <c r="A115" s="13" t="s">
        <v>604</v>
      </c>
      <c r="B115" s="5" t="s">
        <v>665</v>
      </c>
      <c r="C115" s="26"/>
    </row>
    <row r="116" spans="1:3">
      <c r="A116" s="13" t="s">
        <v>605</v>
      </c>
      <c r="B116" s="5" t="s">
        <v>665</v>
      </c>
      <c r="C116" s="26"/>
    </row>
    <row r="117" spans="1:3" s="90" customFormat="1">
      <c r="A117" s="15" t="s">
        <v>466</v>
      </c>
      <c r="B117" s="7" t="s">
        <v>665</v>
      </c>
      <c r="C117" s="9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117"/>
  <sheetViews>
    <sheetView workbookViewId="0">
      <selection sqref="A1:C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68" t="s">
        <v>713</v>
      </c>
      <c r="B1" s="168"/>
      <c r="C1" s="168"/>
    </row>
    <row r="3" spans="1:3" ht="27" customHeight="1">
      <c r="A3" s="169" t="s">
        <v>677</v>
      </c>
      <c r="B3" s="170"/>
      <c r="C3" s="170"/>
    </row>
    <row r="4" spans="1:3" ht="25.5" customHeight="1">
      <c r="A4" s="178" t="s">
        <v>686</v>
      </c>
      <c r="B4" s="170"/>
      <c r="C4" s="170"/>
    </row>
    <row r="5" spans="1:3" ht="15.75" customHeight="1">
      <c r="A5" s="57"/>
      <c r="B5" s="58"/>
      <c r="C5" s="58"/>
    </row>
    <row r="6" spans="1:3" ht="21" customHeight="1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3" t="s">
        <v>607</v>
      </c>
      <c r="B8" s="6" t="s">
        <v>279</v>
      </c>
      <c r="C8" s="26"/>
    </row>
    <row r="9" spans="1:3">
      <c r="A9" s="13" t="s">
        <v>616</v>
      </c>
      <c r="B9" s="6" t="s">
        <v>279</v>
      </c>
      <c r="C9" s="26"/>
    </row>
    <row r="10" spans="1:3" ht="30">
      <c r="A10" s="13" t="s">
        <v>617</v>
      </c>
      <c r="B10" s="6" t="s">
        <v>279</v>
      </c>
      <c r="C10" s="26"/>
    </row>
    <row r="11" spans="1:3">
      <c r="A11" s="13" t="s">
        <v>615</v>
      </c>
      <c r="B11" s="6" t="s">
        <v>279</v>
      </c>
      <c r="C11" s="26"/>
    </row>
    <row r="12" spans="1:3">
      <c r="A12" s="13" t="s">
        <v>614</v>
      </c>
      <c r="B12" s="6" t="s">
        <v>279</v>
      </c>
      <c r="C12" s="26"/>
    </row>
    <row r="13" spans="1:3">
      <c r="A13" s="13" t="s">
        <v>613</v>
      </c>
      <c r="B13" s="6" t="s">
        <v>279</v>
      </c>
      <c r="C13" s="26"/>
    </row>
    <row r="14" spans="1:3">
      <c r="A14" s="13" t="s">
        <v>608</v>
      </c>
      <c r="B14" s="6" t="s">
        <v>279</v>
      </c>
      <c r="C14" s="26"/>
    </row>
    <row r="15" spans="1:3">
      <c r="A15" s="13" t="s">
        <v>609</v>
      </c>
      <c r="B15" s="6" t="s">
        <v>279</v>
      </c>
      <c r="C15" s="26"/>
    </row>
    <row r="16" spans="1:3">
      <c r="A16" s="13" t="s">
        <v>610</v>
      </c>
      <c r="B16" s="6" t="s">
        <v>279</v>
      </c>
      <c r="C16" s="26"/>
    </row>
    <row r="17" spans="1:3">
      <c r="A17" s="13" t="s">
        <v>611</v>
      </c>
      <c r="B17" s="6" t="s">
        <v>279</v>
      </c>
      <c r="C17" s="26"/>
    </row>
    <row r="18" spans="1:3" s="90" customFormat="1" ht="25.5">
      <c r="A18" s="7" t="s">
        <v>475</v>
      </c>
      <c r="B18" s="8" t="s">
        <v>279</v>
      </c>
      <c r="C18" s="95"/>
    </row>
    <row r="19" spans="1:3">
      <c r="A19" s="13" t="s">
        <v>607</v>
      </c>
      <c r="B19" s="6" t="s">
        <v>280</v>
      </c>
      <c r="C19" s="26"/>
    </row>
    <row r="20" spans="1:3">
      <c r="A20" s="13" t="s">
        <v>616</v>
      </c>
      <c r="B20" s="6" t="s">
        <v>280</v>
      </c>
      <c r="C20" s="26"/>
    </row>
    <row r="21" spans="1:3" ht="30">
      <c r="A21" s="13" t="s">
        <v>617</v>
      </c>
      <c r="B21" s="6" t="s">
        <v>280</v>
      </c>
      <c r="C21" s="26"/>
    </row>
    <row r="22" spans="1:3">
      <c r="A22" s="13" t="s">
        <v>615</v>
      </c>
      <c r="B22" s="6" t="s">
        <v>280</v>
      </c>
      <c r="C22" s="26"/>
    </row>
    <row r="23" spans="1:3">
      <c r="A23" s="13" t="s">
        <v>614</v>
      </c>
      <c r="B23" s="6" t="s">
        <v>280</v>
      </c>
      <c r="C23" s="26"/>
    </row>
    <row r="24" spans="1:3">
      <c r="A24" s="13" t="s">
        <v>613</v>
      </c>
      <c r="B24" s="6" t="s">
        <v>280</v>
      </c>
      <c r="C24" s="26"/>
    </row>
    <row r="25" spans="1:3">
      <c r="A25" s="13" t="s">
        <v>608</v>
      </c>
      <c r="B25" s="6" t="s">
        <v>280</v>
      </c>
      <c r="C25" s="26"/>
    </row>
    <row r="26" spans="1:3">
      <c r="A26" s="13" t="s">
        <v>609</v>
      </c>
      <c r="B26" s="6" t="s">
        <v>280</v>
      </c>
      <c r="C26" s="26"/>
    </row>
    <row r="27" spans="1:3">
      <c r="A27" s="13" t="s">
        <v>610</v>
      </c>
      <c r="B27" s="6" t="s">
        <v>280</v>
      </c>
      <c r="C27" s="26"/>
    </row>
    <row r="28" spans="1:3">
      <c r="A28" s="13" t="s">
        <v>611</v>
      </c>
      <c r="B28" s="6" t="s">
        <v>280</v>
      </c>
      <c r="C28" s="26"/>
    </row>
    <row r="29" spans="1:3" s="90" customFormat="1" ht="25.5">
      <c r="A29" s="7" t="s">
        <v>532</v>
      </c>
      <c r="B29" s="8" t="s">
        <v>280</v>
      </c>
      <c r="C29" s="95"/>
    </row>
    <row r="30" spans="1:3">
      <c r="A30" s="13" t="s">
        <v>607</v>
      </c>
      <c r="B30" s="6" t="s">
        <v>281</v>
      </c>
      <c r="C30" s="26">
        <v>81530</v>
      </c>
    </row>
    <row r="31" spans="1:3">
      <c r="A31" s="13" t="s">
        <v>616</v>
      </c>
      <c r="B31" s="6" t="s">
        <v>281</v>
      </c>
      <c r="C31" s="26"/>
    </row>
    <row r="32" spans="1:3" ht="30">
      <c r="A32" s="13" t="s">
        <v>617</v>
      </c>
      <c r="B32" s="6" t="s">
        <v>281</v>
      </c>
      <c r="C32" s="26"/>
    </row>
    <row r="33" spans="1:3">
      <c r="A33" s="13" t="s">
        <v>615</v>
      </c>
      <c r="B33" s="6" t="s">
        <v>281</v>
      </c>
      <c r="C33" s="26"/>
    </row>
    <row r="34" spans="1:3">
      <c r="A34" s="13" t="s">
        <v>614</v>
      </c>
      <c r="B34" s="6" t="s">
        <v>281</v>
      </c>
      <c r="C34" s="26"/>
    </row>
    <row r="35" spans="1:3">
      <c r="A35" s="13" t="s">
        <v>613</v>
      </c>
      <c r="B35" s="6" t="s">
        <v>281</v>
      </c>
      <c r="C35" s="26"/>
    </row>
    <row r="36" spans="1:3">
      <c r="A36" s="13" t="s">
        <v>608</v>
      </c>
      <c r="B36" s="6" t="s">
        <v>281</v>
      </c>
      <c r="C36" s="117"/>
    </row>
    <row r="37" spans="1:3">
      <c r="A37" s="13" t="s">
        <v>609</v>
      </c>
      <c r="B37" s="6" t="s">
        <v>281</v>
      </c>
      <c r="C37" s="117"/>
    </row>
    <row r="38" spans="1:3">
      <c r="A38" s="13" t="s">
        <v>610</v>
      </c>
      <c r="B38" s="6" t="s">
        <v>281</v>
      </c>
      <c r="C38" s="117"/>
    </row>
    <row r="39" spans="1:3">
      <c r="A39" s="13" t="s">
        <v>611</v>
      </c>
      <c r="B39" s="6" t="s">
        <v>281</v>
      </c>
      <c r="C39" s="117"/>
    </row>
    <row r="40" spans="1:3" s="90" customFormat="1">
      <c r="A40" s="7" t="s">
        <v>531</v>
      </c>
      <c r="B40" s="8" t="s">
        <v>281</v>
      </c>
      <c r="C40" s="119">
        <f>SUM(C30:C39)</f>
        <v>81530</v>
      </c>
    </row>
    <row r="41" spans="1:3">
      <c r="A41" s="13" t="s">
        <v>607</v>
      </c>
      <c r="B41" s="6" t="s">
        <v>287</v>
      </c>
      <c r="C41" s="26"/>
    </row>
    <row r="42" spans="1:3">
      <c r="A42" s="13" t="s">
        <v>616</v>
      </c>
      <c r="B42" s="6" t="s">
        <v>287</v>
      </c>
      <c r="C42" s="26"/>
    </row>
    <row r="43" spans="1:3" ht="30">
      <c r="A43" s="13" t="s">
        <v>617</v>
      </c>
      <c r="B43" s="6" t="s">
        <v>287</v>
      </c>
      <c r="C43" s="26"/>
    </row>
    <row r="44" spans="1:3">
      <c r="A44" s="13" t="s">
        <v>615</v>
      </c>
      <c r="B44" s="6" t="s">
        <v>287</v>
      </c>
      <c r="C44" s="26"/>
    </row>
    <row r="45" spans="1:3">
      <c r="A45" s="13" t="s">
        <v>614</v>
      </c>
      <c r="B45" s="6" t="s">
        <v>287</v>
      </c>
      <c r="C45" s="26"/>
    </row>
    <row r="46" spans="1:3">
      <c r="A46" s="13" t="s">
        <v>613</v>
      </c>
      <c r="B46" s="6" t="s">
        <v>287</v>
      </c>
      <c r="C46" s="26"/>
    </row>
    <row r="47" spans="1:3">
      <c r="A47" s="13" t="s">
        <v>608</v>
      </c>
      <c r="B47" s="6" t="s">
        <v>287</v>
      </c>
      <c r="C47" s="26"/>
    </row>
    <row r="48" spans="1:3">
      <c r="A48" s="13" t="s">
        <v>609</v>
      </c>
      <c r="B48" s="6" t="s">
        <v>287</v>
      </c>
      <c r="C48" s="26"/>
    </row>
    <row r="49" spans="1:3">
      <c r="A49" s="13" t="s">
        <v>610</v>
      </c>
      <c r="B49" s="6" t="s">
        <v>287</v>
      </c>
      <c r="C49" s="26"/>
    </row>
    <row r="50" spans="1:3">
      <c r="A50" s="13" t="s">
        <v>611</v>
      </c>
      <c r="B50" s="6" t="s">
        <v>287</v>
      </c>
      <c r="C50" s="26"/>
    </row>
    <row r="51" spans="1:3" s="90" customFormat="1" ht="25.5">
      <c r="A51" s="7" t="s">
        <v>530</v>
      </c>
      <c r="B51" s="8" t="s">
        <v>287</v>
      </c>
      <c r="C51" s="95"/>
    </row>
    <row r="52" spans="1:3">
      <c r="A52" s="13" t="s">
        <v>612</v>
      </c>
      <c r="B52" s="6" t="s">
        <v>288</v>
      </c>
      <c r="C52" s="26"/>
    </row>
    <row r="53" spans="1:3">
      <c r="A53" s="13" t="s">
        <v>616</v>
      </c>
      <c r="B53" s="6" t="s">
        <v>288</v>
      </c>
      <c r="C53" s="26"/>
    </row>
    <row r="54" spans="1:3" ht="30">
      <c r="A54" s="13" t="s">
        <v>617</v>
      </c>
      <c r="B54" s="6" t="s">
        <v>288</v>
      </c>
      <c r="C54" s="26"/>
    </row>
    <row r="55" spans="1:3">
      <c r="A55" s="13" t="s">
        <v>615</v>
      </c>
      <c r="B55" s="6" t="s">
        <v>288</v>
      </c>
      <c r="C55" s="26"/>
    </row>
    <row r="56" spans="1:3">
      <c r="A56" s="13" t="s">
        <v>614</v>
      </c>
      <c r="B56" s="6" t="s">
        <v>288</v>
      </c>
      <c r="C56" s="26"/>
    </row>
    <row r="57" spans="1:3">
      <c r="A57" s="13" t="s">
        <v>613</v>
      </c>
      <c r="B57" s="6" t="s">
        <v>288</v>
      </c>
      <c r="C57" s="26"/>
    </row>
    <row r="58" spans="1:3">
      <c r="A58" s="13" t="s">
        <v>608</v>
      </c>
      <c r="B58" s="6" t="s">
        <v>288</v>
      </c>
      <c r="C58" s="26"/>
    </row>
    <row r="59" spans="1:3">
      <c r="A59" s="13" t="s">
        <v>609</v>
      </c>
      <c r="B59" s="6" t="s">
        <v>288</v>
      </c>
      <c r="C59" s="26"/>
    </row>
    <row r="60" spans="1:3">
      <c r="A60" s="13" t="s">
        <v>610</v>
      </c>
      <c r="B60" s="6" t="s">
        <v>288</v>
      </c>
      <c r="C60" s="26"/>
    </row>
    <row r="61" spans="1:3">
      <c r="A61" s="13" t="s">
        <v>611</v>
      </c>
      <c r="B61" s="6" t="s">
        <v>288</v>
      </c>
      <c r="C61" s="26"/>
    </row>
    <row r="62" spans="1:3" s="90" customFormat="1" ht="25.5">
      <c r="A62" s="7" t="s">
        <v>533</v>
      </c>
      <c r="B62" s="8" t="s">
        <v>288</v>
      </c>
      <c r="C62" s="95"/>
    </row>
    <row r="63" spans="1:3">
      <c r="A63" s="13" t="s">
        <v>607</v>
      </c>
      <c r="B63" s="6" t="s">
        <v>289</v>
      </c>
      <c r="C63" s="26"/>
    </row>
    <row r="64" spans="1:3">
      <c r="A64" s="13" t="s">
        <v>616</v>
      </c>
      <c r="B64" s="6" t="s">
        <v>289</v>
      </c>
      <c r="C64" s="26"/>
    </row>
    <row r="65" spans="1:3" ht="30">
      <c r="A65" s="13" t="s">
        <v>617</v>
      </c>
      <c r="B65" s="6" t="s">
        <v>289</v>
      </c>
      <c r="C65" s="118"/>
    </row>
    <row r="66" spans="1:3">
      <c r="A66" s="13" t="s">
        <v>615</v>
      </c>
      <c r="B66" s="6" t="s">
        <v>289</v>
      </c>
      <c r="C66" s="118"/>
    </row>
    <row r="67" spans="1:3">
      <c r="A67" s="13" t="s">
        <v>614</v>
      </c>
      <c r="B67" s="6" t="s">
        <v>289</v>
      </c>
      <c r="C67" s="118"/>
    </row>
    <row r="68" spans="1:3">
      <c r="A68" s="13" t="s">
        <v>613</v>
      </c>
      <c r="B68" s="6" t="s">
        <v>289</v>
      </c>
      <c r="C68" s="118"/>
    </row>
    <row r="69" spans="1:3">
      <c r="A69" s="13" t="s">
        <v>608</v>
      </c>
      <c r="B69" s="6" t="s">
        <v>289</v>
      </c>
      <c r="C69" s="118"/>
    </row>
    <row r="70" spans="1:3">
      <c r="A70" s="13" t="s">
        <v>609</v>
      </c>
      <c r="B70" s="6" t="s">
        <v>289</v>
      </c>
      <c r="C70" s="118"/>
    </row>
    <row r="71" spans="1:3">
      <c r="A71" s="13" t="s">
        <v>610</v>
      </c>
      <c r="B71" s="6" t="s">
        <v>289</v>
      </c>
      <c r="C71" s="118"/>
    </row>
    <row r="72" spans="1:3">
      <c r="A72" s="13" t="s">
        <v>611</v>
      </c>
      <c r="B72" s="6" t="s">
        <v>289</v>
      </c>
      <c r="C72" s="118"/>
    </row>
    <row r="73" spans="1:3" s="90" customFormat="1">
      <c r="A73" s="7" t="s">
        <v>480</v>
      </c>
      <c r="B73" s="8" t="s">
        <v>289</v>
      </c>
      <c r="C73" s="119">
        <v>28153988</v>
      </c>
    </row>
    <row r="74" spans="1:3">
      <c r="A74" s="13" t="s">
        <v>618</v>
      </c>
      <c r="B74" s="5" t="s">
        <v>695</v>
      </c>
      <c r="C74" s="26"/>
    </row>
    <row r="75" spans="1:3">
      <c r="A75" s="13" t="s">
        <v>619</v>
      </c>
      <c r="B75" s="5" t="s">
        <v>695</v>
      </c>
      <c r="C75" s="26"/>
    </row>
    <row r="76" spans="1:3">
      <c r="A76" s="13" t="s">
        <v>627</v>
      </c>
      <c r="B76" s="5" t="s">
        <v>695</v>
      </c>
      <c r="C76" s="26">
        <v>0</v>
      </c>
    </row>
    <row r="77" spans="1:3">
      <c r="A77" s="5" t="s">
        <v>626</v>
      </c>
      <c r="B77" s="5" t="s">
        <v>695</v>
      </c>
      <c r="C77" s="26"/>
    </row>
    <row r="78" spans="1:3">
      <c r="A78" s="5" t="s">
        <v>625</v>
      </c>
      <c r="B78" s="5" t="s">
        <v>695</v>
      </c>
      <c r="C78" s="26"/>
    </row>
    <row r="79" spans="1:3">
      <c r="A79" s="5" t="s">
        <v>624</v>
      </c>
      <c r="B79" s="5" t="s">
        <v>695</v>
      </c>
      <c r="C79" s="26"/>
    </row>
    <row r="80" spans="1:3">
      <c r="A80" s="13" t="s">
        <v>623</v>
      </c>
      <c r="B80" s="5" t="s">
        <v>695</v>
      </c>
      <c r="C80" s="26"/>
    </row>
    <row r="81" spans="1:3">
      <c r="A81" s="13" t="s">
        <v>628</v>
      </c>
      <c r="B81" s="5" t="s">
        <v>695</v>
      </c>
      <c r="C81" s="26"/>
    </row>
    <row r="82" spans="1:3">
      <c r="A82" s="13" t="s">
        <v>620</v>
      </c>
      <c r="B82" s="5" t="s">
        <v>695</v>
      </c>
      <c r="C82" s="26"/>
    </row>
    <row r="83" spans="1:3">
      <c r="A83" s="13" t="s">
        <v>621</v>
      </c>
      <c r="B83" s="5" t="s">
        <v>695</v>
      </c>
      <c r="C83" s="26"/>
    </row>
    <row r="84" spans="1:3" s="90" customFormat="1" ht="25.5">
      <c r="A84" s="7" t="s">
        <v>548</v>
      </c>
      <c r="B84" s="7" t="s">
        <v>695</v>
      </c>
      <c r="C84" s="95">
        <v>0</v>
      </c>
    </row>
    <row r="85" spans="1:3">
      <c r="A85" s="13" t="s">
        <v>618</v>
      </c>
      <c r="B85" s="5" t="s">
        <v>669</v>
      </c>
      <c r="C85" s="26"/>
    </row>
    <row r="86" spans="1:3">
      <c r="A86" s="13" t="s">
        <v>619</v>
      </c>
      <c r="B86" s="5" t="s">
        <v>669</v>
      </c>
      <c r="C86" s="26"/>
    </row>
    <row r="87" spans="1:3">
      <c r="A87" s="13" t="s">
        <v>627</v>
      </c>
      <c r="B87" s="5" t="s">
        <v>669</v>
      </c>
      <c r="C87" s="26"/>
    </row>
    <row r="88" spans="1:3">
      <c r="A88" s="5" t="s">
        <v>626</v>
      </c>
      <c r="B88" s="5" t="s">
        <v>669</v>
      </c>
      <c r="C88" s="26"/>
    </row>
    <row r="89" spans="1:3">
      <c r="A89" s="5" t="s">
        <v>625</v>
      </c>
      <c r="B89" s="5" t="s">
        <v>669</v>
      </c>
      <c r="C89" s="26"/>
    </row>
    <row r="90" spans="1:3">
      <c r="A90" s="5" t="s">
        <v>657</v>
      </c>
      <c r="B90" s="5" t="s">
        <v>669</v>
      </c>
      <c r="C90" s="118"/>
    </row>
    <row r="91" spans="1:3">
      <c r="A91" s="13" t="s">
        <v>623</v>
      </c>
      <c r="B91" s="5" t="s">
        <v>669</v>
      </c>
      <c r="C91" s="118"/>
    </row>
    <row r="92" spans="1:3">
      <c r="A92" s="13" t="s">
        <v>622</v>
      </c>
      <c r="B92" s="5" t="s">
        <v>669</v>
      </c>
      <c r="C92" s="118"/>
    </row>
    <row r="93" spans="1:3">
      <c r="A93" s="13" t="s">
        <v>620</v>
      </c>
      <c r="B93" s="5" t="s">
        <v>669</v>
      </c>
      <c r="C93" s="118"/>
    </row>
    <row r="94" spans="1:3">
      <c r="A94" s="13" t="s">
        <v>621</v>
      </c>
      <c r="B94" s="5" t="s">
        <v>669</v>
      </c>
      <c r="C94" s="118"/>
    </row>
    <row r="95" spans="1:3" s="90" customFormat="1">
      <c r="A95" s="15" t="s">
        <v>549</v>
      </c>
      <c r="B95" s="15" t="s">
        <v>669</v>
      </c>
      <c r="C95" s="119">
        <v>531708</v>
      </c>
    </row>
    <row r="96" spans="1:3">
      <c r="A96" s="13" t="s">
        <v>618</v>
      </c>
      <c r="B96" s="5" t="s">
        <v>696</v>
      </c>
      <c r="C96" s="118"/>
    </row>
    <row r="97" spans="1:3">
      <c r="A97" s="13" t="s">
        <v>619</v>
      </c>
      <c r="B97" s="5" t="s">
        <v>696</v>
      </c>
      <c r="C97" s="118"/>
    </row>
    <row r="98" spans="1:3">
      <c r="A98" s="13" t="s">
        <v>627</v>
      </c>
      <c r="B98" s="5" t="s">
        <v>696</v>
      </c>
      <c r="C98" s="26"/>
    </row>
    <row r="99" spans="1:3">
      <c r="A99" s="5" t="s">
        <v>626</v>
      </c>
      <c r="B99" s="5" t="s">
        <v>696</v>
      </c>
      <c r="C99" s="26"/>
    </row>
    <row r="100" spans="1:3">
      <c r="A100" s="5" t="s">
        <v>625</v>
      </c>
      <c r="B100" s="5" t="s">
        <v>696</v>
      </c>
      <c r="C100" s="26"/>
    </row>
    <row r="101" spans="1:3">
      <c r="A101" s="5" t="s">
        <v>624</v>
      </c>
      <c r="B101" s="5" t="s">
        <v>696</v>
      </c>
      <c r="C101" s="26"/>
    </row>
    <row r="102" spans="1:3">
      <c r="A102" s="13" t="s">
        <v>623</v>
      </c>
      <c r="B102" s="5" t="s">
        <v>696</v>
      </c>
      <c r="C102" s="26"/>
    </row>
    <row r="103" spans="1:3">
      <c r="A103" s="13" t="s">
        <v>628</v>
      </c>
      <c r="B103" s="5" t="s">
        <v>696</v>
      </c>
      <c r="C103" s="26"/>
    </row>
    <row r="104" spans="1:3">
      <c r="A104" s="13" t="s">
        <v>620</v>
      </c>
      <c r="B104" s="5" t="s">
        <v>696</v>
      </c>
      <c r="C104" s="26"/>
    </row>
    <row r="105" spans="1:3">
      <c r="A105" s="13" t="s">
        <v>621</v>
      </c>
      <c r="B105" s="5" t="s">
        <v>696</v>
      </c>
      <c r="C105" s="26"/>
    </row>
    <row r="106" spans="1:3" s="90" customFormat="1" ht="25.5">
      <c r="A106" s="7" t="s">
        <v>550</v>
      </c>
      <c r="B106" s="8" t="s">
        <v>696</v>
      </c>
      <c r="C106" s="95"/>
    </row>
    <row r="107" spans="1:3">
      <c r="A107" s="13" t="s">
        <v>618</v>
      </c>
      <c r="B107" s="5" t="s">
        <v>697</v>
      </c>
      <c r="C107" s="26"/>
    </row>
    <row r="108" spans="1:3">
      <c r="A108" s="13" t="s">
        <v>619</v>
      </c>
      <c r="B108" s="5" t="s">
        <v>697</v>
      </c>
      <c r="C108" s="26"/>
    </row>
    <row r="109" spans="1:3">
      <c r="A109" s="13" t="s">
        <v>627</v>
      </c>
      <c r="B109" s="5" t="s">
        <v>697</v>
      </c>
      <c r="C109" s="26"/>
    </row>
    <row r="110" spans="1:3">
      <c r="A110" s="5" t="s">
        <v>626</v>
      </c>
      <c r="B110" s="5" t="s">
        <v>697</v>
      </c>
      <c r="C110" s="26"/>
    </row>
    <row r="111" spans="1:3">
      <c r="A111" s="5" t="s">
        <v>625</v>
      </c>
      <c r="B111" s="5" t="s">
        <v>697</v>
      </c>
      <c r="C111" s="26"/>
    </row>
    <row r="112" spans="1:3">
      <c r="A112" s="5" t="s">
        <v>624</v>
      </c>
      <c r="B112" s="5" t="s">
        <v>697</v>
      </c>
      <c r="C112" s="26"/>
    </row>
    <row r="113" spans="1:3">
      <c r="A113" s="13" t="s">
        <v>623</v>
      </c>
      <c r="B113" s="5" t="s">
        <v>697</v>
      </c>
      <c r="C113" s="26"/>
    </row>
    <row r="114" spans="1:3">
      <c r="A114" s="13" t="s">
        <v>622</v>
      </c>
      <c r="B114" s="5" t="s">
        <v>697</v>
      </c>
      <c r="C114" s="26"/>
    </row>
    <row r="115" spans="1:3">
      <c r="A115" s="13" t="s">
        <v>620</v>
      </c>
      <c r="B115" s="5" t="s">
        <v>697</v>
      </c>
      <c r="C115" s="26"/>
    </row>
    <row r="116" spans="1:3">
      <c r="A116" s="13" t="s">
        <v>621</v>
      </c>
      <c r="B116" s="5" t="s">
        <v>697</v>
      </c>
      <c r="C116" s="26"/>
    </row>
    <row r="117" spans="1:3" s="90" customFormat="1">
      <c r="A117" s="15" t="s">
        <v>551</v>
      </c>
      <c r="B117" s="8" t="s">
        <v>697</v>
      </c>
      <c r="C117" s="9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40"/>
  <sheetViews>
    <sheetView workbookViewId="0">
      <selection sqref="A1:C1"/>
    </sheetView>
  </sheetViews>
  <sheetFormatPr defaultRowHeight="15"/>
  <cols>
    <col min="1" max="1" width="100" customWidth="1"/>
    <col min="3" max="3" width="17" customWidth="1"/>
  </cols>
  <sheetData>
    <row r="1" spans="1:3">
      <c r="A1" s="168" t="s">
        <v>714</v>
      </c>
      <c r="B1" s="168"/>
      <c r="C1" s="168"/>
    </row>
    <row r="3" spans="1:3" ht="28.5" customHeight="1">
      <c r="A3" s="169" t="s">
        <v>677</v>
      </c>
      <c r="B3" s="174"/>
      <c r="C3" s="174"/>
    </row>
    <row r="4" spans="1:3" ht="26.25" customHeight="1">
      <c r="A4" s="178" t="s">
        <v>687</v>
      </c>
      <c r="B4" s="178"/>
      <c r="C4" s="178"/>
    </row>
    <row r="5" spans="1:3" ht="18.75" customHeight="1">
      <c r="A5" s="74"/>
      <c r="B5" s="78"/>
      <c r="C5" s="78"/>
    </row>
    <row r="6" spans="1:3" ht="23.25" customHeight="1">
      <c r="A6" s="4" t="s">
        <v>1</v>
      </c>
    </row>
    <row r="7" spans="1:3" ht="25.5">
      <c r="A7" s="38" t="s">
        <v>636</v>
      </c>
      <c r="B7" s="3" t="s">
        <v>84</v>
      </c>
      <c r="C7" s="73" t="s">
        <v>26</v>
      </c>
    </row>
    <row r="8" spans="1:3">
      <c r="A8" s="12" t="s">
        <v>389</v>
      </c>
      <c r="B8" s="6" t="s">
        <v>163</v>
      </c>
      <c r="C8" s="26"/>
    </row>
    <row r="9" spans="1:3">
      <c r="A9" s="12" t="s">
        <v>390</v>
      </c>
      <c r="B9" s="6" t="s">
        <v>163</v>
      </c>
      <c r="C9" s="26"/>
    </row>
    <row r="10" spans="1:3">
      <c r="A10" s="12" t="s">
        <v>391</v>
      </c>
      <c r="B10" s="6" t="s">
        <v>163</v>
      </c>
      <c r="C10" s="26"/>
    </row>
    <row r="11" spans="1:3">
      <c r="A11" s="12" t="s">
        <v>392</v>
      </c>
      <c r="B11" s="6" t="s">
        <v>163</v>
      </c>
      <c r="C11" s="26"/>
    </row>
    <row r="12" spans="1:3">
      <c r="A12" s="13" t="s">
        <v>393</v>
      </c>
      <c r="B12" s="6" t="s">
        <v>163</v>
      </c>
      <c r="C12" s="26"/>
    </row>
    <row r="13" spans="1:3">
      <c r="A13" s="13" t="s">
        <v>394</v>
      </c>
      <c r="B13" s="6" t="s">
        <v>163</v>
      </c>
      <c r="C13" s="26"/>
    </row>
    <row r="14" spans="1:3" s="90" customFormat="1">
      <c r="A14" s="15" t="s">
        <v>32</v>
      </c>
      <c r="B14" s="14" t="s">
        <v>163</v>
      </c>
      <c r="C14" s="95"/>
    </row>
    <row r="15" spans="1:3">
      <c r="A15" s="12" t="s">
        <v>395</v>
      </c>
      <c r="B15" s="6" t="s">
        <v>164</v>
      </c>
      <c r="C15" s="26"/>
    </row>
    <row r="16" spans="1:3" s="90" customFormat="1">
      <c r="A16" s="16" t="s">
        <v>31</v>
      </c>
      <c r="B16" s="14" t="s">
        <v>164</v>
      </c>
      <c r="C16" s="95"/>
    </row>
    <row r="17" spans="1:3">
      <c r="A17" s="12" t="s">
        <v>396</v>
      </c>
      <c r="B17" s="6" t="s">
        <v>165</v>
      </c>
      <c r="C17" s="26"/>
    </row>
    <row r="18" spans="1:3">
      <c r="A18" s="12" t="s">
        <v>397</v>
      </c>
      <c r="B18" s="6" t="s">
        <v>165</v>
      </c>
      <c r="C18" s="26"/>
    </row>
    <row r="19" spans="1:3">
      <c r="A19" s="13" t="s">
        <v>398</v>
      </c>
      <c r="B19" s="6" t="s">
        <v>165</v>
      </c>
      <c r="C19" s="26"/>
    </row>
    <row r="20" spans="1:3">
      <c r="A20" s="13" t="s">
        <v>399</v>
      </c>
      <c r="B20" s="6" t="s">
        <v>165</v>
      </c>
      <c r="C20" s="26"/>
    </row>
    <row r="21" spans="1:3">
      <c r="A21" s="13" t="s">
        <v>400</v>
      </c>
      <c r="B21" s="6" t="s">
        <v>165</v>
      </c>
      <c r="C21" s="26"/>
    </row>
    <row r="22" spans="1:3" ht="30">
      <c r="A22" s="17" t="s">
        <v>401</v>
      </c>
      <c r="B22" s="6" t="s">
        <v>165</v>
      </c>
      <c r="C22" s="26"/>
    </row>
    <row r="23" spans="1:3" s="90" customFormat="1">
      <c r="A23" s="11" t="s">
        <v>30</v>
      </c>
      <c r="B23" s="14" t="s">
        <v>165</v>
      </c>
      <c r="C23" s="95"/>
    </row>
    <row r="24" spans="1:3">
      <c r="A24" s="12" t="s">
        <v>402</v>
      </c>
      <c r="B24" s="6" t="s">
        <v>166</v>
      </c>
      <c r="C24" s="26"/>
    </row>
    <row r="25" spans="1:3">
      <c r="A25" s="12" t="s">
        <v>403</v>
      </c>
      <c r="B25" s="6" t="s">
        <v>166</v>
      </c>
      <c r="C25" s="26">
        <v>70000</v>
      </c>
    </row>
    <row r="26" spans="1:3" s="90" customFormat="1">
      <c r="A26" s="11" t="s">
        <v>29</v>
      </c>
      <c r="B26" s="8" t="s">
        <v>166</v>
      </c>
      <c r="C26" s="95">
        <v>70000</v>
      </c>
    </row>
    <row r="27" spans="1:3">
      <c r="A27" s="12" t="s">
        <v>404</v>
      </c>
      <c r="B27" s="6" t="s">
        <v>167</v>
      </c>
      <c r="C27" s="26"/>
    </row>
    <row r="28" spans="1:3">
      <c r="A28" s="12" t="s">
        <v>405</v>
      </c>
      <c r="B28" s="6" t="s">
        <v>167</v>
      </c>
      <c r="C28" s="26"/>
    </row>
    <row r="29" spans="1:3">
      <c r="A29" s="13" t="s">
        <v>406</v>
      </c>
      <c r="B29" s="6" t="s">
        <v>167</v>
      </c>
      <c r="C29" s="26"/>
    </row>
    <row r="30" spans="1:3">
      <c r="A30" s="13" t="s">
        <v>407</v>
      </c>
      <c r="B30" s="6" t="s">
        <v>167</v>
      </c>
      <c r="C30" s="26"/>
    </row>
    <row r="31" spans="1:3">
      <c r="A31" s="13" t="s">
        <v>408</v>
      </c>
      <c r="B31" s="6" t="s">
        <v>167</v>
      </c>
      <c r="C31" s="117"/>
    </row>
    <row r="32" spans="1:3">
      <c r="A32" s="13" t="s">
        <v>409</v>
      </c>
      <c r="B32" s="6" t="s">
        <v>167</v>
      </c>
      <c r="C32" s="26"/>
    </row>
    <row r="33" spans="1:3">
      <c r="A33" s="13" t="s">
        <v>658</v>
      </c>
      <c r="B33" s="6" t="s">
        <v>167</v>
      </c>
      <c r="C33" s="138">
        <v>1580053</v>
      </c>
    </row>
    <row r="34" spans="1:3">
      <c r="A34" s="13" t="s">
        <v>410</v>
      </c>
      <c r="B34" s="6" t="s">
        <v>167</v>
      </c>
      <c r="C34" s="26"/>
    </row>
    <row r="35" spans="1:3">
      <c r="A35" s="13" t="s">
        <v>411</v>
      </c>
      <c r="B35" s="6" t="s">
        <v>167</v>
      </c>
      <c r="C35" s="26"/>
    </row>
    <row r="36" spans="1:3">
      <c r="A36" s="13" t="s">
        <v>412</v>
      </c>
      <c r="B36" s="6" t="s">
        <v>167</v>
      </c>
      <c r="C36" s="26"/>
    </row>
    <row r="37" spans="1:3" ht="30">
      <c r="A37" s="13" t="s">
        <v>413</v>
      </c>
      <c r="B37" s="6" t="s">
        <v>167</v>
      </c>
      <c r="C37" s="26"/>
    </row>
    <row r="38" spans="1:3" ht="30">
      <c r="A38" s="13" t="s">
        <v>414</v>
      </c>
      <c r="B38" s="6" t="s">
        <v>167</v>
      </c>
      <c r="C38" s="26"/>
    </row>
    <row r="39" spans="1:3" s="90" customFormat="1">
      <c r="A39" s="11" t="s">
        <v>415</v>
      </c>
      <c r="B39" s="14" t="s">
        <v>167</v>
      </c>
      <c r="C39" s="119">
        <f>SUM(C33:C38)</f>
        <v>1580053</v>
      </c>
    </row>
    <row r="40" spans="1:3" s="90" customFormat="1" ht="15.75">
      <c r="A40" s="18" t="s">
        <v>416</v>
      </c>
      <c r="B40" s="9" t="s">
        <v>168</v>
      </c>
      <c r="C40" s="95">
        <f>SUM(C39)</f>
        <v>1580053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sqref="A1:C1"/>
    </sheetView>
  </sheetViews>
  <sheetFormatPr defaultRowHeight="15"/>
  <cols>
    <col min="1" max="1" width="65" customWidth="1"/>
    <col min="3" max="3" width="16.85546875" customWidth="1"/>
  </cols>
  <sheetData>
    <row r="1" spans="1:3">
      <c r="A1" s="168" t="s">
        <v>715</v>
      </c>
      <c r="B1" s="168"/>
      <c r="C1" s="168"/>
    </row>
    <row r="3" spans="1:3" ht="24" customHeight="1">
      <c r="A3" s="169" t="s">
        <v>677</v>
      </c>
      <c r="B3" s="170"/>
      <c r="C3" s="170"/>
    </row>
    <row r="4" spans="1:3" ht="26.25" customHeight="1">
      <c r="A4" s="178" t="s">
        <v>688</v>
      </c>
      <c r="B4" s="170"/>
      <c r="C4" s="170"/>
    </row>
    <row r="6" spans="1:3" ht="25.5">
      <c r="A6" s="38" t="s">
        <v>636</v>
      </c>
      <c r="B6" s="3" t="s">
        <v>84</v>
      </c>
      <c r="C6" s="73" t="s">
        <v>26</v>
      </c>
    </row>
    <row r="7" spans="1:3">
      <c r="A7" s="5" t="s">
        <v>534</v>
      </c>
      <c r="B7" s="5" t="s">
        <v>296</v>
      </c>
      <c r="C7" s="26"/>
    </row>
    <row r="8" spans="1:3">
      <c r="A8" s="5" t="s">
        <v>535</v>
      </c>
      <c r="B8" s="5" t="s">
        <v>296</v>
      </c>
      <c r="C8" s="26"/>
    </row>
    <row r="9" spans="1:3">
      <c r="A9" s="5" t="s">
        <v>536</v>
      </c>
      <c r="B9" s="5" t="s">
        <v>296</v>
      </c>
      <c r="C9" s="118">
        <v>240000</v>
      </c>
    </row>
    <row r="10" spans="1:3">
      <c r="A10" s="5" t="s">
        <v>537</v>
      </c>
      <c r="B10" s="5" t="s">
        <v>296</v>
      </c>
      <c r="C10" s="26"/>
    </row>
    <row r="11" spans="1:3" s="90" customFormat="1">
      <c r="A11" s="7" t="s">
        <v>485</v>
      </c>
      <c r="B11" s="8" t="s">
        <v>296</v>
      </c>
      <c r="C11" s="95">
        <f>SUM(C9:C10)</f>
        <v>240000</v>
      </c>
    </row>
    <row r="12" spans="1:3">
      <c r="A12" s="5" t="s">
        <v>486</v>
      </c>
      <c r="B12" s="6" t="s">
        <v>297</v>
      </c>
      <c r="C12" s="26">
        <v>0</v>
      </c>
    </row>
    <row r="13" spans="1:3" ht="27">
      <c r="A13" s="47" t="s">
        <v>298</v>
      </c>
      <c r="B13" s="47" t="s">
        <v>297</v>
      </c>
      <c r="C13" s="26">
        <v>4650000</v>
      </c>
    </row>
    <row r="14" spans="1:3" ht="27">
      <c r="A14" s="47" t="s">
        <v>299</v>
      </c>
      <c r="B14" s="47" t="s">
        <v>297</v>
      </c>
      <c r="C14" s="26"/>
    </row>
    <row r="15" spans="1:3">
      <c r="A15" s="5" t="s">
        <v>488</v>
      </c>
      <c r="B15" s="6" t="s">
        <v>303</v>
      </c>
      <c r="C15" s="26">
        <v>0</v>
      </c>
    </row>
    <row r="16" spans="1:3" ht="27">
      <c r="A16" s="47" t="s">
        <v>304</v>
      </c>
      <c r="B16" s="47" t="s">
        <v>303</v>
      </c>
      <c r="C16" s="26"/>
    </row>
    <row r="17" spans="1:3" ht="27">
      <c r="A17" s="47" t="s">
        <v>305</v>
      </c>
      <c r="B17" s="47" t="s">
        <v>303</v>
      </c>
      <c r="C17" s="26">
        <v>500000</v>
      </c>
    </row>
    <row r="18" spans="1:3">
      <c r="A18" s="47" t="s">
        <v>306</v>
      </c>
      <c r="B18" s="47" t="s">
        <v>303</v>
      </c>
      <c r="C18" s="26"/>
    </row>
    <row r="19" spans="1:3">
      <c r="A19" s="47" t="s">
        <v>307</v>
      </c>
      <c r="B19" s="47" t="s">
        <v>303</v>
      </c>
      <c r="C19" s="26"/>
    </row>
    <row r="20" spans="1:3">
      <c r="A20" s="5" t="s">
        <v>538</v>
      </c>
      <c r="B20" s="6" t="s">
        <v>308</v>
      </c>
      <c r="C20" s="26">
        <v>0</v>
      </c>
    </row>
    <row r="21" spans="1:3">
      <c r="A21" s="47" t="s">
        <v>309</v>
      </c>
      <c r="B21" s="47" t="s">
        <v>308</v>
      </c>
      <c r="C21" s="26"/>
    </row>
    <row r="22" spans="1:3">
      <c r="A22" s="47" t="s">
        <v>310</v>
      </c>
      <c r="B22" s="47" t="s">
        <v>308</v>
      </c>
      <c r="C22" s="26">
        <v>30000</v>
      </c>
    </row>
    <row r="23" spans="1:3" s="90" customFormat="1">
      <c r="A23" s="7" t="s">
        <v>517</v>
      </c>
      <c r="B23" s="8" t="s">
        <v>311</v>
      </c>
      <c r="C23" s="95">
        <f>SUM(C12:C22)</f>
        <v>5180000</v>
      </c>
    </row>
    <row r="24" spans="1:3">
      <c r="A24" s="5" t="s">
        <v>539</v>
      </c>
      <c r="B24" s="5" t="s">
        <v>312</v>
      </c>
      <c r="C24" s="26">
        <v>0</v>
      </c>
    </row>
    <row r="25" spans="1:3">
      <c r="A25" s="5" t="s">
        <v>540</v>
      </c>
      <c r="B25" s="5" t="s">
        <v>312</v>
      </c>
      <c r="C25" s="26"/>
    </row>
    <row r="26" spans="1:3">
      <c r="A26" s="5" t="s">
        <v>541</v>
      </c>
      <c r="B26" s="5" t="s">
        <v>312</v>
      </c>
      <c r="C26" s="26"/>
    </row>
    <row r="27" spans="1:3">
      <c r="A27" s="5" t="s">
        <v>542</v>
      </c>
      <c r="B27" s="5" t="s">
        <v>312</v>
      </c>
      <c r="C27" s="26"/>
    </row>
    <row r="28" spans="1:3">
      <c r="A28" s="5" t="s">
        <v>543</v>
      </c>
      <c r="B28" s="5" t="s">
        <v>312</v>
      </c>
      <c r="C28" s="26"/>
    </row>
    <row r="29" spans="1:3">
      <c r="A29" s="5" t="s">
        <v>544</v>
      </c>
      <c r="B29" s="5" t="s">
        <v>312</v>
      </c>
      <c r="C29" s="26"/>
    </row>
    <row r="30" spans="1:3">
      <c r="A30" s="5" t="s">
        <v>545</v>
      </c>
      <c r="B30" s="5" t="s">
        <v>312</v>
      </c>
      <c r="C30" s="26"/>
    </row>
    <row r="31" spans="1:3">
      <c r="A31" s="5" t="s">
        <v>546</v>
      </c>
      <c r="B31" s="5" t="s">
        <v>312</v>
      </c>
      <c r="C31" s="26"/>
    </row>
    <row r="32" spans="1:3" ht="45">
      <c r="A32" s="5" t="s">
        <v>547</v>
      </c>
      <c r="B32" s="5" t="s">
        <v>312</v>
      </c>
      <c r="C32" s="26"/>
    </row>
    <row r="33" spans="1:3">
      <c r="A33" s="5" t="s">
        <v>656</v>
      </c>
      <c r="B33" s="5" t="s">
        <v>312</v>
      </c>
      <c r="C33" s="118">
        <v>0</v>
      </c>
    </row>
    <row r="34" spans="1:3" s="90" customFormat="1">
      <c r="A34" s="7" t="s">
        <v>490</v>
      </c>
      <c r="B34" s="8" t="s">
        <v>312</v>
      </c>
      <c r="C34" s="119">
        <v>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tabSelected="1" workbookViewId="0">
      <selection activeCell="C1" sqref="C1:D1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168" t="s">
        <v>716</v>
      </c>
      <c r="D1" s="168"/>
    </row>
    <row r="3" spans="1:4" ht="22.5" customHeight="1">
      <c r="A3" s="169" t="s">
        <v>677</v>
      </c>
      <c r="B3" s="170"/>
      <c r="C3" s="170"/>
      <c r="D3" s="170"/>
    </row>
    <row r="4" spans="1:4" ht="48.75" customHeight="1">
      <c r="A4" s="172" t="s">
        <v>689</v>
      </c>
      <c r="B4" s="170"/>
      <c r="C4" s="170"/>
      <c r="D4" s="171"/>
    </row>
    <row r="5" spans="1:4" ht="21" customHeight="1">
      <c r="A5" s="57"/>
      <c r="B5" s="58"/>
      <c r="C5" s="58"/>
    </row>
    <row r="6" spans="1:4">
      <c r="A6" s="4" t="s">
        <v>1</v>
      </c>
    </row>
    <row r="7" spans="1:4" ht="25.5">
      <c r="A7" s="38" t="s">
        <v>636</v>
      </c>
      <c r="B7" s="3" t="s">
        <v>84</v>
      </c>
      <c r="C7" s="73" t="s">
        <v>27</v>
      </c>
      <c r="D7" s="73" t="s">
        <v>28</v>
      </c>
    </row>
    <row r="8" spans="1:4">
      <c r="A8" s="12" t="s">
        <v>433</v>
      </c>
      <c r="B8" s="5" t="s">
        <v>221</v>
      </c>
      <c r="C8" s="26"/>
      <c r="D8" s="26"/>
    </row>
    <row r="9" spans="1:4">
      <c r="A9" s="19" t="s">
        <v>222</v>
      </c>
      <c r="B9" s="19" t="s">
        <v>221</v>
      </c>
      <c r="C9" s="26"/>
      <c r="D9" s="26"/>
    </row>
    <row r="10" spans="1:4">
      <c r="A10" s="19" t="s">
        <v>223</v>
      </c>
      <c r="B10" s="19" t="s">
        <v>221</v>
      </c>
      <c r="C10" s="26"/>
      <c r="D10" s="26"/>
    </row>
    <row r="11" spans="1:4" ht="30">
      <c r="A11" s="12" t="s">
        <v>224</v>
      </c>
      <c r="B11" s="5" t="s">
        <v>225</v>
      </c>
      <c r="C11" s="26"/>
      <c r="D11" s="109"/>
    </row>
    <row r="12" spans="1:4">
      <c r="A12" s="12" t="s">
        <v>432</v>
      </c>
      <c r="B12" s="5" t="s">
        <v>226</v>
      </c>
      <c r="C12" s="109"/>
      <c r="D12" s="117"/>
    </row>
    <row r="13" spans="1:4">
      <c r="A13" s="19" t="s">
        <v>222</v>
      </c>
      <c r="B13" s="19" t="s">
        <v>226</v>
      </c>
      <c r="C13" s="26"/>
      <c r="D13" s="117"/>
    </row>
    <row r="14" spans="1:4">
      <c r="A14" s="19" t="s">
        <v>223</v>
      </c>
      <c r="B14" s="19" t="s">
        <v>227</v>
      </c>
      <c r="C14" s="26"/>
      <c r="D14" s="117"/>
    </row>
    <row r="15" spans="1:4" s="90" customFormat="1">
      <c r="A15" s="11" t="s">
        <v>431</v>
      </c>
      <c r="B15" s="7" t="s">
        <v>228</v>
      </c>
      <c r="C15" s="95"/>
      <c r="D15" s="116"/>
    </row>
    <row r="16" spans="1:4">
      <c r="A16" s="21" t="s">
        <v>436</v>
      </c>
      <c r="B16" s="5" t="s">
        <v>229</v>
      </c>
      <c r="C16" s="26"/>
      <c r="D16" s="117"/>
    </row>
    <row r="17" spans="1:4">
      <c r="A17" s="19" t="s">
        <v>230</v>
      </c>
      <c r="B17" s="19" t="s">
        <v>229</v>
      </c>
      <c r="C17" s="26"/>
      <c r="D17" s="109"/>
    </row>
    <row r="18" spans="1:4">
      <c r="A18" s="19" t="s">
        <v>231</v>
      </c>
      <c r="B18" s="19" t="s">
        <v>229</v>
      </c>
      <c r="C18" s="26"/>
      <c r="D18" s="109"/>
    </row>
    <row r="19" spans="1:4">
      <c r="A19" s="21" t="s">
        <v>437</v>
      </c>
      <c r="B19" s="5" t="s">
        <v>232</v>
      </c>
      <c r="C19" s="26"/>
      <c r="D19" s="109"/>
    </row>
    <row r="20" spans="1:4">
      <c r="A20" s="19" t="s">
        <v>223</v>
      </c>
      <c r="B20" s="19" t="s">
        <v>232</v>
      </c>
      <c r="C20" s="26"/>
      <c r="D20" s="109"/>
    </row>
    <row r="21" spans="1:4">
      <c r="A21" s="13" t="s">
        <v>233</v>
      </c>
      <c r="B21" s="5" t="s">
        <v>234</v>
      </c>
      <c r="C21" s="26"/>
      <c r="D21" s="109"/>
    </row>
    <row r="22" spans="1:4">
      <c r="A22" s="13" t="s">
        <v>438</v>
      </c>
      <c r="B22" s="5" t="s">
        <v>235</v>
      </c>
      <c r="C22" s="26"/>
      <c r="D22" s="109"/>
    </row>
    <row r="23" spans="1:4">
      <c r="A23" s="19" t="s">
        <v>231</v>
      </c>
      <c r="B23" s="19" t="s">
        <v>235</v>
      </c>
      <c r="C23" s="26"/>
      <c r="D23" s="117"/>
    </row>
    <row r="24" spans="1:4">
      <c r="A24" s="19" t="s">
        <v>223</v>
      </c>
      <c r="B24" s="19" t="s">
        <v>235</v>
      </c>
      <c r="C24" s="26"/>
      <c r="D24" s="117"/>
    </row>
    <row r="25" spans="1:4" s="90" customFormat="1">
      <c r="A25" s="22" t="s">
        <v>434</v>
      </c>
      <c r="B25" s="7" t="s">
        <v>236</v>
      </c>
      <c r="C25" s="95"/>
      <c r="D25" s="116"/>
    </row>
    <row r="26" spans="1:4">
      <c r="A26" s="21" t="s">
        <v>237</v>
      </c>
      <c r="B26" s="5" t="s">
        <v>238</v>
      </c>
      <c r="C26" s="26"/>
      <c r="D26" s="117"/>
    </row>
    <row r="27" spans="1:4">
      <c r="A27" s="21" t="s">
        <v>239</v>
      </c>
      <c r="B27" s="5" t="s">
        <v>240</v>
      </c>
      <c r="C27" s="26">
        <v>695888</v>
      </c>
      <c r="D27" s="117"/>
    </row>
    <row r="28" spans="1:4">
      <c r="A28" s="21" t="s">
        <v>243</v>
      </c>
      <c r="B28" s="5" t="s">
        <v>244</v>
      </c>
      <c r="C28" s="26"/>
      <c r="D28" s="117"/>
    </row>
    <row r="29" spans="1:4">
      <c r="A29" s="21" t="s">
        <v>245</v>
      </c>
      <c r="B29" s="5" t="s">
        <v>246</v>
      </c>
      <c r="C29" s="26"/>
      <c r="D29" s="117"/>
    </row>
    <row r="30" spans="1:4">
      <c r="A30" s="21" t="s">
        <v>247</v>
      </c>
      <c r="B30" s="5" t="s">
        <v>248</v>
      </c>
      <c r="C30" s="26"/>
      <c r="D30" s="117"/>
    </row>
    <row r="31" spans="1:4" s="90" customFormat="1">
      <c r="A31" s="40" t="s">
        <v>435</v>
      </c>
      <c r="B31" s="41" t="s">
        <v>249</v>
      </c>
      <c r="C31" s="95">
        <f>SUM(C27:C30)</f>
        <v>695888</v>
      </c>
      <c r="D31" s="116"/>
    </row>
    <row r="32" spans="1:4">
      <c r="A32" s="21" t="s">
        <v>250</v>
      </c>
      <c r="B32" s="5" t="s">
        <v>251</v>
      </c>
      <c r="C32" s="26"/>
      <c r="D32" s="109"/>
    </row>
    <row r="33" spans="1:4">
      <c r="A33" s="12" t="s">
        <v>252</v>
      </c>
      <c r="B33" s="5" t="s">
        <v>253</v>
      </c>
      <c r="C33" s="26"/>
      <c r="D33" s="109"/>
    </row>
    <row r="34" spans="1:4">
      <c r="A34" s="21" t="s">
        <v>439</v>
      </c>
      <c r="B34" s="5" t="s">
        <v>254</v>
      </c>
      <c r="C34" s="26"/>
      <c r="D34" s="109"/>
    </row>
    <row r="35" spans="1:4">
      <c r="A35" s="19" t="s">
        <v>223</v>
      </c>
      <c r="B35" s="19" t="s">
        <v>254</v>
      </c>
      <c r="C35" s="26"/>
      <c r="D35" s="109"/>
    </row>
    <row r="36" spans="1:4">
      <c r="A36" s="21" t="s">
        <v>440</v>
      </c>
      <c r="B36" s="5" t="s">
        <v>255</v>
      </c>
      <c r="C36" s="26"/>
      <c r="D36" s="109"/>
    </row>
    <row r="37" spans="1:4">
      <c r="A37" s="19" t="s">
        <v>256</v>
      </c>
      <c r="B37" s="19" t="s">
        <v>255</v>
      </c>
      <c r="C37" s="26"/>
      <c r="D37" s="109"/>
    </row>
    <row r="38" spans="1:4">
      <c r="A38" s="19" t="s">
        <v>257</v>
      </c>
      <c r="B38" s="19" t="s">
        <v>255</v>
      </c>
      <c r="C38" s="26"/>
      <c r="D38" s="109"/>
    </row>
    <row r="39" spans="1:4">
      <c r="A39" s="19" t="s">
        <v>258</v>
      </c>
      <c r="B39" s="19" t="s">
        <v>255</v>
      </c>
      <c r="C39" s="26"/>
      <c r="D39" s="109"/>
    </row>
    <row r="40" spans="1:4">
      <c r="A40" s="19" t="s">
        <v>223</v>
      </c>
      <c r="B40" s="19" t="s">
        <v>255</v>
      </c>
      <c r="C40" s="26"/>
      <c r="D40" s="109"/>
    </row>
    <row r="41" spans="1:4" s="90" customFormat="1">
      <c r="A41" s="40" t="s">
        <v>441</v>
      </c>
      <c r="B41" s="41" t="s">
        <v>259</v>
      </c>
      <c r="C41" s="95"/>
      <c r="D41" s="116"/>
    </row>
    <row r="44" spans="1:4" ht="25.5">
      <c r="A44" s="38" t="s">
        <v>636</v>
      </c>
      <c r="B44" s="3" t="s">
        <v>84</v>
      </c>
      <c r="C44" s="73" t="s">
        <v>27</v>
      </c>
      <c r="D44" s="73"/>
    </row>
    <row r="45" spans="1:4">
      <c r="A45" s="21" t="s">
        <v>504</v>
      </c>
      <c r="B45" s="5" t="s">
        <v>344</v>
      </c>
      <c r="C45" s="26"/>
      <c r="D45" s="26"/>
    </row>
    <row r="46" spans="1:4">
      <c r="A46" s="47" t="s">
        <v>222</v>
      </c>
      <c r="B46" s="47" t="s">
        <v>344</v>
      </c>
      <c r="C46" s="26"/>
      <c r="D46" s="26"/>
    </row>
    <row r="47" spans="1:4" ht="30">
      <c r="A47" s="12" t="s">
        <v>345</v>
      </c>
      <c r="B47" s="5" t="s">
        <v>346</v>
      </c>
      <c r="C47" s="26"/>
      <c r="D47" s="117"/>
    </row>
    <row r="48" spans="1:4">
      <c r="A48" s="21" t="s">
        <v>552</v>
      </c>
      <c r="B48" s="5" t="s">
        <v>347</v>
      </c>
      <c r="C48" s="26"/>
      <c r="D48" s="117"/>
    </row>
    <row r="49" spans="1:4">
      <c r="A49" s="47" t="s">
        <v>222</v>
      </c>
      <c r="B49" s="47" t="s">
        <v>347</v>
      </c>
      <c r="C49" s="26"/>
      <c r="D49" s="117"/>
    </row>
    <row r="50" spans="1:4" s="90" customFormat="1">
      <c r="A50" s="11" t="s">
        <v>524</v>
      </c>
      <c r="B50" s="7" t="s">
        <v>348</v>
      </c>
      <c r="C50" s="95"/>
      <c r="D50" s="116"/>
    </row>
    <row r="51" spans="1:4">
      <c r="A51" s="12" t="s">
        <v>553</v>
      </c>
      <c r="B51" s="5" t="s">
        <v>349</v>
      </c>
      <c r="C51" s="26"/>
      <c r="D51" s="117"/>
    </row>
    <row r="52" spans="1:4">
      <c r="A52" s="47" t="s">
        <v>230</v>
      </c>
      <c r="B52" s="47" t="s">
        <v>349</v>
      </c>
      <c r="C52" s="26"/>
      <c r="D52" s="117"/>
    </row>
    <row r="53" spans="1:4">
      <c r="A53" s="21" t="s">
        <v>350</v>
      </c>
      <c r="B53" s="5" t="s">
        <v>351</v>
      </c>
      <c r="C53" s="26"/>
      <c r="D53" s="117"/>
    </row>
    <row r="54" spans="1:4">
      <c r="A54" s="13" t="s">
        <v>554</v>
      </c>
      <c r="B54" s="5" t="s">
        <v>352</v>
      </c>
      <c r="C54" s="26"/>
      <c r="D54" s="117"/>
    </row>
    <row r="55" spans="1:4">
      <c r="A55" s="47" t="s">
        <v>231</v>
      </c>
      <c r="B55" s="47" t="s">
        <v>352</v>
      </c>
      <c r="C55" s="26"/>
      <c r="D55" s="117"/>
    </row>
    <row r="56" spans="1:4">
      <c r="A56" s="21" t="s">
        <v>353</v>
      </c>
      <c r="B56" s="5" t="s">
        <v>354</v>
      </c>
      <c r="C56" s="26"/>
      <c r="D56" s="117"/>
    </row>
    <row r="57" spans="1:4" s="90" customFormat="1">
      <c r="A57" s="22" t="s">
        <v>525</v>
      </c>
      <c r="B57" s="7" t="s">
        <v>355</v>
      </c>
      <c r="C57" s="95"/>
      <c r="D57" s="116"/>
    </row>
    <row r="58" spans="1:4" s="90" customFormat="1">
      <c r="A58" s="22" t="s">
        <v>359</v>
      </c>
      <c r="B58" s="7" t="s">
        <v>360</v>
      </c>
      <c r="C58" s="95"/>
      <c r="D58" s="116"/>
    </row>
    <row r="59" spans="1:4" s="90" customFormat="1">
      <c r="A59" s="22" t="s">
        <v>361</v>
      </c>
      <c r="B59" s="7" t="s">
        <v>362</v>
      </c>
      <c r="C59" s="95"/>
      <c r="D59" s="116"/>
    </row>
    <row r="60" spans="1:4" s="90" customFormat="1">
      <c r="A60" s="22" t="s">
        <v>365</v>
      </c>
      <c r="B60" s="7" t="s">
        <v>366</v>
      </c>
      <c r="C60" s="95"/>
      <c r="D60" s="116"/>
    </row>
    <row r="61" spans="1:4" s="90" customFormat="1">
      <c r="A61" s="11" t="s">
        <v>0</v>
      </c>
      <c r="B61" s="7" t="s">
        <v>367</v>
      </c>
      <c r="C61" s="95"/>
      <c r="D61" s="116"/>
    </row>
    <row r="62" spans="1:4" s="90" customFormat="1">
      <c r="A62" s="15" t="s">
        <v>368</v>
      </c>
      <c r="B62" s="7" t="s">
        <v>367</v>
      </c>
      <c r="C62" s="95"/>
      <c r="D62" s="116"/>
    </row>
    <row r="63" spans="1:4" s="90" customFormat="1">
      <c r="A63" s="77" t="s">
        <v>527</v>
      </c>
      <c r="B63" s="41" t="s">
        <v>369</v>
      </c>
      <c r="C63" s="95"/>
      <c r="D63" s="116"/>
    </row>
    <row r="64" spans="1:4">
      <c r="A64" s="12" t="s">
        <v>370</v>
      </c>
      <c r="B64" s="5" t="s">
        <v>371</v>
      </c>
      <c r="C64" s="26"/>
      <c r="D64" s="117"/>
    </row>
    <row r="65" spans="1:4">
      <c r="A65" s="13" t="s">
        <v>372</v>
      </c>
      <c r="B65" s="5" t="s">
        <v>373</v>
      </c>
      <c r="C65" s="26"/>
      <c r="D65" s="117"/>
    </row>
    <row r="66" spans="1:4">
      <c r="A66" s="21" t="s">
        <v>374</v>
      </c>
      <c r="B66" s="5" t="s">
        <v>375</v>
      </c>
      <c r="C66" s="26"/>
      <c r="D66" s="117"/>
    </row>
    <row r="67" spans="1:4">
      <c r="A67" s="21" t="s">
        <v>509</v>
      </c>
      <c r="B67" s="5" t="s">
        <v>376</v>
      </c>
      <c r="C67" s="26"/>
      <c r="D67" s="117"/>
    </row>
    <row r="68" spans="1:4">
      <c r="A68" s="47" t="s">
        <v>256</v>
      </c>
      <c r="B68" s="47" t="s">
        <v>376</v>
      </c>
      <c r="C68" s="26"/>
      <c r="D68" s="117"/>
    </row>
    <row r="69" spans="1:4">
      <c r="A69" s="47" t="s">
        <v>257</v>
      </c>
      <c r="B69" s="47" t="s">
        <v>376</v>
      </c>
      <c r="C69" s="26"/>
      <c r="D69" s="117"/>
    </row>
    <row r="70" spans="1:4">
      <c r="A70" s="48" t="s">
        <v>258</v>
      </c>
      <c r="B70" s="48" t="s">
        <v>376</v>
      </c>
      <c r="C70" s="26"/>
      <c r="D70" s="117"/>
    </row>
    <row r="71" spans="1:4" s="90" customFormat="1">
      <c r="A71" s="40" t="s">
        <v>528</v>
      </c>
      <c r="B71" s="41" t="s">
        <v>377</v>
      </c>
      <c r="C71" s="95"/>
      <c r="D71" s="116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2018-09-11T10:01:15Z</cp:lastPrinted>
  <dcterms:created xsi:type="dcterms:W3CDTF">2014-01-03T21:48:14Z</dcterms:created>
  <dcterms:modified xsi:type="dcterms:W3CDTF">2019-05-07T06:56:10Z</dcterms:modified>
</cp:coreProperties>
</file>