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1340" activeTab="0"/>
  </bookViews>
  <sheets>
    <sheet name="1.melléklet össz. 2018." sheetId="1" r:id="rId1"/>
    <sheet name="1.1. önkormányzat 2018." sheetId="2" r:id="rId2"/>
    <sheet name="1.2 hivatal 2018." sheetId="3" r:id="rId3"/>
    <sheet name="2018. 2. melléklet" sheetId="4" r:id="rId4"/>
    <sheet name="2018. 3. melléklet" sheetId="5" r:id="rId5"/>
    <sheet name="2018.4.sz.melléklet" sheetId="6" r:id="rId6"/>
    <sheet name="2018.5.1.sz. mell." sheetId="7" r:id="rId7"/>
    <sheet name="2018. 5.2.sz.mell." sheetId="8" r:id="rId8"/>
    <sheet name="2018.6.sz.melléklet" sheetId="9" r:id="rId9"/>
    <sheet name="2018. 7. melléklet " sheetId="10" r:id="rId10"/>
    <sheet name="Munka2" sheetId="11" r:id="rId11"/>
  </sheets>
  <definedNames/>
  <calcPr fullCalcOnLoad="1"/>
</workbook>
</file>

<file path=xl/sharedStrings.xml><?xml version="1.0" encoding="utf-8"?>
<sst xmlns="http://schemas.openxmlformats.org/spreadsheetml/2006/main" count="569" uniqueCount="319">
  <si>
    <t>Ssz.</t>
  </si>
  <si>
    <t>Bevételek</t>
  </si>
  <si>
    <t>Eredeti előirányzat</t>
  </si>
  <si>
    <t>Kiadások</t>
  </si>
  <si>
    <t>1.</t>
  </si>
  <si>
    <t>Személyi juttatás</t>
  </si>
  <si>
    <t>2.</t>
  </si>
  <si>
    <t>3.</t>
  </si>
  <si>
    <t>Dologi kiadások</t>
  </si>
  <si>
    <t>4.</t>
  </si>
  <si>
    <t>I. Tárgyévi működési bevételek</t>
  </si>
  <si>
    <t>I. Tárgyévi működési kiadások</t>
  </si>
  <si>
    <t>Működési bevételek összesen</t>
  </si>
  <si>
    <t>Működési kiadások összesen</t>
  </si>
  <si>
    <t>5.</t>
  </si>
  <si>
    <t>Beruházási kiadások</t>
  </si>
  <si>
    <t>6.</t>
  </si>
  <si>
    <t>Felújítási kiadások</t>
  </si>
  <si>
    <t>II. Tárgyévi fejlesztési bevételek</t>
  </si>
  <si>
    <t>II. Tárgyévi fejlesztési kiadások</t>
  </si>
  <si>
    <t>7.</t>
  </si>
  <si>
    <t xml:space="preserve"> Tartalék</t>
  </si>
  <si>
    <t>Bevételek mindösszesen</t>
  </si>
  <si>
    <t>Kiadások mindösszesen</t>
  </si>
  <si>
    <t>Cím</t>
  </si>
  <si>
    <t>Alcím</t>
  </si>
  <si>
    <t>8.</t>
  </si>
  <si>
    <t>Működési bevétel</t>
  </si>
  <si>
    <t>Munkaadót terhelő jár. és szociális hozzájárulási adó</t>
  </si>
  <si>
    <t>Tartalékok</t>
  </si>
  <si>
    <t xml:space="preserve">   - Általános tartalék</t>
  </si>
  <si>
    <t xml:space="preserve">   - Céltartalék</t>
  </si>
  <si>
    <t xml:space="preserve">      = Támogatást szolgáló pénzeszközök</t>
  </si>
  <si>
    <t xml:space="preserve">   - Készletbeszerzések</t>
  </si>
  <si>
    <t>- működési célra</t>
  </si>
  <si>
    <t>- felhalmozási célra</t>
  </si>
  <si>
    <t>Finanszírozási bevételek</t>
  </si>
  <si>
    <t>Finanszírozási kiadások</t>
  </si>
  <si>
    <t>Finanszírozási bevételek összesen</t>
  </si>
  <si>
    <t xml:space="preserve">       - Általános tartalék</t>
  </si>
  <si>
    <t xml:space="preserve">       - Céltartalék</t>
  </si>
  <si>
    <t xml:space="preserve">         = Támogatást szolgáló (társadalmi és civil szerv.) pénzeszközök</t>
  </si>
  <si>
    <t>8.1.</t>
  </si>
  <si>
    <t>8.2.</t>
  </si>
  <si>
    <t>8.2.1.</t>
  </si>
  <si>
    <t>Felhalmozási bevételek öszesen</t>
  </si>
  <si>
    <t>Felhalmozási kiadások összesen</t>
  </si>
  <si>
    <t>9.</t>
  </si>
  <si>
    <t>Önkormányzati (hivatal műk-hez) támogatás</t>
  </si>
  <si>
    <t>Felhalmozási  bevételek összesen</t>
  </si>
  <si>
    <t>Önkormányzati támogatás (hivatal műk-hez)</t>
  </si>
  <si>
    <t>Felhalmozási bevételek összesen</t>
  </si>
  <si>
    <t>Felhalmozási  kiadások összesen</t>
  </si>
  <si>
    <t>2. számú melléklet</t>
  </si>
  <si>
    <t>Győr-Moson-Sopron Megye Önkormányzata</t>
  </si>
  <si>
    <t>Megnevezés</t>
  </si>
  <si>
    <t>Teljes munkaidőben foglalkoztatott (fő)</t>
  </si>
  <si>
    <t>Részmunkaidőben foglalkoztatott (fő)</t>
  </si>
  <si>
    <t>Állományon kívüli alkalmazott (fő)</t>
  </si>
  <si>
    <t>Összesen (fő)</t>
  </si>
  <si>
    <t>Létszám keret (napi 8 óra munkairőre)</t>
  </si>
  <si>
    <r>
      <rPr>
        <b/>
        <sz val="12"/>
        <rFont val="Calibri"/>
        <family val="2"/>
      </rPr>
      <t>Győr-Moson-Sopron Megyei Önkormányzat Közgyűlése</t>
    </r>
    <r>
      <rPr>
        <sz val="12"/>
        <rFont val="Calibri"/>
        <family val="2"/>
      </rPr>
      <t xml:space="preserve">  (tisztségviselők)</t>
    </r>
  </si>
  <si>
    <t>-</t>
  </si>
  <si>
    <t xml:space="preserve">Győr-Moson-Sopron Megyei Önkormányzati Hivatal </t>
  </si>
  <si>
    <t xml:space="preserve">     - köztisztviselők</t>
  </si>
  <si>
    <t xml:space="preserve">     - munka törvénykönyve szerint foglalkoztatottak</t>
  </si>
  <si>
    <t>Összesen</t>
  </si>
  <si>
    <r>
      <t xml:space="preserve">  </t>
    </r>
    <r>
      <rPr>
        <i/>
        <sz val="12"/>
        <rFont val="Calibri"/>
        <family val="2"/>
      </rPr>
      <t>- ebből közfoglalkoztatottak</t>
    </r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</si>
  <si>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</si>
  <si>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</si>
  <si>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</si>
  <si>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</si>
  <si>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</si>
  <si>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</si>
  <si>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</si>
  <si>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</si>
  <si>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</si>
  <si>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</si>
  <si>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</si>
  <si>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</si>
  <si>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 E V É T E L E K</t>
  </si>
  <si>
    <t xml:space="preserve"> Előző havi záró pénzállomány</t>
  </si>
  <si>
    <t xml:space="preserve">Bevételek összesen </t>
  </si>
  <si>
    <t>K I A D Á S O K</t>
  </si>
  <si>
    <t>10.</t>
  </si>
  <si>
    <t xml:space="preserve"> Működési kiadások</t>
  </si>
  <si>
    <t>11.</t>
  </si>
  <si>
    <t xml:space="preserve"> Működési célú pe. átadás</t>
  </si>
  <si>
    <t>12.</t>
  </si>
  <si>
    <t xml:space="preserve"> Fejlesztési kiadások</t>
  </si>
  <si>
    <t>13.</t>
  </si>
  <si>
    <t xml:space="preserve"> Tartalék felhasználása                                      - céltartalék</t>
  </si>
  <si>
    <t>14.</t>
  </si>
  <si>
    <t>- általános tartalék</t>
  </si>
  <si>
    <t>15.</t>
  </si>
  <si>
    <t>Kiadások összesen:</t>
  </si>
  <si>
    <t>16.</t>
  </si>
  <si>
    <r>
      <t xml:space="preserve">E G Y E N L E G
</t>
    </r>
    <r>
      <rPr>
        <i/>
        <sz val="16"/>
        <rFont val="Calibri"/>
        <family val="2"/>
      </rPr>
      <t>(havi záró pénzállomány)</t>
    </r>
  </si>
  <si>
    <t>BEVÉTELEK</t>
  </si>
  <si>
    <t>KIADÁSOK</t>
  </si>
  <si>
    <t>I. GYŐR-MOSON-SOPRON MEGYE ÖNKORMÁNYZATA</t>
  </si>
  <si>
    <t>Kötelező feladatok</t>
  </si>
  <si>
    <t>Működési kiadások</t>
  </si>
  <si>
    <t xml:space="preserve">  -  dologi és egyéb működési kiadások</t>
  </si>
  <si>
    <t>Felújítás</t>
  </si>
  <si>
    <t xml:space="preserve">   - általános tartalék</t>
  </si>
  <si>
    <t xml:space="preserve">   - céltartalék</t>
  </si>
  <si>
    <t xml:space="preserve">   - önkormányzat támogatása a hivatal működéséhez</t>
  </si>
  <si>
    <t xml:space="preserve">Kötelező feladatok </t>
  </si>
  <si>
    <t>bevételek összesen</t>
  </si>
  <si>
    <t>kiadások összesen</t>
  </si>
  <si>
    <t>Önként vállalt feladatok</t>
  </si>
  <si>
    <t xml:space="preserve">   - támog. szolg. pénzeszköz</t>
  </si>
  <si>
    <t>Kötelező és önként vállalt feladatok összesen</t>
  </si>
  <si>
    <t>II. GYŐR-MOSON-SOPRON MEGYEI ÖNKORMÁNYZATI HIVATAL</t>
  </si>
  <si>
    <t>Működési bevételek</t>
  </si>
  <si>
    <t>Felhalmozási bevételek</t>
  </si>
  <si>
    <t xml:space="preserve">  - önkormányzati támogatás</t>
  </si>
  <si>
    <t>önként vállalt feladatok</t>
  </si>
  <si>
    <t>Kötelező és önként vállalt feladatok összesen:</t>
  </si>
  <si>
    <t>Finanszírozási bevétel/kiadás halmozódás miatti levonás</t>
  </si>
  <si>
    <t>GYŐR-MOSON-SOPRON MEGYE ÖNKORMÁNYZATA</t>
  </si>
  <si>
    <t>MINDÖSSZESEN</t>
  </si>
  <si>
    <t>- ebből:</t>
  </si>
  <si>
    <t>kötelező feladatok</t>
  </si>
  <si>
    <t>3.számú. melléklet</t>
  </si>
  <si>
    <t>Beruházás</t>
  </si>
  <si>
    <t xml:space="preserve">Önkormányzatok működési támogatásai </t>
  </si>
  <si>
    <t xml:space="preserve">    - megyei önkormányzat működésének általános támogatása</t>
  </si>
  <si>
    <t xml:space="preserve">    - működési célú központosított előirányzatok</t>
  </si>
  <si>
    <t xml:space="preserve">    - helyi önkormányzatok kiegészítő  támogatásai</t>
  </si>
  <si>
    <t>Felhalmozási  bevételek</t>
  </si>
  <si>
    <t>Előző év költségvetési maradványának  igénybevétele</t>
  </si>
  <si>
    <t>Müködési célú támogatások ÁH-on belülre</t>
  </si>
  <si>
    <t>Működési célú támogatások ÁH-on belülre</t>
  </si>
  <si>
    <t xml:space="preserve">Működési célú támogatások bevét. ÁH-on belülről </t>
  </si>
  <si>
    <t>Múködési célú átvett pénzeszközök ÁH-on kívülről</t>
  </si>
  <si>
    <t>Múködési célú átvett pénzeszközök (ÁH-on kívülről)</t>
  </si>
  <si>
    <t>Önkormányzatok működési támogatásai</t>
  </si>
  <si>
    <t xml:space="preserve">  - előző év költségvetési maradványának  igénybevétele</t>
  </si>
  <si>
    <t>Tartalékok (céltartalék)</t>
  </si>
  <si>
    <t>Felhalmozási kiadások (beruházás)</t>
  </si>
  <si>
    <t xml:space="preserve">Működési bevétel </t>
  </si>
  <si>
    <t>Működési célú támogatások    bev. ÁH-on belülről</t>
  </si>
  <si>
    <t xml:space="preserve"> Önkorm. működési támogatása</t>
  </si>
  <si>
    <t xml:space="preserve">  Felhalmozási 
  bevétel</t>
  </si>
  <si>
    <t>Működési célú átvett pénzeszk.</t>
  </si>
  <si>
    <t>Felhalmozási célú támogatások ÁH-on belülről</t>
  </si>
  <si>
    <t>Tartalékok összesen</t>
  </si>
  <si>
    <t>Felhalmozási célú támogatások  ÁH-on belülről</t>
  </si>
  <si>
    <t>Alapított megyei díjak és megye szolgálatáért díjak (és járulék)</t>
  </si>
  <si>
    <t xml:space="preserve">   - Külső személyi juttatások</t>
  </si>
  <si>
    <t xml:space="preserve">   -Egyéb külső személyi juttatások.</t>
  </si>
  <si>
    <t xml:space="preserve">  - Alapított megyei díjak, megye szolgálatáért díj</t>
  </si>
  <si>
    <t>Működési célú támogatások  ÁH-on kívülre, egyéb mük. kiadás</t>
  </si>
  <si>
    <t xml:space="preserve">  -  munkaadót terhelő jár. és szociális hozzájár. adó</t>
  </si>
  <si>
    <t>Ezer forintban</t>
  </si>
  <si>
    <t>Sor-
szám</t>
  </si>
  <si>
    <t>Bevételi jogcím</t>
  </si>
  <si>
    <t>A</t>
  </si>
  <si>
    <t>B</t>
  </si>
  <si>
    <t>C</t>
  </si>
  <si>
    <t>D</t>
  </si>
  <si>
    <t>E</t>
  </si>
  <si>
    <t>Önkormányzat működési támogatásai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</si>
  <si>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</si>
  <si>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</si>
  <si>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</si>
  <si>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</si>
  <si>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</si>
  <si>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</si>
  <si>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Sor-szám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</si>
  <si>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</si>
  <si>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</si>
  <si>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</si>
  <si>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</si>
  <si>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Beruházások</t>
  </si>
  <si>
    <t>2.2.</t>
  </si>
  <si>
    <t>Felújítások</t>
  </si>
  <si>
    <t>2.3.</t>
  </si>
  <si>
    <t>Egyéb felhalmozási kiadások</t>
  </si>
  <si>
    <t>KÖLTSÉGVETÉSI KIADÁSOK ÖSSZESEN (1+2)</t>
  </si>
  <si>
    <t>FINANSZÍROZÁSI KIADÁSOK ÖSSZESEN:</t>
  </si>
  <si>
    <t>KIADÁSOK ÖSSZESEN: (3.+4.)</t>
  </si>
  <si>
    <t>Tájékoztató</t>
  </si>
  <si>
    <t>KÖLTSÉGVETÉSI BEVÉTELEK ÖSSZESEN: (1+…+7)</t>
  </si>
  <si>
    <t>KÖLTSÉGVETÉSI ÉS FINANSZÍROZÁSI BEVÉTELEK ÖSSZESEN: (8+9)</t>
  </si>
  <si>
    <t>8.2.2.</t>
  </si>
  <si>
    <t>8.2.3.</t>
  </si>
  <si>
    <t xml:space="preserve">  - közgyűlés,bizottságok,tisztségvis. személyi jutt.és egyéb jutt.</t>
  </si>
  <si>
    <t xml:space="preserve">   -Közgyűlés, bizottságok, tisztségviselők juttatásai</t>
  </si>
  <si>
    <r>
      <rPr>
        <b/>
        <sz val="10"/>
        <rFont val="Calibri"/>
        <family val="2"/>
      </rPr>
      <t>Finanszírozási kiadások</t>
    </r>
  </si>
  <si>
    <t>I. Működési célú bevételek és kiadások mérlege
(Önkormányzati szinten)</t>
  </si>
  <si>
    <t>Személyi juttatások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</si>
  <si>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</si>
  <si>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</si>
  <si>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</si>
  <si>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</si>
  <si>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</si>
  <si>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Egyéb működési célú kiadások</t>
  </si>
  <si>
    <t>Működési célú átvett pénzeszközök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</si>
  <si>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</si>
  <si>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</si>
  <si>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</si>
  <si>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</si>
  <si>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17.</t>
  </si>
  <si>
    <t>Hosszú lejáratú hitelek törlesztése</t>
  </si>
  <si>
    <t>18.</t>
  </si>
  <si>
    <t>Kölcsön törlesztése</t>
  </si>
  <si>
    <t>19.</t>
  </si>
  <si>
    <t>20.</t>
  </si>
  <si>
    <t>21.</t>
  </si>
  <si>
    <t>22.</t>
  </si>
  <si>
    <t>23.</t>
  </si>
  <si>
    <t>Adóssághoz nem kapcsolódó származékos ügyletek bevételei</t>
  </si>
  <si>
    <t>24.</t>
  </si>
  <si>
    <t>Költségvetési hiány:</t>
  </si>
  <si>
    <t>Költségvetési többlet:</t>
  </si>
  <si>
    <t>Tárgyévi  hiány:</t>
  </si>
  <si>
    <t>Tárgyévi  többlet:</t>
  </si>
  <si>
    <t>II. Felhalmozási célú bevételek és kiadások mérlege
(Önkormányzati szinten)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</si>
  <si>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</si>
  <si>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</si>
  <si>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</si>
  <si>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</si>
  <si>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</si>
  <si>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</si>
  <si>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</si>
  <si>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</si>
  <si>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</si>
  <si>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</si>
  <si>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</si>
  <si>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</si>
  <si>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</si>
  <si>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</si>
  <si>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</si>
  <si>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</si>
  <si>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</si>
  <si>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</si>
  <si>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</si>
  <si>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</si>
  <si>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Tartalékok (céltartalékból)</t>
  </si>
  <si>
    <t>Költségvetési bevételek összesen:</t>
  </si>
  <si>
    <t xml:space="preserve">Hiány belső finanszírozás bevételei </t>
  </si>
  <si>
    <t xml:space="preserve">Felhalmozási célú finanszírozási bevételek összesen </t>
  </si>
  <si>
    <t xml:space="preserve">BEVÉTEL ÖSSZESEN </t>
  </si>
  <si>
    <t xml:space="preserve">    ebból EU-s támogatás (közvetlen)</t>
  </si>
  <si>
    <t xml:space="preserve">   ebból EU-s támogatás (közvetlen)</t>
  </si>
  <si>
    <t xml:space="preserve">Költségvetési bevételek összesen </t>
  </si>
  <si>
    <t xml:space="preserve">Személyi juttatások </t>
  </si>
  <si>
    <t xml:space="preserve">Ellátottak pénzbeli juttatásai </t>
  </si>
  <si>
    <t>6. sz. melléklet</t>
  </si>
  <si>
    <t>Dologi és egyéb működési kiadások</t>
  </si>
  <si>
    <t xml:space="preserve">Költségvetési kiadások összesen: </t>
  </si>
  <si>
    <t xml:space="preserve">Felhalmozási célú finanszírozási kiadások összesen
</t>
  </si>
  <si>
    <t xml:space="preserve">KIADÁSOK ÖSSZESEN </t>
  </si>
  <si>
    <t xml:space="preserve">Hiány belső finanszírozásának bevételei </t>
  </si>
  <si>
    <t xml:space="preserve">Működési célú finanszírozási bevételek összesen </t>
  </si>
  <si>
    <t xml:space="preserve">Költségvetési kiadások összesen </t>
  </si>
  <si>
    <t xml:space="preserve">Működési célú finanszírozási kiadások összesen </t>
  </si>
  <si>
    <t>Működési célú támogatások  ÁH-on kívülre,egyéb köt.</t>
  </si>
  <si>
    <t xml:space="preserve"> - államházt. belüli megelőleg. visszefizetésére</t>
  </si>
  <si>
    <t xml:space="preserve"> Államháztart. belüli megelőlegezés visszafizetése</t>
  </si>
  <si>
    <t xml:space="preserve"> Finanszírozási kiadások</t>
  </si>
  <si>
    <t>Államháztartáson belüli megelőlegezés visszafizetése</t>
  </si>
  <si>
    <t xml:space="preserve"> -államházt. belüli megelőlegezés visszafizetésére</t>
  </si>
  <si>
    <t xml:space="preserve">  Előző évi költségvetési maradv.</t>
  </si>
  <si>
    <t>Államháztart. belüli megelőlegezés visszafizetése</t>
  </si>
  <si>
    <t xml:space="preserve">   - államházt. belüli megelőleg. visszafizetése</t>
  </si>
  <si>
    <t xml:space="preserve">Működési célú támogatások és átvett pénzeszk. bevételei </t>
  </si>
  <si>
    <t>Felhalmozási c. támogatások és átvett pénzeszk.bevételei</t>
  </si>
  <si>
    <t>2019. évi</t>
  </si>
  <si>
    <t xml:space="preserve">         = Fejlesztési források kapcs. feladatok (pályázati önrész)</t>
  </si>
  <si>
    <t xml:space="preserve">   - Üzemeltetés és egyéb szolgáltatások kiadásai</t>
  </si>
  <si>
    <t xml:space="preserve">   - Tárgyévi dologi kiadások</t>
  </si>
  <si>
    <t xml:space="preserve">   - Előző évi áthúzódó kiadások</t>
  </si>
  <si>
    <t xml:space="preserve">   - Európai Uniós projektek kiadásai</t>
  </si>
  <si>
    <t xml:space="preserve">      = Pályázati saját rész a benyújtott pályázatokra</t>
  </si>
  <si>
    <t>8.2.4</t>
  </si>
  <si>
    <t xml:space="preserve">      = Európai Uniós projektek céltartaléka (következő évek)</t>
  </si>
  <si>
    <t xml:space="preserve">      = Fejlesztési források kapcs. továbbbi feladatok (pályázati önrész)</t>
  </si>
  <si>
    <t xml:space="preserve">   - Előző évi áthúzódó kötelezettségek</t>
  </si>
  <si>
    <t xml:space="preserve">   - Foglalkoztatottak személyi juttatásai </t>
  </si>
  <si>
    <t xml:space="preserve">   - Előzetesen felszámított  ÁFA, egyéb dologi kiadások</t>
  </si>
  <si>
    <t xml:space="preserve">         = Pályázati saját rész (benyújtott pályázatokra)</t>
  </si>
  <si>
    <t>Győr-Moson-Sopron Megyei Önkormányzat</t>
  </si>
  <si>
    <t xml:space="preserve">Bevételek </t>
  </si>
  <si>
    <t>Európai Uniós támogatás</t>
  </si>
  <si>
    <t xml:space="preserve">Saját forrás </t>
  </si>
  <si>
    <t xml:space="preserve">Munkáltatói járulékok </t>
  </si>
  <si>
    <t>Dologi kiadás</t>
  </si>
  <si>
    <t xml:space="preserve">Beruházás </t>
  </si>
  <si>
    <t>Kiadás összesen</t>
  </si>
  <si>
    <t xml:space="preserve">  -  Önkormányzati Hivatal </t>
  </si>
  <si>
    <t xml:space="preserve">  -  Megyei Önkormányzat</t>
  </si>
  <si>
    <t>Az európai uniós forrással támogatott projektek megnevezése</t>
  </si>
  <si>
    <t>Bevétel összesen</t>
  </si>
  <si>
    <t xml:space="preserve">   -  köztisztviselők személyi juttatásai </t>
  </si>
  <si>
    <t xml:space="preserve">   -  dologi kiadások</t>
  </si>
  <si>
    <t xml:space="preserve">   -  munkaadót terhelő járulékok</t>
  </si>
  <si>
    <t>2020. évi</t>
  </si>
  <si>
    <t xml:space="preserve">        = Európai Uniós projektek céltartaléka (következő évek)</t>
  </si>
  <si>
    <t>7.számú melléklet</t>
  </si>
  <si>
    <t xml:space="preserve">   - Európai  Uniós projekt kiadásai</t>
  </si>
  <si>
    <t>adatok  Ft-ban</t>
  </si>
  <si>
    <t>adatok Ft-ban</t>
  </si>
  <si>
    <t>2018. évi engedélyezett létszámkerete (álláshelyek)</t>
  </si>
  <si>
    <t xml:space="preserve">GYŐR-MOSON-SOPRON MEGYEI ÖNKORMÁNYZAT  2018. ÉVI  ELŐIRÁNYZAT FELHASZNÁLÁSI  ÜTEMTERVE </t>
  </si>
  <si>
    <t>2018. évi előirányzat</t>
  </si>
  <si>
    <t>2018.évi előirányzat</t>
  </si>
  <si>
    <t xml:space="preserve">Győr-Moson-Sopron Megyei Önkormányzat 2018. évet követő három év tervezett bevételei és kiadásai </t>
  </si>
  <si>
    <t>2021. évi</t>
  </si>
  <si>
    <t>2018. évi előirányzatok</t>
  </si>
  <si>
    <t>Európai Uniós támogatással megvalósuló 2018. évi prokektek bevételei és kiadásai</t>
  </si>
  <si>
    <t>EU DIRECT - Megyei Önkormányzat</t>
  </si>
  <si>
    <t>TOP-5.1.1-15 Foglalkoztatási paktum</t>
  </si>
  <si>
    <t xml:space="preserve"> TOP-1.2.1-15 Dunszegi Község Önkormányzat (Megyei Önkormányzat)</t>
  </si>
  <si>
    <t>KEHOP-1.2.0 Klímastratégia - Megyei Önkormányzat</t>
  </si>
  <si>
    <t>TOP projektek PM díjai - Önkormányzati Hivatal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</si>
</sst>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#,##0&quot; **&quot;"/>
    <numFmt numFmtId="167" formatCode="#,##0&quot; *&quot;"/>
    <numFmt numFmtId="168" formatCode="[$-40E]yyyy\.\ mmmm\ d\."/>
    <numFmt numFmtId="169" formatCode="#,###"/>
    <numFmt numFmtId="170" formatCode="0&quot;.&quot;"/>
    <numFmt numFmtId="171" formatCode="#,##0_ ;\-#,##0\ "/>
    <numFmt numFmtId="172" formatCode="0.0%"/>
    <numFmt numFmtId="173" formatCode="0.000"/>
    <numFmt numFmtId="174" formatCode="0.0"/>
    <numFmt numFmtId="175" formatCode="_-* #,##0.00\ [$Ft-40E]_-;\-* #,##0.00\ [$Ft-40E]_-;_-* &quot;-&quot;??\ [$Ft-40E]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 CE"/>
      <family val="0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4"/>
      <name val="Times New Roman CE"/>
      <family val="0"/>
    </font>
    <font>
      <i/>
      <sz val="16"/>
      <name val="Calibri"/>
      <family val="2"/>
    </font>
    <font>
      <b/>
      <sz val="14"/>
      <name val="Times New Roman CE"/>
      <family val="0"/>
    </font>
    <font>
      <i/>
      <sz val="14"/>
      <name val="Times New Roman CE"/>
      <family val="0"/>
    </font>
    <font>
      <i/>
      <sz val="12"/>
      <name val="Times New Roman CE"/>
      <family val="0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Calibri"/>
      <family val="2"/>
    </font>
    <font>
      <b/>
      <sz val="11"/>
      <name val="Times New Roman CE"/>
      <family val="0"/>
    </font>
    <font>
      <sz val="12"/>
      <name val="Times New Roman"/>
      <family val="1"/>
    </font>
    <font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i/>
      <sz val="14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sz val="18"/>
      <name val="Calibri"/>
      <family val="2"/>
    </font>
    <font>
      <sz val="12"/>
      <color indexed="9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hair"/>
      <top style="thin"/>
      <bottom style="thin"/>
    </border>
    <border>
      <left style="hair"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double"/>
    </border>
    <border>
      <left/>
      <right style="double"/>
      <top style="thin"/>
      <bottom/>
    </border>
    <border>
      <left style="double"/>
      <right/>
      <top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481">
    <xf numFmtId="0" fontId="0" fillId="0" borderId="0" xfId="0" applyFont="1" applyAlignment="1">
      <alignment/>
    </xf>
    <xf numFmtId="0" fontId="2" fillId="0" borderId="0" xfId="59">
      <alignment/>
      <protection/>
    </xf>
    <xf numFmtId="0" fontId="3" fillId="0" borderId="0" xfId="59" applyFont="1" applyAlignment="1">
      <alignment horizontal="center" vertical="center" wrapText="1"/>
      <protection/>
    </xf>
    <xf numFmtId="0" fontId="2" fillId="0" borderId="0" xfId="59" applyAlignment="1">
      <alignment vertical="center"/>
      <protection/>
    </xf>
    <xf numFmtId="0" fontId="3" fillId="0" borderId="0" xfId="59" applyFont="1" applyAlignment="1">
      <alignment vertical="center"/>
      <protection/>
    </xf>
    <xf numFmtId="0" fontId="16" fillId="0" borderId="10" xfId="59" applyFont="1" applyBorder="1" applyAlignment="1">
      <alignment horizontal="center" vertical="center" wrapText="1"/>
      <protection/>
    </xf>
    <xf numFmtId="0" fontId="16" fillId="0" borderId="11" xfId="59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vertical="center"/>
      <protection/>
    </xf>
    <xf numFmtId="41" fontId="19" fillId="0" borderId="10" xfId="59" applyNumberFormat="1" applyFont="1" applyBorder="1" applyAlignment="1">
      <alignment vertical="center"/>
      <protection/>
    </xf>
    <xf numFmtId="41" fontId="19" fillId="0" borderId="11" xfId="59" applyNumberFormat="1" applyFont="1" applyBorder="1" applyAlignment="1">
      <alignment vertical="center"/>
      <protection/>
    </xf>
    <xf numFmtId="0" fontId="19" fillId="0" borderId="13" xfId="59" applyFont="1" applyBorder="1" applyAlignment="1">
      <alignment vertical="center"/>
      <protection/>
    </xf>
    <xf numFmtId="0" fontId="19" fillId="0" borderId="10" xfId="59" applyFont="1" applyBorder="1" applyAlignment="1">
      <alignment vertical="center"/>
      <protection/>
    </xf>
    <xf numFmtId="41" fontId="16" fillId="0" borderId="10" xfId="59" applyNumberFormat="1" applyFont="1" applyBorder="1" applyAlignment="1">
      <alignment vertical="center"/>
      <protection/>
    </xf>
    <xf numFmtId="41" fontId="16" fillId="0" borderId="11" xfId="59" applyNumberFormat="1" applyFont="1" applyBorder="1" applyAlignment="1">
      <alignment vertical="center"/>
      <protection/>
    </xf>
    <xf numFmtId="0" fontId="19" fillId="0" borderId="14" xfId="59" applyFont="1" applyBorder="1" applyAlignment="1">
      <alignment vertical="center"/>
      <protection/>
    </xf>
    <xf numFmtId="0" fontId="19" fillId="0" borderId="0" xfId="59" applyFont="1" applyBorder="1" applyAlignment="1">
      <alignment vertical="center"/>
      <protection/>
    </xf>
    <xf numFmtId="0" fontId="19" fillId="0" borderId="11" xfId="59" applyFont="1" applyBorder="1" applyAlignment="1">
      <alignment vertical="center"/>
      <protection/>
    </xf>
    <xf numFmtId="0" fontId="19" fillId="0" borderId="11" xfId="59" applyFont="1" applyBorder="1" applyAlignment="1" quotePrefix="1">
      <alignment vertical="center"/>
      <protection/>
    </xf>
    <xf numFmtId="164" fontId="19" fillId="0" borderId="10" xfId="40" applyNumberFormat="1" applyFont="1" applyBorder="1" applyAlignment="1">
      <alignment vertical="center"/>
    </xf>
    <xf numFmtId="0" fontId="19" fillId="0" borderId="0" xfId="59" applyFont="1">
      <alignment/>
      <protection/>
    </xf>
    <xf numFmtId="41" fontId="16" fillId="0" borderId="12" xfId="59" applyNumberFormat="1" applyFont="1" applyBorder="1" applyAlignment="1">
      <alignment vertical="center"/>
      <protection/>
    </xf>
    <xf numFmtId="0" fontId="19" fillId="0" borderId="15" xfId="59" applyFont="1" applyBorder="1" applyAlignment="1">
      <alignment vertical="center"/>
      <protection/>
    </xf>
    <xf numFmtId="0" fontId="16" fillId="0" borderId="14" xfId="59" applyFont="1" applyBorder="1" applyAlignment="1">
      <alignment vertical="center"/>
      <protection/>
    </xf>
    <xf numFmtId="0" fontId="16" fillId="0" borderId="0" xfId="59" applyFont="1" applyBorder="1" applyAlignment="1">
      <alignment vertical="center"/>
      <protection/>
    </xf>
    <xf numFmtId="41" fontId="16" fillId="0" borderId="0" xfId="59" applyNumberFormat="1" applyFont="1" applyBorder="1" applyAlignment="1">
      <alignment vertical="center"/>
      <protection/>
    </xf>
    <xf numFmtId="0" fontId="19" fillId="0" borderId="10" xfId="59" applyFont="1" applyBorder="1" applyAlignment="1">
      <alignment textRotation="90"/>
      <protection/>
    </xf>
    <xf numFmtId="0" fontId="19" fillId="0" borderId="11" xfId="59" applyFont="1" applyBorder="1" applyAlignment="1">
      <alignment vertical="center" textRotation="90"/>
      <protection/>
    </xf>
    <xf numFmtId="0" fontId="19" fillId="0" borderId="10" xfId="59" applyFont="1" applyBorder="1" applyAlignment="1">
      <alignment vertical="center" wrapText="1"/>
      <protection/>
    </xf>
    <xf numFmtId="164" fontId="19" fillId="0" borderId="10" xfId="59" applyNumberFormat="1" applyFont="1" applyBorder="1" applyAlignment="1">
      <alignment vertical="center"/>
      <protection/>
    </xf>
    <xf numFmtId="0" fontId="19" fillId="0" borderId="12" xfId="59" applyFont="1" applyBorder="1" applyAlignment="1">
      <alignment/>
      <protection/>
    </xf>
    <xf numFmtId="0" fontId="19" fillId="0" borderId="16" xfId="59" applyFont="1" applyBorder="1" applyAlignment="1">
      <alignment/>
      <protection/>
    </xf>
    <xf numFmtId="0" fontId="2" fillId="0" borderId="0" xfId="59" applyFont="1">
      <alignment/>
      <protection/>
    </xf>
    <xf numFmtId="43" fontId="75" fillId="0" borderId="11" xfId="42" applyFont="1" applyBorder="1" applyAlignment="1">
      <alignment vertical="center"/>
    </xf>
    <xf numFmtId="0" fontId="19" fillId="0" borderId="17" xfId="59" applyFont="1" applyBorder="1" applyAlignment="1">
      <alignment textRotation="90"/>
      <protection/>
    </xf>
    <xf numFmtId="0" fontId="19" fillId="0" borderId="16" xfId="59" applyFont="1" applyBorder="1">
      <alignment/>
      <protection/>
    </xf>
    <xf numFmtId="0" fontId="16" fillId="0" borderId="10" xfId="59" applyFont="1" applyBorder="1" applyAlignment="1">
      <alignment vertical="center"/>
      <protection/>
    </xf>
    <xf numFmtId="0" fontId="19" fillId="0" borderId="14" xfId="59" applyFont="1" applyBorder="1" applyAlignment="1">
      <alignment vertical="center"/>
      <protection/>
    </xf>
    <xf numFmtId="0" fontId="19" fillId="0" borderId="0" xfId="59" applyFont="1" applyBorder="1" applyAlignment="1">
      <alignment vertical="center"/>
      <protection/>
    </xf>
    <xf numFmtId="0" fontId="19" fillId="0" borderId="10" xfId="59" applyFont="1" applyBorder="1" applyAlignment="1">
      <alignment vertical="center"/>
      <protection/>
    </xf>
    <xf numFmtId="0" fontId="19" fillId="0" borderId="18" xfId="59" applyFont="1" applyBorder="1" applyAlignment="1">
      <alignment horizontal="center"/>
      <protection/>
    </xf>
    <xf numFmtId="0" fontId="19" fillId="0" borderId="19" xfId="59" applyFont="1" applyBorder="1" applyAlignment="1">
      <alignment vertical="center"/>
      <protection/>
    </xf>
    <xf numFmtId="164" fontId="75" fillId="0" borderId="10" xfId="42" applyNumberFormat="1" applyFont="1" applyBorder="1" applyAlignment="1">
      <alignment vertical="center"/>
    </xf>
    <xf numFmtId="0" fontId="24" fillId="0" borderId="11" xfId="59" applyFont="1" applyBorder="1" applyAlignment="1">
      <alignment vertical="center"/>
      <protection/>
    </xf>
    <xf numFmtId="41" fontId="16" fillId="0" borderId="15" xfId="59" applyNumberFormat="1" applyFont="1" applyBorder="1" applyAlignment="1">
      <alignment vertical="center"/>
      <protection/>
    </xf>
    <xf numFmtId="0" fontId="16" fillId="0" borderId="20" xfId="59" applyFont="1" applyBorder="1" applyAlignment="1">
      <alignment vertical="center"/>
      <protection/>
    </xf>
    <xf numFmtId="0" fontId="19" fillId="0" borderId="14" xfId="59" applyFont="1" applyBorder="1" applyAlignment="1">
      <alignment vertical="center"/>
      <protection/>
    </xf>
    <xf numFmtId="0" fontId="19" fillId="0" borderId="0" xfId="59" applyFont="1" applyBorder="1" applyAlignment="1">
      <alignment vertical="center"/>
      <protection/>
    </xf>
    <xf numFmtId="0" fontId="19" fillId="0" borderId="10" xfId="59" applyFont="1" applyBorder="1" applyAlignment="1">
      <alignment vertical="center"/>
      <protection/>
    </xf>
    <xf numFmtId="0" fontId="44" fillId="0" borderId="10" xfId="59" applyFont="1" applyBorder="1" applyAlignment="1">
      <alignment vertical="center"/>
      <protection/>
    </xf>
    <xf numFmtId="164" fontId="76" fillId="0" borderId="10" xfId="42" applyNumberFormat="1" applyFont="1" applyBorder="1" applyAlignment="1">
      <alignment vertical="center"/>
    </xf>
    <xf numFmtId="164" fontId="76" fillId="0" borderId="10" xfId="42" applyNumberFormat="1" applyFont="1" applyBorder="1" applyAlignment="1">
      <alignment/>
    </xf>
    <xf numFmtId="164" fontId="76" fillId="0" borderId="10" xfId="42" applyNumberFormat="1" applyFont="1" applyBorder="1" applyAlignment="1">
      <alignment vertical="top"/>
    </xf>
    <xf numFmtId="0" fontId="19" fillId="0" borderId="14" xfId="59" applyFont="1" applyBorder="1" applyAlignment="1" quotePrefix="1">
      <alignment vertical="center"/>
      <protection/>
    </xf>
    <xf numFmtId="41" fontId="44" fillId="0" borderId="10" xfId="59" applyNumberFormat="1" applyFont="1" applyBorder="1" applyAlignment="1">
      <alignment vertical="center"/>
      <protection/>
    </xf>
    <xf numFmtId="0" fontId="19" fillId="0" borderId="14" xfId="59" applyFont="1" applyBorder="1" applyAlignment="1">
      <alignment vertical="center"/>
      <protection/>
    </xf>
    <xf numFmtId="0" fontId="19" fillId="0" borderId="10" xfId="59" applyFont="1" applyBorder="1" applyAlignment="1">
      <alignment vertical="center"/>
      <protection/>
    </xf>
    <xf numFmtId="41" fontId="2" fillId="0" borderId="0" xfId="59" applyNumberFormat="1">
      <alignment/>
      <protection/>
    </xf>
    <xf numFmtId="164" fontId="77" fillId="0" borderId="11" xfId="42" applyNumberFormat="1" applyFont="1" applyBorder="1" applyAlignment="1">
      <alignment vertical="center"/>
    </xf>
    <xf numFmtId="0" fontId="19" fillId="0" borderId="10" xfId="59" applyFont="1" applyBorder="1" applyAlignment="1" quotePrefix="1">
      <alignment vertical="center"/>
      <protection/>
    </xf>
    <xf numFmtId="0" fontId="24" fillId="0" borderId="10" xfId="59" applyFont="1" applyBorder="1" applyAlignment="1" quotePrefix="1">
      <alignment vertical="center"/>
      <protection/>
    </xf>
    <xf numFmtId="0" fontId="19" fillId="0" borderId="18" xfId="59" applyFont="1" applyBorder="1">
      <alignment/>
      <protection/>
    </xf>
    <xf numFmtId="0" fontId="16" fillId="0" borderId="10" xfId="59" applyFont="1" applyBorder="1" applyAlignment="1">
      <alignment vertical="center"/>
      <protection/>
    </xf>
    <xf numFmtId="0" fontId="19" fillId="0" borderId="15" xfId="59" applyFont="1" applyBorder="1" applyAlignment="1">
      <alignment vertical="center"/>
      <protection/>
    </xf>
    <xf numFmtId="0" fontId="19" fillId="0" borderId="10" xfId="59" applyFont="1" applyBorder="1" applyAlignment="1">
      <alignment vertical="center"/>
      <protection/>
    </xf>
    <xf numFmtId="41" fontId="24" fillId="0" borderId="10" xfId="59" applyNumberFormat="1" applyFont="1" applyBorder="1" applyAlignment="1">
      <alignment vertical="center"/>
      <protection/>
    </xf>
    <xf numFmtId="41" fontId="20" fillId="0" borderId="10" xfId="59" applyNumberFormat="1" applyFont="1" applyBorder="1" applyAlignment="1">
      <alignment vertical="center"/>
      <protection/>
    </xf>
    <xf numFmtId="41" fontId="24" fillId="0" borderId="11" xfId="59" applyNumberFormat="1" applyFont="1" applyBorder="1" applyAlignment="1">
      <alignment vertical="center"/>
      <protection/>
    </xf>
    <xf numFmtId="0" fontId="19" fillId="0" borderId="15" xfId="59" applyFont="1" applyBorder="1" applyAlignment="1">
      <alignment vertical="center"/>
      <protection/>
    </xf>
    <xf numFmtId="0" fontId="19" fillId="0" borderId="18" xfId="59" applyFont="1" applyBorder="1" applyAlignment="1">
      <alignment horizontal="center"/>
      <protection/>
    </xf>
    <xf numFmtId="0" fontId="2" fillId="0" borderId="0" xfId="59" applyAlignment="1">
      <alignment horizontal="right"/>
      <protection/>
    </xf>
    <xf numFmtId="0" fontId="19" fillId="0" borderId="0" xfId="59" applyFont="1" applyAlignment="1">
      <alignment horizontal="right"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4" fillId="0" borderId="0" xfId="60">
      <alignment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165" fontId="5" fillId="0" borderId="21" xfId="43" applyNumberFormat="1" applyFont="1" applyBorder="1" applyAlignment="1">
      <alignment horizontal="center" vertical="center"/>
    </xf>
    <xf numFmtId="0" fontId="6" fillId="0" borderId="22" xfId="60" applyFont="1" applyBorder="1" applyAlignment="1">
      <alignment vertical="center" wrapText="1"/>
      <protection/>
    </xf>
    <xf numFmtId="165" fontId="5" fillId="0" borderId="23" xfId="43" applyNumberFormat="1" applyFont="1" applyBorder="1" applyAlignment="1">
      <alignment horizontal="center" vertical="center"/>
    </xf>
    <xf numFmtId="0" fontId="5" fillId="0" borderId="24" xfId="60" applyFont="1" applyBorder="1" applyAlignment="1" quotePrefix="1">
      <alignment vertical="center" wrapText="1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165" fontId="5" fillId="0" borderId="25" xfId="43" applyNumberFormat="1" applyFont="1" applyBorder="1" applyAlignment="1">
      <alignment horizontal="center" vertical="center"/>
    </xf>
    <xf numFmtId="0" fontId="6" fillId="0" borderId="24" xfId="60" applyFont="1" applyBorder="1" applyAlignment="1">
      <alignment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165" fontId="6" fillId="0" borderId="23" xfId="43" applyNumberFormat="1" applyFont="1" applyBorder="1" applyAlignment="1">
      <alignment horizontal="center" vertical="center"/>
    </xf>
    <xf numFmtId="0" fontId="5" fillId="0" borderId="10" xfId="60" applyFont="1" applyBorder="1" applyAlignment="1" quotePrefix="1">
      <alignment vertical="center" wrapText="1"/>
      <protection/>
    </xf>
    <xf numFmtId="164" fontId="5" fillId="0" borderId="10" xfId="43" applyNumberFormat="1" applyFont="1" applyBorder="1" applyAlignment="1">
      <alignment horizontal="center" vertical="center"/>
    </xf>
    <xf numFmtId="165" fontId="5" fillId="0" borderId="10" xfId="43" applyNumberFormat="1" applyFont="1" applyBorder="1" applyAlignment="1">
      <alignment horizontal="center" vertical="center"/>
    </xf>
    <xf numFmtId="0" fontId="8" fillId="0" borderId="0" xfId="60" applyFont="1" applyFill="1">
      <alignment/>
      <protection/>
    </xf>
    <xf numFmtId="0" fontId="10" fillId="0" borderId="0" xfId="60" applyFont="1" applyFill="1" applyAlignment="1">
      <alignment horizontal="center" vertical="center"/>
      <protection/>
    </xf>
    <xf numFmtId="0" fontId="10" fillId="0" borderId="0" xfId="60" applyFont="1" applyFill="1">
      <alignment/>
      <protection/>
    </xf>
    <xf numFmtId="0" fontId="10" fillId="0" borderId="0" xfId="60" applyFont="1" applyFill="1" applyAlignment="1">
      <alignment vertical="center"/>
      <protection/>
    </xf>
    <xf numFmtId="0" fontId="11" fillId="0" borderId="0" xfId="60" applyFont="1" applyFill="1">
      <alignment/>
      <protection/>
    </xf>
    <xf numFmtId="0" fontId="5" fillId="0" borderId="10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164" fontId="5" fillId="0" borderId="10" xfId="43" applyNumberFormat="1" applyFont="1" applyBorder="1" applyAlignment="1">
      <alignment vertical="center"/>
    </xf>
    <xf numFmtId="0" fontId="5" fillId="0" borderId="18" xfId="60" applyFont="1" applyBorder="1" applyAlignment="1">
      <alignment vertical="center"/>
      <protection/>
    </xf>
    <xf numFmtId="164" fontId="5" fillId="0" borderId="18" xfId="43" applyNumberFormat="1" applyFont="1" applyBorder="1" applyAlignment="1">
      <alignment vertical="center"/>
    </xf>
    <xf numFmtId="0" fontId="5" fillId="0" borderId="0" xfId="60" applyFont="1" applyBorder="1" applyAlignment="1">
      <alignment vertical="center"/>
      <protection/>
    </xf>
    <xf numFmtId="164" fontId="5" fillId="0" borderId="19" xfId="43" applyNumberFormat="1" applyFont="1" applyBorder="1" applyAlignment="1">
      <alignment vertical="center"/>
    </xf>
    <xf numFmtId="0" fontId="6" fillId="0" borderId="10" xfId="60" applyFont="1" applyBorder="1" applyAlignment="1">
      <alignment vertical="center"/>
      <protection/>
    </xf>
    <xf numFmtId="164" fontId="6" fillId="0" borderId="10" xfId="43" applyNumberFormat="1" applyFont="1" applyBorder="1" applyAlignment="1">
      <alignment vertical="center"/>
    </xf>
    <xf numFmtId="0" fontId="5" fillId="0" borderId="13" xfId="60" applyFont="1" applyBorder="1" applyAlignment="1">
      <alignment vertical="center"/>
      <protection/>
    </xf>
    <xf numFmtId="164" fontId="5" fillId="0" borderId="12" xfId="43" applyNumberFormat="1" applyFont="1" applyBorder="1" applyAlignment="1">
      <alignment vertical="center"/>
    </xf>
    <xf numFmtId="0" fontId="6" fillId="0" borderId="18" xfId="60" applyFont="1" applyBorder="1" applyAlignment="1">
      <alignment vertical="center"/>
      <protection/>
    </xf>
    <xf numFmtId="0" fontId="5" fillId="0" borderId="11" xfId="60" applyFont="1" applyBorder="1" applyAlignment="1">
      <alignment vertical="center"/>
      <protection/>
    </xf>
    <xf numFmtId="0" fontId="5" fillId="0" borderId="14" xfId="60" applyFont="1" applyBorder="1" applyAlignment="1">
      <alignment vertical="center"/>
      <protection/>
    </xf>
    <xf numFmtId="0" fontId="6" fillId="0" borderId="11" xfId="60" applyFont="1" applyBorder="1" applyAlignment="1">
      <alignment vertical="center"/>
      <protection/>
    </xf>
    <xf numFmtId="0" fontId="6" fillId="0" borderId="26" xfId="60" applyFont="1" applyBorder="1" applyAlignment="1">
      <alignment vertical="center"/>
      <protection/>
    </xf>
    <xf numFmtId="0" fontId="5" fillId="0" borderId="12" xfId="60" applyFont="1" applyBorder="1" applyAlignment="1">
      <alignment vertical="center"/>
      <protection/>
    </xf>
    <xf numFmtId="0" fontId="5" fillId="0" borderId="26" xfId="60" applyFont="1" applyBorder="1" applyAlignment="1">
      <alignment vertical="center"/>
      <protection/>
    </xf>
    <xf numFmtId="164" fontId="6" fillId="0" borderId="15" xfId="43" applyNumberFormat="1" applyFont="1" applyBorder="1" applyAlignment="1">
      <alignment vertical="center"/>
    </xf>
    <xf numFmtId="0" fontId="6" fillId="0" borderId="11" xfId="60" applyFont="1" applyBorder="1" applyAlignment="1">
      <alignment horizontal="left" vertical="center"/>
      <protection/>
    </xf>
    <xf numFmtId="0" fontId="6" fillId="0" borderId="26" xfId="60" applyFont="1" applyBorder="1" applyAlignment="1">
      <alignment horizontal="left" vertical="center"/>
      <protection/>
    </xf>
    <xf numFmtId="164" fontId="6" fillId="0" borderId="26" xfId="43" applyNumberFormat="1" applyFont="1" applyBorder="1" applyAlignment="1">
      <alignment vertical="center"/>
    </xf>
    <xf numFmtId="164" fontId="5" fillId="0" borderId="0" xfId="43" applyNumberFormat="1" applyFont="1" applyBorder="1" applyAlignment="1">
      <alignment vertical="center"/>
    </xf>
    <xf numFmtId="0" fontId="6" fillId="0" borderId="27" xfId="60" applyFont="1" applyBorder="1" applyAlignment="1">
      <alignment vertical="center"/>
      <protection/>
    </xf>
    <xf numFmtId="0" fontId="6" fillId="0" borderId="20" xfId="60" applyFont="1" applyBorder="1" applyAlignment="1">
      <alignment horizontal="left" vertical="center"/>
      <protection/>
    </xf>
    <xf numFmtId="164" fontId="6" fillId="0" borderId="20" xfId="43" applyNumberFormat="1" applyFont="1" applyBorder="1" applyAlignment="1">
      <alignment vertical="center"/>
    </xf>
    <xf numFmtId="0" fontId="7" fillId="0" borderId="17" xfId="60" applyFont="1" applyBorder="1" applyAlignment="1" quotePrefix="1">
      <alignment horizontal="right" vertical="center"/>
      <protection/>
    </xf>
    <xf numFmtId="0" fontId="7" fillId="0" borderId="11" xfId="60" applyFont="1" applyBorder="1" applyAlignment="1">
      <alignment vertical="center"/>
      <protection/>
    </xf>
    <xf numFmtId="164" fontId="7" fillId="0" borderId="10" xfId="43" applyNumberFormat="1" applyFont="1" applyBorder="1" applyAlignment="1">
      <alignment vertical="center"/>
    </xf>
    <xf numFmtId="0" fontId="7" fillId="0" borderId="26" xfId="60" applyFont="1" applyBorder="1" applyAlignment="1">
      <alignment vertical="center"/>
      <protection/>
    </xf>
    <xf numFmtId="0" fontId="7" fillId="0" borderId="27" xfId="60" applyFont="1" applyBorder="1" applyAlignment="1">
      <alignment vertical="center"/>
      <protection/>
    </xf>
    <xf numFmtId="0" fontId="12" fillId="0" borderId="0" xfId="60" applyFont="1" applyAlignment="1">
      <alignment vertical="center"/>
      <protection/>
    </xf>
    <xf numFmtId="164" fontId="12" fillId="0" borderId="0" xfId="43" applyNumberFormat="1" applyFont="1" applyAlignment="1">
      <alignment vertical="center"/>
    </xf>
    <xf numFmtId="0" fontId="4" fillId="0" borderId="0" xfId="60" applyAlignment="1">
      <alignment vertical="center"/>
      <protection/>
    </xf>
    <xf numFmtId="164" fontId="0" fillId="0" borderId="0" xfId="43" applyNumberFormat="1" applyFont="1" applyAlignment="1">
      <alignment vertical="center"/>
    </xf>
    <xf numFmtId="164" fontId="0" fillId="0" borderId="0" xfId="43" applyNumberFormat="1" applyFont="1" applyAlignment="1">
      <alignment/>
    </xf>
    <xf numFmtId="0" fontId="19" fillId="0" borderId="14" xfId="59" applyFont="1" applyBorder="1" applyAlignment="1">
      <alignment vertical="center"/>
      <protection/>
    </xf>
    <xf numFmtId="0" fontId="19" fillId="0" borderId="0" xfId="59" applyFont="1" applyBorder="1" applyAlignment="1">
      <alignment vertical="center"/>
      <protection/>
    </xf>
    <xf numFmtId="0" fontId="19" fillId="0" borderId="10" xfId="59" applyFont="1" applyBorder="1" applyAlignment="1">
      <alignment vertical="center"/>
      <protection/>
    </xf>
    <xf numFmtId="0" fontId="44" fillId="0" borderId="10" xfId="59" applyFont="1" applyBorder="1" applyAlignment="1" quotePrefix="1">
      <alignment vertical="center"/>
      <protection/>
    </xf>
    <xf numFmtId="0" fontId="19" fillId="0" borderId="16" xfId="59" applyFont="1" applyBorder="1" applyAlignment="1">
      <alignment vertical="center"/>
      <protection/>
    </xf>
    <xf numFmtId="0" fontId="19" fillId="0" borderId="27" xfId="59" applyFont="1" applyBorder="1" applyAlignment="1">
      <alignment vertical="center"/>
      <protection/>
    </xf>
    <xf numFmtId="0" fontId="19" fillId="0" borderId="20" xfId="59" applyFont="1" applyBorder="1" applyAlignment="1">
      <alignment vertical="center"/>
      <protection/>
    </xf>
    <xf numFmtId="41" fontId="19" fillId="0" borderId="28" xfId="59" applyNumberFormat="1" applyFont="1" applyBorder="1" applyAlignment="1">
      <alignment vertical="center"/>
      <protection/>
    </xf>
    <xf numFmtId="41" fontId="19" fillId="0" borderId="29" xfId="59" applyNumberFormat="1" applyFont="1" applyBorder="1" applyAlignment="1">
      <alignment vertical="center"/>
      <protection/>
    </xf>
    <xf numFmtId="0" fontId="19" fillId="0" borderId="18" xfId="59" applyFont="1" applyBorder="1" applyAlignment="1">
      <alignment vertical="center"/>
      <protection/>
    </xf>
    <xf numFmtId="0" fontId="19" fillId="0" borderId="11" xfId="59" applyFont="1" applyBorder="1" applyAlignment="1">
      <alignment vertical="center"/>
      <protection/>
    </xf>
    <xf numFmtId="0" fontId="19" fillId="0" borderId="14" xfId="59" applyFont="1" applyBorder="1" applyAlignment="1">
      <alignment vertical="center"/>
      <protection/>
    </xf>
    <xf numFmtId="0" fontId="19" fillId="0" borderId="10" xfId="59" applyFont="1" applyBorder="1" applyAlignment="1">
      <alignment vertical="center"/>
      <protection/>
    </xf>
    <xf numFmtId="0" fontId="24" fillId="0" borderId="14" xfId="59" applyFont="1" applyBorder="1" applyAlignment="1" quotePrefix="1">
      <alignment vertical="center"/>
      <protection/>
    </xf>
    <xf numFmtId="41" fontId="19" fillId="0" borderId="19" xfId="59" applyNumberFormat="1" applyFont="1" applyBorder="1" applyAlignment="1">
      <alignment vertical="center"/>
      <protection/>
    </xf>
    <xf numFmtId="0" fontId="5" fillId="0" borderId="10" xfId="59" applyFont="1" applyBorder="1" applyAlignment="1">
      <alignment vertical="center"/>
      <protection/>
    </xf>
    <xf numFmtId="0" fontId="5" fillId="0" borderId="11" xfId="59" applyFont="1" applyBorder="1" applyAlignment="1">
      <alignment vertical="center"/>
      <protection/>
    </xf>
    <xf numFmtId="0" fontId="16" fillId="0" borderId="11" xfId="59" applyFont="1" applyBorder="1" applyAlignment="1">
      <alignment vertical="center"/>
      <protection/>
    </xf>
    <xf numFmtId="0" fontId="19" fillId="0" borderId="11" xfId="59" applyFont="1" applyBorder="1" applyAlignment="1">
      <alignment vertical="center"/>
      <protection/>
    </xf>
    <xf numFmtId="0" fontId="19" fillId="0" borderId="15" xfId="59" applyFont="1" applyBorder="1" applyAlignment="1">
      <alignment vertical="center"/>
      <protection/>
    </xf>
    <xf numFmtId="0" fontId="16" fillId="0" borderId="11" xfId="59" applyFont="1" applyBorder="1" applyAlignment="1">
      <alignment horizontal="center" vertical="center"/>
      <protection/>
    </xf>
    <xf numFmtId="0" fontId="16" fillId="0" borderId="26" xfId="59" applyFont="1" applyBorder="1" applyAlignment="1">
      <alignment horizontal="center" vertical="center"/>
      <protection/>
    </xf>
    <xf numFmtId="0" fontId="16" fillId="0" borderId="15" xfId="59" applyFont="1" applyBorder="1" applyAlignment="1">
      <alignment horizontal="center" vertical="center"/>
      <protection/>
    </xf>
    <xf numFmtId="0" fontId="19" fillId="0" borderId="10" xfId="59" applyFont="1" applyBorder="1" applyAlignment="1">
      <alignment vertical="center"/>
      <protection/>
    </xf>
    <xf numFmtId="0" fontId="19" fillId="0" borderId="19" xfId="59" applyFont="1" applyBorder="1" applyAlignment="1">
      <alignment vertical="center"/>
      <protection/>
    </xf>
    <xf numFmtId="0" fontId="19" fillId="0" borderId="26" xfId="59" applyFont="1" applyBorder="1" applyAlignment="1">
      <alignment vertical="center"/>
      <protection/>
    </xf>
    <xf numFmtId="41" fontId="19" fillId="0" borderId="15" xfId="59" applyNumberFormat="1" applyFont="1" applyBorder="1" applyAlignment="1">
      <alignment vertical="center"/>
      <protection/>
    </xf>
    <xf numFmtId="164" fontId="16" fillId="0" borderId="10" xfId="59" applyNumberFormat="1" applyFont="1" applyBorder="1" applyAlignment="1">
      <alignment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vertical="center" wrapText="1"/>
      <protection/>
    </xf>
    <xf numFmtId="0" fontId="6" fillId="33" borderId="31" xfId="60" applyFont="1" applyFill="1" applyBorder="1" applyAlignment="1">
      <alignment horizontal="center" vertical="center"/>
      <protection/>
    </xf>
    <xf numFmtId="0" fontId="6" fillId="33" borderId="32" xfId="60" applyFont="1" applyFill="1" applyBorder="1" applyAlignment="1">
      <alignment horizontal="center" vertical="center" wrapText="1"/>
      <protection/>
    </xf>
    <xf numFmtId="0" fontId="6" fillId="33" borderId="33" xfId="60" applyFont="1" applyFill="1" applyBorder="1" applyAlignment="1">
      <alignment horizontal="center" vertical="center" wrapText="1"/>
      <protection/>
    </xf>
    <xf numFmtId="0" fontId="6" fillId="33" borderId="34" xfId="60" applyFont="1" applyFill="1" applyBorder="1" applyAlignment="1">
      <alignment horizontal="center" vertical="center" wrapText="1"/>
      <protection/>
    </xf>
    <xf numFmtId="165" fontId="5" fillId="0" borderId="16" xfId="60" applyNumberFormat="1" applyFont="1" applyBorder="1" applyAlignment="1">
      <alignment horizontal="center" vertical="center"/>
      <protection/>
    </xf>
    <xf numFmtId="0" fontId="19" fillId="0" borderId="11" xfId="59" applyFont="1" applyBorder="1" applyAlignment="1">
      <alignment vertical="center"/>
      <protection/>
    </xf>
    <xf numFmtId="0" fontId="19" fillId="0" borderId="11" xfId="59" applyFont="1" applyBorder="1" applyAlignment="1">
      <alignment vertical="center"/>
      <protection/>
    </xf>
    <xf numFmtId="0" fontId="19" fillId="0" borderId="15" xfId="59" applyFont="1" applyBorder="1" applyAlignment="1">
      <alignment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59" applyFont="1" applyBorder="1" applyAlignment="1">
      <alignment vertical="center"/>
      <protection/>
    </xf>
    <xf numFmtId="0" fontId="24" fillId="0" borderId="15" xfId="59" applyFont="1" applyBorder="1" applyAlignment="1" quotePrefix="1">
      <alignment vertical="center"/>
      <protection/>
    </xf>
    <xf numFmtId="164" fontId="78" fillId="0" borderId="10" xfId="42" applyNumberFormat="1" applyFont="1" applyBorder="1" applyAlignment="1">
      <alignment vertical="center"/>
    </xf>
    <xf numFmtId="16" fontId="19" fillId="0" borderId="18" xfId="59" applyNumberFormat="1" applyFont="1" applyBorder="1" applyAlignment="1" quotePrefix="1">
      <alignment vertical="center"/>
      <protection/>
    </xf>
    <xf numFmtId="16" fontId="19" fillId="0" borderId="16" xfId="59" applyNumberFormat="1" applyFont="1" applyBorder="1" applyAlignment="1" quotePrefix="1">
      <alignment vertical="center"/>
      <protection/>
    </xf>
    <xf numFmtId="16" fontId="19" fillId="0" borderId="10" xfId="59" applyNumberFormat="1" applyFont="1" applyBorder="1" applyAlignment="1" quotePrefix="1">
      <alignment vertical="center"/>
      <protection/>
    </xf>
    <xf numFmtId="14" fontId="24" fillId="0" borderId="11" xfId="59" applyNumberFormat="1" applyFont="1" applyBorder="1" applyAlignment="1">
      <alignment vertical="center"/>
      <protection/>
    </xf>
    <xf numFmtId="16" fontId="19" fillId="0" borderId="10" xfId="59" applyNumberFormat="1" applyFont="1" applyBorder="1" applyAlignment="1">
      <alignment vertical="center"/>
      <protection/>
    </xf>
    <xf numFmtId="0" fontId="13" fillId="0" borderId="0" xfId="61">
      <alignment/>
      <protection/>
    </xf>
    <xf numFmtId="0" fontId="4" fillId="0" borderId="0" xfId="62" applyFont="1" applyFill="1" applyProtection="1">
      <alignment/>
      <protection/>
    </xf>
    <xf numFmtId="0" fontId="79" fillId="0" borderId="0" xfId="0" applyFont="1" applyAlignment="1">
      <alignment/>
    </xf>
    <xf numFmtId="49" fontId="19" fillId="0" borderId="0" xfId="59" applyNumberFormat="1" applyFont="1">
      <alignment/>
      <protection/>
    </xf>
    <xf numFmtId="49" fontId="16" fillId="0" borderId="10" xfId="59" applyNumberFormat="1" applyFont="1" applyBorder="1" applyAlignment="1">
      <alignment horizontal="center" vertical="center" wrapText="1"/>
      <protection/>
    </xf>
    <xf numFmtId="49" fontId="19" fillId="0" borderId="10" xfId="59" applyNumberFormat="1" applyFont="1" applyBorder="1" applyAlignment="1">
      <alignment vertical="center"/>
      <protection/>
    </xf>
    <xf numFmtId="49" fontId="19" fillId="0" borderId="11" xfId="59" applyNumberFormat="1" applyFont="1" applyBorder="1" applyAlignment="1">
      <alignment vertical="center"/>
      <protection/>
    </xf>
    <xf numFmtId="49" fontId="19" fillId="0" borderId="14" xfId="59" applyNumberFormat="1" applyFont="1" applyBorder="1" applyAlignment="1">
      <alignment vertical="center"/>
      <protection/>
    </xf>
    <xf numFmtId="49" fontId="19" fillId="0" borderId="10" xfId="59" applyNumberFormat="1" applyFont="1" applyBorder="1" applyAlignment="1" quotePrefix="1">
      <alignment vertical="center"/>
      <protection/>
    </xf>
    <xf numFmtId="49" fontId="19" fillId="0" borderId="11" xfId="59" applyNumberFormat="1" applyFont="1" applyBorder="1" applyAlignment="1" quotePrefix="1">
      <alignment vertical="center"/>
      <protection/>
    </xf>
    <xf numFmtId="49" fontId="16" fillId="0" borderId="10" xfId="59" applyNumberFormat="1" applyFont="1" applyBorder="1" applyAlignment="1">
      <alignment vertical="center"/>
      <protection/>
    </xf>
    <xf numFmtId="49" fontId="2" fillId="0" borderId="0" xfId="59" applyNumberFormat="1">
      <alignment/>
      <protection/>
    </xf>
    <xf numFmtId="0" fontId="19" fillId="0" borderId="10" xfId="60" applyFont="1" applyBorder="1" applyAlignment="1">
      <alignment vertical="center"/>
      <protection/>
    </xf>
    <xf numFmtId="169" fontId="13" fillId="0" borderId="0" xfId="61" applyNumberFormat="1">
      <alignment/>
      <protection/>
    </xf>
    <xf numFmtId="164" fontId="80" fillId="0" borderId="15" xfId="42" applyNumberFormat="1" applyFont="1" applyBorder="1" applyAlignment="1">
      <alignment vertical="center"/>
    </xf>
    <xf numFmtId="0" fontId="44" fillId="0" borderId="26" xfId="59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164" fontId="0" fillId="0" borderId="10" xfId="43" applyNumberFormat="1" applyFont="1" applyBorder="1" applyAlignment="1">
      <alignment vertical="center"/>
    </xf>
    <xf numFmtId="0" fontId="19" fillId="0" borderId="11" xfId="59" applyFont="1" applyBorder="1" applyAlignment="1">
      <alignment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1" xfId="59" applyFont="1" applyBorder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26" xfId="59" applyFont="1" applyBorder="1" applyAlignment="1">
      <alignment horizontal="left" vertical="center"/>
      <protection/>
    </xf>
    <xf numFmtId="41" fontId="20" fillId="0" borderId="15" xfId="59" applyNumberFormat="1" applyFont="1" applyBorder="1" applyAlignment="1">
      <alignment vertical="center"/>
      <protection/>
    </xf>
    <xf numFmtId="0" fontId="16" fillId="0" borderId="10" xfId="59" applyFont="1" applyBorder="1" applyAlignment="1" quotePrefix="1">
      <alignment vertical="center"/>
      <protection/>
    </xf>
    <xf numFmtId="49" fontId="16" fillId="0" borderId="10" xfId="59" applyNumberFormat="1" applyFont="1" applyBorder="1" applyAlignment="1" quotePrefix="1">
      <alignment vertical="center"/>
      <protection/>
    </xf>
    <xf numFmtId="169" fontId="6" fillId="0" borderId="0" xfId="0" applyNumberFormat="1" applyFont="1" applyFill="1" applyAlignment="1" applyProtection="1">
      <alignment horizontal="centerContinuous" vertical="center" wrapText="1"/>
      <protection/>
    </xf>
    <xf numFmtId="169" fontId="20" fillId="0" borderId="0" xfId="0" applyNumberFormat="1" applyFont="1" applyFill="1" applyAlignment="1" applyProtection="1">
      <alignment horizontal="right" vertical="center"/>
      <protection/>
    </xf>
    <xf numFmtId="169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9" fontId="16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18" xfId="59" applyFont="1" applyBorder="1" applyAlignment="1">
      <alignment horizontal="center"/>
      <protection/>
    </xf>
    <xf numFmtId="0" fontId="19" fillId="0" borderId="0" xfId="61" applyFont="1">
      <alignment/>
      <protection/>
    </xf>
    <xf numFmtId="169" fontId="6" fillId="0" borderId="0" xfId="61" applyNumberFormat="1" applyFont="1" applyFill="1" applyAlignment="1" applyProtection="1">
      <alignment horizontal="centerContinuous" vertical="center" wrapText="1"/>
      <protection/>
    </xf>
    <xf numFmtId="169" fontId="19" fillId="0" borderId="0" xfId="61" applyNumberFormat="1" applyFont="1" applyFill="1" applyAlignment="1" applyProtection="1">
      <alignment horizontal="centerContinuous" vertical="center"/>
      <protection/>
    </xf>
    <xf numFmtId="169" fontId="20" fillId="0" borderId="0" xfId="61" applyNumberFormat="1" applyFont="1" applyFill="1" applyAlignment="1" applyProtection="1">
      <alignment horizontal="right" vertical="center"/>
      <protection/>
    </xf>
    <xf numFmtId="169" fontId="21" fillId="0" borderId="35" xfId="61" applyNumberFormat="1" applyFont="1" applyFill="1" applyBorder="1" applyAlignment="1" applyProtection="1">
      <alignment horizontal="centerContinuous" vertical="center" wrapText="1"/>
      <protection/>
    </xf>
    <xf numFmtId="169" fontId="21" fillId="0" borderId="37" xfId="61" applyNumberFormat="1" applyFont="1" applyFill="1" applyBorder="1" applyAlignment="1" applyProtection="1">
      <alignment horizontal="centerContinuous" vertical="center" wrapText="1"/>
      <protection/>
    </xf>
    <xf numFmtId="169" fontId="21" fillId="0" borderId="38" xfId="61" applyNumberFormat="1" applyFont="1" applyFill="1" applyBorder="1" applyAlignment="1" applyProtection="1">
      <alignment horizontal="centerContinuous" vertical="center" wrapText="1"/>
      <protection/>
    </xf>
    <xf numFmtId="169" fontId="21" fillId="0" borderId="35" xfId="61" applyNumberFormat="1" applyFont="1" applyFill="1" applyBorder="1" applyAlignment="1" applyProtection="1">
      <alignment horizontal="center" vertical="center" wrapText="1"/>
      <protection/>
    </xf>
    <xf numFmtId="169" fontId="21" fillId="0" borderId="37" xfId="61" applyNumberFormat="1" applyFont="1" applyFill="1" applyBorder="1" applyAlignment="1" applyProtection="1">
      <alignment horizontal="center" vertical="center" wrapText="1"/>
      <protection/>
    </xf>
    <xf numFmtId="169" fontId="21" fillId="0" borderId="38" xfId="61" applyNumberFormat="1" applyFont="1" applyFill="1" applyBorder="1" applyAlignment="1" applyProtection="1">
      <alignment horizontal="center" vertical="center" wrapText="1"/>
      <protection/>
    </xf>
    <xf numFmtId="169" fontId="22" fillId="0" borderId="39" xfId="61" applyNumberFormat="1" applyFont="1" applyFill="1" applyBorder="1" applyAlignment="1" applyProtection="1">
      <alignment horizontal="center" vertical="center" wrapText="1"/>
      <protection/>
    </xf>
    <xf numFmtId="169" fontId="22" fillId="0" borderId="35" xfId="61" applyNumberFormat="1" applyFont="1" applyFill="1" applyBorder="1" applyAlignment="1" applyProtection="1">
      <alignment horizontal="center" vertical="center" wrapText="1"/>
      <protection/>
    </xf>
    <xf numFmtId="169" fontId="22" fillId="0" borderId="37" xfId="61" applyNumberFormat="1" applyFont="1" applyFill="1" applyBorder="1" applyAlignment="1" applyProtection="1">
      <alignment horizontal="center" vertical="center" wrapText="1"/>
      <protection/>
    </xf>
    <xf numFmtId="169" fontId="22" fillId="0" borderId="38" xfId="61" applyNumberFormat="1" applyFont="1" applyFill="1" applyBorder="1" applyAlignment="1" applyProtection="1">
      <alignment horizontal="center" vertical="center" wrapText="1"/>
      <protection/>
    </xf>
    <xf numFmtId="169" fontId="19" fillId="0" borderId="40" xfId="61" applyNumberFormat="1" applyFont="1" applyFill="1" applyBorder="1" applyAlignment="1" applyProtection="1">
      <alignment horizontal="left" vertical="center" wrapText="1" indent="1"/>
      <protection/>
    </xf>
    <xf numFmtId="169" fontId="23" fillId="0" borderId="30" xfId="61" applyNumberFormat="1" applyFont="1" applyFill="1" applyBorder="1" applyAlignment="1" applyProtection="1">
      <alignment horizontal="left" vertical="center" wrapText="1" indent="1"/>
      <protection/>
    </xf>
    <xf numFmtId="169" fontId="23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9" fontId="23" fillId="0" borderId="21" xfId="61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41" xfId="61" applyNumberFormat="1" applyFont="1" applyFill="1" applyBorder="1" applyAlignment="1" applyProtection="1">
      <alignment horizontal="left" vertical="center" wrapText="1" indent="1"/>
      <protection/>
    </xf>
    <xf numFmtId="169" fontId="23" fillId="0" borderId="22" xfId="61" applyNumberFormat="1" applyFont="1" applyFill="1" applyBorder="1" applyAlignment="1" applyProtection="1">
      <alignment horizontal="left" vertical="center" wrapText="1" indent="1"/>
      <protection/>
    </xf>
    <xf numFmtId="169" fontId="23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9" fontId="23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42" xfId="61" applyNumberFormat="1" applyFont="1" applyFill="1" applyBorder="1" applyAlignment="1" applyProtection="1">
      <alignment horizontal="left" vertical="center" wrapText="1" indent="1"/>
      <protection/>
    </xf>
    <xf numFmtId="169" fontId="19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22" xfId="61" applyNumberFormat="1" applyFont="1" applyFill="1" applyBorder="1" applyAlignment="1" applyProtection="1">
      <alignment horizontal="left" vertical="center" wrapText="1" indent="1"/>
      <protection/>
    </xf>
    <xf numFmtId="169" fontId="19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22" xfId="61" applyNumberFormat="1" applyFont="1" applyFill="1" applyBorder="1" applyAlignment="1" applyProtection="1">
      <alignment horizontal="left" vertical="center" wrapText="1" indent="1"/>
      <protection locked="0"/>
    </xf>
    <xf numFmtId="169" fontId="19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9" fontId="25" fillId="0" borderId="39" xfId="61" applyNumberFormat="1" applyFont="1" applyFill="1" applyBorder="1" applyAlignment="1" applyProtection="1">
      <alignment horizontal="left" vertical="center" wrapText="1" indent="1"/>
      <protection/>
    </xf>
    <xf numFmtId="169" fontId="25" fillId="0" borderId="35" xfId="61" applyNumberFormat="1" applyFont="1" applyFill="1" applyBorder="1" applyAlignment="1" applyProtection="1">
      <alignment horizontal="left" vertical="center" wrapText="1" indent="1"/>
      <protection/>
    </xf>
    <xf numFmtId="169" fontId="25" fillId="0" borderId="37" xfId="61" applyNumberFormat="1" applyFont="1" applyFill="1" applyBorder="1" applyAlignment="1" applyProtection="1">
      <alignment horizontal="right" vertical="center" wrapText="1" indent="1"/>
      <protection/>
    </xf>
    <xf numFmtId="169" fontId="25" fillId="0" borderId="38" xfId="61" applyNumberFormat="1" applyFont="1" applyFill="1" applyBorder="1" applyAlignment="1" applyProtection="1">
      <alignment horizontal="right" vertical="center" wrapText="1" indent="1"/>
      <protection/>
    </xf>
    <xf numFmtId="169" fontId="19" fillId="0" borderId="44" xfId="61" applyNumberFormat="1" applyFont="1" applyFill="1" applyBorder="1" applyAlignment="1" applyProtection="1">
      <alignment horizontal="left" vertical="center" wrapText="1" indent="1"/>
      <protection/>
    </xf>
    <xf numFmtId="169" fontId="19" fillId="0" borderId="45" xfId="61" applyNumberFormat="1" applyFont="1" applyFill="1" applyBorder="1" applyAlignment="1" applyProtection="1">
      <alignment horizontal="left" vertical="center" wrapText="1" indent="1"/>
      <protection/>
    </xf>
    <xf numFmtId="169" fontId="24" fillId="0" borderId="18" xfId="61" applyNumberFormat="1" applyFont="1" applyFill="1" applyBorder="1" applyAlignment="1" applyProtection="1">
      <alignment horizontal="right" vertical="center" wrapText="1" indent="1"/>
      <protection/>
    </xf>
    <xf numFmtId="169" fontId="23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69" fontId="23" fillId="0" borderId="45" xfId="61" applyNumberFormat="1" applyFont="1" applyFill="1" applyBorder="1" applyAlignment="1" applyProtection="1">
      <alignment horizontal="left" vertical="center" wrapText="1" indent="1"/>
      <protection/>
    </xf>
    <xf numFmtId="169" fontId="23" fillId="0" borderId="18" xfId="61" applyNumberFormat="1" applyFont="1" applyFill="1" applyBorder="1" applyAlignment="1" applyProtection="1">
      <alignment horizontal="right" vertical="center" wrapText="1" indent="1"/>
      <protection locked="0"/>
    </xf>
    <xf numFmtId="169" fontId="23" fillId="0" borderId="45" xfId="61" applyNumberFormat="1" applyFont="1" applyFill="1" applyBorder="1" applyAlignment="1" applyProtection="1">
      <alignment horizontal="left" vertical="center" wrapText="1" indent="1"/>
      <protection locked="0"/>
    </xf>
    <xf numFmtId="169" fontId="16" fillId="0" borderId="39" xfId="61" applyNumberFormat="1" applyFont="1" applyFill="1" applyBorder="1" applyAlignment="1" applyProtection="1">
      <alignment horizontal="left" vertical="center" wrapText="1" indent="1"/>
      <protection/>
    </xf>
    <xf numFmtId="169" fontId="22" fillId="0" borderId="35" xfId="61" applyNumberFormat="1" applyFont="1" applyFill="1" applyBorder="1" applyAlignment="1" applyProtection="1">
      <alignment horizontal="left" vertical="center" wrapText="1" indent="1"/>
      <protection/>
    </xf>
    <xf numFmtId="169" fontId="22" fillId="0" borderId="37" xfId="61" applyNumberFormat="1" applyFont="1" applyFill="1" applyBorder="1" applyAlignment="1" applyProtection="1">
      <alignment horizontal="right" vertical="center" wrapText="1" indent="1"/>
      <protection/>
    </xf>
    <xf numFmtId="169" fontId="22" fillId="0" borderId="38" xfId="61" applyNumberFormat="1" applyFont="1" applyFill="1" applyBorder="1" applyAlignment="1" applyProtection="1">
      <alignment horizontal="right" vertical="center" wrapText="1" indent="1"/>
      <protection/>
    </xf>
    <xf numFmtId="169" fontId="25" fillId="0" borderId="36" xfId="61" applyNumberFormat="1" applyFont="1" applyFill="1" applyBorder="1" applyAlignment="1" applyProtection="1">
      <alignment horizontal="right" vertical="center" wrapText="1" indent="1"/>
      <protection/>
    </xf>
    <xf numFmtId="169" fontId="16" fillId="0" borderId="35" xfId="61" applyNumberFormat="1" applyFont="1" applyFill="1" applyBorder="1" applyAlignment="1" applyProtection="1">
      <alignment horizontal="left" vertical="center" wrapText="1" indent="1"/>
      <protection/>
    </xf>
    <xf numFmtId="169" fontId="16" fillId="0" borderId="36" xfId="61" applyNumberFormat="1" applyFont="1" applyFill="1" applyBorder="1" applyAlignment="1" applyProtection="1">
      <alignment horizontal="right" vertical="center" wrapText="1" indent="1"/>
      <protection/>
    </xf>
    <xf numFmtId="169" fontId="81" fillId="0" borderId="0" xfId="0" applyNumberFormat="1" applyFont="1" applyFill="1" applyAlignment="1" applyProtection="1">
      <alignment horizontal="centerContinuous" vertical="center"/>
      <protection/>
    </xf>
    <xf numFmtId="169" fontId="0" fillId="0" borderId="0" xfId="0" applyNumberFormat="1" applyFont="1" applyFill="1" applyAlignment="1" applyProtection="1">
      <alignment vertical="center" wrapText="1"/>
      <protection/>
    </xf>
    <xf numFmtId="169" fontId="17" fillId="0" borderId="39" xfId="0" applyNumberFormat="1" applyFont="1" applyFill="1" applyBorder="1" applyAlignment="1" applyProtection="1">
      <alignment horizontal="center" vertical="center" wrapText="1"/>
      <protection/>
    </xf>
    <xf numFmtId="169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9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9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9" fontId="17" fillId="0" borderId="39" xfId="0" applyNumberFormat="1" applyFont="1" applyFill="1" applyBorder="1" applyAlignment="1" applyProtection="1">
      <alignment horizontal="left" vertical="center" wrapText="1" indent="1"/>
      <protection/>
    </xf>
    <xf numFmtId="169" fontId="75" fillId="0" borderId="0" xfId="0" applyNumberFormat="1" applyFont="1" applyFill="1" applyAlignment="1" applyProtection="1">
      <alignment horizontal="centerContinuous" vertical="center"/>
      <protection/>
    </xf>
    <xf numFmtId="169" fontId="75" fillId="0" borderId="0" xfId="0" applyNumberFormat="1" applyFont="1" applyFill="1" applyAlignment="1" applyProtection="1">
      <alignment horizontal="center" vertical="center" wrapText="1"/>
      <protection/>
    </xf>
    <xf numFmtId="169" fontId="75" fillId="0" borderId="0" xfId="0" applyNumberFormat="1" applyFont="1" applyFill="1" applyAlignment="1" applyProtection="1">
      <alignment vertical="center" wrapText="1"/>
      <protection/>
    </xf>
    <xf numFmtId="169" fontId="16" fillId="0" borderId="35" xfId="0" applyNumberFormat="1" applyFont="1" applyFill="1" applyBorder="1" applyAlignment="1" applyProtection="1">
      <alignment horizontal="centerContinuous" vertical="center" wrapText="1"/>
      <protection/>
    </xf>
    <xf numFmtId="169" fontId="16" fillId="0" borderId="37" xfId="0" applyNumberFormat="1" applyFont="1" applyFill="1" applyBorder="1" applyAlignment="1" applyProtection="1">
      <alignment horizontal="centerContinuous" vertical="center" wrapText="1"/>
      <protection/>
    </xf>
    <xf numFmtId="169" fontId="16" fillId="0" borderId="38" xfId="0" applyNumberFormat="1" applyFont="1" applyFill="1" applyBorder="1" applyAlignment="1" applyProtection="1">
      <alignment horizontal="centerContinuous" vertical="center" wrapText="1"/>
      <protection/>
    </xf>
    <xf numFmtId="169" fontId="16" fillId="0" borderId="35" xfId="0" applyNumberFormat="1" applyFont="1" applyFill="1" applyBorder="1" applyAlignment="1" applyProtection="1">
      <alignment horizontal="center" vertical="center" wrapText="1"/>
      <protection/>
    </xf>
    <xf numFmtId="169" fontId="16" fillId="0" borderId="37" xfId="0" applyNumberFormat="1" applyFont="1" applyFill="1" applyBorder="1" applyAlignment="1" applyProtection="1">
      <alignment horizontal="center" vertical="center" wrapText="1"/>
      <protection/>
    </xf>
    <xf numFmtId="169" fontId="16" fillId="0" borderId="38" xfId="0" applyNumberFormat="1" applyFont="1" applyFill="1" applyBorder="1" applyAlignment="1" applyProtection="1">
      <alignment horizontal="center" vertical="center" wrapText="1"/>
      <protection/>
    </xf>
    <xf numFmtId="169" fontId="19" fillId="0" borderId="30" xfId="0" applyNumberFormat="1" applyFont="1" applyFill="1" applyBorder="1" applyAlignment="1" applyProtection="1">
      <alignment horizontal="left" vertical="center" wrapText="1" indent="1"/>
      <protection/>
    </xf>
    <xf numFmtId="169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22" xfId="0" applyNumberFormat="1" applyFont="1" applyFill="1" applyBorder="1" applyAlignment="1" applyProtection="1">
      <alignment horizontal="left" vertical="center" wrapText="1" indent="1"/>
      <protection/>
    </xf>
    <xf numFmtId="169" fontId="1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45" xfId="0" applyNumberFormat="1" applyFont="1" applyFill="1" applyBorder="1" applyAlignment="1" applyProtection="1">
      <alignment horizontal="left" vertical="center" wrapText="1" indent="1"/>
      <protection/>
    </xf>
    <xf numFmtId="169" fontId="1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9" fontId="1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9" fontId="19" fillId="0" borderId="22" xfId="0" applyNumberFormat="1" applyFont="1" applyFill="1" applyBorder="1" applyAlignment="1" applyProtection="1" quotePrefix="1">
      <alignment horizontal="left" vertical="center" wrapText="1" indent="6"/>
      <protection locked="0"/>
    </xf>
    <xf numFmtId="169" fontId="19" fillId="0" borderId="22" xfId="0" applyNumberFormat="1" applyFont="1" applyFill="1" applyBorder="1" applyAlignment="1" applyProtection="1" quotePrefix="1">
      <alignment horizontal="left" vertical="center" wrapText="1" indent="3"/>
      <protection locked="0"/>
    </xf>
    <xf numFmtId="169" fontId="19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9" fontId="1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9" fontId="16" fillId="0" borderId="37" xfId="0" applyNumberFormat="1" applyFont="1" applyFill="1" applyBorder="1" applyAlignment="1" applyProtection="1">
      <alignment horizontal="right" vertical="center" wrapText="1" indent="1"/>
      <protection/>
    </xf>
    <xf numFmtId="169" fontId="16" fillId="0" borderId="38" xfId="0" applyNumberFormat="1" applyFont="1" applyFill="1" applyBorder="1" applyAlignment="1" applyProtection="1">
      <alignment horizontal="right" vertical="center" wrapText="1" indent="1"/>
      <protection/>
    </xf>
    <xf numFmtId="169" fontId="24" fillId="0" borderId="45" xfId="0" applyNumberFormat="1" applyFont="1" applyFill="1" applyBorder="1" applyAlignment="1" applyProtection="1">
      <alignment horizontal="left" vertical="center" wrapText="1" indent="1"/>
      <protection/>
    </xf>
    <xf numFmtId="169" fontId="24" fillId="0" borderId="16" xfId="0" applyNumberFormat="1" applyFont="1" applyFill="1" applyBorder="1" applyAlignment="1" applyProtection="1">
      <alignment horizontal="right" vertical="center" wrapText="1" indent="1"/>
      <protection/>
    </xf>
    <xf numFmtId="169" fontId="19" fillId="0" borderId="22" xfId="0" applyNumberFormat="1" applyFont="1" applyFill="1" applyBorder="1" applyAlignment="1" applyProtection="1">
      <alignment horizontal="left" vertical="center" wrapText="1" indent="2"/>
      <protection/>
    </xf>
    <xf numFmtId="169" fontId="19" fillId="0" borderId="10" xfId="0" applyNumberFormat="1" applyFont="1" applyFill="1" applyBorder="1" applyAlignment="1" applyProtection="1">
      <alignment horizontal="left" vertical="center" wrapText="1" indent="2"/>
      <protection/>
    </xf>
    <xf numFmtId="169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169" fontId="24" fillId="0" borderId="10" xfId="0" applyNumberFormat="1" applyFont="1" applyFill="1" applyBorder="1" applyAlignment="1" applyProtection="1">
      <alignment horizontal="right" vertical="center" wrapText="1" indent="1"/>
      <protection/>
    </xf>
    <xf numFmtId="169" fontId="19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9" fontId="19" fillId="0" borderId="30" xfId="0" applyNumberFormat="1" applyFont="1" applyFill="1" applyBorder="1" applyAlignment="1" applyProtection="1">
      <alignment horizontal="left" vertical="center" wrapText="1" indent="2"/>
      <protection/>
    </xf>
    <xf numFmtId="169" fontId="19" fillId="0" borderId="24" xfId="0" applyNumberFormat="1" applyFont="1" applyFill="1" applyBorder="1" applyAlignment="1" applyProtection="1">
      <alignment horizontal="left" vertical="center" wrapText="1" indent="2"/>
      <protection/>
    </xf>
    <xf numFmtId="169" fontId="26" fillId="0" borderId="46" xfId="62" applyNumberFormat="1" applyFont="1" applyFill="1" applyBorder="1" applyAlignment="1" applyProtection="1">
      <alignment horizontal="left" vertical="center"/>
      <protection/>
    </xf>
    <xf numFmtId="0" fontId="20" fillId="0" borderId="46" xfId="61" applyFont="1" applyFill="1" applyBorder="1" applyAlignment="1" applyProtection="1">
      <alignment horizontal="right" vertical="center"/>
      <protection/>
    </xf>
    <xf numFmtId="0" fontId="21" fillId="0" borderId="35" xfId="62" applyFont="1" applyFill="1" applyBorder="1" applyAlignment="1" applyProtection="1">
      <alignment horizontal="center" vertical="center" wrapText="1"/>
      <protection/>
    </xf>
    <xf numFmtId="0" fontId="21" fillId="0" borderId="37" xfId="62" applyFont="1" applyFill="1" applyBorder="1" applyAlignment="1" applyProtection="1">
      <alignment horizontal="center" vertical="center" wrapText="1"/>
      <protection/>
    </xf>
    <xf numFmtId="0" fontId="21" fillId="0" borderId="47" xfId="62" applyFont="1" applyFill="1" applyBorder="1" applyAlignment="1" applyProtection="1">
      <alignment horizontal="center" vertical="center" wrapText="1"/>
      <protection/>
    </xf>
    <xf numFmtId="0" fontId="21" fillId="0" borderId="36" xfId="62" applyFont="1" applyFill="1" applyBorder="1" applyAlignment="1" applyProtection="1">
      <alignment horizontal="center" vertical="center" wrapText="1"/>
      <protection/>
    </xf>
    <xf numFmtId="0" fontId="22" fillId="0" borderId="35" xfId="62" applyFont="1" applyFill="1" applyBorder="1" applyAlignment="1" applyProtection="1">
      <alignment horizontal="center" vertical="center" wrapText="1"/>
      <protection/>
    </xf>
    <xf numFmtId="0" fontId="22" fillId="0" borderId="37" xfId="62" applyFont="1" applyFill="1" applyBorder="1" applyAlignment="1" applyProtection="1">
      <alignment horizontal="center" vertical="center" wrapText="1"/>
      <protection/>
    </xf>
    <xf numFmtId="0" fontId="22" fillId="0" borderId="36" xfId="62" applyFont="1" applyFill="1" applyBorder="1" applyAlignment="1" applyProtection="1">
      <alignment horizontal="center" vertical="center" wrapText="1"/>
      <protection/>
    </xf>
    <xf numFmtId="0" fontId="22" fillId="0" borderId="35" xfId="62" applyFont="1" applyFill="1" applyBorder="1" applyAlignment="1" applyProtection="1">
      <alignment horizontal="left" vertical="center" wrapText="1" indent="1"/>
      <protection/>
    </xf>
    <xf numFmtId="0" fontId="22" fillId="0" borderId="37" xfId="62" applyFont="1" applyFill="1" applyBorder="1" applyAlignment="1" applyProtection="1">
      <alignment horizontal="left" vertical="center" wrapText="1" indent="1"/>
      <protection/>
    </xf>
    <xf numFmtId="169" fontId="22" fillId="0" borderId="37" xfId="62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7" xfId="61" applyFont="1" applyBorder="1" applyAlignment="1" applyProtection="1">
      <alignment horizontal="left" vertical="center" wrapText="1" indent="1"/>
      <protection/>
    </xf>
    <xf numFmtId="169" fontId="22" fillId="0" borderId="36" xfId="62" applyNumberFormat="1" applyFont="1" applyFill="1" applyBorder="1" applyAlignment="1" applyProtection="1">
      <alignment horizontal="right" vertical="center" wrapText="1" indent="1"/>
      <protection locked="0"/>
    </xf>
    <xf numFmtId="169" fontId="22" fillId="0" borderId="37" xfId="62" applyNumberFormat="1" applyFont="1" applyFill="1" applyBorder="1" applyAlignment="1" applyProtection="1">
      <alignment horizontal="right" vertical="center" wrapText="1" indent="1"/>
      <protection/>
    </xf>
    <xf numFmtId="169" fontId="22" fillId="0" borderId="38" xfId="62" applyNumberFormat="1" applyFont="1" applyFill="1" applyBorder="1" applyAlignment="1" applyProtection="1">
      <alignment horizontal="right" vertical="center" wrapText="1" indent="1"/>
      <protection/>
    </xf>
    <xf numFmtId="169" fontId="22" fillId="0" borderId="36" xfId="62" applyNumberFormat="1" applyFont="1" applyFill="1" applyBorder="1" applyAlignment="1" applyProtection="1">
      <alignment horizontal="right" vertical="center" wrapText="1" indent="1"/>
      <protection/>
    </xf>
    <xf numFmtId="0" fontId="6" fillId="0" borderId="48" xfId="62" applyFont="1" applyFill="1" applyBorder="1" applyAlignment="1" applyProtection="1">
      <alignment horizontal="center" vertical="center" wrapText="1"/>
      <protection/>
    </xf>
    <xf numFmtId="0" fontId="6" fillId="0" borderId="48" xfId="62" applyFont="1" applyFill="1" applyBorder="1" applyAlignment="1" applyProtection="1">
      <alignment vertical="center" wrapText="1"/>
      <protection/>
    </xf>
    <xf numFmtId="169" fontId="6" fillId="0" borderId="48" xfId="62" applyNumberFormat="1" applyFont="1" applyFill="1" applyBorder="1" applyAlignment="1" applyProtection="1">
      <alignment horizontal="right" vertical="center" wrapText="1" indent="1"/>
      <protection/>
    </xf>
    <xf numFmtId="0" fontId="23" fillId="0" borderId="48" xfId="62" applyFont="1" applyFill="1" applyBorder="1" applyAlignment="1" applyProtection="1">
      <alignment horizontal="right" vertical="center" wrapText="1" indent="1"/>
      <protection/>
    </xf>
    <xf numFmtId="169" fontId="23" fillId="0" borderId="48" xfId="62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62" applyFont="1" applyFill="1" applyAlignment="1" applyProtection="1">
      <alignment horizontal="right" vertical="center" indent="1"/>
      <protection/>
    </xf>
    <xf numFmtId="0" fontId="22" fillId="0" borderId="49" xfId="62" applyFont="1" applyFill="1" applyBorder="1" applyAlignment="1" applyProtection="1">
      <alignment horizontal="center" vertical="center" wrapText="1"/>
      <protection/>
    </xf>
    <xf numFmtId="0" fontId="22" fillId="0" borderId="50" xfId="62" applyFont="1" applyFill="1" applyBorder="1" applyAlignment="1" applyProtection="1">
      <alignment horizontal="center" vertical="center" wrapText="1"/>
      <protection/>
    </xf>
    <xf numFmtId="0" fontId="22" fillId="0" borderId="51" xfId="62" applyFont="1" applyFill="1" applyBorder="1" applyAlignment="1" applyProtection="1">
      <alignment horizontal="center" vertical="center" wrapText="1"/>
      <protection/>
    </xf>
    <xf numFmtId="0" fontId="22" fillId="0" borderId="37" xfId="62" applyFont="1" applyFill="1" applyBorder="1" applyAlignment="1" applyProtection="1">
      <alignment vertical="center" wrapText="1"/>
      <protection/>
    </xf>
    <xf numFmtId="169" fontId="22" fillId="0" borderId="38" xfId="62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52" xfId="62" applyFont="1" applyFill="1" applyBorder="1" applyAlignment="1" applyProtection="1">
      <alignment horizontal="left" vertical="center" wrapText="1" indent="1"/>
      <protection/>
    </xf>
    <xf numFmtId="0" fontId="22" fillId="0" borderId="53" xfId="62" applyFont="1" applyFill="1" applyBorder="1" applyAlignment="1" applyProtection="1">
      <alignment vertical="center" wrapText="1"/>
      <protection/>
    </xf>
    <xf numFmtId="169" fontId="22" fillId="0" borderId="53" xfId="62" applyNumberFormat="1" applyFont="1" applyFill="1" applyBorder="1" applyAlignment="1" applyProtection="1">
      <alignment horizontal="right" vertical="center" wrapText="1" indent="1"/>
      <protection/>
    </xf>
    <xf numFmtId="169" fontId="22" fillId="0" borderId="54" xfId="62" applyNumberFormat="1" applyFont="1" applyFill="1" applyBorder="1" applyAlignment="1" applyProtection="1">
      <alignment horizontal="right" vertical="center" wrapText="1" indent="1"/>
      <protection/>
    </xf>
    <xf numFmtId="49" fontId="23" fillId="0" borderId="30" xfId="62" applyNumberFormat="1" applyFont="1" applyFill="1" applyBorder="1" applyAlignment="1" applyProtection="1">
      <alignment horizontal="left" vertical="center" wrapText="1" indent="1"/>
      <protection/>
    </xf>
    <xf numFmtId="0" fontId="23" fillId="0" borderId="10" xfId="62" applyFont="1" applyFill="1" applyBorder="1" applyAlignment="1" applyProtection="1">
      <alignment horizontal="left" vertical="center" wrapText="1" indent="1"/>
      <protection/>
    </xf>
    <xf numFmtId="169" fontId="23" fillId="0" borderId="16" xfId="62" applyNumberFormat="1" applyFont="1" applyFill="1" applyBorder="1" applyAlignment="1" applyProtection="1">
      <alignment horizontal="right" vertical="center" wrapText="1" indent="1"/>
      <protection locked="0"/>
    </xf>
    <xf numFmtId="169" fontId="23" fillId="0" borderId="55" xfId="62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2" applyFont="1" applyFill="1" applyBorder="1" applyAlignment="1" applyProtection="1">
      <alignment horizontal="left" vertical="center" wrapText="1" indent="1"/>
      <protection/>
    </xf>
    <xf numFmtId="169" fontId="23" fillId="0" borderId="10" xfId="62" applyNumberFormat="1" applyFont="1" applyFill="1" applyBorder="1" applyAlignment="1" applyProtection="1">
      <alignment horizontal="right" vertical="center" wrapText="1" indent="1"/>
      <protection locked="0"/>
    </xf>
    <xf numFmtId="169" fontId="23" fillId="0" borderId="56" xfId="62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1" applyFont="1" applyBorder="1" applyAlignment="1" applyProtection="1">
      <alignment horizontal="left" vertical="center" wrapText="1" indent="1"/>
      <protection/>
    </xf>
    <xf numFmtId="169" fontId="21" fillId="0" borderId="37" xfId="61" applyNumberFormat="1" applyFont="1" applyBorder="1" applyAlignment="1" applyProtection="1" quotePrefix="1">
      <alignment horizontal="right" vertical="center" wrapText="1" indent="1"/>
      <protection locked="0"/>
    </xf>
    <xf numFmtId="169" fontId="21" fillId="0" borderId="36" xfId="61" applyNumberFormat="1" applyFont="1" applyBorder="1" applyAlignment="1" applyProtection="1" quotePrefix="1">
      <alignment horizontal="right" vertical="center" wrapText="1" indent="1"/>
      <protection locked="0"/>
    </xf>
    <xf numFmtId="0" fontId="22" fillId="0" borderId="52" xfId="61" applyFont="1" applyBorder="1" applyAlignment="1" applyProtection="1">
      <alignment horizontal="left" vertical="center" wrapText="1" indent="1"/>
      <protection/>
    </xf>
    <xf numFmtId="0" fontId="21" fillId="0" borderId="53" xfId="61" applyFont="1" applyBorder="1" applyAlignment="1" applyProtection="1">
      <alignment horizontal="left" vertical="center" wrapText="1" indent="1"/>
      <protection/>
    </xf>
    <xf numFmtId="169" fontId="21" fillId="0" borderId="37" xfId="61" applyNumberFormat="1" applyFont="1" applyBorder="1" applyAlignment="1" applyProtection="1" quotePrefix="1">
      <alignment horizontal="right" vertical="center" wrapText="1" indent="1"/>
      <protection/>
    </xf>
    <xf numFmtId="169" fontId="21" fillId="0" borderId="36" xfId="61" applyNumberFormat="1" applyFont="1" applyBorder="1" applyAlignment="1" applyProtection="1" quotePrefix="1">
      <alignment horizontal="right" vertical="center" wrapText="1" indent="1"/>
      <protection/>
    </xf>
    <xf numFmtId="0" fontId="24" fillId="0" borderId="10" xfId="59" applyFont="1" applyBorder="1" applyAlignment="1">
      <alignment vertical="center"/>
      <protection/>
    </xf>
    <xf numFmtId="0" fontId="24" fillId="0" borderId="12" xfId="59" applyFont="1" applyBorder="1" applyAlignment="1">
      <alignment vertical="center"/>
      <protection/>
    </xf>
    <xf numFmtId="0" fontId="19" fillId="0" borderId="11" xfId="59" applyFont="1" applyBorder="1" applyAlignment="1">
      <alignment vertical="center"/>
      <protection/>
    </xf>
    <xf numFmtId="0" fontId="16" fillId="0" borderId="11" xfId="59" applyFont="1" applyBorder="1" applyAlignment="1">
      <alignment vertical="center"/>
      <protection/>
    </xf>
    <xf numFmtId="41" fontId="19" fillId="0" borderId="16" xfId="59" applyNumberFormat="1" applyFont="1" applyBorder="1" applyAlignment="1">
      <alignment horizontal="center" vertical="center"/>
      <protection/>
    </xf>
    <xf numFmtId="41" fontId="19" fillId="0" borderId="27" xfId="59" applyNumberFormat="1" applyFont="1" applyBorder="1" applyAlignment="1">
      <alignment horizontal="center" vertical="center"/>
      <protection/>
    </xf>
    <xf numFmtId="0" fontId="19" fillId="0" borderId="16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vertical="center"/>
      <protection/>
    </xf>
    <xf numFmtId="41" fontId="19" fillId="0" borderId="26" xfId="59" applyNumberFormat="1" applyFont="1" applyBorder="1" applyAlignment="1">
      <alignment vertical="center"/>
      <protection/>
    </xf>
    <xf numFmtId="41" fontId="4" fillId="0" borderId="0" xfId="60" applyNumberFormat="1">
      <alignment/>
      <protection/>
    </xf>
    <xf numFmtId="3" fontId="19" fillId="0" borderId="10" xfId="59" applyNumberFormat="1" applyFont="1" applyBorder="1" applyAlignment="1">
      <alignment vertical="center"/>
      <protection/>
    </xf>
    <xf numFmtId="3" fontId="16" fillId="0" borderId="10" xfId="59" applyNumberFormat="1" applyFont="1" applyBorder="1" applyAlignment="1">
      <alignment vertical="center"/>
      <protection/>
    </xf>
    <xf numFmtId="171" fontId="16" fillId="0" borderId="10" xfId="59" applyNumberFormat="1" applyFont="1" applyBorder="1" applyAlignment="1">
      <alignment vertical="center"/>
      <protection/>
    </xf>
    <xf numFmtId="171" fontId="44" fillId="0" borderId="10" xfId="59" applyNumberFormat="1" applyFont="1" applyBorder="1" applyAlignment="1">
      <alignment vertical="center"/>
      <protection/>
    </xf>
    <xf numFmtId="171" fontId="19" fillId="0" borderId="10" xfId="59" applyNumberFormat="1" applyFont="1" applyBorder="1" applyAlignment="1">
      <alignment vertical="center"/>
      <protection/>
    </xf>
    <xf numFmtId="171" fontId="24" fillId="0" borderId="10" xfId="59" applyNumberFormat="1" applyFont="1" applyBorder="1" applyAlignment="1">
      <alignment vertical="center"/>
      <protection/>
    </xf>
    <xf numFmtId="171" fontId="24" fillId="0" borderId="12" xfId="59" applyNumberFormat="1" applyFont="1" applyBorder="1" applyAlignment="1">
      <alignment vertical="center"/>
      <protection/>
    </xf>
    <xf numFmtId="3" fontId="8" fillId="0" borderId="0" xfId="60" applyNumberFormat="1" applyFont="1" applyFill="1">
      <alignment/>
      <protection/>
    </xf>
    <xf numFmtId="3" fontId="51" fillId="0" borderId="0" xfId="60" applyNumberFormat="1" applyFont="1" applyFill="1" applyAlignment="1">
      <alignment horizontal="right"/>
      <protection/>
    </xf>
    <xf numFmtId="3" fontId="52" fillId="33" borderId="57" xfId="60" applyNumberFormat="1" applyFont="1" applyFill="1" applyBorder="1" applyAlignment="1">
      <alignment horizontal="center" vertical="center"/>
      <protection/>
    </xf>
    <xf numFmtId="3" fontId="52" fillId="33" borderId="58" xfId="60" applyNumberFormat="1" applyFont="1" applyFill="1" applyBorder="1" applyAlignment="1">
      <alignment horizontal="center" vertical="center"/>
      <protection/>
    </xf>
    <xf numFmtId="3" fontId="52" fillId="0" borderId="59" xfId="60" applyNumberFormat="1" applyFont="1" applyFill="1" applyBorder="1" applyAlignment="1">
      <alignment horizontal="left" vertical="center" indent="1"/>
      <protection/>
    </xf>
    <xf numFmtId="3" fontId="53" fillId="0" borderId="60" xfId="60" applyNumberFormat="1" applyFont="1" applyFill="1" applyBorder="1" applyAlignment="1">
      <alignment vertical="center"/>
      <protection/>
    </xf>
    <xf numFmtId="3" fontId="53" fillId="0" borderId="26" xfId="43" applyNumberFormat="1" applyFont="1" applyFill="1" applyBorder="1" applyAlignment="1">
      <alignment/>
    </xf>
    <xf numFmtId="3" fontId="53" fillId="0" borderId="61" xfId="43" applyNumberFormat="1" applyFont="1" applyFill="1" applyBorder="1" applyAlignment="1">
      <alignment/>
    </xf>
    <xf numFmtId="3" fontId="54" fillId="0" borderId="62" xfId="60" applyNumberFormat="1" applyFont="1" applyFill="1" applyBorder="1" applyAlignment="1">
      <alignment horizontal="center" vertical="center"/>
      <protection/>
    </xf>
    <xf numFmtId="3" fontId="54" fillId="0" borderId="10" xfId="60" applyNumberFormat="1" applyFont="1" applyFill="1" applyBorder="1" applyAlignment="1">
      <alignment horizontal="left" vertical="center"/>
      <protection/>
    </xf>
    <xf numFmtId="3" fontId="54" fillId="0" borderId="10" xfId="43" applyNumberFormat="1" applyFont="1" applyFill="1" applyBorder="1" applyAlignment="1">
      <alignment vertical="center"/>
    </xf>
    <xf numFmtId="3" fontId="52" fillId="33" borderId="63" xfId="43" applyNumberFormat="1" applyFont="1" applyFill="1" applyBorder="1" applyAlignment="1">
      <alignment vertical="center"/>
    </xf>
    <xf numFmtId="3" fontId="54" fillId="0" borderId="11" xfId="59" applyNumberFormat="1" applyFont="1" applyBorder="1" applyAlignment="1">
      <alignment vertical="center"/>
      <protection/>
    </xf>
    <xf numFmtId="3" fontId="54" fillId="0" borderId="10" xfId="60" applyNumberFormat="1" applyFont="1" applyFill="1" applyBorder="1" applyAlignment="1">
      <alignment horizontal="left" vertical="center" wrapText="1"/>
      <protection/>
    </xf>
    <xf numFmtId="3" fontId="52" fillId="33" borderId="62" xfId="60" applyNumberFormat="1" applyFont="1" applyFill="1" applyBorder="1" applyAlignment="1">
      <alignment horizontal="center" vertical="center"/>
      <protection/>
    </xf>
    <xf numFmtId="3" fontId="52" fillId="33" borderId="10" xfId="60" applyNumberFormat="1" applyFont="1" applyFill="1" applyBorder="1" applyAlignment="1">
      <alignment horizontal="left" vertical="center"/>
      <protection/>
    </xf>
    <xf numFmtId="3" fontId="52" fillId="33" borderId="10" xfId="43" applyNumberFormat="1" applyFont="1" applyFill="1" applyBorder="1" applyAlignment="1">
      <alignment vertical="center"/>
    </xf>
    <xf numFmtId="3" fontId="52" fillId="0" borderId="59" xfId="60" applyNumberFormat="1" applyFont="1" applyFill="1" applyBorder="1" applyAlignment="1">
      <alignment horizontal="left" vertical="center"/>
      <protection/>
    </xf>
    <xf numFmtId="3" fontId="53" fillId="0" borderId="60" xfId="60" applyNumberFormat="1" applyFont="1" applyFill="1" applyBorder="1" applyAlignment="1">
      <alignment horizontal="left" vertical="center"/>
      <protection/>
    </xf>
    <xf numFmtId="3" fontId="52" fillId="0" borderId="26" xfId="43" applyNumberFormat="1" applyFont="1" applyFill="1" applyBorder="1" applyAlignment="1">
      <alignment vertical="center"/>
    </xf>
    <xf numFmtId="3" fontId="52" fillId="33" borderId="61" xfId="43" applyNumberFormat="1" applyFont="1" applyFill="1" applyBorder="1" applyAlignment="1">
      <alignment vertical="center"/>
    </xf>
    <xf numFmtId="3" fontId="54" fillId="0" borderId="10" xfId="60" applyNumberFormat="1" applyFont="1" applyFill="1" applyBorder="1" applyAlignment="1" quotePrefix="1">
      <alignment horizontal="left" vertical="center"/>
      <protection/>
    </xf>
    <xf numFmtId="3" fontId="52" fillId="0" borderId="64" xfId="60" applyNumberFormat="1" applyFont="1" applyFill="1" applyBorder="1" applyAlignment="1">
      <alignment horizontal="center" vertical="center"/>
      <protection/>
    </xf>
    <xf numFmtId="3" fontId="52" fillId="0" borderId="13" xfId="60" applyNumberFormat="1" applyFont="1" applyFill="1" applyBorder="1" applyAlignment="1">
      <alignment horizontal="left" vertical="center"/>
      <protection/>
    </xf>
    <xf numFmtId="3" fontId="52" fillId="0" borderId="13" xfId="43" applyNumberFormat="1" applyFont="1" applyFill="1" applyBorder="1" applyAlignment="1">
      <alignment vertical="center"/>
    </xf>
    <xf numFmtId="3" fontId="52" fillId="33" borderId="65" xfId="43" applyNumberFormat="1" applyFont="1" applyFill="1" applyBorder="1" applyAlignment="1">
      <alignment vertical="center"/>
    </xf>
    <xf numFmtId="3" fontId="52" fillId="33" borderId="66" xfId="60" applyNumberFormat="1" applyFont="1" applyFill="1" applyBorder="1" applyAlignment="1">
      <alignment horizontal="center" vertical="center"/>
      <protection/>
    </xf>
    <xf numFmtId="3" fontId="52" fillId="33" borderId="67" xfId="60" applyNumberFormat="1" applyFont="1" applyFill="1" applyBorder="1" applyAlignment="1">
      <alignment horizontal="left" vertical="center" wrapText="1"/>
      <protection/>
    </xf>
    <xf numFmtId="3" fontId="52" fillId="33" borderId="67" xfId="43" applyNumberFormat="1" applyFont="1" applyFill="1" applyBorder="1" applyAlignment="1">
      <alignment vertical="center"/>
    </xf>
    <xf numFmtId="3" fontId="52" fillId="33" borderId="68" xfId="43" applyNumberFormat="1" applyFont="1" applyFill="1" applyBorder="1" applyAlignment="1">
      <alignment vertical="center"/>
    </xf>
    <xf numFmtId="3" fontId="10" fillId="0" borderId="0" xfId="60" applyNumberFormat="1" applyFont="1" applyFill="1">
      <alignment/>
      <protection/>
    </xf>
    <xf numFmtId="0" fontId="16" fillId="0" borderId="0" xfId="61" applyFont="1">
      <alignment/>
      <protection/>
    </xf>
    <xf numFmtId="3" fontId="6" fillId="0" borderId="39" xfId="60" applyNumberFormat="1" applyFont="1" applyBorder="1" applyAlignment="1">
      <alignment vertical="center" wrapText="1"/>
      <protection/>
    </xf>
    <xf numFmtId="3" fontId="6" fillId="0" borderId="39" xfId="60" applyNumberFormat="1" applyFont="1" applyBorder="1" applyAlignment="1">
      <alignment horizontal="center" vertical="center"/>
      <protection/>
    </xf>
    <xf numFmtId="3" fontId="5" fillId="0" borderId="39" xfId="60" applyNumberFormat="1" applyFont="1" applyBorder="1" applyAlignment="1">
      <alignment vertical="center" wrapText="1"/>
      <protection/>
    </xf>
    <xf numFmtId="3" fontId="5" fillId="0" borderId="39" xfId="60" applyNumberFormat="1" applyFont="1" applyBorder="1" applyAlignment="1">
      <alignment horizontal="center" vertical="center"/>
      <protection/>
    </xf>
    <xf numFmtId="3" fontId="5" fillId="0" borderId="39" xfId="60" applyNumberFormat="1" applyFont="1" applyBorder="1" applyAlignment="1">
      <alignment vertical="center" wrapText="1"/>
      <protection/>
    </xf>
    <xf numFmtId="3" fontId="6" fillId="0" borderId="39" xfId="60" applyNumberFormat="1" applyFont="1" applyBorder="1" applyAlignment="1">
      <alignment vertical="center" wrapText="1"/>
      <protection/>
    </xf>
    <xf numFmtId="3" fontId="4" fillId="34" borderId="39" xfId="60" applyNumberFormat="1" applyFill="1" applyBorder="1">
      <alignment/>
      <protection/>
    </xf>
    <xf numFmtId="3" fontId="6" fillId="34" borderId="39" xfId="60" applyNumberFormat="1" applyFont="1" applyFill="1" applyBorder="1" applyAlignment="1">
      <alignment horizontal="center" vertical="center" wrapText="1"/>
      <protection/>
    </xf>
    <xf numFmtId="3" fontId="6" fillId="33" borderId="39" xfId="60" applyNumberFormat="1" applyFont="1" applyFill="1" applyBorder="1" applyAlignment="1">
      <alignment vertical="center"/>
      <protection/>
    </xf>
    <xf numFmtId="3" fontId="6" fillId="33" borderId="39" xfId="60" applyNumberFormat="1" applyFont="1" applyFill="1" applyBorder="1" applyAlignment="1">
      <alignment horizontal="center" vertical="center"/>
      <protection/>
    </xf>
    <xf numFmtId="0" fontId="16" fillId="0" borderId="11" xfId="59" applyFont="1" applyBorder="1" applyAlignment="1">
      <alignment vertical="center"/>
      <protection/>
    </xf>
    <xf numFmtId="0" fontId="16" fillId="0" borderId="15" xfId="59" applyFont="1" applyBorder="1" applyAlignment="1">
      <alignment vertical="center"/>
      <protection/>
    </xf>
    <xf numFmtId="0" fontId="19" fillId="0" borderId="14" xfId="59" applyFont="1" applyBorder="1" applyAlignment="1">
      <alignment vertical="center"/>
      <protection/>
    </xf>
    <xf numFmtId="0" fontId="19" fillId="0" borderId="0" xfId="59" applyFont="1" applyBorder="1" applyAlignment="1">
      <alignment vertical="center"/>
      <protection/>
    </xf>
    <xf numFmtId="0" fontId="19" fillId="0" borderId="11" xfId="59" applyFont="1" applyBorder="1" applyAlignment="1">
      <alignment horizontal="center" vertical="center"/>
      <protection/>
    </xf>
    <xf numFmtId="0" fontId="19" fillId="0" borderId="26" xfId="59" applyFont="1" applyBorder="1" applyAlignment="1">
      <alignment horizontal="center" vertical="center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0" xfId="59" applyFont="1" applyBorder="1" applyAlignment="1">
      <alignment vertical="center"/>
      <protection/>
    </xf>
    <xf numFmtId="0" fontId="19" fillId="0" borderId="11" xfId="59" applyFont="1" applyBorder="1" applyAlignment="1">
      <alignment vertical="center"/>
      <protection/>
    </xf>
    <xf numFmtId="0" fontId="16" fillId="0" borderId="10" xfId="59" applyFont="1" applyBorder="1" applyAlignment="1">
      <alignment vertical="center"/>
      <protection/>
    </xf>
    <xf numFmtId="0" fontId="19" fillId="0" borderId="14" xfId="59" applyFont="1" applyBorder="1" applyAlignment="1">
      <alignment horizontal="right" vertical="center" textRotation="180"/>
      <protection/>
    </xf>
    <xf numFmtId="0" fontId="19" fillId="0" borderId="15" xfId="59" applyFont="1" applyBorder="1" applyAlignment="1">
      <alignment vertical="center"/>
      <protection/>
    </xf>
    <xf numFmtId="0" fontId="16" fillId="0" borderId="11" xfId="59" applyFont="1" applyBorder="1" applyAlignment="1">
      <alignment horizontal="left" vertical="center"/>
      <protection/>
    </xf>
    <xf numFmtId="0" fontId="16" fillId="0" borderId="15" xfId="59" applyFont="1" applyBorder="1" applyAlignment="1">
      <alignment horizontal="left" vertical="center"/>
      <protection/>
    </xf>
    <xf numFmtId="0" fontId="19" fillId="0" borderId="10" xfId="59" applyFont="1" applyBorder="1" applyAlignment="1">
      <alignment horizontal="center"/>
      <protection/>
    </xf>
    <xf numFmtId="0" fontId="19" fillId="0" borderId="12" xfId="59" applyFont="1" applyBorder="1" applyAlignment="1">
      <alignment horizontal="center"/>
      <protection/>
    </xf>
    <xf numFmtId="0" fontId="19" fillId="0" borderId="18" xfId="59" applyFont="1" applyBorder="1" applyAlignment="1">
      <alignment horizontal="center"/>
      <protection/>
    </xf>
    <xf numFmtId="0" fontId="19" fillId="0" borderId="16" xfId="59" applyFont="1" applyBorder="1" applyAlignment="1">
      <alignment horizontal="center"/>
      <protection/>
    </xf>
    <xf numFmtId="0" fontId="19" fillId="0" borderId="15" xfId="59" applyFont="1" applyBorder="1" applyAlignment="1">
      <alignment horizontal="left" vertical="center"/>
      <protection/>
    </xf>
    <xf numFmtId="0" fontId="19" fillId="0" borderId="17" xfId="59" applyFont="1" applyBorder="1" applyAlignment="1">
      <alignment vertical="center"/>
      <protection/>
    </xf>
    <xf numFmtId="0" fontId="19" fillId="0" borderId="13" xfId="59" applyFont="1" applyBorder="1" applyAlignment="1">
      <alignment vertical="center"/>
      <protection/>
    </xf>
    <xf numFmtId="0" fontId="19" fillId="0" borderId="29" xfId="59" applyFont="1" applyBorder="1" applyAlignment="1">
      <alignment vertical="center"/>
      <protection/>
    </xf>
    <xf numFmtId="0" fontId="19" fillId="0" borderId="19" xfId="59" applyFont="1" applyBorder="1" applyAlignment="1">
      <alignment vertical="center"/>
      <protection/>
    </xf>
    <xf numFmtId="0" fontId="19" fillId="0" borderId="14" xfId="59" applyFont="1" applyBorder="1" applyAlignment="1">
      <alignment horizontal="center"/>
      <protection/>
    </xf>
    <xf numFmtId="0" fontId="19" fillId="0" borderId="27" xfId="59" applyFont="1" applyBorder="1" applyAlignment="1">
      <alignment horizontal="center"/>
      <protection/>
    </xf>
    <xf numFmtId="0" fontId="19" fillId="0" borderId="13" xfId="59" applyFont="1" applyBorder="1" applyAlignment="1">
      <alignment horizontal="center" vertical="center"/>
      <protection/>
    </xf>
    <xf numFmtId="0" fontId="19" fillId="0" borderId="29" xfId="59" applyFont="1" applyBorder="1" applyAlignment="1">
      <alignment horizontal="center" vertical="center"/>
      <protection/>
    </xf>
    <xf numFmtId="41" fontId="19" fillId="0" borderId="17" xfId="59" applyNumberFormat="1" applyFont="1" applyBorder="1" applyAlignment="1">
      <alignment horizontal="center" vertical="center"/>
      <protection/>
    </xf>
    <xf numFmtId="41" fontId="19" fillId="0" borderId="13" xfId="59" applyNumberFormat="1" applyFont="1" applyBorder="1" applyAlignment="1">
      <alignment horizontal="center" vertical="center"/>
      <protection/>
    </xf>
    <xf numFmtId="41" fontId="19" fillId="0" borderId="29" xfId="59" applyNumberFormat="1" applyFont="1" applyBorder="1" applyAlignment="1">
      <alignment horizontal="center" vertical="center"/>
      <protection/>
    </xf>
    <xf numFmtId="41" fontId="19" fillId="0" borderId="14" xfId="59" applyNumberFormat="1" applyFont="1" applyBorder="1" applyAlignment="1">
      <alignment horizontal="center" vertical="center"/>
      <protection/>
    </xf>
    <xf numFmtId="41" fontId="19" fillId="0" borderId="0" xfId="59" applyNumberFormat="1" applyFont="1" applyBorder="1" applyAlignment="1">
      <alignment horizontal="center" vertical="center"/>
      <protection/>
    </xf>
    <xf numFmtId="41" fontId="19" fillId="0" borderId="19" xfId="59" applyNumberFormat="1" applyFont="1" applyBorder="1" applyAlignment="1">
      <alignment horizontal="center" vertical="center"/>
      <protection/>
    </xf>
    <xf numFmtId="41" fontId="19" fillId="0" borderId="27" xfId="59" applyNumberFormat="1" applyFont="1" applyBorder="1" applyAlignment="1">
      <alignment horizontal="center" vertical="center"/>
      <protection/>
    </xf>
    <xf numFmtId="41" fontId="19" fillId="0" borderId="20" xfId="59" applyNumberFormat="1" applyFont="1" applyBorder="1" applyAlignment="1">
      <alignment horizontal="center" vertical="center"/>
      <protection/>
    </xf>
    <xf numFmtId="41" fontId="19" fillId="0" borderId="28" xfId="59" applyNumberFormat="1" applyFont="1" applyBorder="1" applyAlignment="1">
      <alignment horizontal="center" vertical="center"/>
      <protection/>
    </xf>
    <xf numFmtId="41" fontId="19" fillId="0" borderId="12" xfId="59" applyNumberFormat="1" applyFont="1" applyBorder="1" applyAlignment="1">
      <alignment horizontal="center" vertical="center"/>
      <protection/>
    </xf>
    <xf numFmtId="41" fontId="19" fillId="0" borderId="16" xfId="59" applyNumberFormat="1" applyFont="1" applyBorder="1" applyAlignment="1">
      <alignment horizontal="center" vertical="center"/>
      <protection/>
    </xf>
    <xf numFmtId="0" fontId="19" fillId="0" borderId="17" xfId="59" applyFont="1" applyBorder="1" applyAlignment="1">
      <alignment horizontal="center" vertical="center"/>
      <protection/>
    </xf>
    <xf numFmtId="0" fontId="19" fillId="0" borderId="14" xfId="59" applyFont="1" applyBorder="1" applyAlignment="1">
      <alignment horizontal="center" vertical="center"/>
      <protection/>
    </xf>
    <xf numFmtId="0" fontId="19" fillId="0" borderId="0" xfId="59" applyFont="1" applyBorder="1" applyAlignment="1">
      <alignment horizontal="center" vertical="center"/>
      <protection/>
    </xf>
    <xf numFmtId="0" fontId="19" fillId="0" borderId="19" xfId="59" applyFont="1" applyBorder="1" applyAlignment="1">
      <alignment horizontal="center" vertical="center"/>
      <protection/>
    </xf>
    <xf numFmtId="41" fontId="19" fillId="0" borderId="18" xfId="59" applyNumberFormat="1" applyFont="1" applyBorder="1" applyAlignment="1">
      <alignment horizontal="center" vertical="center"/>
      <protection/>
    </xf>
    <xf numFmtId="0" fontId="19" fillId="0" borderId="12" xfId="59" applyFont="1" applyBorder="1" applyAlignment="1">
      <alignment horizontal="left" vertical="center"/>
      <protection/>
    </xf>
    <xf numFmtId="0" fontId="19" fillId="0" borderId="16" xfId="59" applyFont="1" applyBorder="1" applyAlignment="1">
      <alignment horizontal="left" vertical="center"/>
      <protection/>
    </xf>
    <xf numFmtId="0" fontId="6" fillId="0" borderId="0" xfId="60" applyFont="1" applyAlignment="1">
      <alignment horizontal="center" vertical="center"/>
      <protection/>
    </xf>
    <xf numFmtId="0" fontId="5" fillId="0" borderId="0" xfId="60" applyFont="1" applyFill="1" applyBorder="1" applyAlignment="1">
      <alignment horizontal="right" vertical="center" textRotation="180"/>
      <protection/>
    </xf>
    <xf numFmtId="3" fontId="54" fillId="0" borderId="0" xfId="60" applyNumberFormat="1" applyFont="1" applyFill="1" applyAlignment="1">
      <alignment horizontal="right"/>
      <protection/>
    </xf>
    <xf numFmtId="3" fontId="52" fillId="0" borderId="0" xfId="43" applyNumberFormat="1" applyFont="1" applyFill="1" applyBorder="1" applyAlignment="1">
      <alignment horizontal="center" vertical="center" wrapText="1"/>
    </xf>
    <xf numFmtId="3" fontId="52" fillId="33" borderId="69" xfId="60" applyNumberFormat="1" applyFont="1" applyFill="1" applyBorder="1" applyAlignment="1">
      <alignment horizontal="center" vertical="center"/>
      <protection/>
    </xf>
    <xf numFmtId="3" fontId="52" fillId="33" borderId="57" xfId="60" applyNumberFormat="1" applyFont="1" applyFill="1" applyBorder="1" applyAlignment="1">
      <alignment horizontal="center" vertical="center"/>
      <protection/>
    </xf>
    <xf numFmtId="0" fontId="55" fillId="0" borderId="0" xfId="60" applyFont="1" applyFill="1" applyAlignment="1">
      <alignment horizontal="right" vertical="center" textRotation="180"/>
      <protection/>
    </xf>
    <xf numFmtId="0" fontId="5" fillId="0" borderId="14" xfId="60" applyFont="1" applyBorder="1" applyAlignment="1">
      <alignment horizontal="center" vertical="center" textRotation="180"/>
      <protection/>
    </xf>
    <xf numFmtId="0" fontId="6" fillId="0" borderId="11" xfId="60" applyFont="1" applyBorder="1" applyAlignment="1">
      <alignment horizontal="left" vertical="center"/>
      <protection/>
    </xf>
    <xf numFmtId="0" fontId="6" fillId="0" borderId="26" xfId="60" applyFont="1" applyBorder="1" applyAlignment="1">
      <alignment horizontal="left" vertical="center"/>
      <protection/>
    </xf>
    <xf numFmtId="0" fontId="6" fillId="0" borderId="15" xfId="60" applyFont="1" applyBorder="1" applyAlignment="1">
      <alignment horizontal="left" vertical="center"/>
      <protection/>
    </xf>
    <xf numFmtId="0" fontId="6" fillId="0" borderId="17" xfId="60" applyFont="1" applyBorder="1" applyAlignment="1">
      <alignment horizontal="left" vertical="center"/>
      <protection/>
    </xf>
    <xf numFmtId="0" fontId="6" fillId="0" borderId="13" xfId="60" applyFont="1" applyBorder="1" applyAlignment="1">
      <alignment horizontal="left" vertical="center"/>
      <protection/>
    </xf>
    <xf numFmtId="164" fontId="6" fillId="0" borderId="12" xfId="43" applyNumberFormat="1" applyFont="1" applyBorder="1" applyAlignment="1">
      <alignment horizontal="center" vertical="center"/>
    </xf>
    <xf numFmtId="164" fontId="6" fillId="0" borderId="16" xfId="43" applyNumberFormat="1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left" vertical="center"/>
      <protection/>
    </xf>
    <xf numFmtId="0" fontId="82" fillId="0" borderId="11" xfId="60" applyFont="1" applyBorder="1" applyAlignment="1">
      <alignment horizontal="center" vertical="center"/>
      <protection/>
    </xf>
    <xf numFmtId="0" fontId="82" fillId="0" borderId="26" xfId="60" applyFont="1" applyBorder="1" applyAlignment="1">
      <alignment horizontal="center" vertical="center"/>
      <protection/>
    </xf>
    <xf numFmtId="0" fontId="82" fillId="0" borderId="15" xfId="60" applyFont="1" applyBorder="1" applyAlignment="1">
      <alignment horizontal="center" vertical="center"/>
      <protection/>
    </xf>
    <xf numFmtId="169" fontId="21" fillId="0" borderId="70" xfId="61" applyNumberFormat="1" applyFont="1" applyFill="1" applyBorder="1" applyAlignment="1" applyProtection="1">
      <alignment horizontal="center" vertical="center" wrapText="1"/>
      <protection/>
    </xf>
    <xf numFmtId="169" fontId="21" fillId="0" borderId="71" xfId="61" applyNumberFormat="1" applyFont="1" applyFill="1" applyBorder="1" applyAlignment="1" applyProtection="1">
      <alignment horizontal="center" vertical="center" wrapText="1"/>
      <protection/>
    </xf>
    <xf numFmtId="169" fontId="5" fillId="0" borderId="0" xfId="61" applyNumberFormat="1" applyFont="1" applyFill="1" applyAlignment="1" applyProtection="1">
      <alignment horizontal="center" vertical="center" textRotation="180" wrapText="1"/>
      <protection/>
    </xf>
    <xf numFmtId="169" fontId="5" fillId="0" borderId="0" xfId="0" applyNumberFormat="1" applyFont="1" applyFill="1" applyAlignment="1" applyProtection="1">
      <alignment horizontal="center" vertical="center" textRotation="180" wrapText="1"/>
      <protection/>
    </xf>
    <xf numFmtId="169" fontId="17" fillId="0" borderId="72" xfId="0" applyNumberFormat="1" applyFont="1" applyFill="1" applyBorder="1" applyAlignment="1" applyProtection="1">
      <alignment horizontal="center" vertical="center" wrapText="1"/>
      <protection/>
    </xf>
    <xf numFmtId="169" fontId="17" fillId="0" borderId="73" xfId="0" applyNumberFormat="1" applyFont="1" applyFill="1" applyBorder="1" applyAlignment="1" applyProtection="1">
      <alignment horizontal="center" vertical="center" wrapText="1"/>
      <protection/>
    </xf>
    <xf numFmtId="0" fontId="83" fillId="0" borderId="0" xfId="0" applyFont="1" applyAlignment="1">
      <alignment horizontal="center"/>
    </xf>
    <xf numFmtId="169" fontId="6" fillId="0" borderId="0" xfId="62" applyNumberFormat="1" applyFont="1" applyFill="1" applyBorder="1" applyAlignment="1" applyProtection="1">
      <alignment horizontal="center" vertical="center"/>
      <protection/>
    </xf>
    <xf numFmtId="169" fontId="26" fillId="0" borderId="46" xfId="62" applyNumberFormat="1" applyFont="1" applyFill="1" applyBorder="1" applyAlignment="1" applyProtection="1">
      <alignment horizontal="left" vertical="center"/>
      <protection/>
    </xf>
    <xf numFmtId="169" fontId="26" fillId="0" borderId="46" xfId="62" applyNumberFormat="1" applyFont="1" applyFill="1" applyBorder="1" applyAlignment="1" applyProtection="1">
      <alignment horizontal="left"/>
      <protection/>
    </xf>
    <xf numFmtId="0" fontId="84" fillId="0" borderId="0" xfId="0" applyFont="1" applyAlignment="1">
      <alignment horizontal="center" vertical="center" wrapText="1"/>
    </xf>
    <xf numFmtId="3" fontId="6" fillId="34" borderId="39" xfId="60" applyNumberFormat="1" applyFont="1" applyFill="1" applyBorder="1" applyAlignment="1">
      <alignment horizontal="center"/>
      <protection/>
    </xf>
    <xf numFmtId="3" fontId="6" fillId="34" borderId="39" xfId="60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iperhivatkozás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Magyarázó szöveg" xfId="57"/>
    <cellStyle name="Már látott hiperhivatkozás" xfId="58"/>
    <cellStyle name="Normál 2" xfId="59"/>
    <cellStyle name="Normál 3" xfId="60"/>
    <cellStyle name="Normál 4" xfId="61"/>
    <cellStyle name="Normál_KVRENMUNKA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RowColHeaders="0" tabSelected="1" view="pageLayout" workbookViewId="0" topLeftCell="A1">
      <selection activeCell="G30" sqref="G30"/>
    </sheetView>
  </sheetViews>
  <sheetFormatPr defaultColWidth="49.140625" defaultRowHeight="15"/>
  <cols>
    <col min="1" max="1" width="6.140625" style="1" customWidth="1"/>
    <col min="2" max="2" width="51.140625" style="1" customWidth="1"/>
    <col min="3" max="3" width="14.7109375" style="1" customWidth="1"/>
    <col min="4" max="4" width="6.140625" style="1" customWidth="1"/>
    <col min="5" max="5" width="52.140625" style="1" customWidth="1"/>
    <col min="6" max="6" width="14.7109375" style="1" customWidth="1"/>
    <col min="7" max="7" width="9.7109375" style="1" customWidth="1"/>
    <col min="8" max="254" width="9.140625" style="1" customWidth="1"/>
    <col min="255" max="255" width="6.140625" style="1" customWidth="1"/>
    <col min="256" max="16384" width="49.140625" style="1" customWidth="1"/>
  </cols>
  <sheetData>
    <row r="1" spans="1:6" ht="17.25" customHeight="1">
      <c r="A1" s="19"/>
      <c r="B1" s="19"/>
      <c r="C1" s="19"/>
      <c r="D1" s="19"/>
      <c r="F1" s="70" t="s">
        <v>305</v>
      </c>
    </row>
    <row r="2" spans="1:7" s="2" customFormat="1" ht="69.75" customHeight="1">
      <c r="A2" s="5" t="s">
        <v>0</v>
      </c>
      <c r="B2" s="6" t="s">
        <v>1</v>
      </c>
      <c r="C2" s="5" t="s">
        <v>2</v>
      </c>
      <c r="D2" s="5" t="s">
        <v>0</v>
      </c>
      <c r="E2" s="5" t="s">
        <v>3</v>
      </c>
      <c r="F2" s="5" t="s">
        <v>2</v>
      </c>
      <c r="G2" s="413">
        <v>16</v>
      </c>
    </row>
    <row r="3" spans="1:7" s="3" customFormat="1" ht="18" customHeight="1">
      <c r="A3" s="7" t="s">
        <v>4</v>
      </c>
      <c r="B3" s="16" t="s">
        <v>127</v>
      </c>
      <c r="C3" s="8">
        <v>261200000</v>
      </c>
      <c r="D3" s="11" t="s">
        <v>4</v>
      </c>
      <c r="E3" s="11" t="s">
        <v>5</v>
      </c>
      <c r="F3" s="8">
        <v>315116268</v>
      </c>
      <c r="G3" s="413"/>
    </row>
    <row r="4" spans="1:7" s="3" customFormat="1" ht="18" customHeight="1">
      <c r="A4" s="14"/>
      <c r="B4" s="16" t="s">
        <v>128</v>
      </c>
      <c r="C4" s="8">
        <v>261200000</v>
      </c>
      <c r="D4" s="11" t="s">
        <v>6</v>
      </c>
      <c r="E4" s="11" t="s">
        <v>28</v>
      </c>
      <c r="F4" s="8">
        <v>62134984</v>
      </c>
      <c r="G4" s="413"/>
    </row>
    <row r="5" spans="1:7" s="3" customFormat="1" ht="18" customHeight="1">
      <c r="A5" s="14"/>
      <c r="B5" s="17" t="s">
        <v>129</v>
      </c>
      <c r="C5" s="8"/>
      <c r="D5" s="11" t="s">
        <v>7</v>
      </c>
      <c r="E5" s="11" t="s">
        <v>8</v>
      </c>
      <c r="F5" s="8">
        <v>165242826</v>
      </c>
      <c r="G5" s="413"/>
    </row>
    <row r="6" spans="1:7" s="3" customFormat="1" ht="18" customHeight="1">
      <c r="A6" s="14"/>
      <c r="B6" s="17" t="s">
        <v>130</v>
      </c>
      <c r="C6" s="8"/>
      <c r="D6" s="55" t="s">
        <v>9</v>
      </c>
      <c r="E6" s="133" t="s">
        <v>133</v>
      </c>
      <c r="F6" s="18">
        <v>1900000</v>
      </c>
      <c r="G6" s="413"/>
    </row>
    <row r="7" spans="1:7" s="3" customFormat="1" ht="18" customHeight="1">
      <c r="A7" s="11" t="s">
        <v>6</v>
      </c>
      <c r="B7" s="16" t="s">
        <v>135</v>
      </c>
      <c r="C7" s="8">
        <v>0</v>
      </c>
      <c r="D7" s="133" t="s">
        <v>14</v>
      </c>
      <c r="E7" s="133" t="s">
        <v>154</v>
      </c>
      <c r="F7" s="8">
        <v>1300000</v>
      </c>
      <c r="G7" s="413"/>
    </row>
    <row r="8" spans="1:7" s="3" customFormat="1" ht="18" customHeight="1">
      <c r="A8" s="11" t="s">
        <v>7</v>
      </c>
      <c r="B8" s="141" t="s">
        <v>115</v>
      </c>
      <c r="C8" s="8">
        <v>12070000</v>
      </c>
      <c r="D8" s="131"/>
      <c r="E8" s="10"/>
      <c r="F8" s="139"/>
      <c r="G8" s="413"/>
    </row>
    <row r="9" spans="1:7" s="3" customFormat="1" ht="18" customHeight="1">
      <c r="A9" s="11" t="s">
        <v>9</v>
      </c>
      <c r="B9" s="16" t="s">
        <v>136</v>
      </c>
      <c r="C9" s="8"/>
      <c r="D9" s="136"/>
      <c r="E9" s="137"/>
      <c r="F9" s="138"/>
      <c r="G9" s="413"/>
    </row>
    <row r="10" spans="1:7" s="3" customFormat="1" ht="18" customHeight="1">
      <c r="A10" s="11" t="s">
        <v>10</v>
      </c>
      <c r="B10" s="16"/>
      <c r="C10" s="8">
        <f>C3+C7+C8+C9</f>
        <v>273270000</v>
      </c>
      <c r="D10" s="411" t="s">
        <v>11</v>
      </c>
      <c r="E10" s="414"/>
      <c r="F10" s="8">
        <f>SUM(F3:F9)</f>
        <v>545694078</v>
      </c>
      <c r="G10" s="413"/>
    </row>
    <row r="11" spans="1:7" s="4" customFormat="1" ht="18" customHeight="1">
      <c r="A11" s="403" t="s">
        <v>12</v>
      </c>
      <c r="B11" s="404"/>
      <c r="C11" s="12">
        <f>C10</f>
        <v>273270000</v>
      </c>
      <c r="D11" s="403" t="s">
        <v>13</v>
      </c>
      <c r="E11" s="404"/>
      <c r="F11" s="20">
        <f>F10</f>
        <v>545694078</v>
      </c>
      <c r="G11" s="413"/>
    </row>
    <row r="12" spans="1:7" s="3" customFormat="1" ht="9" customHeight="1">
      <c r="A12" s="405"/>
      <c r="B12" s="406"/>
      <c r="C12" s="406"/>
      <c r="D12" s="407"/>
      <c r="E12" s="408"/>
      <c r="F12" s="409"/>
      <c r="G12" s="413"/>
    </row>
    <row r="13" spans="1:7" s="3" customFormat="1" ht="18" customHeight="1">
      <c r="A13" s="410" t="s">
        <v>18</v>
      </c>
      <c r="B13" s="410"/>
      <c r="C13" s="9">
        <f>SUM(C15+C14)</f>
        <v>0</v>
      </c>
      <c r="D13" s="410" t="s">
        <v>19</v>
      </c>
      <c r="E13" s="411"/>
      <c r="F13" s="8"/>
      <c r="G13" s="413"/>
    </row>
    <row r="14" spans="1:7" s="3" customFormat="1" ht="18" customHeight="1">
      <c r="A14" s="154" t="s">
        <v>14</v>
      </c>
      <c r="B14" s="154" t="s">
        <v>147</v>
      </c>
      <c r="C14" s="9">
        <v>0</v>
      </c>
      <c r="D14" s="198" t="s">
        <v>16</v>
      </c>
      <c r="E14" s="198" t="s">
        <v>15</v>
      </c>
      <c r="F14" s="8">
        <v>27200000</v>
      </c>
      <c r="G14" s="413"/>
    </row>
    <row r="15" spans="1:7" s="3" customFormat="1" ht="18" customHeight="1">
      <c r="A15" s="11" t="s">
        <v>16</v>
      </c>
      <c r="B15" s="11" t="s">
        <v>131</v>
      </c>
      <c r="C15" s="9">
        <v>0</v>
      </c>
      <c r="D15" s="198" t="s">
        <v>20</v>
      </c>
      <c r="E15" s="198" t="s">
        <v>17</v>
      </c>
      <c r="F15" s="8">
        <v>17747000</v>
      </c>
      <c r="G15" s="413"/>
    </row>
    <row r="16" spans="1:7" s="3" customFormat="1" ht="18" customHeight="1">
      <c r="A16" s="412" t="s">
        <v>51</v>
      </c>
      <c r="B16" s="412"/>
      <c r="C16" s="13">
        <f>C13</f>
        <v>0</v>
      </c>
      <c r="D16" s="412" t="s">
        <v>52</v>
      </c>
      <c r="E16" s="403"/>
      <c r="F16" s="12">
        <f>SUM(F14:F15)</f>
        <v>44947000</v>
      </c>
      <c r="G16" s="413"/>
    </row>
    <row r="17" spans="1:7" s="3" customFormat="1" ht="9" customHeight="1">
      <c r="A17" s="22"/>
      <c r="B17" s="23"/>
      <c r="C17" s="24"/>
      <c r="D17" s="151"/>
      <c r="E17" s="152"/>
      <c r="F17" s="153"/>
      <c r="G17" s="413"/>
    </row>
    <row r="18" spans="1:7" s="3" customFormat="1" ht="18" customHeight="1">
      <c r="A18" s="14"/>
      <c r="B18" s="15"/>
      <c r="C18" s="15"/>
      <c r="D18" s="11" t="s">
        <v>26</v>
      </c>
      <c r="E18" s="16" t="s">
        <v>21</v>
      </c>
      <c r="F18" s="8">
        <f>SUM(F19+F20)</f>
        <v>106781595</v>
      </c>
      <c r="G18" s="413"/>
    </row>
    <row r="19" spans="1:7" s="3" customFormat="1" ht="18" customHeight="1">
      <c r="A19" s="11" t="s">
        <v>20</v>
      </c>
      <c r="B19" s="11" t="s">
        <v>132</v>
      </c>
      <c r="C19" s="9">
        <v>434600673</v>
      </c>
      <c r="D19" s="178"/>
      <c r="E19" s="149" t="s">
        <v>39</v>
      </c>
      <c r="F19" s="8">
        <v>5000000</v>
      </c>
      <c r="G19" s="413"/>
    </row>
    <row r="20" spans="1:7" s="3" customFormat="1" ht="18" customHeight="1">
      <c r="A20" s="7"/>
      <c r="B20" s="58" t="s">
        <v>34</v>
      </c>
      <c r="C20" s="66">
        <v>389653673</v>
      </c>
      <c r="D20" s="174"/>
      <c r="E20" s="149" t="s">
        <v>40</v>
      </c>
      <c r="F20" s="8">
        <f>SUM(F21:F24)</f>
        <v>101781595</v>
      </c>
      <c r="G20" s="413"/>
    </row>
    <row r="21" spans="1:7" s="3" customFormat="1" ht="18" customHeight="1">
      <c r="A21" s="140"/>
      <c r="B21" s="58" t="s">
        <v>35</v>
      </c>
      <c r="C21" s="66">
        <v>44947000</v>
      </c>
      <c r="D21" s="176"/>
      <c r="E21" s="42" t="s">
        <v>41</v>
      </c>
      <c r="F21" s="64">
        <v>5000000</v>
      </c>
      <c r="G21" s="413"/>
    </row>
    <row r="22" spans="1:7" s="3" customFormat="1" ht="18" customHeight="1">
      <c r="A22" s="135"/>
      <c r="B22" s="55" t="s">
        <v>261</v>
      </c>
      <c r="C22" s="66">
        <v>10448000</v>
      </c>
      <c r="D22" s="175"/>
      <c r="E22" s="42" t="s">
        <v>284</v>
      </c>
      <c r="F22" s="64">
        <v>8230000</v>
      </c>
      <c r="G22" s="413"/>
    </row>
    <row r="23" spans="1:7" s="4" customFormat="1" ht="18" customHeight="1">
      <c r="A23" s="61" t="s">
        <v>36</v>
      </c>
      <c r="B23" s="61"/>
      <c r="C23" s="9">
        <f>SUM(C19)</f>
        <v>434600673</v>
      </c>
      <c r="D23" s="177"/>
      <c r="E23" s="42" t="s">
        <v>272</v>
      </c>
      <c r="F23" s="64"/>
      <c r="G23" s="413"/>
    </row>
    <row r="24" spans="1:7" s="4" customFormat="1" ht="18" customHeight="1">
      <c r="A24" s="347"/>
      <c r="B24" s="351"/>
      <c r="C24" s="352"/>
      <c r="D24" s="177"/>
      <c r="E24" s="344" t="s">
        <v>301</v>
      </c>
      <c r="F24" s="64">
        <v>88551595</v>
      </c>
      <c r="G24" s="413"/>
    </row>
    <row r="25" spans="1:7" s="3" customFormat="1" ht="18" customHeight="1">
      <c r="A25" s="149"/>
      <c r="B25" s="156"/>
      <c r="C25" s="157"/>
      <c r="D25" s="403" t="s">
        <v>148</v>
      </c>
      <c r="E25" s="404"/>
      <c r="F25" s="65">
        <f>SUM(F19+F20)</f>
        <v>106781595</v>
      </c>
      <c r="G25" s="413"/>
    </row>
    <row r="26" spans="1:7" s="3" customFormat="1" ht="18" customHeight="1">
      <c r="A26" s="197"/>
      <c r="B26" s="156"/>
      <c r="C26" s="157"/>
      <c r="D26" s="198" t="s">
        <v>47</v>
      </c>
      <c r="E26" s="156" t="s">
        <v>262</v>
      </c>
      <c r="F26" s="8">
        <v>10448000</v>
      </c>
      <c r="G26" s="413"/>
    </row>
    <row r="27" spans="1:7" s="3" customFormat="1" ht="18" customHeight="1">
      <c r="A27" s="197"/>
      <c r="B27" s="156"/>
      <c r="C27" s="157"/>
      <c r="D27" s="415" t="s">
        <v>263</v>
      </c>
      <c r="E27" s="416"/>
      <c r="F27" s="65">
        <f>SUM(F26)</f>
        <v>10448000</v>
      </c>
      <c r="G27" s="413"/>
    </row>
    <row r="28" spans="1:7" s="3" customFormat="1" ht="9" customHeight="1">
      <c r="A28" s="197"/>
      <c r="B28" s="156"/>
      <c r="C28" s="157"/>
      <c r="D28" s="199"/>
      <c r="E28" s="201"/>
      <c r="F28" s="202"/>
      <c r="G28" s="413"/>
    </row>
    <row r="29" spans="1:7" s="4" customFormat="1" ht="18" customHeight="1">
      <c r="A29" s="148" t="s">
        <v>22</v>
      </c>
      <c r="B29" s="150"/>
      <c r="C29" s="12">
        <f>SUM(C11+C16+C23)</f>
        <v>707870673</v>
      </c>
      <c r="D29" s="412" t="s">
        <v>23</v>
      </c>
      <c r="E29" s="403"/>
      <c r="F29" s="12">
        <f>SUM(F11+F16+F25+F27)</f>
        <v>707870673</v>
      </c>
      <c r="G29" s="413"/>
    </row>
    <row r="31" ht="12.75">
      <c r="F31" s="56"/>
    </row>
  </sheetData>
  <sheetProtection/>
  <mergeCells count="13">
    <mergeCell ref="D25:E25"/>
    <mergeCell ref="G2:G29"/>
    <mergeCell ref="D29:E29"/>
    <mergeCell ref="D11:E11"/>
    <mergeCell ref="D10:E10"/>
    <mergeCell ref="D27:E27"/>
    <mergeCell ref="A11:B11"/>
    <mergeCell ref="A12:C12"/>
    <mergeCell ref="D12:F12"/>
    <mergeCell ref="A13:B13"/>
    <mergeCell ref="D13:E13"/>
    <mergeCell ref="A16:B16"/>
    <mergeCell ref="D16:E16"/>
  </mergeCells>
  <printOptions horizontalCentered="1" vertic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&amp;CGyőr-Moson-Sopron Megye Önkormányzata, 
Győr-Moson-Sopron Megyei Önkormányzati Hivatal
2018. évi költségvetési összevont mérlege&amp;R1.számú melléklet</oddHeader>
    <oddFooter>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Layout" workbookViewId="0" topLeftCell="A1">
      <selection activeCell="E12" sqref="E12"/>
    </sheetView>
  </sheetViews>
  <sheetFormatPr defaultColWidth="9.140625" defaultRowHeight="15"/>
  <cols>
    <col min="1" max="1" width="47.8515625" style="73" customWidth="1"/>
    <col min="2" max="2" width="15.00390625" style="73" customWidth="1"/>
    <col min="3" max="3" width="10.7109375" style="73" customWidth="1"/>
    <col min="4" max="4" width="12.8515625" style="73" customWidth="1"/>
    <col min="5" max="5" width="13.421875" style="73" customWidth="1"/>
    <col min="6" max="6" width="12.8515625" style="73" customWidth="1"/>
    <col min="7" max="7" width="14.421875" style="73" customWidth="1"/>
    <col min="8" max="8" width="12.140625" style="73" customWidth="1"/>
    <col min="9" max="9" width="13.7109375" style="73" customWidth="1"/>
    <col min="10" max="10" width="14.140625" style="73" customWidth="1"/>
    <col min="11" max="16384" width="9.140625" style="73" customWidth="1"/>
  </cols>
  <sheetData>
    <row r="1" spans="1:9" ht="15.75">
      <c r="A1" s="71"/>
      <c r="B1" s="71"/>
      <c r="C1" s="71"/>
      <c r="D1" s="71"/>
      <c r="E1" s="71"/>
      <c r="F1" s="71"/>
      <c r="G1" s="71"/>
      <c r="H1" s="71"/>
      <c r="I1" s="72" t="s">
        <v>302</v>
      </c>
    </row>
    <row r="2" spans="1:9" ht="15.75">
      <c r="A2" s="71"/>
      <c r="B2" s="71"/>
      <c r="C2" s="71"/>
      <c r="D2" s="71"/>
      <c r="E2" s="71"/>
      <c r="F2" s="71"/>
      <c r="G2" s="71"/>
      <c r="H2" s="71"/>
      <c r="I2" s="71"/>
    </row>
    <row r="3" spans="1:9" ht="15.75">
      <c r="A3" s="71"/>
      <c r="B3" s="71"/>
      <c r="C3" s="71"/>
      <c r="D3" s="71"/>
      <c r="E3" s="71"/>
      <c r="F3" s="71"/>
      <c r="G3" s="71"/>
      <c r="H3" s="71"/>
      <c r="I3" s="71"/>
    </row>
    <row r="4" spans="1:9" ht="24.75" customHeight="1">
      <c r="A4" s="448" t="s">
        <v>285</v>
      </c>
      <c r="B4" s="448"/>
      <c r="C4" s="448"/>
      <c r="D4" s="448"/>
      <c r="E4" s="448"/>
      <c r="F4" s="448"/>
      <c r="G4" s="448"/>
      <c r="H4" s="448"/>
      <c r="I4" s="448"/>
    </row>
    <row r="5" spans="1:9" ht="24.75" customHeight="1">
      <c r="A5" s="448" t="s">
        <v>313</v>
      </c>
      <c r="B5" s="448"/>
      <c r="C5" s="448"/>
      <c r="D5" s="448"/>
      <c r="E5" s="448"/>
      <c r="F5" s="448"/>
      <c r="G5" s="448"/>
      <c r="H5" s="448"/>
      <c r="I5" s="448"/>
    </row>
    <row r="6" spans="1:9" ht="15.75">
      <c r="A6" s="71"/>
      <c r="B6" s="71"/>
      <c r="C6" s="71"/>
      <c r="D6" s="71"/>
      <c r="E6" s="71"/>
      <c r="F6" s="71"/>
      <c r="G6" s="71"/>
      <c r="H6" s="71"/>
      <c r="I6" s="71"/>
    </row>
    <row r="7" spans="1:10" ht="16.5" customHeight="1" thickBot="1">
      <c r="A7" s="71"/>
      <c r="B7" s="71"/>
      <c r="C7" s="71"/>
      <c r="D7" s="71"/>
      <c r="E7" s="71"/>
      <c r="F7" s="71"/>
      <c r="G7" s="71"/>
      <c r="H7" s="71"/>
      <c r="I7" s="71"/>
      <c r="J7" s="73" t="s">
        <v>305</v>
      </c>
    </row>
    <row r="8" spans="1:10" ht="25.5" customHeight="1" thickBot="1">
      <c r="A8" s="480" t="s">
        <v>295</v>
      </c>
      <c r="B8" s="479" t="s">
        <v>312</v>
      </c>
      <c r="C8" s="479"/>
      <c r="D8" s="479"/>
      <c r="E8" s="479"/>
      <c r="F8" s="479"/>
      <c r="G8" s="479"/>
      <c r="H8" s="479"/>
      <c r="I8" s="479"/>
      <c r="J8" s="399"/>
    </row>
    <row r="9" spans="1:10" ht="22.5" customHeight="1" thickBot="1">
      <c r="A9" s="480"/>
      <c r="B9" s="479" t="s">
        <v>286</v>
      </c>
      <c r="C9" s="479"/>
      <c r="D9" s="479"/>
      <c r="E9" s="479" t="s">
        <v>3</v>
      </c>
      <c r="F9" s="479"/>
      <c r="G9" s="479"/>
      <c r="H9" s="479"/>
      <c r="I9" s="479"/>
      <c r="J9" s="399"/>
    </row>
    <row r="10" spans="1:10" ht="49.5" customHeight="1" thickBot="1">
      <c r="A10" s="480"/>
      <c r="B10" s="400" t="s">
        <v>287</v>
      </c>
      <c r="C10" s="400" t="s">
        <v>288</v>
      </c>
      <c r="D10" s="400" t="s">
        <v>296</v>
      </c>
      <c r="E10" s="400" t="s">
        <v>249</v>
      </c>
      <c r="F10" s="400" t="s">
        <v>289</v>
      </c>
      <c r="G10" s="400" t="s">
        <v>290</v>
      </c>
      <c r="H10" s="400" t="s">
        <v>291</v>
      </c>
      <c r="I10" s="400" t="s">
        <v>29</v>
      </c>
      <c r="J10" s="400" t="s">
        <v>292</v>
      </c>
    </row>
    <row r="11" spans="1:10" ht="39.75" customHeight="1" thickBot="1">
      <c r="A11" s="393" t="s">
        <v>315</v>
      </c>
      <c r="B11" s="394">
        <f aca="true" t="shared" si="0" ref="B11:G11">SUM(B12:B13)</f>
        <v>85022963</v>
      </c>
      <c r="C11" s="394"/>
      <c r="D11" s="394">
        <f t="shared" si="0"/>
        <v>85022963</v>
      </c>
      <c r="E11" s="394">
        <f t="shared" si="0"/>
        <v>7620000</v>
      </c>
      <c r="F11" s="394">
        <f t="shared" si="0"/>
        <v>1485900</v>
      </c>
      <c r="G11" s="394">
        <f t="shared" si="0"/>
        <v>25710032</v>
      </c>
      <c r="H11" s="394"/>
      <c r="I11" s="394">
        <f>I12+I13</f>
        <v>50207031</v>
      </c>
      <c r="J11" s="394">
        <f>J12+J13</f>
        <v>85022963</v>
      </c>
    </row>
    <row r="12" spans="1:10" ht="39.75" customHeight="1" thickBot="1">
      <c r="A12" s="395" t="s">
        <v>294</v>
      </c>
      <c r="B12" s="396">
        <v>50207031</v>
      </c>
      <c r="C12" s="396"/>
      <c r="D12" s="396">
        <f>SUM(B12:C12)</f>
        <v>50207031</v>
      </c>
      <c r="E12" s="396"/>
      <c r="F12" s="396"/>
      <c r="G12" s="396"/>
      <c r="H12" s="396"/>
      <c r="I12" s="396">
        <v>50207031</v>
      </c>
      <c r="J12" s="396">
        <f>SUM(F12:I12)</f>
        <v>50207031</v>
      </c>
    </row>
    <row r="13" spans="1:10" ht="39.75" customHeight="1" thickBot="1">
      <c r="A13" s="397" t="s">
        <v>293</v>
      </c>
      <c r="B13" s="396">
        <v>34815932</v>
      </c>
      <c r="C13" s="396"/>
      <c r="D13" s="396">
        <f>SUM(B13:C13)</f>
        <v>34815932</v>
      </c>
      <c r="E13" s="396">
        <v>7620000</v>
      </c>
      <c r="F13" s="396">
        <v>1485900</v>
      </c>
      <c r="G13" s="396">
        <v>25710032</v>
      </c>
      <c r="H13" s="396"/>
      <c r="I13" s="396"/>
      <c r="J13" s="396">
        <f>E13+F13+G13</f>
        <v>34815932</v>
      </c>
    </row>
    <row r="14" spans="1:10" ht="39.75" customHeight="1" thickBot="1">
      <c r="A14" s="398" t="s">
        <v>317</v>
      </c>
      <c r="B14" s="396">
        <v>19738036</v>
      </c>
      <c r="C14" s="396"/>
      <c r="D14" s="396">
        <f>SUM(B14:C14)</f>
        <v>19738036</v>
      </c>
      <c r="E14" s="396">
        <v>125000</v>
      </c>
      <c r="F14" s="396">
        <v>24375</v>
      </c>
      <c r="G14" s="396">
        <v>8688661</v>
      </c>
      <c r="H14" s="396">
        <v>10900000</v>
      </c>
      <c r="I14" s="396"/>
      <c r="J14" s="396">
        <f>E14+F14+G14+H14</f>
        <v>19738036</v>
      </c>
    </row>
    <row r="15" spans="1:10" ht="39.75" customHeight="1" thickBot="1">
      <c r="A15" s="393" t="s">
        <v>314</v>
      </c>
      <c r="B15" s="396">
        <v>1465442</v>
      </c>
      <c r="C15" s="396"/>
      <c r="D15" s="396">
        <f>B15+C15</f>
        <v>1465442</v>
      </c>
      <c r="E15" s="396"/>
      <c r="F15" s="396"/>
      <c r="G15" s="396">
        <v>1465442</v>
      </c>
      <c r="H15" s="396"/>
      <c r="I15" s="396"/>
      <c r="J15" s="396">
        <f>E15+F15+G15+H15</f>
        <v>1465442</v>
      </c>
    </row>
    <row r="16" spans="1:10" ht="39.75" customHeight="1" thickBot="1">
      <c r="A16" s="393" t="s">
        <v>316</v>
      </c>
      <c r="B16" s="396">
        <v>97178750</v>
      </c>
      <c r="C16" s="396"/>
      <c r="D16" s="396">
        <f>B16+C16</f>
        <v>97178750</v>
      </c>
      <c r="E16" s="396"/>
      <c r="F16" s="396"/>
      <c r="G16" s="396">
        <v>50834186</v>
      </c>
      <c r="H16" s="396">
        <v>8000000</v>
      </c>
      <c r="I16" s="396">
        <v>38344564</v>
      </c>
      <c r="J16" s="396">
        <f>G16+H16+I16</f>
        <v>97178750</v>
      </c>
    </row>
    <row r="17" spans="1:10" ht="39.75" customHeight="1" thickBot="1">
      <c r="A17" s="393" t="s">
        <v>318</v>
      </c>
      <c r="B17" s="396">
        <v>107567608</v>
      </c>
      <c r="C17" s="396"/>
      <c r="D17" s="396">
        <f>B17+C17</f>
        <v>107567608</v>
      </c>
      <c r="E17" s="396">
        <v>90014735</v>
      </c>
      <c r="F17" s="396">
        <v>17552873</v>
      </c>
      <c r="G17" s="396"/>
      <c r="H17" s="396"/>
      <c r="I17" s="396"/>
      <c r="J17" s="396">
        <f>E17+F17</f>
        <v>107567608</v>
      </c>
    </row>
    <row r="18" spans="1:10" ht="39.75" customHeight="1" thickBot="1">
      <c r="A18" s="401" t="s">
        <v>66</v>
      </c>
      <c r="B18" s="402">
        <f>B11+B14+B15+B16+B17</f>
        <v>310972799</v>
      </c>
      <c r="C18" s="402"/>
      <c r="D18" s="402">
        <f>D11+D14+D15+D16+D17</f>
        <v>310972799</v>
      </c>
      <c r="E18" s="402">
        <f>E11+E13+E14+E17</f>
        <v>105379735</v>
      </c>
      <c r="F18" s="402">
        <f>F11+F14+F17</f>
        <v>19063148</v>
      </c>
      <c r="G18" s="402">
        <f>G11+G14+G15+G16</f>
        <v>86698321</v>
      </c>
      <c r="H18" s="402">
        <f>H14+H16</f>
        <v>18900000</v>
      </c>
      <c r="I18" s="402">
        <f>I11+I16</f>
        <v>88551595</v>
      </c>
      <c r="J18" s="402">
        <f>J11+J14+J15+J16+J17</f>
        <v>310972799</v>
      </c>
    </row>
    <row r="23" ht="15.75">
      <c r="A23" s="353"/>
    </row>
  </sheetData>
  <sheetProtection/>
  <mergeCells count="6">
    <mergeCell ref="A4:I4"/>
    <mergeCell ref="A5:I5"/>
    <mergeCell ref="B8:I8"/>
    <mergeCell ref="B9:D9"/>
    <mergeCell ref="E9:I9"/>
    <mergeCell ref="A8:A10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>
    <oddHeader>&amp;C25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4" sqref="P34:P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showRowColHeaders="0" view="pageLayout" zoomScaleNormal="90" workbookViewId="0" topLeftCell="B3">
      <selection activeCell="I37" sqref="I37"/>
    </sheetView>
  </sheetViews>
  <sheetFormatPr defaultColWidth="3.421875" defaultRowHeight="15"/>
  <cols>
    <col min="1" max="2" width="3.421875" style="1" customWidth="1"/>
    <col min="3" max="3" width="6.140625" style="1" customWidth="1"/>
    <col min="4" max="4" width="52.7109375" style="1" customWidth="1"/>
    <col min="5" max="5" width="15.421875" style="1" customWidth="1"/>
    <col min="6" max="6" width="6.7109375" style="190" customWidth="1"/>
    <col min="7" max="7" width="53.28125" style="1" customWidth="1"/>
    <col min="8" max="8" width="17.00390625" style="1" customWidth="1"/>
    <col min="9" max="9" width="9.57421875" style="1" customWidth="1"/>
    <col min="10" max="254" width="9.140625" style="1" customWidth="1"/>
    <col min="255" max="16384" width="3.421875" style="1" customWidth="1"/>
  </cols>
  <sheetData>
    <row r="1" spans="1:8" ht="20.25" customHeight="1">
      <c r="A1" s="19"/>
      <c r="B1" s="19"/>
      <c r="C1" s="19"/>
      <c r="D1" s="19"/>
      <c r="E1" s="19"/>
      <c r="F1" s="182"/>
      <c r="G1" s="19"/>
      <c r="H1" s="70" t="s">
        <v>305</v>
      </c>
    </row>
    <row r="2" spans="1:9" ht="27.75">
      <c r="A2" s="25" t="s">
        <v>24</v>
      </c>
      <c r="B2" s="26" t="s">
        <v>25</v>
      </c>
      <c r="C2" s="5" t="s">
        <v>0</v>
      </c>
      <c r="D2" s="5" t="s">
        <v>1</v>
      </c>
      <c r="E2" s="6" t="s">
        <v>2</v>
      </c>
      <c r="F2" s="183" t="s">
        <v>0</v>
      </c>
      <c r="G2" s="5" t="s">
        <v>3</v>
      </c>
      <c r="H2" s="5" t="s">
        <v>2</v>
      </c>
      <c r="I2" s="413">
        <v>17</v>
      </c>
    </row>
    <row r="3" spans="1:9" ht="18" customHeight="1">
      <c r="A3" s="418" t="s">
        <v>4</v>
      </c>
      <c r="B3" s="417" t="s">
        <v>4</v>
      </c>
      <c r="C3" s="21" t="s">
        <v>4</v>
      </c>
      <c r="D3" s="141" t="s">
        <v>127</v>
      </c>
      <c r="E3" s="9">
        <v>261200000</v>
      </c>
      <c r="F3" s="184" t="s">
        <v>4</v>
      </c>
      <c r="G3" s="11" t="s">
        <v>5</v>
      </c>
      <c r="H3" s="41">
        <v>76324368</v>
      </c>
      <c r="I3" s="413"/>
    </row>
    <row r="4" spans="1:9" ht="11.25" customHeight="1">
      <c r="A4" s="419"/>
      <c r="B4" s="417"/>
      <c r="C4" s="46"/>
      <c r="D4" s="141" t="s">
        <v>128</v>
      </c>
      <c r="E4" s="8">
        <v>261200000</v>
      </c>
      <c r="F4" s="184"/>
      <c r="G4" s="48" t="s">
        <v>190</v>
      </c>
      <c r="H4" s="50">
        <v>72899380</v>
      </c>
      <c r="I4" s="413"/>
    </row>
    <row r="5" spans="1:9" ht="11.25" customHeight="1">
      <c r="A5" s="419"/>
      <c r="B5" s="417"/>
      <c r="C5" s="46"/>
      <c r="D5" s="17" t="s">
        <v>129</v>
      </c>
      <c r="E5" s="8">
        <v>0</v>
      </c>
      <c r="F5" s="184"/>
      <c r="G5" s="48" t="s">
        <v>152</v>
      </c>
      <c r="H5" s="50">
        <v>925000</v>
      </c>
      <c r="I5" s="413"/>
    </row>
    <row r="6" spans="1:9" ht="11.25" customHeight="1">
      <c r="A6" s="419"/>
      <c r="B6" s="417"/>
      <c r="C6" s="46"/>
      <c r="D6" s="58" t="s">
        <v>130</v>
      </c>
      <c r="E6" s="9">
        <v>0</v>
      </c>
      <c r="F6" s="184"/>
      <c r="G6" s="48" t="s">
        <v>153</v>
      </c>
      <c r="H6" s="51">
        <v>2499988</v>
      </c>
      <c r="I6" s="413"/>
    </row>
    <row r="7" spans="1:9" ht="11.25" customHeight="1">
      <c r="A7" s="419"/>
      <c r="B7" s="417"/>
      <c r="C7" s="132"/>
      <c r="D7" s="144"/>
      <c r="E7" s="139"/>
      <c r="F7" s="184"/>
      <c r="G7" s="134"/>
      <c r="H7" s="51">
        <v>0</v>
      </c>
      <c r="I7" s="413"/>
    </row>
    <row r="8" spans="1:9" ht="18" customHeight="1">
      <c r="A8" s="419"/>
      <c r="B8" s="417"/>
      <c r="C8" s="31"/>
      <c r="D8" s="142"/>
      <c r="E8" s="145"/>
      <c r="F8" s="184" t="s">
        <v>6</v>
      </c>
      <c r="G8" s="27" t="s">
        <v>28</v>
      </c>
      <c r="H8" s="41">
        <v>15052932</v>
      </c>
      <c r="I8" s="413"/>
    </row>
    <row r="9" spans="1:9" ht="11.25" customHeight="1">
      <c r="A9" s="419"/>
      <c r="B9" s="417"/>
      <c r="C9" s="31"/>
      <c r="D9" s="142"/>
      <c r="E9" s="145"/>
      <c r="F9" s="185"/>
      <c r="G9" s="194"/>
      <c r="H9" s="193"/>
      <c r="I9" s="413"/>
    </row>
    <row r="10" spans="1:9" ht="18" customHeight="1">
      <c r="A10" s="419"/>
      <c r="B10" s="417"/>
      <c r="C10" s="169" t="s">
        <v>6</v>
      </c>
      <c r="D10" s="168" t="s">
        <v>135</v>
      </c>
      <c r="E10" s="8">
        <f>SUM(E11+E12)</f>
        <v>0</v>
      </c>
      <c r="F10" s="184" t="s">
        <v>7</v>
      </c>
      <c r="G10" s="11" t="s">
        <v>8</v>
      </c>
      <c r="H10" s="41">
        <f>H11+H12+H13</f>
        <v>83333278</v>
      </c>
      <c r="I10" s="413"/>
    </row>
    <row r="11" spans="1:9" ht="11.25" customHeight="1">
      <c r="A11" s="419"/>
      <c r="B11" s="417"/>
      <c r="C11" s="45"/>
      <c r="D11" s="144"/>
      <c r="E11" s="8">
        <v>0</v>
      </c>
      <c r="F11" s="184"/>
      <c r="G11" s="48" t="s">
        <v>274</v>
      </c>
      <c r="H11" s="49">
        <v>22044100</v>
      </c>
      <c r="I11" s="413"/>
    </row>
    <row r="12" spans="1:9" ht="11.25" customHeight="1">
      <c r="A12" s="419"/>
      <c r="B12" s="417"/>
      <c r="C12" s="45"/>
      <c r="D12" s="59"/>
      <c r="E12" s="8">
        <v>0</v>
      </c>
      <c r="F12" s="184"/>
      <c r="G12" s="48" t="s">
        <v>275</v>
      </c>
      <c r="H12" s="49">
        <v>300889</v>
      </c>
      <c r="I12" s="413"/>
    </row>
    <row r="13" spans="1:9" ht="10.5" customHeight="1">
      <c r="A13" s="419"/>
      <c r="B13" s="417"/>
      <c r="C13" s="45"/>
      <c r="D13" s="52"/>
      <c r="E13" s="58"/>
      <c r="F13" s="184"/>
      <c r="G13" s="48" t="s">
        <v>276</v>
      </c>
      <c r="H13" s="49">
        <v>60988289</v>
      </c>
      <c r="I13" s="413"/>
    </row>
    <row r="14" spans="1:9" ht="18" customHeight="1">
      <c r="A14" s="419"/>
      <c r="B14" s="417"/>
      <c r="C14" s="169" t="s">
        <v>7</v>
      </c>
      <c r="D14" s="170" t="s">
        <v>27</v>
      </c>
      <c r="E14" s="8">
        <v>10070000</v>
      </c>
      <c r="F14" s="184" t="s">
        <v>9</v>
      </c>
      <c r="G14" s="11" t="s">
        <v>134</v>
      </c>
      <c r="H14" s="173">
        <v>1900000</v>
      </c>
      <c r="I14" s="413"/>
    </row>
    <row r="15" spans="1:9" ht="18" customHeight="1">
      <c r="A15" s="419"/>
      <c r="B15" s="417"/>
      <c r="C15" s="169" t="s">
        <v>9</v>
      </c>
      <c r="D15" s="168" t="s">
        <v>137</v>
      </c>
      <c r="E15" s="8">
        <v>0</v>
      </c>
      <c r="F15" s="184" t="s">
        <v>14</v>
      </c>
      <c r="G15" s="11" t="s">
        <v>260</v>
      </c>
      <c r="H15" s="173">
        <v>1300000</v>
      </c>
      <c r="I15" s="413"/>
    </row>
    <row r="16" spans="1:9" ht="18" customHeight="1">
      <c r="A16" s="419"/>
      <c r="B16" s="417"/>
      <c r="C16" s="156"/>
      <c r="D16" s="156"/>
      <c r="E16" s="157"/>
      <c r="F16" s="185"/>
      <c r="G16" s="156"/>
      <c r="H16" s="157"/>
      <c r="I16" s="413"/>
    </row>
    <row r="17" spans="1:9" ht="6.75" customHeight="1">
      <c r="A17" s="419"/>
      <c r="B17" s="417"/>
      <c r="C17" s="406"/>
      <c r="D17" s="406"/>
      <c r="E17" s="406"/>
      <c r="F17" s="405"/>
      <c r="G17" s="406"/>
      <c r="H17" s="425"/>
      <c r="I17" s="413"/>
    </row>
    <row r="18" spans="1:9" ht="18" customHeight="1">
      <c r="A18" s="419"/>
      <c r="B18" s="417"/>
      <c r="C18" s="404" t="s">
        <v>12</v>
      </c>
      <c r="D18" s="412"/>
      <c r="E18" s="13">
        <f>SUM(E3+E10+E14)</f>
        <v>271270000</v>
      </c>
      <c r="F18" s="412" t="s">
        <v>13</v>
      </c>
      <c r="G18" s="412"/>
      <c r="H18" s="12">
        <f>SUM(H3+H8+H10+H14+H15)</f>
        <v>177910578</v>
      </c>
      <c r="I18" s="413"/>
    </row>
    <row r="19" spans="1:9" ht="10.5" customHeight="1">
      <c r="A19" s="419"/>
      <c r="B19" s="418" t="s">
        <v>6</v>
      </c>
      <c r="C19" s="10"/>
      <c r="D19" s="10"/>
      <c r="E19" s="10"/>
      <c r="F19" s="405"/>
      <c r="G19" s="406"/>
      <c r="H19" s="425"/>
      <c r="I19" s="413"/>
    </row>
    <row r="20" spans="1:9" ht="14.25" customHeight="1">
      <c r="A20" s="419"/>
      <c r="B20" s="419"/>
      <c r="C20" s="154" t="s">
        <v>14</v>
      </c>
      <c r="D20" s="154" t="s">
        <v>147</v>
      </c>
      <c r="E20" s="9">
        <v>0</v>
      </c>
      <c r="F20" s="184" t="s">
        <v>16</v>
      </c>
      <c r="G20" s="200" t="s">
        <v>15</v>
      </c>
      <c r="H20" s="28">
        <v>18900000</v>
      </c>
      <c r="I20" s="413"/>
    </row>
    <row r="21" spans="1:9" ht="18" customHeight="1">
      <c r="A21" s="419"/>
      <c r="B21" s="419"/>
      <c r="C21" s="62" t="s">
        <v>16</v>
      </c>
      <c r="D21" s="63" t="s">
        <v>116</v>
      </c>
      <c r="E21" s="32">
        <v>0</v>
      </c>
      <c r="F21" s="184" t="s">
        <v>20</v>
      </c>
      <c r="G21" s="63" t="s">
        <v>17</v>
      </c>
      <c r="H21" s="28">
        <v>17747000</v>
      </c>
      <c r="I21" s="413"/>
    </row>
    <row r="22" spans="1:9" ht="18" customHeight="1">
      <c r="A22" s="419"/>
      <c r="B22" s="420"/>
      <c r="C22" s="415" t="s">
        <v>45</v>
      </c>
      <c r="D22" s="416"/>
      <c r="E22" s="13">
        <f>SUM(E20:E21)</f>
        <v>0</v>
      </c>
      <c r="F22" s="415" t="s">
        <v>46</v>
      </c>
      <c r="G22" s="421"/>
      <c r="H22" s="158">
        <f>SUM(H20:H21)</f>
        <v>36647000</v>
      </c>
      <c r="I22" s="413"/>
    </row>
    <row r="23" spans="1:9" ht="9.75" customHeight="1">
      <c r="A23" s="419"/>
      <c r="B23" s="417" t="s">
        <v>7</v>
      </c>
      <c r="C23" s="15"/>
      <c r="D23" s="15"/>
      <c r="E23" s="15"/>
      <c r="F23" s="186"/>
      <c r="G23" s="15"/>
      <c r="H23" s="155"/>
      <c r="I23" s="413"/>
    </row>
    <row r="24" spans="1:9" ht="18" customHeight="1">
      <c r="A24" s="419"/>
      <c r="B24" s="417"/>
      <c r="C24" s="15"/>
      <c r="D24" s="15"/>
      <c r="E24" s="15"/>
      <c r="F24" s="184" t="s">
        <v>26</v>
      </c>
      <c r="G24" s="11" t="s">
        <v>29</v>
      </c>
      <c r="H24" s="8">
        <f>H25+H26</f>
        <v>106781595</v>
      </c>
      <c r="I24" s="413"/>
    </row>
    <row r="25" spans="1:9" ht="18" customHeight="1">
      <c r="A25" s="419"/>
      <c r="B25" s="417"/>
      <c r="C25" s="143" t="s">
        <v>20</v>
      </c>
      <c r="D25" s="143" t="s">
        <v>132</v>
      </c>
      <c r="E25" s="9">
        <v>271017617</v>
      </c>
      <c r="F25" s="187" t="s">
        <v>42</v>
      </c>
      <c r="G25" s="11" t="s">
        <v>30</v>
      </c>
      <c r="H25" s="8">
        <v>5000000</v>
      </c>
      <c r="I25" s="413"/>
    </row>
    <row r="26" spans="1:9" ht="18" customHeight="1">
      <c r="A26" s="419"/>
      <c r="B26" s="418"/>
      <c r="C26" s="143"/>
      <c r="D26" s="59" t="s">
        <v>34</v>
      </c>
      <c r="E26" s="8">
        <v>234370617</v>
      </c>
      <c r="F26" s="187" t="s">
        <v>43</v>
      </c>
      <c r="G26" s="58" t="s">
        <v>31</v>
      </c>
      <c r="H26" s="8">
        <f>H27+H28+H30</f>
        <v>101781595</v>
      </c>
      <c r="I26" s="413"/>
    </row>
    <row r="27" spans="1:9" ht="18" customHeight="1">
      <c r="A27" s="419"/>
      <c r="B27" s="418"/>
      <c r="C27" s="143"/>
      <c r="D27" s="59" t="s">
        <v>35</v>
      </c>
      <c r="E27" s="8">
        <v>36647000</v>
      </c>
      <c r="F27" s="187" t="s">
        <v>44</v>
      </c>
      <c r="G27" s="59" t="s">
        <v>32</v>
      </c>
      <c r="H27" s="8">
        <v>5000000</v>
      </c>
      <c r="I27" s="413"/>
    </row>
    <row r="28" spans="1:9" ht="18" customHeight="1">
      <c r="A28" s="419"/>
      <c r="B28" s="418"/>
      <c r="C28" s="167"/>
      <c r="D28" s="59" t="s">
        <v>265</v>
      </c>
      <c r="E28" s="9">
        <v>10448000</v>
      </c>
      <c r="F28" s="187" t="s">
        <v>187</v>
      </c>
      <c r="G28" s="59" t="s">
        <v>277</v>
      </c>
      <c r="H28" s="8">
        <v>8230000</v>
      </c>
      <c r="I28" s="413"/>
    </row>
    <row r="29" spans="1:9" ht="18" customHeight="1">
      <c r="A29" s="419"/>
      <c r="B29" s="418"/>
      <c r="C29" s="167"/>
      <c r="D29" s="172"/>
      <c r="E29" s="9"/>
      <c r="F29" s="187" t="s">
        <v>188</v>
      </c>
      <c r="G29" s="59" t="s">
        <v>280</v>
      </c>
      <c r="H29" s="8"/>
      <c r="I29" s="413"/>
    </row>
    <row r="30" spans="1:9" ht="18" customHeight="1">
      <c r="A30" s="419"/>
      <c r="B30" s="418"/>
      <c r="C30" s="346"/>
      <c r="D30" s="172"/>
      <c r="E30" s="9"/>
      <c r="F30" s="187" t="s">
        <v>278</v>
      </c>
      <c r="G30" s="59" t="s">
        <v>279</v>
      </c>
      <c r="H30" s="8">
        <v>88551595</v>
      </c>
      <c r="I30" s="413"/>
    </row>
    <row r="31" spans="1:9" ht="18" customHeight="1">
      <c r="A31" s="419"/>
      <c r="B31" s="418"/>
      <c r="C31" s="167"/>
      <c r="D31" s="172"/>
      <c r="E31" s="9"/>
      <c r="F31" s="204" t="s">
        <v>148</v>
      </c>
      <c r="G31" s="203"/>
      <c r="H31" s="12"/>
      <c r="I31" s="413"/>
    </row>
    <row r="32" spans="1:9" ht="18" customHeight="1">
      <c r="A32" s="419"/>
      <c r="B32" s="418"/>
      <c r="C32" s="167"/>
      <c r="D32" s="172"/>
      <c r="E32" s="9"/>
      <c r="F32" s="187" t="s">
        <v>47</v>
      </c>
      <c r="G32" s="58" t="s">
        <v>50</v>
      </c>
      <c r="H32" s="8">
        <v>210500444</v>
      </c>
      <c r="I32" s="413"/>
    </row>
    <row r="33" spans="1:9" ht="18" customHeight="1">
      <c r="A33" s="419"/>
      <c r="B33" s="418"/>
      <c r="C33" s="197"/>
      <c r="D33" s="172"/>
      <c r="E33" s="9"/>
      <c r="F33" s="187" t="s">
        <v>84</v>
      </c>
      <c r="G33" s="58" t="s">
        <v>264</v>
      </c>
      <c r="H33" s="8">
        <v>10448000</v>
      </c>
      <c r="I33" s="413"/>
    </row>
    <row r="34" spans="1:9" ht="18" customHeight="1">
      <c r="A34" s="419"/>
      <c r="B34" s="418"/>
      <c r="C34" s="415" t="s">
        <v>36</v>
      </c>
      <c r="D34" s="416"/>
      <c r="E34" s="57">
        <f>SUM(E25)</f>
        <v>271017617</v>
      </c>
      <c r="F34" s="187" t="s">
        <v>191</v>
      </c>
      <c r="G34" s="58"/>
      <c r="H34" s="12">
        <f>SUM(H32:H33)</f>
        <v>220948444</v>
      </c>
      <c r="I34" s="413"/>
    </row>
    <row r="35" spans="1:9" ht="18" customHeight="1">
      <c r="A35" s="426"/>
      <c r="B35" s="29"/>
      <c r="C35" s="422"/>
      <c r="D35" s="423"/>
      <c r="E35" s="424"/>
      <c r="F35" s="188"/>
      <c r="G35" s="156"/>
      <c r="H35" s="157"/>
      <c r="I35" s="413"/>
    </row>
    <row r="36" spans="1:9" ht="18" customHeight="1">
      <c r="A36" s="427"/>
      <c r="B36" s="30"/>
      <c r="C36" s="404" t="s">
        <v>22</v>
      </c>
      <c r="D36" s="412"/>
      <c r="E36" s="13">
        <f>SUM(E18+E22+E34)</f>
        <v>542287617</v>
      </c>
      <c r="F36" s="189" t="s">
        <v>23</v>
      </c>
      <c r="G36" s="171"/>
      <c r="H36" s="12">
        <f>SUM(H18+H22+H24+H34)</f>
        <v>542287617</v>
      </c>
      <c r="I36" s="413"/>
    </row>
    <row r="37" ht="12.75">
      <c r="H37" s="56"/>
    </row>
    <row r="38" ht="12.75">
      <c r="H38" s="56"/>
    </row>
  </sheetData>
  <sheetProtection/>
  <mergeCells count="15">
    <mergeCell ref="A3:A36"/>
    <mergeCell ref="B3:B18"/>
    <mergeCell ref="C17:E17"/>
    <mergeCell ref="F17:H17"/>
    <mergeCell ref="C18:D18"/>
    <mergeCell ref="F18:G18"/>
    <mergeCell ref="B23:B34"/>
    <mergeCell ref="C34:D34"/>
    <mergeCell ref="B19:B22"/>
    <mergeCell ref="C22:D22"/>
    <mergeCell ref="I2:I36"/>
    <mergeCell ref="F22:G22"/>
    <mergeCell ref="C35:E35"/>
    <mergeCell ref="C36:D36"/>
    <mergeCell ref="F19:H1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&amp;CGyőr-Moson-Sopron Megye Önkormányzata 
2018. évi költségvetési mérlege&amp;R1.1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view="pageLayout" zoomScaleNormal="90" workbookViewId="0" topLeftCell="A2">
      <selection activeCell="I28" sqref="I28"/>
    </sheetView>
  </sheetViews>
  <sheetFormatPr defaultColWidth="3.7109375" defaultRowHeight="15"/>
  <cols>
    <col min="1" max="2" width="3.7109375" style="1" customWidth="1"/>
    <col min="3" max="3" width="6.140625" style="1" customWidth="1"/>
    <col min="4" max="4" width="49.140625" style="1" customWidth="1"/>
    <col min="5" max="5" width="11.7109375" style="1" customWidth="1"/>
    <col min="6" max="6" width="5.8515625" style="1" customWidth="1"/>
    <col min="7" max="7" width="49.140625" style="1" customWidth="1"/>
    <col min="8" max="8" width="11.140625" style="1" customWidth="1"/>
    <col min="9" max="9" width="9.7109375" style="1" customWidth="1"/>
    <col min="10" max="254" width="2.140625" style="1" customWidth="1"/>
    <col min="255" max="16384" width="3.7109375" style="1" customWidth="1"/>
  </cols>
  <sheetData>
    <row r="1" ht="21.75" customHeight="1">
      <c r="H1" s="69" t="s">
        <v>304</v>
      </c>
    </row>
    <row r="2" spans="1:9" ht="27.75">
      <c r="A2" s="33" t="s">
        <v>24</v>
      </c>
      <c r="B2" s="25" t="s">
        <v>25</v>
      </c>
      <c r="C2" s="5" t="s">
        <v>0</v>
      </c>
      <c r="D2" s="5" t="s">
        <v>1</v>
      </c>
      <c r="E2" s="5" t="s">
        <v>2</v>
      </c>
      <c r="F2" s="6" t="s">
        <v>0</v>
      </c>
      <c r="G2" s="5" t="s">
        <v>3</v>
      </c>
      <c r="H2" s="5" t="s">
        <v>2</v>
      </c>
      <c r="I2" s="413">
        <v>18</v>
      </c>
    </row>
    <row r="3" spans="1:9" ht="15.75" customHeight="1">
      <c r="A3" s="418" t="s">
        <v>6</v>
      </c>
      <c r="B3" s="418" t="s">
        <v>4</v>
      </c>
      <c r="C3" s="38"/>
      <c r="D3" s="38"/>
      <c r="E3" s="8"/>
      <c r="F3" s="9" t="s">
        <v>4</v>
      </c>
      <c r="G3" s="38" t="s">
        <v>5</v>
      </c>
      <c r="H3" s="358">
        <f>SUM(H4:H7)</f>
        <v>238791900</v>
      </c>
      <c r="I3" s="413"/>
    </row>
    <row r="4" spans="1:9" ht="12.75" customHeight="1">
      <c r="A4" s="419"/>
      <c r="B4" s="419"/>
      <c r="C4" s="446" t="s">
        <v>4</v>
      </c>
      <c r="D4" s="446" t="s">
        <v>135</v>
      </c>
      <c r="E4" s="439">
        <v>0</v>
      </c>
      <c r="F4" s="439"/>
      <c r="G4" s="48" t="s">
        <v>282</v>
      </c>
      <c r="H4" s="357">
        <v>146477165</v>
      </c>
      <c r="I4" s="413"/>
    </row>
    <row r="5" spans="1:9" ht="12.75" customHeight="1">
      <c r="A5" s="419"/>
      <c r="B5" s="419"/>
      <c r="C5" s="447"/>
      <c r="D5" s="447"/>
      <c r="E5" s="440"/>
      <c r="F5" s="440"/>
      <c r="G5" s="48" t="s">
        <v>151</v>
      </c>
      <c r="H5" s="357">
        <v>2300000</v>
      </c>
      <c r="I5" s="413"/>
    </row>
    <row r="6" spans="1:9" ht="12.75" customHeight="1">
      <c r="A6" s="419"/>
      <c r="B6" s="419"/>
      <c r="C6" s="350"/>
      <c r="D6" s="350"/>
      <c r="E6" s="348"/>
      <c r="F6" s="349"/>
      <c r="G6" s="48" t="s">
        <v>281</v>
      </c>
      <c r="H6" s="53"/>
      <c r="I6" s="413"/>
    </row>
    <row r="7" spans="1:9" ht="12.75" customHeight="1">
      <c r="A7" s="419"/>
      <c r="B7" s="419"/>
      <c r="C7" s="350"/>
      <c r="D7" s="350"/>
      <c r="E7" s="348"/>
      <c r="F7" s="349"/>
      <c r="G7" s="48" t="s">
        <v>276</v>
      </c>
      <c r="H7" s="357">
        <v>90014735</v>
      </c>
      <c r="I7" s="413"/>
    </row>
    <row r="8" spans="1:9" ht="18" customHeight="1">
      <c r="A8" s="419"/>
      <c r="B8" s="419"/>
      <c r="C8" s="47" t="s">
        <v>6</v>
      </c>
      <c r="D8" s="143" t="s">
        <v>27</v>
      </c>
      <c r="E8" s="8">
        <v>2000000</v>
      </c>
      <c r="F8" s="9" t="s">
        <v>6</v>
      </c>
      <c r="G8" s="38" t="s">
        <v>28</v>
      </c>
      <c r="H8" s="358">
        <v>47082052</v>
      </c>
      <c r="I8" s="413"/>
    </row>
    <row r="9" spans="1:9" ht="18" customHeight="1">
      <c r="A9" s="419"/>
      <c r="B9" s="419"/>
      <c r="C9" s="47" t="s">
        <v>7</v>
      </c>
      <c r="D9" s="141" t="s">
        <v>136</v>
      </c>
      <c r="E9" s="8">
        <v>0</v>
      </c>
      <c r="F9" s="9" t="s">
        <v>7</v>
      </c>
      <c r="G9" s="38" t="s">
        <v>8</v>
      </c>
      <c r="H9" s="358">
        <f>SUM(H10:H13)</f>
        <v>81909548</v>
      </c>
      <c r="I9" s="413"/>
    </row>
    <row r="10" spans="1:9" ht="12.75" customHeight="1">
      <c r="A10" s="419"/>
      <c r="B10" s="419"/>
      <c r="C10" s="441"/>
      <c r="D10" s="428"/>
      <c r="E10" s="429"/>
      <c r="F10" s="439"/>
      <c r="G10" s="344" t="s">
        <v>33</v>
      </c>
      <c r="H10" s="359">
        <v>6000000</v>
      </c>
      <c r="I10" s="413"/>
    </row>
    <row r="11" spans="1:9" ht="12.75" customHeight="1">
      <c r="A11" s="419"/>
      <c r="B11" s="419"/>
      <c r="C11" s="442"/>
      <c r="D11" s="443"/>
      <c r="E11" s="444"/>
      <c r="F11" s="445"/>
      <c r="G11" s="344" t="s">
        <v>273</v>
      </c>
      <c r="H11" s="359">
        <v>24500000</v>
      </c>
      <c r="I11" s="413"/>
    </row>
    <row r="12" spans="1:9" ht="12.75" customHeight="1">
      <c r="A12" s="419"/>
      <c r="B12" s="419"/>
      <c r="C12" s="442"/>
      <c r="D12" s="443"/>
      <c r="E12" s="444"/>
      <c r="F12" s="445"/>
      <c r="G12" s="344" t="s">
        <v>283</v>
      </c>
      <c r="H12" s="359">
        <v>4500000</v>
      </c>
      <c r="I12" s="413"/>
    </row>
    <row r="13" spans="1:9" ht="12.75" customHeight="1">
      <c r="A13" s="419"/>
      <c r="B13" s="419"/>
      <c r="C13" s="442"/>
      <c r="D13" s="443"/>
      <c r="E13" s="444"/>
      <c r="F13" s="440"/>
      <c r="G13" s="345" t="s">
        <v>303</v>
      </c>
      <c r="H13" s="360">
        <v>46909548</v>
      </c>
      <c r="I13" s="413"/>
    </row>
    <row r="14" spans="1:9" ht="18" customHeight="1">
      <c r="A14" s="419"/>
      <c r="B14" s="419"/>
      <c r="C14" s="36"/>
      <c r="D14" s="37"/>
      <c r="E14" s="40"/>
      <c r="F14" s="36"/>
      <c r="G14" s="428"/>
      <c r="H14" s="429"/>
      <c r="I14" s="413"/>
    </row>
    <row r="15" spans="1:9" ht="18" customHeight="1">
      <c r="A15" s="419"/>
      <c r="B15" s="420"/>
      <c r="C15" s="412" t="s">
        <v>12</v>
      </c>
      <c r="D15" s="412"/>
      <c r="E15" s="12">
        <f>SUM(E3:E9)</f>
        <v>2000000</v>
      </c>
      <c r="F15" s="13" t="s">
        <v>13</v>
      </c>
      <c r="G15" s="35"/>
      <c r="H15" s="356">
        <f>SUM(H3+H8+H9)</f>
        <v>367783500</v>
      </c>
      <c r="I15" s="413"/>
    </row>
    <row r="16" spans="1:9" ht="18" customHeight="1">
      <c r="A16" s="419"/>
      <c r="B16" s="418" t="s">
        <v>6</v>
      </c>
      <c r="C16" s="405"/>
      <c r="D16" s="406"/>
      <c r="E16" s="425"/>
      <c r="F16" s="36"/>
      <c r="G16" s="408"/>
      <c r="H16" s="409"/>
      <c r="I16" s="413"/>
    </row>
    <row r="17" spans="1:9" ht="18" customHeight="1">
      <c r="A17" s="419"/>
      <c r="B17" s="419"/>
      <c r="C17" s="405"/>
      <c r="D17" s="406"/>
      <c r="E17" s="425"/>
      <c r="F17" s="55" t="s">
        <v>9</v>
      </c>
      <c r="G17" s="55" t="s">
        <v>15</v>
      </c>
      <c r="H17" s="358">
        <v>8300000</v>
      </c>
      <c r="I17" s="413"/>
    </row>
    <row r="18" spans="1:9" ht="18" customHeight="1">
      <c r="A18" s="419"/>
      <c r="B18" s="419"/>
      <c r="C18" s="38" t="s">
        <v>9</v>
      </c>
      <c r="D18" s="38" t="s">
        <v>131</v>
      </c>
      <c r="E18" s="8">
        <v>0</v>
      </c>
      <c r="F18" s="55" t="s">
        <v>14</v>
      </c>
      <c r="G18" s="55" t="s">
        <v>17</v>
      </c>
      <c r="H18" s="8">
        <v>0</v>
      </c>
      <c r="I18" s="413"/>
    </row>
    <row r="19" spans="1:9" ht="18" customHeight="1">
      <c r="A19" s="419"/>
      <c r="B19" s="419"/>
      <c r="C19" s="405"/>
      <c r="D19" s="406"/>
      <c r="E19" s="425"/>
      <c r="F19" s="54"/>
      <c r="G19" s="408"/>
      <c r="H19" s="409"/>
      <c r="I19" s="413"/>
    </row>
    <row r="20" spans="1:9" ht="18" customHeight="1">
      <c r="A20" s="419"/>
      <c r="B20" s="420"/>
      <c r="C20" s="412" t="s">
        <v>49</v>
      </c>
      <c r="D20" s="412"/>
      <c r="E20" s="12">
        <v>0</v>
      </c>
      <c r="F20" s="412" t="s">
        <v>46</v>
      </c>
      <c r="G20" s="412"/>
      <c r="H20" s="356">
        <f>SUM(H17+H18)</f>
        <v>8300000</v>
      </c>
      <c r="I20" s="413"/>
    </row>
    <row r="21" spans="1:9" ht="18" customHeight="1">
      <c r="A21" s="419"/>
      <c r="B21" s="39"/>
      <c r="C21" s="405"/>
      <c r="D21" s="406"/>
      <c r="E21" s="425"/>
      <c r="F21" s="36"/>
      <c r="G21" s="44"/>
      <c r="H21" s="43"/>
      <c r="I21" s="413"/>
    </row>
    <row r="22" spans="1:9" ht="18" customHeight="1">
      <c r="A22" s="426"/>
      <c r="B22" s="68"/>
      <c r="C22" s="67" t="s">
        <v>14</v>
      </c>
      <c r="D22" s="143" t="s">
        <v>132</v>
      </c>
      <c r="E22" s="354">
        <v>163583056</v>
      </c>
      <c r="F22" s="430"/>
      <c r="G22" s="431"/>
      <c r="H22" s="432"/>
      <c r="I22" s="413"/>
    </row>
    <row r="23" spans="1:9" ht="18" customHeight="1">
      <c r="A23" s="419"/>
      <c r="B23" s="60"/>
      <c r="C23" s="55"/>
      <c r="D23" s="58" t="s">
        <v>34</v>
      </c>
      <c r="E23" s="354">
        <v>155283056</v>
      </c>
      <c r="F23" s="433"/>
      <c r="G23" s="434"/>
      <c r="H23" s="435"/>
      <c r="I23" s="413"/>
    </row>
    <row r="24" spans="1:9" ht="18" customHeight="1">
      <c r="A24" s="419"/>
      <c r="B24" s="60"/>
      <c r="C24" s="55"/>
      <c r="D24" s="58" t="s">
        <v>35</v>
      </c>
      <c r="E24" s="8">
        <v>8300000</v>
      </c>
      <c r="F24" s="433"/>
      <c r="G24" s="434"/>
      <c r="H24" s="435"/>
      <c r="I24" s="413"/>
    </row>
    <row r="25" spans="1:9" ht="18" customHeight="1">
      <c r="A25" s="419"/>
      <c r="B25" s="60"/>
      <c r="C25" s="55" t="s">
        <v>16</v>
      </c>
      <c r="D25" s="58" t="s">
        <v>48</v>
      </c>
      <c r="E25" s="354">
        <v>210500444</v>
      </c>
      <c r="F25" s="433"/>
      <c r="G25" s="434"/>
      <c r="H25" s="435"/>
      <c r="I25" s="413"/>
    </row>
    <row r="26" spans="1:9" ht="18" customHeight="1">
      <c r="A26" s="419"/>
      <c r="B26" s="209" t="s">
        <v>7</v>
      </c>
      <c r="C26" s="412" t="s">
        <v>38</v>
      </c>
      <c r="D26" s="412"/>
      <c r="E26" s="355">
        <f>SUM(E22+E25)</f>
        <v>374083500</v>
      </c>
      <c r="F26" s="436"/>
      <c r="G26" s="437"/>
      <c r="H26" s="438"/>
      <c r="I26" s="413"/>
    </row>
    <row r="27" spans="1:9" ht="18" customHeight="1">
      <c r="A27" s="420"/>
      <c r="B27" s="34"/>
      <c r="C27" s="412" t="s">
        <v>22</v>
      </c>
      <c r="D27" s="412"/>
      <c r="E27" s="356">
        <f>SUM(E15+E20+E26)</f>
        <v>376083500</v>
      </c>
      <c r="F27" s="412" t="s">
        <v>23</v>
      </c>
      <c r="G27" s="412"/>
      <c r="H27" s="356">
        <f>SUM(H15+H20)</f>
        <v>376083500</v>
      </c>
      <c r="I27" s="413"/>
    </row>
    <row r="33" ht="39.75" customHeight="1"/>
  </sheetData>
  <sheetProtection/>
  <mergeCells count="24">
    <mergeCell ref="F10:F13"/>
    <mergeCell ref="C4:C5"/>
    <mergeCell ref="D4:D5"/>
    <mergeCell ref="F27:G27"/>
    <mergeCell ref="G16:H16"/>
    <mergeCell ref="C26:D26"/>
    <mergeCell ref="E4:E5"/>
    <mergeCell ref="C10:E13"/>
    <mergeCell ref="A3:A27"/>
    <mergeCell ref="B3:B15"/>
    <mergeCell ref="F4:F5"/>
    <mergeCell ref="C15:D15"/>
    <mergeCell ref="F20:G20"/>
    <mergeCell ref="C27:D27"/>
    <mergeCell ref="B16:B20"/>
    <mergeCell ref="C16:E16"/>
    <mergeCell ref="G14:H14"/>
    <mergeCell ref="C21:E21"/>
    <mergeCell ref="I2:I27"/>
    <mergeCell ref="F22:H26"/>
    <mergeCell ref="C20:D20"/>
    <mergeCell ref="C17:E17"/>
    <mergeCell ref="C19:E19"/>
    <mergeCell ref="G19:H1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&amp;CGyőr-Moson-Sopron Megyei Önkormányzati Hivatal
 2018. évi költségvetési mérlege&amp;R1.2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3.28125" style="73" customWidth="1"/>
    <col min="2" max="6" width="21.28125" style="73" customWidth="1"/>
    <col min="7" max="16384" width="9.140625" style="73" customWidth="1"/>
  </cols>
  <sheetData>
    <row r="1" spans="1:6" ht="15.75">
      <c r="A1" s="71"/>
      <c r="B1" s="71"/>
      <c r="C1" s="71"/>
      <c r="D1" s="71"/>
      <c r="E1" s="71"/>
      <c r="F1" s="72" t="s">
        <v>53</v>
      </c>
    </row>
    <row r="2" spans="1:6" ht="15.75">
      <c r="A2" s="71"/>
      <c r="B2" s="71"/>
      <c r="C2" s="71"/>
      <c r="D2" s="71"/>
      <c r="E2" s="71"/>
      <c r="F2" s="71"/>
    </row>
    <row r="3" spans="1:6" ht="15.75">
      <c r="A3" s="71"/>
      <c r="B3" s="71"/>
      <c r="C3" s="71"/>
      <c r="D3" s="71"/>
      <c r="E3" s="71"/>
      <c r="F3" s="71"/>
    </row>
    <row r="4" spans="1:6" ht="24.75" customHeight="1">
      <c r="A4" s="448" t="s">
        <v>54</v>
      </c>
      <c r="B4" s="448"/>
      <c r="C4" s="448"/>
      <c r="D4" s="448"/>
      <c r="E4" s="448"/>
      <c r="F4" s="448"/>
    </row>
    <row r="5" spans="1:6" ht="24.75" customHeight="1">
      <c r="A5" s="448" t="s">
        <v>306</v>
      </c>
      <c r="B5" s="448"/>
      <c r="C5" s="448"/>
      <c r="D5" s="448"/>
      <c r="E5" s="448"/>
      <c r="F5" s="448"/>
    </row>
    <row r="6" spans="1:6" ht="15.75">
      <c r="A6" s="71"/>
      <c r="B6" s="71"/>
      <c r="C6" s="71"/>
      <c r="D6" s="71"/>
      <c r="E6" s="71"/>
      <c r="F6" s="71"/>
    </row>
    <row r="7" spans="1:6" ht="45.75" customHeight="1" thickBot="1">
      <c r="A7" s="71"/>
      <c r="B7" s="71"/>
      <c r="C7" s="71"/>
      <c r="D7" s="71"/>
      <c r="E7" s="71"/>
      <c r="F7" s="71"/>
    </row>
    <row r="8" spans="1:7" ht="49.5" customHeight="1" thickBot="1">
      <c r="A8" s="162" t="s">
        <v>55</v>
      </c>
      <c r="B8" s="163" t="s">
        <v>56</v>
      </c>
      <c r="C8" s="163" t="s">
        <v>57</v>
      </c>
      <c r="D8" s="163" t="s">
        <v>58</v>
      </c>
      <c r="E8" s="164" t="s">
        <v>59</v>
      </c>
      <c r="F8" s="165" t="s">
        <v>60</v>
      </c>
      <c r="G8" s="449">
        <v>19</v>
      </c>
    </row>
    <row r="9" spans="1:7" ht="39.75" customHeight="1" thickTop="1">
      <c r="A9" s="161" t="s">
        <v>61</v>
      </c>
      <c r="B9" s="159">
        <v>3</v>
      </c>
      <c r="C9" s="166" t="s">
        <v>62</v>
      </c>
      <c r="D9" s="159" t="s">
        <v>62</v>
      </c>
      <c r="E9" s="160">
        <f>SUM(B9:D9)</f>
        <v>3</v>
      </c>
      <c r="F9" s="76">
        <v>3</v>
      </c>
      <c r="G9" s="449"/>
    </row>
    <row r="10" spans="1:7" ht="39.75" customHeight="1">
      <c r="A10" s="77" t="s">
        <v>63</v>
      </c>
      <c r="B10" s="74">
        <v>25</v>
      </c>
      <c r="C10" s="74">
        <v>6</v>
      </c>
      <c r="D10" s="74" t="s">
        <v>62</v>
      </c>
      <c r="E10" s="75">
        <v>31</v>
      </c>
      <c r="F10" s="78">
        <v>29.5</v>
      </c>
      <c r="G10" s="449"/>
    </row>
    <row r="11" spans="1:7" ht="39.75" customHeight="1">
      <c r="A11" s="79" t="s">
        <v>64</v>
      </c>
      <c r="B11" s="80">
        <v>23</v>
      </c>
      <c r="C11" s="80">
        <v>2</v>
      </c>
      <c r="D11" s="80" t="s">
        <v>62</v>
      </c>
      <c r="E11" s="81">
        <v>25</v>
      </c>
      <c r="F11" s="82">
        <v>24.5</v>
      </c>
      <c r="G11" s="449"/>
    </row>
    <row r="12" spans="1:7" ht="39.75" customHeight="1">
      <c r="A12" s="79" t="s">
        <v>65</v>
      </c>
      <c r="B12" s="80">
        <v>2</v>
      </c>
      <c r="C12" s="80">
        <v>4</v>
      </c>
      <c r="D12" s="80"/>
      <c r="E12" s="81">
        <v>6</v>
      </c>
      <c r="F12" s="82">
        <v>5</v>
      </c>
      <c r="G12" s="449"/>
    </row>
    <row r="13" spans="1:7" ht="39.75" customHeight="1">
      <c r="A13" s="83" t="s">
        <v>66</v>
      </c>
      <c r="B13" s="84">
        <f>SUM(B9:B10)</f>
        <v>28</v>
      </c>
      <c r="C13" s="84">
        <v>6</v>
      </c>
      <c r="D13" s="84" t="s">
        <v>62</v>
      </c>
      <c r="E13" s="85">
        <f>SUM(B13:D13)</f>
        <v>34</v>
      </c>
      <c r="F13" s="86">
        <v>32.5</v>
      </c>
      <c r="G13" s="449"/>
    </row>
    <row r="14" spans="1:7" ht="31.5" customHeight="1">
      <c r="A14" s="87" t="s">
        <v>67</v>
      </c>
      <c r="B14" s="88">
        <v>0</v>
      </c>
      <c r="C14" s="88">
        <v>0</v>
      </c>
      <c r="D14" s="88">
        <v>0</v>
      </c>
      <c r="E14" s="88">
        <v>0</v>
      </c>
      <c r="F14" s="89">
        <v>0</v>
      </c>
      <c r="G14" s="449"/>
    </row>
  </sheetData>
  <sheetProtection/>
  <mergeCells count="3">
    <mergeCell ref="A4:F4"/>
    <mergeCell ref="A5:F5"/>
    <mergeCell ref="G8:G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R26"/>
  <sheetViews>
    <sheetView zoomScale="60" zoomScaleNormal="60" zoomScalePageLayoutView="59" workbookViewId="0" topLeftCell="A4">
      <selection activeCell="R26" sqref="R26"/>
    </sheetView>
  </sheetViews>
  <sheetFormatPr defaultColWidth="9.140625" defaultRowHeight="15"/>
  <cols>
    <col min="1" max="1" width="6.00390625" style="90" customWidth="1"/>
    <col min="2" max="2" width="44.8515625" style="90" customWidth="1"/>
    <col min="3" max="3" width="23.421875" style="90" bestFit="1" customWidth="1"/>
    <col min="4" max="11" width="21.8515625" style="90" bestFit="1" customWidth="1"/>
    <col min="12" max="12" width="18.57421875" style="90" customWidth="1"/>
    <col min="13" max="14" width="21.8515625" style="90" bestFit="1" customWidth="1"/>
    <col min="15" max="15" width="19.28125" style="90" customWidth="1"/>
    <col min="16" max="16" width="1.57421875" style="90" hidden="1" customWidth="1"/>
    <col min="17" max="17" width="2.00390625" style="90" customWidth="1"/>
    <col min="18" max="16384" width="9.140625" style="90" customWidth="1"/>
  </cols>
  <sheetData>
    <row r="2" spans="1:15" ht="2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450" t="s">
        <v>125</v>
      </c>
      <c r="O2" s="450"/>
    </row>
    <row r="3" spans="1:15" ht="49.5" customHeight="1">
      <c r="A3" s="451" t="s">
        <v>307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</row>
    <row r="4" spans="1:15" ht="66.75" customHeight="1" thickBot="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 t="s">
        <v>305</v>
      </c>
    </row>
    <row r="5" spans="1:18" s="91" customFormat="1" ht="39.75" customHeight="1" thickTop="1">
      <c r="A5" s="452" t="s">
        <v>55</v>
      </c>
      <c r="B5" s="453"/>
      <c r="C5" s="363" t="s">
        <v>68</v>
      </c>
      <c r="D5" s="363" t="s">
        <v>69</v>
      </c>
      <c r="E5" s="363" t="s">
        <v>70</v>
      </c>
      <c r="F5" s="363" t="s">
        <v>71</v>
      </c>
      <c r="G5" s="363" t="s">
        <v>72</v>
      </c>
      <c r="H5" s="363" t="s">
        <v>73</v>
      </c>
      <c r="I5" s="363" t="s">
        <v>74</v>
      </c>
      <c r="J5" s="363" t="s">
        <v>75</v>
      </c>
      <c r="K5" s="363" t="s">
        <v>76</v>
      </c>
      <c r="L5" s="363" t="s">
        <v>77</v>
      </c>
      <c r="M5" s="363" t="s">
        <v>78</v>
      </c>
      <c r="N5" s="363" t="s">
        <v>79</v>
      </c>
      <c r="O5" s="364" t="s">
        <v>66</v>
      </c>
      <c r="R5" s="454">
        <v>20</v>
      </c>
    </row>
    <row r="6" spans="1:18" s="92" customFormat="1" ht="39.75" customHeight="1">
      <c r="A6" s="365" t="s">
        <v>80</v>
      </c>
      <c r="B6" s="366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8"/>
      <c r="R6" s="454"/>
    </row>
    <row r="7" spans="1:18" ht="39.75" customHeight="1">
      <c r="A7" s="369" t="s">
        <v>4</v>
      </c>
      <c r="B7" s="370" t="s">
        <v>144</v>
      </c>
      <c r="C7" s="371">
        <v>31344000</v>
      </c>
      <c r="D7" s="371">
        <v>20896000</v>
      </c>
      <c r="E7" s="371">
        <v>20896000</v>
      </c>
      <c r="F7" s="371">
        <v>20896000</v>
      </c>
      <c r="G7" s="371">
        <v>20896000</v>
      </c>
      <c r="H7" s="371">
        <v>20896000</v>
      </c>
      <c r="I7" s="371">
        <v>20896000</v>
      </c>
      <c r="J7" s="371">
        <v>20896000</v>
      </c>
      <c r="K7" s="371">
        <v>20896000</v>
      </c>
      <c r="L7" s="371">
        <v>20896000</v>
      </c>
      <c r="M7" s="371">
        <v>20896000</v>
      </c>
      <c r="N7" s="371">
        <v>20896000</v>
      </c>
      <c r="O7" s="372">
        <f aca="true" t="shared" si="0" ref="O7:O12">SUM(C7:N7)</f>
        <v>261200000</v>
      </c>
      <c r="R7" s="454"/>
    </row>
    <row r="8" spans="1:18" ht="39.75" customHeight="1">
      <c r="A8" s="369" t="s">
        <v>6</v>
      </c>
      <c r="B8" s="373" t="s">
        <v>146</v>
      </c>
      <c r="C8" s="371"/>
      <c r="D8" s="371"/>
      <c r="E8" s="371">
        <v>0</v>
      </c>
      <c r="F8" s="371">
        <v>0</v>
      </c>
      <c r="G8" s="371">
        <v>0</v>
      </c>
      <c r="H8" s="371">
        <v>0</v>
      </c>
      <c r="I8" s="371">
        <v>0</v>
      </c>
      <c r="J8" s="371">
        <v>0</v>
      </c>
      <c r="K8" s="371">
        <v>0</v>
      </c>
      <c r="L8" s="371">
        <v>0</v>
      </c>
      <c r="M8" s="371">
        <v>0</v>
      </c>
      <c r="N8" s="371">
        <v>0</v>
      </c>
      <c r="O8" s="372">
        <f t="shared" si="0"/>
        <v>0</v>
      </c>
      <c r="R8" s="454"/>
    </row>
    <row r="9" spans="1:18" ht="39.75" customHeight="1">
      <c r="A9" s="369" t="s">
        <v>7</v>
      </c>
      <c r="B9" s="374" t="s">
        <v>143</v>
      </c>
      <c r="C9" s="371">
        <v>0</v>
      </c>
      <c r="D9" s="371">
        <v>0</v>
      </c>
      <c r="E9" s="371">
        <v>0</v>
      </c>
      <c r="F9" s="371">
        <v>0</v>
      </c>
      <c r="G9" s="371">
        <v>0</v>
      </c>
      <c r="H9" s="371">
        <v>0</v>
      </c>
      <c r="I9" s="371">
        <v>0</v>
      </c>
      <c r="J9" s="371">
        <v>0</v>
      </c>
      <c r="K9" s="371">
        <v>0</v>
      </c>
      <c r="L9" s="371">
        <v>0</v>
      </c>
      <c r="M9" s="371">
        <v>0</v>
      </c>
      <c r="N9" s="371">
        <v>0</v>
      </c>
      <c r="O9" s="372">
        <f t="shared" si="0"/>
        <v>0</v>
      </c>
      <c r="R9" s="454"/>
    </row>
    <row r="10" spans="1:18" ht="39.75" customHeight="1">
      <c r="A10" s="369" t="s">
        <v>9</v>
      </c>
      <c r="B10" s="370" t="s">
        <v>142</v>
      </c>
      <c r="C10" s="371">
        <v>1005800</v>
      </c>
      <c r="D10" s="371">
        <v>1005800</v>
      </c>
      <c r="E10" s="371">
        <v>1005800</v>
      </c>
      <c r="F10" s="371">
        <v>1005800</v>
      </c>
      <c r="G10" s="371">
        <v>1005800</v>
      </c>
      <c r="H10" s="371">
        <v>1005800</v>
      </c>
      <c r="I10" s="371">
        <v>1005800</v>
      </c>
      <c r="J10" s="371">
        <v>1005800</v>
      </c>
      <c r="K10" s="371">
        <v>1005800</v>
      </c>
      <c r="L10" s="371">
        <v>1005800</v>
      </c>
      <c r="M10" s="371">
        <v>1005800</v>
      </c>
      <c r="N10" s="371">
        <v>1006200</v>
      </c>
      <c r="O10" s="372">
        <f>SUM(C10:N10)</f>
        <v>12070000</v>
      </c>
      <c r="R10" s="454"/>
    </row>
    <row r="11" spans="1:18" ht="39.75" customHeight="1">
      <c r="A11" s="369" t="s">
        <v>14</v>
      </c>
      <c r="B11" s="374" t="s">
        <v>149</v>
      </c>
      <c r="C11" s="371"/>
      <c r="D11" s="371"/>
      <c r="E11" s="371"/>
      <c r="F11" s="371"/>
      <c r="G11" s="371">
        <v>0</v>
      </c>
      <c r="H11" s="371">
        <v>0</v>
      </c>
      <c r="I11" s="371"/>
      <c r="J11" s="371"/>
      <c r="K11" s="371">
        <v>0</v>
      </c>
      <c r="L11" s="371"/>
      <c r="M11" s="371"/>
      <c r="N11" s="371"/>
      <c r="O11" s="372">
        <f t="shared" si="0"/>
        <v>0</v>
      </c>
      <c r="R11" s="454"/>
    </row>
    <row r="12" spans="1:18" ht="39.75" customHeight="1">
      <c r="A12" s="369" t="s">
        <v>16</v>
      </c>
      <c r="B12" s="370" t="s">
        <v>145</v>
      </c>
      <c r="C12" s="371"/>
      <c r="D12" s="371">
        <v>0</v>
      </c>
      <c r="E12" s="371">
        <v>0</v>
      </c>
      <c r="F12" s="371">
        <v>0</v>
      </c>
      <c r="G12" s="371">
        <v>0</v>
      </c>
      <c r="H12" s="371">
        <v>0</v>
      </c>
      <c r="I12" s="371">
        <v>0</v>
      </c>
      <c r="J12" s="371">
        <v>0</v>
      </c>
      <c r="K12" s="371">
        <v>0</v>
      </c>
      <c r="L12" s="371">
        <v>0</v>
      </c>
      <c r="M12" s="371">
        <v>0</v>
      </c>
      <c r="N12" s="371">
        <v>0</v>
      </c>
      <c r="O12" s="372">
        <f t="shared" si="0"/>
        <v>0</v>
      </c>
      <c r="R12" s="454"/>
    </row>
    <row r="13" spans="1:18" ht="39.75" customHeight="1">
      <c r="A13" s="369" t="s">
        <v>20</v>
      </c>
      <c r="B13" s="374" t="s">
        <v>266</v>
      </c>
      <c r="C13" s="371">
        <v>0</v>
      </c>
      <c r="D13" s="371">
        <v>0</v>
      </c>
      <c r="E13" s="371">
        <v>0</v>
      </c>
      <c r="F13" s="371">
        <v>0</v>
      </c>
      <c r="G13" s="371">
        <v>0</v>
      </c>
      <c r="H13" s="371">
        <v>0</v>
      </c>
      <c r="I13" s="371">
        <v>0</v>
      </c>
      <c r="J13" s="371">
        <v>0</v>
      </c>
      <c r="K13" s="371">
        <v>0</v>
      </c>
      <c r="L13" s="371">
        <v>0</v>
      </c>
      <c r="M13" s="371">
        <v>0</v>
      </c>
      <c r="N13" s="371">
        <v>0</v>
      </c>
      <c r="O13" s="372">
        <v>434600673</v>
      </c>
      <c r="R13" s="454"/>
    </row>
    <row r="14" spans="1:18" ht="39.75" customHeight="1">
      <c r="A14" s="369" t="s">
        <v>26</v>
      </c>
      <c r="B14" s="370" t="s">
        <v>81</v>
      </c>
      <c r="C14" s="371">
        <v>431718043</v>
      </c>
      <c r="D14" s="371">
        <f>SUM(C15-C23)</f>
        <v>408725793</v>
      </c>
      <c r="E14" s="371">
        <f>SUM(D15-D23)</f>
        <v>375073045</v>
      </c>
      <c r="F14" s="371">
        <f aca="true" t="shared" si="1" ref="F14:N14">SUM(E25)</f>
        <v>352320297</v>
      </c>
      <c r="G14" s="371">
        <f t="shared" si="1"/>
        <v>327528049</v>
      </c>
      <c r="H14" s="371">
        <f t="shared" si="1"/>
        <v>294445301</v>
      </c>
      <c r="I14" s="371">
        <f t="shared" si="1"/>
        <v>258945553</v>
      </c>
      <c r="J14" s="371">
        <f t="shared" si="1"/>
        <v>235392805</v>
      </c>
      <c r="K14" s="371">
        <f t="shared" si="1"/>
        <v>201840057</v>
      </c>
      <c r="L14" s="371">
        <f t="shared" si="1"/>
        <v>175787309</v>
      </c>
      <c r="M14" s="371">
        <f t="shared" si="1"/>
        <v>151474061</v>
      </c>
      <c r="N14" s="371">
        <f t="shared" si="1"/>
        <v>124721313</v>
      </c>
      <c r="O14" s="372"/>
      <c r="R14" s="454"/>
    </row>
    <row r="15" spans="1:18" s="92" customFormat="1" ht="39.75" customHeight="1">
      <c r="A15" s="375" t="s">
        <v>47</v>
      </c>
      <c r="B15" s="376" t="s">
        <v>82</v>
      </c>
      <c r="C15" s="377">
        <f aca="true" t="shared" si="2" ref="C15:O15">SUM(C7:C14)</f>
        <v>464067843</v>
      </c>
      <c r="D15" s="377">
        <f t="shared" si="2"/>
        <v>430627593</v>
      </c>
      <c r="E15" s="377">
        <f t="shared" si="2"/>
        <v>396974845</v>
      </c>
      <c r="F15" s="377">
        <f t="shared" si="2"/>
        <v>374222097</v>
      </c>
      <c r="G15" s="377">
        <f t="shared" si="2"/>
        <v>349429849</v>
      </c>
      <c r="H15" s="377">
        <f t="shared" si="2"/>
        <v>316347101</v>
      </c>
      <c r="I15" s="377">
        <f t="shared" si="2"/>
        <v>280847353</v>
      </c>
      <c r="J15" s="377">
        <f t="shared" si="2"/>
        <v>257294605</v>
      </c>
      <c r="K15" s="377">
        <f t="shared" si="2"/>
        <v>223741857</v>
      </c>
      <c r="L15" s="377">
        <f t="shared" si="2"/>
        <v>197689109</v>
      </c>
      <c r="M15" s="377">
        <f t="shared" si="2"/>
        <v>173375861</v>
      </c>
      <c r="N15" s="377">
        <f t="shared" si="2"/>
        <v>146623513</v>
      </c>
      <c r="O15" s="372">
        <f t="shared" si="2"/>
        <v>707870673</v>
      </c>
      <c r="R15" s="454"/>
    </row>
    <row r="16" spans="1:18" s="92" customFormat="1" ht="39.75" customHeight="1">
      <c r="A16" s="378" t="s">
        <v>83</v>
      </c>
      <c r="B16" s="379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1"/>
      <c r="R16" s="454"/>
    </row>
    <row r="17" spans="1:18" ht="39.75" customHeight="1">
      <c r="A17" s="369" t="s">
        <v>84</v>
      </c>
      <c r="B17" s="370" t="s">
        <v>85</v>
      </c>
      <c r="C17" s="371">
        <v>44894050</v>
      </c>
      <c r="D17" s="371">
        <v>44654548</v>
      </c>
      <c r="E17" s="371">
        <v>44654548</v>
      </c>
      <c r="F17" s="371">
        <v>44654548</v>
      </c>
      <c r="G17" s="371">
        <v>45454548</v>
      </c>
      <c r="H17" s="371">
        <v>45454548</v>
      </c>
      <c r="I17" s="371">
        <v>45454548</v>
      </c>
      <c r="J17" s="371">
        <v>45454548</v>
      </c>
      <c r="K17" s="371">
        <v>45454548</v>
      </c>
      <c r="L17" s="371">
        <v>45454548</v>
      </c>
      <c r="M17" s="371">
        <v>45454548</v>
      </c>
      <c r="N17" s="371">
        <v>45454548</v>
      </c>
      <c r="O17" s="372">
        <v>542494078</v>
      </c>
      <c r="R17" s="454"/>
    </row>
    <row r="18" spans="1:18" ht="39.75" customHeight="1">
      <c r="A18" s="369" t="s">
        <v>86</v>
      </c>
      <c r="B18" s="370" t="s">
        <v>87</v>
      </c>
      <c r="C18" s="371">
        <v>0</v>
      </c>
      <c r="D18" s="371">
        <v>0</v>
      </c>
      <c r="E18" s="371">
        <v>0</v>
      </c>
      <c r="F18" s="371">
        <v>300000</v>
      </c>
      <c r="G18" s="371">
        <v>500000</v>
      </c>
      <c r="H18" s="371">
        <v>1200000</v>
      </c>
      <c r="I18" s="371"/>
      <c r="J18" s="371">
        <v>1000000</v>
      </c>
      <c r="K18" s="371">
        <v>0</v>
      </c>
      <c r="L18" s="371"/>
      <c r="M18" s="371">
        <v>200000</v>
      </c>
      <c r="N18" s="371">
        <v>0</v>
      </c>
      <c r="O18" s="372">
        <v>3200000</v>
      </c>
      <c r="R18" s="454"/>
    </row>
    <row r="19" spans="1:18" ht="39.75" customHeight="1">
      <c r="A19" s="369" t="s">
        <v>88</v>
      </c>
      <c r="B19" s="370" t="s">
        <v>89</v>
      </c>
      <c r="C19" s="371">
        <v>0</v>
      </c>
      <c r="D19" s="371">
        <v>10900000</v>
      </c>
      <c r="E19" s="371"/>
      <c r="F19" s="371"/>
      <c r="G19" s="371">
        <v>8300000</v>
      </c>
      <c r="H19" s="371">
        <v>8747000</v>
      </c>
      <c r="I19" s="371">
        <v>0</v>
      </c>
      <c r="J19" s="371">
        <v>9000000</v>
      </c>
      <c r="K19" s="371">
        <v>0</v>
      </c>
      <c r="L19" s="371">
        <v>0</v>
      </c>
      <c r="M19" s="371">
        <v>0</v>
      </c>
      <c r="N19" s="371">
        <v>0</v>
      </c>
      <c r="O19" s="372">
        <v>44947000</v>
      </c>
      <c r="R19" s="454"/>
    </row>
    <row r="20" spans="1:18" ht="39.75" customHeight="1">
      <c r="A20" s="369" t="s">
        <v>90</v>
      </c>
      <c r="B20" s="374" t="s">
        <v>91</v>
      </c>
      <c r="C20" s="371">
        <v>0</v>
      </c>
      <c r="D20" s="371">
        <v>0</v>
      </c>
      <c r="E20" s="371">
        <v>0</v>
      </c>
      <c r="F20" s="371">
        <v>1739500</v>
      </c>
      <c r="G20" s="371">
        <v>730000</v>
      </c>
      <c r="H20" s="371">
        <v>2000000</v>
      </c>
      <c r="I20" s="371">
        <v>0</v>
      </c>
      <c r="J20" s="371">
        <v>0</v>
      </c>
      <c r="K20" s="371">
        <v>2500000</v>
      </c>
      <c r="L20" s="371">
        <v>760500</v>
      </c>
      <c r="M20" s="371">
        <v>3000000</v>
      </c>
      <c r="N20" s="371">
        <v>2500000</v>
      </c>
      <c r="O20" s="372">
        <v>101781595</v>
      </c>
      <c r="R20" s="454"/>
    </row>
    <row r="21" spans="1:18" ht="39.75" customHeight="1">
      <c r="A21" s="369" t="s">
        <v>92</v>
      </c>
      <c r="B21" s="382" t="s">
        <v>93</v>
      </c>
      <c r="C21" s="371">
        <v>0</v>
      </c>
      <c r="D21" s="371">
        <v>0</v>
      </c>
      <c r="E21" s="371">
        <v>0</v>
      </c>
      <c r="F21" s="371">
        <v>0</v>
      </c>
      <c r="G21" s="371">
        <v>0</v>
      </c>
      <c r="H21" s="371">
        <v>0</v>
      </c>
      <c r="I21" s="371">
        <v>0</v>
      </c>
      <c r="J21" s="371">
        <v>0</v>
      </c>
      <c r="K21" s="371">
        <v>0</v>
      </c>
      <c r="L21" s="371">
        <v>0</v>
      </c>
      <c r="M21" s="371">
        <v>0</v>
      </c>
      <c r="N21" s="371">
        <v>0</v>
      </c>
      <c r="O21" s="372">
        <v>5000000</v>
      </c>
      <c r="R21" s="454"/>
    </row>
    <row r="22" spans="1:18" ht="39.75" customHeight="1">
      <c r="A22" s="369" t="s">
        <v>94</v>
      </c>
      <c r="B22" s="382" t="s">
        <v>37</v>
      </c>
      <c r="C22" s="371">
        <v>10448000</v>
      </c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2">
        <v>10448000</v>
      </c>
      <c r="R22" s="454"/>
    </row>
    <row r="23" spans="1:18" s="92" customFormat="1" ht="39.75" customHeight="1">
      <c r="A23" s="375" t="s">
        <v>94</v>
      </c>
      <c r="B23" s="376" t="s">
        <v>95</v>
      </c>
      <c r="C23" s="377">
        <f>SUM(C17:C22)</f>
        <v>55342050</v>
      </c>
      <c r="D23" s="377">
        <f aca="true" t="shared" si="3" ref="D23:N23">SUM(D17:D21)</f>
        <v>55554548</v>
      </c>
      <c r="E23" s="377">
        <f t="shared" si="3"/>
        <v>44654548</v>
      </c>
      <c r="F23" s="377">
        <f t="shared" si="3"/>
        <v>46694048</v>
      </c>
      <c r="G23" s="377">
        <f t="shared" si="3"/>
        <v>54984548</v>
      </c>
      <c r="H23" s="377">
        <f t="shared" si="3"/>
        <v>57401548</v>
      </c>
      <c r="I23" s="377">
        <f t="shared" si="3"/>
        <v>45454548</v>
      </c>
      <c r="J23" s="377">
        <f t="shared" si="3"/>
        <v>55454548</v>
      </c>
      <c r="K23" s="377">
        <f t="shared" si="3"/>
        <v>47954548</v>
      </c>
      <c r="L23" s="377">
        <f t="shared" si="3"/>
        <v>46215048</v>
      </c>
      <c r="M23" s="377">
        <f t="shared" si="3"/>
        <v>48654548</v>
      </c>
      <c r="N23" s="377">
        <f t="shared" si="3"/>
        <v>47954548</v>
      </c>
      <c r="O23" s="372">
        <f>SUM(O17:O22)</f>
        <v>707870673</v>
      </c>
      <c r="R23" s="454"/>
    </row>
    <row r="24" spans="1:18" s="92" customFormat="1" ht="24.75" customHeight="1" thickBot="1">
      <c r="A24" s="383"/>
      <c r="B24" s="384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6"/>
      <c r="R24" s="454"/>
    </row>
    <row r="25" spans="1:18" s="93" customFormat="1" ht="64.5" customHeight="1" thickBot="1" thickTop="1">
      <c r="A25" s="387" t="s">
        <v>96</v>
      </c>
      <c r="B25" s="388" t="s">
        <v>97</v>
      </c>
      <c r="C25" s="389">
        <f aca="true" t="shared" si="4" ref="C25:N25">SUM(C15-C23)</f>
        <v>408725793</v>
      </c>
      <c r="D25" s="389">
        <f t="shared" si="4"/>
        <v>375073045</v>
      </c>
      <c r="E25" s="389">
        <f t="shared" si="4"/>
        <v>352320297</v>
      </c>
      <c r="F25" s="389">
        <f t="shared" si="4"/>
        <v>327528049</v>
      </c>
      <c r="G25" s="389">
        <f t="shared" si="4"/>
        <v>294445301</v>
      </c>
      <c r="H25" s="389">
        <f t="shared" si="4"/>
        <v>258945553</v>
      </c>
      <c r="I25" s="389">
        <f t="shared" si="4"/>
        <v>235392805</v>
      </c>
      <c r="J25" s="389">
        <f t="shared" si="4"/>
        <v>201840057</v>
      </c>
      <c r="K25" s="389">
        <f t="shared" si="4"/>
        <v>175787309</v>
      </c>
      <c r="L25" s="389">
        <f t="shared" si="4"/>
        <v>151474061</v>
      </c>
      <c r="M25" s="389">
        <f t="shared" si="4"/>
        <v>124721313</v>
      </c>
      <c r="N25" s="389">
        <f t="shared" si="4"/>
        <v>98668965</v>
      </c>
      <c r="O25" s="390">
        <v>0</v>
      </c>
      <c r="R25" s="454"/>
    </row>
    <row r="26" spans="1:15" ht="30.75" customHeight="1" thickTop="1">
      <c r="A26" s="361"/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91"/>
    </row>
    <row r="27" s="94" customFormat="1" ht="18.75"/>
  </sheetData>
  <sheetProtection/>
  <mergeCells count="4">
    <mergeCell ref="N2:O2"/>
    <mergeCell ref="A3:O3"/>
    <mergeCell ref="A5:B5"/>
    <mergeCell ref="R5:R25"/>
  </mergeCells>
  <printOptions horizontalCentered="1"/>
  <pageMargins left="0.4330708661417323" right="0.4724409448818898" top="0.5511811023622047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view="pageLayout" zoomScale="90" zoomScaleNormal="80" zoomScalePageLayoutView="90" workbookViewId="0" topLeftCell="A15">
      <selection activeCell="F42" sqref="F42"/>
    </sheetView>
  </sheetViews>
  <sheetFormatPr defaultColWidth="9.140625" defaultRowHeight="15"/>
  <cols>
    <col min="1" max="1" width="29.28125" style="73" customWidth="1"/>
    <col min="2" max="2" width="55.00390625" style="73" customWidth="1"/>
    <col min="3" max="3" width="16.00390625" style="130" customWidth="1"/>
    <col min="4" max="4" width="53.57421875" style="73" customWidth="1"/>
    <col min="5" max="5" width="16.8515625" style="130" customWidth="1"/>
    <col min="6" max="6" width="4.00390625" style="73" customWidth="1"/>
    <col min="7" max="16384" width="9.140625" style="73" customWidth="1"/>
  </cols>
  <sheetData>
    <row r="1" spans="1:6" ht="19.5" customHeight="1">
      <c r="A1" s="95"/>
      <c r="B1" s="463" t="s">
        <v>98</v>
      </c>
      <c r="C1" s="463"/>
      <c r="D1" s="463" t="s">
        <v>99</v>
      </c>
      <c r="E1" s="463"/>
      <c r="F1" s="455">
        <v>21</v>
      </c>
    </row>
    <row r="2" spans="1:6" ht="24.75" customHeight="1">
      <c r="A2" s="464" t="s">
        <v>100</v>
      </c>
      <c r="B2" s="464"/>
      <c r="C2" s="464"/>
      <c r="D2" s="464"/>
      <c r="E2" s="464"/>
      <c r="F2" s="455"/>
    </row>
    <row r="3" spans="1:6" ht="15" customHeight="1">
      <c r="A3" s="96" t="s">
        <v>101</v>
      </c>
      <c r="B3" s="95" t="s">
        <v>138</v>
      </c>
      <c r="C3" s="97">
        <v>261200000</v>
      </c>
      <c r="D3" s="95" t="s">
        <v>102</v>
      </c>
      <c r="E3" s="97">
        <f>SUM(E7+E6+E5+E4)</f>
        <v>172123092</v>
      </c>
      <c r="F3" s="455"/>
    </row>
    <row r="4" spans="1:6" ht="15" customHeight="1">
      <c r="A4" s="98"/>
      <c r="B4" s="98"/>
      <c r="C4" s="99"/>
      <c r="D4" s="191" t="s">
        <v>189</v>
      </c>
      <c r="E4" s="97">
        <v>73824380</v>
      </c>
      <c r="F4" s="455"/>
    </row>
    <row r="5" spans="1:6" ht="15" customHeight="1">
      <c r="A5" s="98"/>
      <c r="B5" s="147" t="s">
        <v>269</v>
      </c>
      <c r="C5" s="97">
        <v>0</v>
      </c>
      <c r="D5" s="95" t="s">
        <v>155</v>
      </c>
      <c r="E5" s="97">
        <v>14565434</v>
      </c>
      <c r="F5" s="455"/>
    </row>
    <row r="6" spans="1:6" ht="15" customHeight="1">
      <c r="A6" s="98"/>
      <c r="B6" s="98"/>
      <c r="C6" s="99"/>
      <c r="D6" s="95" t="s">
        <v>103</v>
      </c>
      <c r="E6" s="97">
        <v>83733278</v>
      </c>
      <c r="F6" s="455"/>
    </row>
    <row r="7" spans="1:6" ht="15" customHeight="1">
      <c r="A7" s="98"/>
      <c r="B7" s="146" t="s">
        <v>132</v>
      </c>
      <c r="C7" s="97">
        <v>265230121</v>
      </c>
      <c r="D7" s="100"/>
      <c r="E7" s="101"/>
      <c r="F7" s="455"/>
    </row>
    <row r="8" spans="1:6" ht="15" customHeight="1">
      <c r="A8" s="98"/>
      <c r="B8" s="98"/>
      <c r="C8" s="99"/>
      <c r="D8" s="95" t="s">
        <v>126</v>
      </c>
      <c r="E8" s="97">
        <v>18900000</v>
      </c>
      <c r="F8" s="455"/>
    </row>
    <row r="9" spans="1:6" ht="15" customHeight="1">
      <c r="A9" s="98"/>
      <c r="B9" s="95" t="s">
        <v>115</v>
      </c>
      <c r="C9" s="97">
        <v>5070000</v>
      </c>
      <c r="D9" s="95" t="s">
        <v>104</v>
      </c>
      <c r="E9" s="97">
        <v>17747000</v>
      </c>
      <c r="F9" s="455"/>
    </row>
    <row r="10" spans="1:6" ht="15" customHeight="1">
      <c r="A10" s="98"/>
      <c r="B10" s="98"/>
      <c r="C10" s="99"/>
      <c r="D10" s="100"/>
      <c r="E10" s="101"/>
      <c r="F10" s="455"/>
    </row>
    <row r="11" spans="1:6" ht="15" customHeight="1">
      <c r="A11" s="98"/>
      <c r="B11" s="95" t="s">
        <v>270</v>
      </c>
      <c r="C11" s="97">
        <v>0</v>
      </c>
      <c r="D11" s="95" t="s">
        <v>29</v>
      </c>
      <c r="E11" s="196">
        <v>101781595</v>
      </c>
      <c r="F11" s="455"/>
    </row>
    <row r="12" spans="1:6" ht="15" customHeight="1">
      <c r="A12" s="98"/>
      <c r="B12" s="98"/>
      <c r="C12" s="99"/>
      <c r="D12" s="95" t="s">
        <v>105</v>
      </c>
      <c r="E12" s="97">
        <v>5000000</v>
      </c>
      <c r="F12" s="455"/>
    </row>
    <row r="13" spans="1:6" ht="15" customHeight="1">
      <c r="A13" s="98"/>
      <c r="B13" s="98"/>
      <c r="C13" s="99"/>
      <c r="D13" s="95" t="s">
        <v>106</v>
      </c>
      <c r="E13" s="97">
        <v>96781595</v>
      </c>
      <c r="F13" s="455"/>
    </row>
    <row r="14" spans="1:6" ht="15" customHeight="1">
      <c r="A14" s="98"/>
      <c r="B14" s="98"/>
      <c r="C14" s="99"/>
      <c r="D14" s="95" t="s">
        <v>37</v>
      </c>
      <c r="E14" s="101">
        <f>SUM(E16+E15)</f>
        <v>220948444</v>
      </c>
      <c r="F14" s="455"/>
    </row>
    <row r="15" spans="1:6" ht="15" customHeight="1">
      <c r="A15" s="98"/>
      <c r="B15" s="98"/>
      <c r="C15" s="99"/>
      <c r="D15" s="95" t="s">
        <v>107</v>
      </c>
      <c r="E15" s="97">
        <v>210500444</v>
      </c>
      <c r="F15" s="455"/>
    </row>
    <row r="16" spans="1:6" ht="15" customHeight="1">
      <c r="A16" s="98"/>
      <c r="B16" s="98"/>
      <c r="C16" s="99"/>
      <c r="D16" s="95" t="s">
        <v>268</v>
      </c>
      <c r="E16" s="97">
        <v>10448000</v>
      </c>
      <c r="F16" s="455"/>
    </row>
    <row r="17" spans="1:6" ht="19.5" customHeight="1">
      <c r="A17" s="102" t="s">
        <v>108</v>
      </c>
      <c r="B17" s="102" t="s">
        <v>109</v>
      </c>
      <c r="C17" s="103">
        <f>SUM(C3+C5+C7+C9+C11)</f>
        <v>531500121</v>
      </c>
      <c r="D17" s="102" t="s">
        <v>110</v>
      </c>
      <c r="E17" s="103">
        <f>SUM(E3+E8+E9+E11+E14)</f>
        <v>531500131</v>
      </c>
      <c r="F17" s="455"/>
    </row>
    <row r="18" spans="1:6" ht="15" customHeight="1">
      <c r="A18" s="96" t="s">
        <v>111</v>
      </c>
      <c r="B18" s="104"/>
      <c r="C18" s="105"/>
      <c r="D18" s="104"/>
      <c r="E18" s="105"/>
      <c r="F18" s="455"/>
    </row>
    <row r="19" spans="1:6" ht="15" customHeight="1">
      <c r="A19" s="106"/>
      <c r="B19" s="107" t="s">
        <v>115</v>
      </c>
      <c r="C19" s="97">
        <v>5000000</v>
      </c>
      <c r="D19" s="107" t="s">
        <v>150</v>
      </c>
      <c r="E19" s="97">
        <v>2987486</v>
      </c>
      <c r="F19" s="455"/>
    </row>
    <row r="20" spans="1:6" ht="15" customHeight="1">
      <c r="A20" s="98"/>
      <c r="B20" s="100"/>
      <c r="C20" s="99"/>
      <c r="D20" s="100" t="s">
        <v>252</v>
      </c>
      <c r="E20" s="99">
        <v>2800000</v>
      </c>
      <c r="F20" s="455"/>
    </row>
    <row r="21" spans="1:6" ht="15" customHeight="1">
      <c r="A21" s="98"/>
      <c r="B21" s="146" t="s">
        <v>132</v>
      </c>
      <c r="C21" s="97">
        <v>5787496</v>
      </c>
      <c r="D21" s="107" t="s">
        <v>140</v>
      </c>
      <c r="E21" s="97"/>
      <c r="F21" s="455"/>
    </row>
    <row r="22" spans="1:6" ht="15" customHeight="1">
      <c r="A22" s="98"/>
      <c r="B22" s="100"/>
      <c r="C22" s="99"/>
      <c r="D22" s="108" t="s">
        <v>112</v>
      </c>
      <c r="E22" s="99">
        <v>5000000</v>
      </c>
      <c r="F22" s="455"/>
    </row>
    <row r="23" spans="1:6" ht="19.5" customHeight="1">
      <c r="A23" s="96" t="s">
        <v>111</v>
      </c>
      <c r="B23" s="109" t="s">
        <v>109</v>
      </c>
      <c r="C23" s="103">
        <f>SUM(C19:C21)</f>
        <v>10787496</v>
      </c>
      <c r="D23" s="110" t="s">
        <v>110</v>
      </c>
      <c r="E23" s="103">
        <f>SUM(E19+E20+E22)</f>
        <v>10787486</v>
      </c>
      <c r="F23" s="455"/>
    </row>
    <row r="24" spans="1:6" ht="24.75" customHeight="1">
      <c r="A24" s="456" t="s">
        <v>113</v>
      </c>
      <c r="B24" s="458"/>
      <c r="C24" s="103">
        <f>SUM(C17+C23)</f>
        <v>542287617</v>
      </c>
      <c r="D24" s="103"/>
      <c r="E24" s="103">
        <f>SUM(E17+E23)</f>
        <v>542287617</v>
      </c>
      <c r="F24" s="455"/>
    </row>
    <row r="25" spans="1:6" ht="9" customHeight="1">
      <c r="A25" s="465"/>
      <c r="B25" s="466"/>
      <c r="C25" s="466"/>
      <c r="D25" s="466"/>
      <c r="E25" s="467"/>
      <c r="F25" s="455"/>
    </row>
    <row r="26" spans="1:6" ht="24.75" customHeight="1">
      <c r="A26" s="456" t="s">
        <v>114</v>
      </c>
      <c r="B26" s="457"/>
      <c r="C26" s="457"/>
      <c r="D26" s="457"/>
      <c r="E26" s="458"/>
      <c r="F26" s="455"/>
    </row>
    <row r="27" spans="1:6" ht="15" customHeight="1">
      <c r="A27" s="111" t="s">
        <v>101</v>
      </c>
      <c r="B27" s="95" t="s">
        <v>115</v>
      </c>
      <c r="C27" s="97">
        <v>2000000</v>
      </c>
      <c r="D27" s="112" t="s">
        <v>102</v>
      </c>
      <c r="E27" s="97">
        <f>SUM(E28:E30)</f>
        <v>367783500</v>
      </c>
      <c r="F27" s="455"/>
    </row>
    <row r="28" spans="1:6" ht="15" customHeight="1">
      <c r="A28" s="98"/>
      <c r="B28" s="95" t="s">
        <v>116</v>
      </c>
      <c r="C28" s="97">
        <v>0</v>
      </c>
      <c r="D28" s="112" t="s">
        <v>297</v>
      </c>
      <c r="E28" s="97">
        <v>238791900</v>
      </c>
      <c r="F28" s="455"/>
    </row>
    <row r="29" spans="1:6" ht="15" customHeight="1">
      <c r="A29" s="98"/>
      <c r="B29" s="95" t="s">
        <v>36</v>
      </c>
      <c r="C29" s="97">
        <v>374083500</v>
      </c>
      <c r="D29" s="112" t="s">
        <v>299</v>
      </c>
      <c r="E29" s="97">
        <v>47082052</v>
      </c>
      <c r="F29" s="455"/>
    </row>
    <row r="30" spans="1:6" ht="15" customHeight="1">
      <c r="A30" s="98"/>
      <c r="B30" s="146" t="s">
        <v>139</v>
      </c>
      <c r="C30" s="97">
        <v>163583056</v>
      </c>
      <c r="D30" s="112" t="s">
        <v>298</v>
      </c>
      <c r="E30" s="99">
        <v>81909548</v>
      </c>
      <c r="F30" s="455"/>
    </row>
    <row r="31" spans="1:6" ht="15" customHeight="1">
      <c r="A31" s="98"/>
      <c r="B31" s="95" t="s">
        <v>117</v>
      </c>
      <c r="C31" s="97">
        <v>210500444</v>
      </c>
      <c r="D31" s="107" t="s">
        <v>141</v>
      </c>
      <c r="E31" s="97">
        <v>8300000</v>
      </c>
      <c r="F31" s="455"/>
    </row>
    <row r="32" spans="1:6" ht="19.5" customHeight="1">
      <c r="A32" s="102" t="s">
        <v>108</v>
      </c>
      <c r="B32" s="102" t="s">
        <v>109</v>
      </c>
      <c r="C32" s="103">
        <f>SUM(C27+C28+C29)</f>
        <v>376083500</v>
      </c>
      <c r="D32" s="110" t="s">
        <v>110</v>
      </c>
      <c r="E32" s="103">
        <f>SUM(E27+E31)</f>
        <v>376083500</v>
      </c>
      <c r="F32" s="455"/>
    </row>
    <row r="33" spans="1:6" ht="19.5" customHeight="1">
      <c r="A33" s="102" t="s">
        <v>118</v>
      </c>
      <c r="B33" s="110"/>
      <c r="C33" s="103">
        <v>0</v>
      </c>
      <c r="D33" s="110"/>
      <c r="E33" s="103">
        <v>0</v>
      </c>
      <c r="F33" s="455"/>
    </row>
    <row r="34" spans="1:6" ht="24.75" customHeight="1">
      <c r="A34" s="456" t="s">
        <v>119</v>
      </c>
      <c r="B34" s="457"/>
      <c r="C34" s="103">
        <f>SUM(+C32)</f>
        <v>376083500</v>
      </c>
      <c r="D34" s="103"/>
      <c r="E34" s="113">
        <f>SUM(E27+E31)</f>
        <v>376083500</v>
      </c>
      <c r="F34" s="455"/>
    </row>
    <row r="35" spans="1:6" ht="9" customHeight="1">
      <c r="A35" s="114"/>
      <c r="B35" s="115"/>
      <c r="C35" s="116"/>
      <c r="D35" s="116"/>
      <c r="E35" s="113"/>
      <c r="F35" s="455"/>
    </row>
    <row r="36" spans="1:6" ht="15" customHeight="1">
      <c r="A36" s="456" t="s">
        <v>120</v>
      </c>
      <c r="B36" s="457"/>
      <c r="C36" s="103">
        <v>-210500444</v>
      </c>
      <c r="D36" s="102"/>
      <c r="E36" s="113">
        <v>-210500444</v>
      </c>
      <c r="F36" s="455"/>
    </row>
    <row r="37" spans="1:6" ht="9.75" customHeight="1">
      <c r="A37" s="108"/>
      <c r="B37" s="100"/>
      <c r="C37" s="117"/>
      <c r="D37" s="100"/>
      <c r="E37" s="101"/>
      <c r="F37" s="455"/>
    </row>
    <row r="38" spans="1:6" ht="15" customHeight="1">
      <c r="A38" s="459" t="s">
        <v>121</v>
      </c>
      <c r="B38" s="460"/>
      <c r="C38" s="461">
        <f>SUM(C36+C34+C24)</f>
        <v>707870673</v>
      </c>
      <c r="D38" s="104"/>
      <c r="E38" s="461">
        <f>SUM(E24+E32+E36)</f>
        <v>707870673</v>
      </c>
      <c r="F38" s="455"/>
    </row>
    <row r="39" spans="1:6" ht="15" customHeight="1">
      <c r="A39" s="118"/>
      <c r="B39" s="119" t="s">
        <v>122</v>
      </c>
      <c r="C39" s="462"/>
      <c r="D39" s="120"/>
      <c r="E39" s="462"/>
      <c r="F39" s="455"/>
    </row>
    <row r="40" spans="1:6" ht="15" customHeight="1">
      <c r="A40" s="121" t="s">
        <v>123</v>
      </c>
      <c r="B40" s="122" t="s">
        <v>124</v>
      </c>
      <c r="C40" s="123">
        <v>697083177</v>
      </c>
      <c r="D40" s="124"/>
      <c r="E40" s="123">
        <v>697083177</v>
      </c>
      <c r="F40" s="455"/>
    </row>
    <row r="41" spans="1:6" ht="15" customHeight="1">
      <c r="A41" s="125"/>
      <c r="B41" s="122" t="s">
        <v>118</v>
      </c>
      <c r="C41" s="123">
        <v>10787496</v>
      </c>
      <c r="D41" s="124"/>
      <c r="E41" s="123">
        <v>10787496</v>
      </c>
      <c r="F41" s="455"/>
    </row>
    <row r="42" spans="1:5" ht="15" customHeight="1">
      <c r="A42" s="126"/>
      <c r="B42" s="126"/>
      <c r="C42" s="127"/>
      <c r="D42" s="126"/>
      <c r="E42" s="127"/>
    </row>
    <row r="43" spans="1:5" ht="15" customHeight="1">
      <c r="A43" s="128"/>
      <c r="B43" s="128"/>
      <c r="C43" s="129"/>
      <c r="D43" s="128"/>
      <c r="E43" s="129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/>
  <mergeCells count="12">
    <mergeCell ref="A24:B24"/>
    <mergeCell ref="A25:E25"/>
    <mergeCell ref="F1:F41"/>
    <mergeCell ref="A26:E26"/>
    <mergeCell ref="A34:B34"/>
    <mergeCell ref="A36:B36"/>
    <mergeCell ref="A38:B38"/>
    <mergeCell ref="C38:C39"/>
    <mergeCell ref="E38:E39"/>
    <mergeCell ref="B1:C1"/>
    <mergeCell ref="D1:E1"/>
    <mergeCell ref="A2:E2"/>
  </mergeCells>
  <printOptions/>
  <pageMargins left="0.7" right="0.7" top="0.75" bottom="0.75" header="0.3" footer="0.3"/>
  <pageSetup horizontalDpi="600" verticalDpi="600" orientation="landscape" paperSize="9" scale="75" r:id="rId1"/>
  <headerFooter>
    <oddHeader>&amp;C&amp;"-,Félkövér"A Győr-Moson-Sopron Megyei Önkormányzat és Győr-Moson- Sopron Megyei Önkormányzati Hivatal
2018.évi bevételei és kiadásai kötelező és önként vállalt feladatok szerinti bontásban
&amp;R4.  számú melléklet
adatok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view="pageLayout" zoomScaleSheetLayoutView="100" workbookViewId="0" topLeftCell="A1">
      <selection activeCell="F27" sqref="F27"/>
    </sheetView>
  </sheetViews>
  <sheetFormatPr defaultColWidth="9.140625" defaultRowHeight="15"/>
  <cols>
    <col min="1" max="1" width="5.7109375" style="0" customWidth="1"/>
    <col min="2" max="2" width="39.00390625" style="0" customWidth="1"/>
    <col min="3" max="3" width="16.57421875" style="0" customWidth="1"/>
    <col min="4" max="4" width="45.8515625" style="0" customWidth="1"/>
    <col min="5" max="5" width="17.140625" style="0" customWidth="1"/>
    <col min="6" max="6" width="5.28125" style="0" customWidth="1"/>
  </cols>
  <sheetData>
    <row r="1" spans="1:8" ht="31.5">
      <c r="A1" s="210"/>
      <c r="B1" s="211" t="s">
        <v>192</v>
      </c>
      <c r="C1" s="212"/>
      <c r="D1" s="212"/>
      <c r="E1" s="212"/>
      <c r="F1" s="470">
        <v>22</v>
      </c>
      <c r="G1" s="1"/>
      <c r="H1" s="1"/>
    </row>
    <row r="2" spans="1:8" ht="15.75" thickBot="1">
      <c r="A2" s="210"/>
      <c r="B2" s="210"/>
      <c r="C2" s="210"/>
      <c r="D2" s="392"/>
      <c r="E2" s="213" t="s">
        <v>305</v>
      </c>
      <c r="F2" s="470"/>
      <c r="G2" s="413"/>
      <c r="H2" s="2"/>
    </row>
    <row r="3" spans="1:8" ht="24" customHeight="1" thickBot="1">
      <c r="A3" s="468" t="s">
        <v>157</v>
      </c>
      <c r="B3" s="214" t="s">
        <v>1</v>
      </c>
      <c r="C3" s="215"/>
      <c r="D3" s="214" t="s">
        <v>3</v>
      </c>
      <c r="E3" s="216"/>
      <c r="F3" s="470"/>
      <c r="G3" s="413"/>
      <c r="H3" s="3"/>
    </row>
    <row r="4" spans="1:8" ht="39" customHeight="1" thickBot="1">
      <c r="A4" s="469"/>
      <c r="B4" s="217" t="s">
        <v>55</v>
      </c>
      <c r="C4" s="218" t="s">
        <v>308</v>
      </c>
      <c r="D4" s="217" t="s">
        <v>55</v>
      </c>
      <c r="E4" s="219" t="s">
        <v>308</v>
      </c>
      <c r="F4" s="470"/>
      <c r="G4" s="413"/>
      <c r="H4" s="3"/>
    </row>
    <row r="5" spans="1:8" ht="16.5" customHeight="1" thickBot="1">
      <c r="A5" s="220" t="s">
        <v>159</v>
      </c>
      <c r="B5" s="221" t="s">
        <v>160</v>
      </c>
      <c r="C5" s="222" t="s">
        <v>161</v>
      </c>
      <c r="D5" s="221" t="s">
        <v>162</v>
      </c>
      <c r="E5" s="223" t="s">
        <v>163</v>
      </c>
      <c r="F5" s="470"/>
      <c r="G5" s="413"/>
      <c r="H5" s="3"/>
    </row>
    <row r="6" spans="1:8" ht="37.5" customHeight="1" hidden="1">
      <c r="A6" s="224" t="s">
        <v>4</v>
      </c>
      <c r="B6" s="225" t="s">
        <v>138</v>
      </c>
      <c r="C6" s="226"/>
      <c r="D6" s="225" t="s">
        <v>193</v>
      </c>
      <c r="E6" s="227"/>
      <c r="F6" s="470"/>
      <c r="G6" s="413"/>
      <c r="H6" s="3"/>
    </row>
    <row r="7" spans="1:8" ht="21" customHeight="1" hidden="1">
      <c r="A7" s="228" t="s">
        <v>6</v>
      </c>
      <c r="B7" s="229" t="s">
        <v>165</v>
      </c>
      <c r="C7" s="230"/>
      <c r="D7" s="229" t="s">
        <v>194</v>
      </c>
      <c r="E7" s="231"/>
      <c r="F7" s="470"/>
      <c r="G7" s="413"/>
      <c r="H7" s="3"/>
    </row>
    <row r="8" spans="1:8" ht="15" customHeight="1" hidden="1">
      <c r="A8" s="228" t="s">
        <v>7</v>
      </c>
      <c r="B8" s="229" t="s">
        <v>195</v>
      </c>
      <c r="C8" s="230"/>
      <c r="D8" s="229" t="s">
        <v>196</v>
      </c>
      <c r="E8" s="231"/>
      <c r="F8" s="470"/>
      <c r="G8" s="413"/>
      <c r="H8" s="3"/>
    </row>
    <row r="9" spans="1:8" ht="15" customHeight="1" hidden="1">
      <c r="A9" s="228" t="s">
        <v>9</v>
      </c>
      <c r="B9" s="229" t="s">
        <v>197</v>
      </c>
      <c r="C9" s="230"/>
      <c r="D9" s="229" t="s">
        <v>198</v>
      </c>
      <c r="E9" s="231"/>
      <c r="F9" s="470"/>
      <c r="G9" s="413"/>
      <c r="H9" s="3"/>
    </row>
    <row r="10" spans="1:8" ht="15">
      <c r="A10" s="228" t="s">
        <v>4</v>
      </c>
      <c r="B10" s="232" t="s">
        <v>138</v>
      </c>
      <c r="C10" s="233">
        <v>261200000</v>
      </c>
      <c r="D10" s="234" t="s">
        <v>249</v>
      </c>
      <c r="E10" s="235">
        <v>315116268</v>
      </c>
      <c r="F10" s="470"/>
      <c r="G10" s="413"/>
      <c r="H10" s="3"/>
    </row>
    <row r="11" spans="1:8" ht="23.25" customHeight="1">
      <c r="A11" s="228" t="s">
        <v>6</v>
      </c>
      <c r="B11" s="234" t="s">
        <v>165</v>
      </c>
      <c r="C11" s="236" t="s">
        <v>62</v>
      </c>
      <c r="D11" s="234" t="s">
        <v>194</v>
      </c>
      <c r="E11" s="235">
        <v>62134984</v>
      </c>
      <c r="F11" s="470"/>
      <c r="G11" s="413"/>
      <c r="H11" s="4"/>
    </row>
    <row r="12" spans="1:8" ht="15">
      <c r="A12" s="228" t="s">
        <v>7</v>
      </c>
      <c r="B12" s="234" t="s">
        <v>246</v>
      </c>
      <c r="C12" s="233"/>
      <c r="D12" s="237" t="s">
        <v>196</v>
      </c>
      <c r="E12" s="235">
        <v>165242826</v>
      </c>
      <c r="F12" s="470"/>
      <c r="G12" s="413"/>
      <c r="H12" s="3"/>
    </row>
    <row r="13" spans="1:8" ht="15">
      <c r="A13" s="228" t="s">
        <v>9</v>
      </c>
      <c r="B13" s="232" t="s">
        <v>115</v>
      </c>
      <c r="C13" s="233">
        <v>12070000</v>
      </c>
      <c r="D13" s="237" t="s">
        <v>250</v>
      </c>
      <c r="E13" s="235" t="s">
        <v>62</v>
      </c>
      <c r="F13" s="470"/>
      <c r="G13" s="413"/>
      <c r="H13" s="3"/>
    </row>
    <row r="14" spans="1:8" ht="15">
      <c r="A14" s="228" t="s">
        <v>14</v>
      </c>
      <c r="B14" s="234" t="s">
        <v>200</v>
      </c>
      <c r="C14" s="236" t="s">
        <v>62</v>
      </c>
      <c r="D14" s="234" t="s">
        <v>199</v>
      </c>
      <c r="E14" s="235">
        <v>3200000</v>
      </c>
      <c r="F14" s="470"/>
      <c r="G14" s="413"/>
      <c r="H14" s="3"/>
    </row>
    <row r="15" spans="1:8" ht="15">
      <c r="A15" s="228" t="s">
        <v>16</v>
      </c>
      <c r="B15" s="234" t="s">
        <v>247</v>
      </c>
      <c r="C15" s="233"/>
      <c r="D15" s="234" t="s">
        <v>29</v>
      </c>
      <c r="E15" s="235">
        <v>106781595</v>
      </c>
      <c r="F15" s="470"/>
      <c r="G15" s="413"/>
      <c r="H15" s="3"/>
    </row>
    <row r="16" spans="1:8" ht="16.5" customHeight="1">
      <c r="A16" s="228" t="s">
        <v>20</v>
      </c>
      <c r="B16" s="234"/>
      <c r="C16" s="233"/>
      <c r="D16" s="237"/>
      <c r="E16" s="235"/>
      <c r="F16" s="470"/>
      <c r="G16" s="413"/>
      <c r="H16" s="3"/>
    </row>
    <row r="17" spans="1:8" ht="15.75" customHeight="1" thickBot="1">
      <c r="A17" s="228" t="s">
        <v>26</v>
      </c>
      <c r="B17" s="234"/>
      <c r="C17" s="238"/>
      <c r="D17" s="237"/>
      <c r="E17" s="239"/>
      <c r="F17" s="470"/>
      <c r="G17" s="413"/>
      <c r="H17" s="3"/>
    </row>
    <row r="18" spans="1:8" ht="30.75" customHeight="1" thickBot="1">
      <c r="A18" s="240" t="s">
        <v>47</v>
      </c>
      <c r="B18" s="241" t="s">
        <v>248</v>
      </c>
      <c r="C18" s="242">
        <f>SUM(C10:C14)</f>
        <v>273270000</v>
      </c>
      <c r="D18" s="241" t="s">
        <v>258</v>
      </c>
      <c r="E18" s="243">
        <f>SUM(E10:E17)</f>
        <v>652475673</v>
      </c>
      <c r="F18" s="470"/>
      <c r="G18" s="413"/>
      <c r="H18" s="3"/>
    </row>
    <row r="19" spans="1:8" ht="23.25" customHeight="1">
      <c r="A19" s="244" t="s">
        <v>84</v>
      </c>
      <c r="B19" s="245" t="s">
        <v>256</v>
      </c>
      <c r="C19" s="246">
        <f>SUM(C20:C21)</f>
        <v>389653673</v>
      </c>
      <c r="D19" s="234" t="s">
        <v>201</v>
      </c>
      <c r="E19" s="247" t="s">
        <v>62</v>
      </c>
      <c r="F19" s="470"/>
      <c r="G19" s="413"/>
      <c r="H19" s="3"/>
    </row>
    <row r="20" spans="1:8" ht="21.75" customHeight="1">
      <c r="A20" s="228" t="s">
        <v>86</v>
      </c>
      <c r="B20" s="234" t="s">
        <v>202</v>
      </c>
      <c r="C20" s="233">
        <v>389653673</v>
      </c>
      <c r="D20" s="234" t="s">
        <v>203</v>
      </c>
      <c r="E20" s="231" t="s">
        <v>62</v>
      </c>
      <c r="F20" s="470"/>
      <c r="G20" s="413"/>
      <c r="H20" s="3"/>
    </row>
    <row r="21" spans="1:8" ht="16.5" customHeight="1" thickBot="1">
      <c r="A21" s="228" t="s">
        <v>88</v>
      </c>
      <c r="B21" s="234" t="s">
        <v>204</v>
      </c>
      <c r="C21" s="233" t="s">
        <v>62</v>
      </c>
      <c r="D21" s="234" t="s">
        <v>267</v>
      </c>
      <c r="E21" s="231">
        <v>10448000</v>
      </c>
      <c r="F21" s="470"/>
      <c r="G21" s="413"/>
      <c r="H21" s="3"/>
    </row>
    <row r="22" spans="1:6" ht="15.75" customHeight="1" hidden="1" thickBot="1">
      <c r="A22" s="244" t="s">
        <v>213</v>
      </c>
      <c r="B22" s="248" t="s">
        <v>214</v>
      </c>
      <c r="C22" s="249"/>
      <c r="D22" s="250"/>
      <c r="E22" s="247"/>
      <c r="F22" s="470"/>
    </row>
    <row r="23" spans="1:6" ht="21" customHeight="1" thickBot="1">
      <c r="A23" s="251" t="s">
        <v>90</v>
      </c>
      <c r="B23" s="252" t="s">
        <v>257</v>
      </c>
      <c r="C23" s="253">
        <f>SUM(C19)</f>
        <v>389653673</v>
      </c>
      <c r="D23" s="252" t="s">
        <v>259</v>
      </c>
      <c r="E23" s="254">
        <f>SUM(E21:E22)</f>
        <v>10448000</v>
      </c>
      <c r="F23" s="470"/>
    </row>
    <row r="24" spans="1:6" ht="33" customHeight="1" thickBot="1">
      <c r="A24" s="240" t="s">
        <v>92</v>
      </c>
      <c r="B24" s="241" t="s">
        <v>245</v>
      </c>
      <c r="C24" s="255">
        <f>SUM(+C18+C23)</f>
        <v>662923673</v>
      </c>
      <c r="D24" s="241"/>
      <c r="E24" s="255">
        <f>SUM(E18++E23)</f>
        <v>662923673</v>
      </c>
      <c r="F24" s="470"/>
    </row>
    <row r="25" spans="1:6" ht="20.25" customHeight="1" thickBot="1">
      <c r="A25" s="251" t="s">
        <v>94</v>
      </c>
      <c r="B25" s="256" t="s">
        <v>216</v>
      </c>
      <c r="C25" s="257">
        <f>SUM(E18-C18)</f>
        <v>379205673</v>
      </c>
      <c r="D25" s="256" t="s">
        <v>217</v>
      </c>
      <c r="E25" s="257" t="s">
        <v>62</v>
      </c>
      <c r="F25" s="470"/>
    </row>
    <row r="26" spans="1:6" ht="17.25" customHeight="1" thickBot="1">
      <c r="A26" s="251" t="s">
        <v>96</v>
      </c>
      <c r="B26" s="256" t="s">
        <v>218</v>
      </c>
      <c r="C26" s="257">
        <v>389653673</v>
      </c>
      <c r="D26" s="256" t="s">
        <v>219</v>
      </c>
      <c r="E26" s="257" t="s">
        <v>62</v>
      </c>
      <c r="F26" s="470"/>
    </row>
    <row r="27" ht="15">
      <c r="F27" s="195"/>
    </row>
  </sheetData>
  <sheetProtection/>
  <mergeCells count="3">
    <mergeCell ref="A3:A4"/>
    <mergeCell ref="F1:F26"/>
    <mergeCell ref="G2:G21"/>
  </mergeCells>
  <printOptions/>
  <pageMargins left="0.7" right="0.7" top="0.75" bottom="0.75" header="0.3" footer="0.3"/>
  <pageSetup horizontalDpi="600" verticalDpi="600" orientation="landscape" paperSize="9" r:id="rId1"/>
  <headerFooter>
    <oddHeader xml:space="preserve">&amp;C
&amp;R&amp;10 5.1. számú melléklet                     </oddHeader>
  </headerFooter>
  <colBreaks count="1" manualBreakCount="1">
    <brk id="6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view="pageLayout" workbookViewId="0" topLeftCell="A1">
      <selection activeCell="F34" sqref="F34"/>
    </sheetView>
  </sheetViews>
  <sheetFormatPr defaultColWidth="9.140625" defaultRowHeight="15"/>
  <cols>
    <col min="1" max="1" width="5.421875" style="0" customWidth="1"/>
    <col min="2" max="2" width="42.57421875" style="0" customWidth="1"/>
    <col min="3" max="3" width="16.57421875" style="0" customWidth="1"/>
    <col min="4" max="4" width="40.8515625" style="0" customWidth="1"/>
    <col min="5" max="5" width="17.57421875" style="0" customWidth="1"/>
    <col min="6" max="6" width="6.8515625" style="0" customWidth="1"/>
  </cols>
  <sheetData>
    <row r="1" spans="1:6" ht="47.25" customHeight="1">
      <c r="A1" s="259"/>
      <c r="B1" s="205" t="s">
        <v>220</v>
      </c>
      <c r="C1" s="258"/>
      <c r="D1" s="258"/>
      <c r="E1" s="265"/>
      <c r="F1" s="471">
        <v>23</v>
      </c>
    </row>
    <row r="2" spans="1:6" ht="15.75" thickBot="1">
      <c r="A2" s="259"/>
      <c r="B2" s="266"/>
      <c r="C2" s="267"/>
      <c r="D2" s="267"/>
      <c r="E2" s="206" t="s">
        <v>305</v>
      </c>
      <c r="F2" s="471"/>
    </row>
    <row r="3" spans="1:6" ht="15.75" customHeight="1" thickBot="1">
      <c r="A3" s="472" t="s">
        <v>157</v>
      </c>
      <c r="B3" s="268" t="s">
        <v>1</v>
      </c>
      <c r="C3" s="269"/>
      <c r="D3" s="268" t="s">
        <v>3</v>
      </c>
      <c r="E3" s="270"/>
      <c r="F3" s="471"/>
    </row>
    <row r="4" spans="1:6" ht="26.25" thickBot="1">
      <c r="A4" s="473"/>
      <c r="B4" s="271" t="s">
        <v>55</v>
      </c>
      <c r="C4" s="272" t="s">
        <v>309</v>
      </c>
      <c r="D4" s="271" t="s">
        <v>55</v>
      </c>
      <c r="E4" s="272" t="s">
        <v>309</v>
      </c>
      <c r="F4" s="471"/>
    </row>
    <row r="5" spans="1:6" ht="15.75" thickBot="1">
      <c r="A5" s="260" t="s">
        <v>159</v>
      </c>
      <c r="B5" s="271" t="s">
        <v>160</v>
      </c>
      <c r="C5" s="272" t="s">
        <v>161</v>
      </c>
      <c r="D5" s="271" t="s">
        <v>162</v>
      </c>
      <c r="E5" s="273" t="s">
        <v>163</v>
      </c>
      <c r="F5" s="471"/>
    </row>
    <row r="6" spans="1:6" ht="26.25" customHeight="1">
      <c r="A6" s="261" t="s">
        <v>4</v>
      </c>
      <c r="B6" s="274" t="s">
        <v>166</v>
      </c>
      <c r="C6" s="275" t="s">
        <v>62</v>
      </c>
      <c r="D6" s="274" t="s">
        <v>176</v>
      </c>
      <c r="E6" s="275">
        <v>0</v>
      </c>
      <c r="F6" s="471"/>
    </row>
    <row r="7" spans="1:6" ht="16.5" customHeight="1">
      <c r="A7" s="262" t="s">
        <v>6</v>
      </c>
      <c r="B7" s="276" t="s">
        <v>221</v>
      </c>
      <c r="C7" s="277"/>
      <c r="D7" s="276" t="s">
        <v>222</v>
      </c>
      <c r="E7" s="278">
        <v>27200000</v>
      </c>
      <c r="F7" s="471"/>
    </row>
    <row r="8" spans="1:6" ht="15.75" customHeight="1">
      <c r="A8" s="262" t="s">
        <v>7</v>
      </c>
      <c r="B8" s="276" t="s">
        <v>116</v>
      </c>
      <c r="C8" s="277">
        <v>0</v>
      </c>
      <c r="D8" s="276" t="s">
        <v>178</v>
      </c>
      <c r="E8" s="278"/>
      <c r="F8" s="471"/>
    </row>
    <row r="9" spans="1:6" ht="18.75" customHeight="1">
      <c r="A9" s="262" t="s">
        <v>9</v>
      </c>
      <c r="B9" s="276" t="s">
        <v>223</v>
      </c>
      <c r="C9" s="277"/>
      <c r="D9" s="276" t="s">
        <v>224</v>
      </c>
      <c r="E9" s="278"/>
      <c r="F9" s="471"/>
    </row>
    <row r="10" spans="1:6" ht="21" customHeight="1">
      <c r="A10" s="262" t="s">
        <v>14</v>
      </c>
      <c r="B10" s="276" t="s">
        <v>225</v>
      </c>
      <c r="C10" s="277"/>
      <c r="D10" s="276" t="s">
        <v>180</v>
      </c>
      <c r="E10" s="278">
        <v>17747000</v>
      </c>
      <c r="F10" s="471"/>
    </row>
    <row r="11" spans="1:6" ht="21.75" customHeight="1">
      <c r="A11" s="262" t="s">
        <v>16</v>
      </c>
      <c r="B11" s="276" t="s">
        <v>226</v>
      </c>
      <c r="C11" s="279"/>
      <c r="D11" s="280" t="s">
        <v>241</v>
      </c>
      <c r="E11" s="281"/>
      <c r="F11" s="471"/>
    </row>
    <row r="12" spans="1:6" ht="15">
      <c r="A12" s="262" t="s">
        <v>20</v>
      </c>
      <c r="B12" s="282"/>
      <c r="C12" s="277"/>
      <c r="D12" s="283"/>
      <c r="E12" s="278"/>
      <c r="F12" s="471"/>
    </row>
    <row r="13" spans="1:6" ht="1.5" customHeight="1" thickBot="1">
      <c r="A13" s="262" t="s">
        <v>26</v>
      </c>
      <c r="B13" s="282"/>
      <c r="C13" s="277"/>
      <c r="D13" s="283"/>
      <c r="E13" s="278"/>
      <c r="F13" s="471"/>
    </row>
    <row r="14" spans="1:6" ht="15.75" customHeight="1" hidden="1" thickBot="1">
      <c r="A14" s="262" t="s">
        <v>47</v>
      </c>
      <c r="B14" s="284"/>
      <c r="C14" s="279"/>
      <c r="D14" s="283"/>
      <c r="E14" s="278"/>
      <c r="F14" s="471"/>
    </row>
    <row r="15" spans="1:6" ht="15.75" customHeight="1" hidden="1" thickBot="1">
      <c r="A15" s="262" t="s">
        <v>84</v>
      </c>
      <c r="B15" s="282"/>
      <c r="C15" s="279"/>
      <c r="D15" s="283"/>
      <c r="E15" s="278"/>
      <c r="F15" s="471"/>
    </row>
    <row r="16" spans="1:6" ht="15.75" customHeight="1" hidden="1" thickBot="1">
      <c r="A16" s="263" t="s">
        <v>86</v>
      </c>
      <c r="B16" s="285"/>
      <c r="C16" s="286"/>
      <c r="D16" s="280"/>
      <c r="E16" s="281"/>
      <c r="F16" s="471"/>
    </row>
    <row r="17" spans="1:6" ht="23.25" customHeight="1" thickBot="1">
      <c r="A17" s="264">
        <v>8</v>
      </c>
      <c r="B17" s="207" t="s">
        <v>242</v>
      </c>
      <c r="C17" s="287">
        <v>0</v>
      </c>
      <c r="D17" s="207" t="s">
        <v>253</v>
      </c>
      <c r="E17" s="288">
        <f>E7+E10</f>
        <v>44947000</v>
      </c>
      <c r="F17" s="471"/>
    </row>
    <row r="18" spans="1:6" ht="24.75" customHeight="1">
      <c r="A18" s="261">
        <v>9</v>
      </c>
      <c r="B18" s="289" t="s">
        <v>243</v>
      </c>
      <c r="C18" s="290">
        <v>44947000</v>
      </c>
      <c r="D18" s="276"/>
      <c r="E18" s="275"/>
      <c r="F18" s="471"/>
    </row>
    <row r="19" spans="1:6" ht="15.75" customHeight="1">
      <c r="A19" s="262">
        <v>10</v>
      </c>
      <c r="B19" s="291" t="s">
        <v>227</v>
      </c>
      <c r="C19" s="277">
        <v>44947000</v>
      </c>
      <c r="D19" s="276"/>
      <c r="E19" s="278"/>
      <c r="F19" s="471"/>
    </row>
    <row r="20" spans="1:6" ht="18.75" customHeight="1" thickBot="1">
      <c r="A20" s="261">
        <v>11</v>
      </c>
      <c r="B20" s="291" t="s">
        <v>228</v>
      </c>
      <c r="C20" s="277"/>
      <c r="D20" s="276"/>
      <c r="E20" s="278"/>
      <c r="F20" s="471"/>
    </row>
    <row r="21" spans="1:6" ht="25.5" customHeight="1" hidden="1" thickBot="1">
      <c r="A21" s="262" t="s">
        <v>96</v>
      </c>
      <c r="B21" s="291" t="s">
        <v>229</v>
      </c>
      <c r="C21" s="277"/>
      <c r="D21" s="276" t="s">
        <v>206</v>
      </c>
      <c r="E21" s="278"/>
      <c r="F21" s="471"/>
    </row>
    <row r="22" spans="1:6" ht="21" customHeight="1" hidden="1" thickBot="1">
      <c r="A22" s="261" t="s">
        <v>205</v>
      </c>
      <c r="B22" s="291" t="s">
        <v>230</v>
      </c>
      <c r="C22" s="277"/>
      <c r="D22" s="280" t="s">
        <v>208</v>
      </c>
      <c r="E22" s="278"/>
      <c r="F22" s="471"/>
    </row>
    <row r="23" spans="1:6" ht="24.75" customHeight="1" hidden="1" thickBot="1">
      <c r="A23" s="262" t="s">
        <v>207</v>
      </c>
      <c r="B23" s="292" t="s">
        <v>231</v>
      </c>
      <c r="C23" s="277"/>
      <c r="D23" s="276" t="s">
        <v>232</v>
      </c>
      <c r="E23" s="278"/>
      <c r="F23" s="471"/>
    </row>
    <row r="24" spans="1:6" ht="32.25" customHeight="1" hidden="1" thickBot="1">
      <c r="A24" s="261" t="s">
        <v>209</v>
      </c>
      <c r="B24" s="293" t="s">
        <v>233</v>
      </c>
      <c r="C24" s="294">
        <f>+C25+C26+C27+C28+C29</f>
        <v>0</v>
      </c>
      <c r="D24" s="274" t="s">
        <v>234</v>
      </c>
      <c r="E24" s="278"/>
      <c r="F24" s="471"/>
    </row>
    <row r="25" spans="1:6" ht="22.5" customHeight="1" hidden="1" thickBot="1">
      <c r="A25" s="262" t="s">
        <v>210</v>
      </c>
      <c r="B25" s="292" t="s">
        <v>235</v>
      </c>
      <c r="C25" s="277"/>
      <c r="D25" s="274" t="s">
        <v>236</v>
      </c>
      <c r="E25" s="278"/>
      <c r="F25" s="471"/>
    </row>
    <row r="26" spans="1:6" ht="19.5" customHeight="1" hidden="1" thickBot="1">
      <c r="A26" s="261" t="s">
        <v>211</v>
      </c>
      <c r="B26" s="292" t="s">
        <v>237</v>
      </c>
      <c r="C26" s="277"/>
      <c r="D26" s="295"/>
      <c r="E26" s="278"/>
      <c r="F26" s="471"/>
    </row>
    <row r="27" spans="1:6" ht="27.75" customHeight="1" hidden="1" thickBot="1">
      <c r="A27" s="262" t="s">
        <v>212</v>
      </c>
      <c r="B27" s="291" t="s">
        <v>238</v>
      </c>
      <c r="C27" s="277"/>
      <c r="D27" s="295"/>
      <c r="E27" s="278"/>
      <c r="F27" s="471"/>
    </row>
    <row r="28" spans="1:6" ht="22.5" customHeight="1" hidden="1" thickBot="1">
      <c r="A28" s="261" t="s">
        <v>213</v>
      </c>
      <c r="B28" s="296" t="s">
        <v>239</v>
      </c>
      <c r="C28" s="277"/>
      <c r="D28" s="282"/>
      <c r="E28" s="278"/>
      <c r="F28" s="471"/>
    </row>
    <row r="29" spans="1:6" ht="18.75" customHeight="1" hidden="1" thickBot="1">
      <c r="A29" s="262" t="s">
        <v>215</v>
      </c>
      <c r="B29" s="297" t="s">
        <v>240</v>
      </c>
      <c r="C29" s="277"/>
      <c r="D29" s="295"/>
      <c r="E29" s="278"/>
      <c r="F29" s="471"/>
    </row>
    <row r="30" spans="1:6" ht="39" thickBot="1">
      <c r="A30" s="264">
        <v>12</v>
      </c>
      <c r="B30" s="207" t="s">
        <v>244</v>
      </c>
      <c r="C30" s="287">
        <f>+C18+C24</f>
        <v>44947000</v>
      </c>
      <c r="D30" s="207" t="s">
        <v>254</v>
      </c>
      <c r="E30" s="288">
        <v>0</v>
      </c>
      <c r="F30" s="471"/>
    </row>
    <row r="31" spans="1:6" ht="27" customHeight="1" thickBot="1">
      <c r="A31" s="264">
        <v>13</v>
      </c>
      <c r="B31" s="207" t="s">
        <v>245</v>
      </c>
      <c r="C31" s="208">
        <f>+C17+C30</f>
        <v>44947000</v>
      </c>
      <c r="D31" s="207" t="s">
        <v>255</v>
      </c>
      <c r="E31" s="208">
        <f>+E17+E30</f>
        <v>44947000</v>
      </c>
      <c r="F31" s="471"/>
    </row>
    <row r="32" spans="1:6" ht="16.5" customHeight="1" thickBot="1">
      <c r="A32" s="264">
        <v>14</v>
      </c>
      <c r="B32" s="207" t="s">
        <v>216</v>
      </c>
      <c r="C32" s="208">
        <f>IF(C17-E17&lt;0,E17-C17,"-")</f>
        <v>44947000</v>
      </c>
      <c r="D32" s="207" t="s">
        <v>217</v>
      </c>
      <c r="E32" s="208" t="str">
        <f>IF(C17-E17&gt;0,C17-E17,"-")</f>
        <v>-</v>
      </c>
      <c r="F32" s="471"/>
    </row>
    <row r="33" spans="1:6" ht="15.75" thickBot="1">
      <c r="A33" s="264">
        <v>15</v>
      </c>
      <c r="B33" s="207" t="s">
        <v>218</v>
      </c>
      <c r="C33" s="208">
        <v>44947000</v>
      </c>
      <c r="D33" s="207" t="s">
        <v>219</v>
      </c>
      <c r="E33" s="208" t="s">
        <v>62</v>
      </c>
      <c r="F33" s="471"/>
    </row>
  </sheetData>
  <sheetProtection/>
  <mergeCells count="2">
    <mergeCell ref="F1:F33"/>
    <mergeCell ref="A3:A4"/>
  </mergeCells>
  <printOptions/>
  <pageMargins left="0.7" right="0.7" top="0.75" bottom="0.75" header="0.3" footer="0.3"/>
  <pageSetup horizontalDpi="600" verticalDpi="600" orientation="landscape" paperSize="9" r:id="rId1"/>
  <headerFooter>
    <oddHeader>&amp;R&amp;10 5.2.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view="pageLayout" workbookViewId="0" topLeftCell="A1">
      <selection activeCell="B2" sqref="B2"/>
    </sheetView>
  </sheetViews>
  <sheetFormatPr defaultColWidth="9.140625" defaultRowHeight="15"/>
  <cols>
    <col min="2" max="2" width="33.140625" style="0" customWidth="1"/>
    <col min="3" max="3" width="12.57421875" style="0" customWidth="1"/>
    <col min="4" max="4" width="13.140625" style="0" customWidth="1"/>
    <col min="5" max="5" width="12.7109375" style="0" customWidth="1"/>
  </cols>
  <sheetData>
    <row r="1" ht="18" customHeight="1">
      <c r="B1">
        <v>24</v>
      </c>
    </row>
    <row r="2" ht="29.25" customHeight="1">
      <c r="E2" s="181" t="s">
        <v>251</v>
      </c>
    </row>
    <row r="3" spans="1:5" ht="25.5" customHeight="1">
      <c r="A3" s="474" t="s">
        <v>184</v>
      </c>
      <c r="B3" s="474"/>
      <c r="C3" s="474"/>
      <c r="D3" s="474"/>
      <c r="E3" s="474"/>
    </row>
    <row r="4" spans="1:5" ht="70.5" customHeight="1">
      <c r="A4" s="478" t="s">
        <v>310</v>
      </c>
      <c r="B4" s="478"/>
      <c r="C4" s="478"/>
      <c r="D4" s="478"/>
      <c r="E4" s="478"/>
    </row>
    <row r="5" spans="1:5" ht="30" customHeight="1">
      <c r="A5" s="475" t="s">
        <v>80</v>
      </c>
      <c r="B5" s="475"/>
      <c r="C5" s="475"/>
      <c r="D5" s="475"/>
      <c r="E5" s="475"/>
    </row>
    <row r="6" spans="1:5" ht="13.5" customHeight="1" thickBot="1">
      <c r="A6" s="476"/>
      <c r="B6" s="476"/>
      <c r="C6" s="210"/>
      <c r="D6" s="298"/>
      <c r="E6" s="299" t="s">
        <v>156</v>
      </c>
    </row>
    <row r="7" spans="1:5" ht="24.75" thickBot="1">
      <c r="A7" s="300" t="s">
        <v>157</v>
      </c>
      <c r="B7" s="301" t="s">
        <v>158</v>
      </c>
      <c r="C7" s="302" t="s">
        <v>271</v>
      </c>
      <c r="D7" s="302" t="s">
        <v>300</v>
      </c>
      <c r="E7" s="303" t="s">
        <v>311</v>
      </c>
    </row>
    <row r="8" spans="1:5" ht="15.75" thickBot="1">
      <c r="A8" s="304" t="s">
        <v>159</v>
      </c>
      <c r="B8" s="305" t="s">
        <v>160</v>
      </c>
      <c r="C8" s="305" t="s">
        <v>161</v>
      </c>
      <c r="D8" s="305" t="s">
        <v>162</v>
      </c>
      <c r="E8" s="306" t="s">
        <v>163</v>
      </c>
    </row>
    <row r="9" spans="1:5" ht="18.75" customHeight="1" thickBot="1">
      <c r="A9" s="307" t="s">
        <v>4</v>
      </c>
      <c r="B9" s="308" t="s">
        <v>164</v>
      </c>
      <c r="C9" s="309">
        <v>260000</v>
      </c>
      <c r="D9" s="309">
        <v>290000</v>
      </c>
      <c r="E9" s="325">
        <v>290000</v>
      </c>
    </row>
    <row r="10" spans="1:5" ht="21.75" customHeight="1" thickBot="1">
      <c r="A10" s="307" t="s">
        <v>6</v>
      </c>
      <c r="B10" s="310" t="s">
        <v>165</v>
      </c>
      <c r="C10" s="309"/>
      <c r="D10" s="309"/>
      <c r="E10" s="311"/>
    </row>
    <row r="11" spans="1:5" ht="27.75" customHeight="1" thickBot="1">
      <c r="A11" s="307" t="s">
        <v>7</v>
      </c>
      <c r="B11" s="308" t="s">
        <v>166</v>
      </c>
      <c r="C11" s="309">
        <v>0</v>
      </c>
      <c r="D11" s="309">
        <v>0</v>
      </c>
      <c r="E11" s="311"/>
    </row>
    <row r="12" spans="1:5" ht="15.75" thickBot="1">
      <c r="A12" s="307" t="s">
        <v>9</v>
      </c>
      <c r="B12" s="308" t="s">
        <v>167</v>
      </c>
      <c r="C12" s="309">
        <v>12500</v>
      </c>
      <c r="D12" s="309">
        <v>12500</v>
      </c>
      <c r="E12" s="311">
        <v>12500</v>
      </c>
    </row>
    <row r="13" spans="1:5" ht="19.5" customHeight="1" thickBot="1">
      <c r="A13" s="307" t="s">
        <v>14</v>
      </c>
      <c r="B13" s="308" t="s">
        <v>116</v>
      </c>
      <c r="C13" s="309"/>
      <c r="D13" s="309">
        <v>3000</v>
      </c>
      <c r="E13" s="311"/>
    </row>
    <row r="14" spans="1:5" ht="25.5" customHeight="1" thickBot="1">
      <c r="A14" s="307" t="s">
        <v>16</v>
      </c>
      <c r="B14" s="308" t="s">
        <v>168</v>
      </c>
      <c r="C14" s="309">
        <v>16000</v>
      </c>
      <c r="D14" s="309">
        <v>6000</v>
      </c>
      <c r="E14" s="311">
        <v>6000</v>
      </c>
    </row>
    <row r="15" spans="1:5" ht="21.75" customHeight="1" thickBot="1">
      <c r="A15" s="307" t="s">
        <v>20</v>
      </c>
      <c r="B15" s="310" t="s">
        <v>169</v>
      </c>
      <c r="C15" s="309"/>
      <c r="D15" s="309"/>
      <c r="E15" s="311"/>
    </row>
    <row r="16" spans="1:5" ht="25.5" customHeight="1" thickBot="1">
      <c r="A16" s="307" t="s">
        <v>26</v>
      </c>
      <c r="B16" s="308" t="s">
        <v>185</v>
      </c>
      <c r="C16" s="312">
        <f>SUM(C9:C15)</f>
        <v>288500</v>
      </c>
      <c r="D16" s="312">
        <f>SUM(D9:D15)</f>
        <v>311500</v>
      </c>
      <c r="E16" s="313">
        <f>SUM(E9:E15)</f>
        <v>308500</v>
      </c>
    </row>
    <row r="17" spans="1:5" ht="24" customHeight="1" thickBot="1">
      <c r="A17" s="307" t="s">
        <v>47</v>
      </c>
      <c r="B17" s="308" t="s">
        <v>170</v>
      </c>
      <c r="C17" s="309">
        <v>160000</v>
      </c>
      <c r="D17" s="309">
        <v>115000</v>
      </c>
      <c r="E17" s="311">
        <v>75000</v>
      </c>
    </row>
    <row r="18" spans="1:5" ht="32.25" customHeight="1" thickBot="1">
      <c r="A18" s="307" t="s">
        <v>84</v>
      </c>
      <c r="B18" s="308" t="s">
        <v>186</v>
      </c>
      <c r="C18" s="312">
        <f>SUM(C16:C17)</f>
        <v>448500</v>
      </c>
      <c r="D18" s="312">
        <f>SUM(D16:D17)</f>
        <v>426500</v>
      </c>
      <c r="E18" s="314">
        <f>SUM(E16:E17)</f>
        <v>383500</v>
      </c>
    </row>
    <row r="19" spans="1:5" ht="15.75">
      <c r="A19" s="315"/>
      <c r="B19" s="316"/>
      <c r="C19" s="317"/>
      <c r="D19" s="318"/>
      <c r="E19" s="319"/>
    </row>
    <row r="20" spans="1:5" ht="15.75">
      <c r="A20" s="475" t="s">
        <v>83</v>
      </c>
      <c r="B20" s="475"/>
      <c r="C20" s="475"/>
      <c r="D20" s="475"/>
      <c r="E20" s="475"/>
    </row>
    <row r="21" spans="1:5" ht="14.25" customHeight="1" thickBot="1">
      <c r="A21" s="477"/>
      <c r="B21" s="477"/>
      <c r="C21" s="320"/>
      <c r="D21" s="298"/>
      <c r="E21" s="299" t="s">
        <v>156</v>
      </c>
    </row>
    <row r="22" spans="1:5" ht="15.75" thickBot="1">
      <c r="A22" s="300" t="s">
        <v>171</v>
      </c>
      <c r="B22" s="301" t="s">
        <v>172</v>
      </c>
      <c r="C22" s="301" t="s">
        <v>271</v>
      </c>
      <c r="D22" s="301" t="s">
        <v>300</v>
      </c>
      <c r="E22" s="303" t="s">
        <v>311</v>
      </c>
    </row>
    <row r="23" spans="1:5" ht="15.75" thickBot="1">
      <c r="A23" s="321" t="s">
        <v>159</v>
      </c>
      <c r="B23" s="322" t="s">
        <v>160</v>
      </c>
      <c r="C23" s="322" t="s">
        <v>161</v>
      </c>
      <c r="D23" s="322" t="s">
        <v>162</v>
      </c>
      <c r="E23" s="323" t="s">
        <v>163</v>
      </c>
    </row>
    <row r="24" spans="1:5" ht="21.75" customHeight="1" thickBot="1">
      <c r="A24" s="307" t="s">
        <v>4</v>
      </c>
      <c r="B24" s="324" t="s">
        <v>173</v>
      </c>
      <c r="C24" s="309">
        <v>445500</v>
      </c>
      <c r="D24" s="309">
        <v>418500</v>
      </c>
      <c r="E24" s="325">
        <v>382000</v>
      </c>
    </row>
    <row r="25" spans="1:5" ht="24" customHeight="1" thickBot="1">
      <c r="A25" s="326" t="s">
        <v>6</v>
      </c>
      <c r="B25" s="327" t="s">
        <v>174</v>
      </c>
      <c r="C25" s="328">
        <f>SUM(C26:C28)</f>
        <v>3000</v>
      </c>
      <c r="D25" s="328">
        <f>SUM(D26:D28)</f>
        <v>8000</v>
      </c>
      <c r="E25" s="329">
        <f>SUM(E26:E28)</f>
        <v>1500</v>
      </c>
    </row>
    <row r="26" spans="1:5" ht="15.75" customHeight="1">
      <c r="A26" s="330" t="s">
        <v>175</v>
      </c>
      <c r="B26" s="331" t="s">
        <v>176</v>
      </c>
      <c r="C26" s="332">
        <v>3000</v>
      </c>
      <c r="D26" s="332">
        <v>8000</v>
      </c>
      <c r="E26" s="333">
        <v>1500</v>
      </c>
    </row>
    <row r="27" spans="1:5" ht="16.5" customHeight="1">
      <c r="A27" s="330" t="s">
        <v>177</v>
      </c>
      <c r="B27" s="334" t="s">
        <v>178</v>
      </c>
      <c r="C27" s="335">
        <v>0</v>
      </c>
      <c r="D27" s="335">
        <v>0</v>
      </c>
      <c r="E27" s="336"/>
    </row>
    <row r="28" spans="1:5" ht="18.75" customHeight="1" thickBot="1">
      <c r="A28" s="330" t="s">
        <v>179</v>
      </c>
      <c r="B28" s="337" t="s">
        <v>180</v>
      </c>
      <c r="C28" s="335"/>
      <c r="D28" s="335"/>
      <c r="E28" s="336"/>
    </row>
    <row r="29" spans="1:5" ht="25.5" customHeight="1" thickBot="1">
      <c r="A29" s="307" t="s">
        <v>7</v>
      </c>
      <c r="B29" s="308" t="s">
        <v>181</v>
      </c>
      <c r="C29" s="312">
        <f>SUM(C24+C25)</f>
        <v>448500</v>
      </c>
      <c r="D29" s="312">
        <f>SUM(D24+D25)</f>
        <v>426500</v>
      </c>
      <c r="E29" s="314">
        <f>SUM(E24+E25)</f>
        <v>383500</v>
      </c>
    </row>
    <row r="30" spans="1:5" ht="30.75" customHeight="1" thickBot="1">
      <c r="A30" s="307" t="s">
        <v>9</v>
      </c>
      <c r="B30" s="308" t="s">
        <v>182</v>
      </c>
      <c r="C30" s="338"/>
      <c r="D30" s="338"/>
      <c r="E30" s="339"/>
    </row>
    <row r="31" spans="1:5" ht="24" customHeight="1" thickBot="1">
      <c r="A31" s="340" t="s">
        <v>14</v>
      </c>
      <c r="B31" s="341" t="s">
        <v>183</v>
      </c>
      <c r="C31" s="342">
        <f>SUM(C29:C30)</f>
        <v>448500</v>
      </c>
      <c r="D31" s="342">
        <f>SUM(D29:D30)</f>
        <v>426500</v>
      </c>
      <c r="E31" s="343">
        <f>SUM(E24+E25)</f>
        <v>383500</v>
      </c>
    </row>
    <row r="32" spans="1:5" ht="15.75">
      <c r="A32" s="179"/>
      <c r="B32" s="179"/>
      <c r="C32" s="180"/>
      <c r="D32" s="192"/>
      <c r="E32" s="179"/>
    </row>
  </sheetData>
  <sheetProtection/>
  <mergeCells count="6">
    <mergeCell ref="A3:E3"/>
    <mergeCell ref="A5:E5"/>
    <mergeCell ref="A6:B6"/>
    <mergeCell ref="A20:E20"/>
    <mergeCell ref="A21:B21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Gy-M-S Megyei Onkormanyzat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 Szilvia</dc:creator>
  <cp:keywords/>
  <dc:description/>
  <cp:lastModifiedBy>Szanyine dr. Vitinger Monika</cp:lastModifiedBy>
  <cp:lastPrinted>2018-02-08T14:50:17Z</cp:lastPrinted>
  <dcterms:created xsi:type="dcterms:W3CDTF">2012-05-31T08:34:30Z</dcterms:created>
  <dcterms:modified xsi:type="dcterms:W3CDTF">2018-02-22T09:05:14Z</dcterms:modified>
  <cp:category/>
  <cp:version/>
  <cp:contentType/>
  <cp:contentStatus/>
</cp:coreProperties>
</file>