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firstSheet="15" activeTab="22"/>
  </bookViews>
  <sheets>
    <sheet name="Bevételek Össz." sheetId="1" r:id="rId1"/>
    <sheet name="Kiadások Össz." sheetId="2" r:id="rId2"/>
    <sheet name="Önk bev." sheetId="3" r:id="rId3"/>
    <sheet name="Önk kiad." sheetId="4" r:id="rId4"/>
    <sheet name="PH" sheetId="5" r:id="rId5"/>
    <sheet name="Óvoda" sheetId="6" r:id="rId6"/>
    <sheet name="Humán Szolgáltató" sheetId="7" r:id="rId7"/>
    <sheet name="Könyvtár" sheetId="8" r:id="rId8"/>
    <sheet name="Áll.tám." sheetId="9" r:id="rId9"/>
    <sheet name="Felújítások" sheetId="10" r:id="rId10"/>
    <sheet name="Felhalm.kiad." sheetId="11" r:id="rId11"/>
    <sheet name="Áht 23§f" sheetId="15" r:id="rId12"/>
    <sheet name="7)Pénzben és term." sheetId="12" r:id="rId13"/>
    <sheet name="Működési mérleg" sheetId="16" r:id="rId14"/>
    <sheet name="Felhalmozási mérleg" sheetId="17" r:id="rId15"/>
    <sheet name="Többéves kihat.j.köt." sheetId="13" r:id="rId16"/>
    <sheet name="Hitelállomány" sheetId="14" r:id="rId17"/>
    <sheet name="Várható 2 év ei." sheetId="18" r:id="rId18"/>
    <sheet name="előir.felh.ütemterv" sheetId="19" r:id="rId19"/>
    <sheet name="Unió" sheetId="20" r:id="rId20"/>
    <sheet name="Közvetett támogatás" sheetId="21" r:id="rId21"/>
    <sheet name="létszám" sheetId="26" r:id="rId22"/>
    <sheet name="köt-nemköt" sheetId="28" r:id="rId23"/>
    <sheet name="likviditás" sheetId="24" r:id="rId24"/>
    <sheet name="hitelkorlát" sheetId="25" r:id="rId25"/>
  </sheets>
  <externalReferences>
    <externalReference r:id="rId26"/>
  </externalReferences>
  <definedNames>
    <definedName name="_xlnm.Print_Titles" localSheetId="10">Felhalm.kiad.!$1:$2</definedName>
    <definedName name="_xlnm.Print_Titles" localSheetId="22">'köt-nemköt'!$A$4:$IV$5</definedName>
    <definedName name="_xlnm.Print_Titles" localSheetId="21">létszám!$A$1:$IV$2</definedName>
    <definedName name="_xlnm.Print_Area" localSheetId="15">'Többéves kihat.j.köt.'!$A$1:$I$14</definedName>
    <definedName name="_xlnm.Print_Area" localSheetId="17">'Várható 2 év ei.'!$A$1:$D$45</definedName>
    <definedName name="Verzió" localSheetId="11">#REF!</definedName>
    <definedName name="Verzió" localSheetId="22">#REF!</definedName>
    <definedName name="Verzió" localSheetId="21">#REF!</definedName>
    <definedName name="Verzió" localSheetId="23">#REF!</definedName>
    <definedName name="Verzió">#REF!</definedName>
  </definedNames>
  <calcPr calcId="125725"/>
</workbook>
</file>

<file path=xl/calcChain.xml><?xml version="1.0" encoding="utf-8"?>
<calcChain xmlns="http://schemas.openxmlformats.org/spreadsheetml/2006/main">
  <c r="I101" i="28"/>
  <c r="H101"/>
  <c r="G101"/>
  <c r="D101"/>
  <c r="C101"/>
  <c r="B101"/>
  <c r="K100"/>
  <c r="E100"/>
  <c r="F100" s="1"/>
  <c r="K99"/>
  <c r="E99"/>
  <c r="F99" s="1"/>
  <c r="K98"/>
  <c r="E98"/>
  <c r="F98" s="1"/>
  <c r="J97"/>
  <c r="J101" s="1"/>
  <c r="E97"/>
  <c r="E101" s="1"/>
  <c r="P96"/>
  <c r="J96"/>
  <c r="K96" s="1"/>
  <c r="O95"/>
  <c r="N95"/>
  <c r="M95"/>
  <c r="L95"/>
  <c r="I95"/>
  <c r="H95"/>
  <c r="G95"/>
  <c r="D95"/>
  <c r="C95"/>
  <c r="B95"/>
  <c r="P94"/>
  <c r="J94"/>
  <c r="K94" s="1"/>
  <c r="E94"/>
  <c r="F94" s="1"/>
  <c r="P93"/>
  <c r="K93"/>
  <c r="J93"/>
  <c r="E93"/>
  <c r="F93" s="1"/>
  <c r="K92"/>
  <c r="J92"/>
  <c r="E92"/>
  <c r="F92" s="1"/>
  <c r="J91"/>
  <c r="K91" s="1"/>
  <c r="E91"/>
  <c r="F91" s="1"/>
  <c r="J90"/>
  <c r="K90" s="1"/>
  <c r="E90"/>
  <c r="F90" s="1"/>
  <c r="J89"/>
  <c r="K89" s="1"/>
  <c r="E89"/>
  <c r="F89" s="1"/>
  <c r="J88"/>
  <c r="K88" s="1"/>
  <c r="F88"/>
  <c r="K87"/>
  <c r="J87"/>
  <c r="F87"/>
  <c r="E87"/>
  <c r="P86"/>
  <c r="P95" s="1"/>
  <c r="J86"/>
  <c r="K86" s="1"/>
  <c r="E86"/>
  <c r="F86" s="1"/>
  <c r="J85"/>
  <c r="K85" s="1"/>
  <c r="E85"/>
  <c r="F85" s="1"/>
  <c r="J84"/>
  <c r="K84" s="1"/>
  <c r="E84"/>
  <c r="F84" s="1"/>
  <c r="J83"/>
  <c r="K83" s="1"/>
  <c r="E83"/>
  <c r="F83" s="1"/>
  <c r="J82"/>
  <c r="K82" s="1"/>
  <c r="E82"/>
  <c r="F82" s="1"/>
  <c r="J81"/>
  <c r="K81" s="1"/>
  <c r="E81"/>
  <c r="F81" s="1"/>
  <c r="J80"/>
  <c r="J95" s="1"/>
  <c r="E80"/>
  <c r="E95" s="1"/>
  <c r="K79"/>
  <c r="P78"/>
  <c r="O78"/>
  <c r="N78"/>
  <c r="M78"/>
  <c r="L78"/>
  <c r="I78"/>
  <c r="H78"/>
  <c r="G78"/>
  <c r="D78"/>
  <c r="C78"/>
  <c r="B78"/>
  <c r="E77"/>
  <c r="F77" s="1"/>
  <c r="J76"/>
  <c r="K76" s="1"/>
  <c r="K78" s="1"/>
  <c r="E76"/>
  <c r="F76" s="1"/>
  <c r="J75"/>
  <c r="J74"/>
  <c r="J78" s="1"/>
  <c r="E74"/>
  <c r="E78" s="1"/>
  <c r="N72"/>
  <c r="M72"/>
  <c r="L72"/>
  <c r="I72"/>
  <c r="H72"/>
  <c r="G72"/>
  <c r="D72"/>
  <c r="C72"/>
  <c r="B72"/>
  <c r="F71"/>
  <c r="E71"/>
  <c r="P70"/>
  <c r="O70"/>
  <c r="K70"/>
  <c r="J70"/>
  <c r="F70"/>
  <c r="E70"/>
  <c r="P69"/>
  <c r="O69"/>
  <c r="K69"/>
  <c r="J69"/>
  <c r="F69"/>
  <c r="E69"/>
  <c r="P68"/>
  <c r="P72" s="1"/>
  <c r="O68"/>
  <c r="O72" s="1"/>
  <c r="K68"/>
  <c r="K72" s="1"/>
  <c r="J68"/>
  <c r="J72" s="1"/>
  <c r="F68"/>
  <c r="F72" s="1"/>
  <c r="E68"/>
  <c r="E72" s="1"/>
  <c r="N66"/>
  <c r="N102" s="1"/>
  <c r="M66"/>
  <c r="M102" s="1"/>
  <c r="L66"/>
  <c r="L102" s="1"/>
  <c r="I66"/>
  <c r="I102" s="1"/>
  <c r="H66"/>
  <c r="H102" s="1"/>
  <c r="G66"/>
  <c r="G102" s="1"/>
  <c r="D66"/>
  <c r="D102" s="1"/>
  <c r="C66"/>
  <c r="C102" s="1"/>
  <c r="B66"/>
  <c r="B102" s="1"/>
  <c r="E65"/>
  <c r="F65" s="1"/>
  <c r="P64"/>
  <c r="K64"/>
  <c r="J64"/>
  <c r="F64"/>
  <c r="E64"/>
  <c r="F63"/>
  <c r="E63"/>
  <c r="K62"/>
  <c r="J62"/>
  <c r="F62"/>
  <c r="E62"/>
  <c r="K61"/>
  <c r="J61"/>
  <c r="F61"/>
  <c r="E61"/>
  <c r="K60"/>
  <c r="J60"/>
  <c r="F60"/>
  <c r="E60"/>
  <c r="K59"/>
  <c r="J59"/>
  <c r="F59"/>
  <c r="E59"/>
  <c r="K58"/>
  <c r="J58"/>
  <c r="F58"/>
  <c r="E58"/>
  <c r="K57"/>
  <c r="J57"/>
  <c r="F57"/>
  <c r="E57"/>
  <c r="K56"/>
  <c r="J56"/>
  <c r="F56"/>
  <c r="E56"/>
  <c r="K55"/>
  <c r="J55"/>
  <c r="F55"/>
  <c r="E55"/>
  <c r="K54"/>
  <c r="J54"/>
  <c r="F54"/>
  <c r="E54"/>
  <c r="K53"/>
  <c r="J53"/>
  <c r="F53"/>
  <c r="E53"/>
  <c r="K52"/>
  <c r="J52"/>
  <c r="F52"/>
  <c r="E52"/>
  <c r="K51"/>
  <c r="J51"/>
  <c r="F51"/>
  <c r="E51"/>
  <c r="K50"/>
  <c r="J50"/>
  <c r="F50"/>
  <c r="E50"/>
  <c r="K49"/>
  <c r="J49"/>
  <c r="F49"/>
  <c r="E49"/>
  <c r="K48"/>
  <c r="J48"/>
  <c r="F48"/>
  <c r="E48"/>
  <c r="K47"/>
  <c r="J47"/>
  <c r="F47"/>
  <c r="E47"/>
  <c r="K46"/>
  <c r="J46"/>
  <c r="F46"/>
  <c r="E46"/>
  <c r="K45"/>
  <c r="J45"/>
  <c r="F45"/>
  <c r="E45"/>
  <c r="K44"/>
  <c r="J44"/>
  <c r="F44"/>
  <c r="E44"/>
  <c r="P43"/>
  <c r="O43"/>
  <c r="K43"/>
  <c r="J43"/>
  <c r="F43"/>
  <c r="E43"/>
  <c r="P42"/>
  <c r="O42"/>
  <c r="K42"/>
  <c r="J42"/>
  <c r="F42"/>
  <c r="E42"/>
  <c r="P41"/>
  <c r="O41"/>
  <c r="K41"/>
  <c r="J41"/>
  <c r="F41"/>
  <c r="E41"/>
  <c r="P40"/>
  <c r="O40"/>
  <c r="K40"/>
  <c r="J40"/>
  <c r="F40"/>
  <c r="E40"/>
  <c r="P39"/>
  <c r="O39"/>
  <c r="K39"/>
  <c r="J39"/>
  <c r="F39"/>
  <c r="E39"/>
  <c r="P38"/>
  <c r="O38"/>
  <c r="K38"/>
  <c r="J38"/>
  <c r="F38"/>
  <c r="E38"/>
  <c r="P37"/>
  <c r="O37"/>
  <c r="K37"/>
  <c r="J37"/>
  <c r="F37"/>
  <c r="E37"/>
  <c r="P36"/>
  <c r="O36"/>
  <c r="K36"/>
  <c r="J36"/>
  <c r="F36"/>
  <c r="E36"/>
  <c r="P35"/>
  <c r="O35"/>
  <c r="K35"/>
  <c r="J35"/>
  <c r="F35"/>
  <c r="E35"/>
  <c r="P34"/>
  <c r="O34"/>
  <c r="K34"/>
  <c r="J34"/>
  <c r="F34"/>
  <c r="E34"/>
  <c r="K33"/>
  <c r="J33"/>
  <c r="F33"/>
  <c r="E33"/>
  <c r="K32"/>
  <c r="J32"/>
  <c r="F32"/>
  <c r="E32"/>
  <c r="P31"/>
  <c r="O31"/>
  <c r="K31"/>
  <c r="J31"/>
  <c r="F31"/>
  <c r="E31"/>
  <c r="P30"/>
  <c r="O30"/>
  <c r="K30"/>
  <c r="J30"/>
  <c r="F30"/>
  <c r="E30"/>
  <c r="F29"/>
  <c r="E29"/>
  <c r="K28"/>
  <c r="J28"/>
  <c r="E28"/>
  <c r="F28" s="1"/>
  <c r="O27"/>
  <c r="P27" s="1"/>
  <c r="J27"/>
  <c r="K27" s="1"/>
  <c r="E27"/>
  <c r="F27" s="1"/>
  <c r="O26"/>
  <c r="P26" s="1"/>
  <c r="J26"/>
  <c r="K26" s="1"/>
  <c r="E26"/>
  <c r="F26" s="1"/>
  <c r="O25"/>
  <c r="P25" s="1"/>
  <c r="J25"/>
  <c r="K25" s="1"/>
  <c r="E25"/>
  <c r="F25" s="1"/>
  <c r="O24"/>
  <c r="P24" s="1"/>
  <c r="J24"/>
  <c r="K24" s="1"/>
  <c r="E24"/>
  <c r="F24" s="1"/>
  <c r="O23"/>
  <c r="P23" s="1"/>
  <c r="J23"/>
  <c r="K23" s="1"/>
  <c r="E23"/>
  <c r="F23" s="1"/>
  <c r="J22"/>
  <c r="K22" s="1"/>
  <c r="E22"/>
  <c r="F22" s="1"/>
  <c r="O21"/>
  <c r="P21" s="1"/>
  <c r="J21"/>
  <c r="K21" s="1"/>
  <c r="E21"/>
  <c r="F21" s="1"/>
  <c r="O20"/>
  <c r="P20" s="1"/>
  <c r="J20"/>
  <c r="K20" s="1"/>
  <c r="E20"/>
  <c r="F20" s="1"/>
  <c r="O19"/>
  <c r="P19" s="1"/>
  <c r="J19"/>
  <c r="K19" s="1"/>
  <c r="E19"/>
  <c r="F19" s="1"/>
  <c r="O18"/>
  <c r="P18" s="1"/>
  <c r="J18"/>
  <c r="K18" s="1"/>
  <c r="E18"/>
  <c r="F18" s="1"/>
  <c r="O17"/>
  <c r="P17" s="1"/>
  <c r="J17"/>
  <c r="K17" s="1"/>
  <c r="E17"/>
  <c r="F17" s="1"/>
  <c r="O16"/>
  <c r="P16" s="1"/>
  <c r="J16"/>
  <c r="K16" s="1"/>
  <c r="E16"/>
  <c r="F16" s="1"/>
  <c r="O15"/>
  <c r="P15" s="1"/>
  <c r="J15"/>
  <c r="K15" s="1"/>
  <c r="E15"/>
  <c r="F15" s="1"/>
  <c r="J14"/>
  <c r="K14" s="1"/>
  <c r="E14"/>
  <c r="F14" s="1"/>
  <c r="O13"/>
  <c r="P13" s="1"/>
  <c r="J13"/>
  <c r="K13" s="1"/>
  <c r="E13"/>
  <c r="F13" s="1"/>
  <c r="E12"/>
  <c r="F12" s="1"/>
  <c r="E11"/>
  <c r="F11" s="1"/>
  <c r="E10"/>
  <c r="F10" s="1"/>
  <c r="O9"/>
  <c r="P9" s="1"/>
  <c r="J9"/>
  <c r="K9" s="1"/>
  <c r="E9"/>
  <c r="F9" s="1"/>
  <c r="E8"/>
  <c r="F8" s="1"/>
  <c r="O7"/>
  <c r="P7" s="1"/>
  <c r="P66" s="1"/>
  <c r="P102" s="1"/>
  <c r="J7"/>
  <c r="J66" s="1"/>
  <c r="J102" s="1"/>
  <c r="E7"/>
  <c r="F7" s="1"/>
  <c r="F66" s="1"/>
  <c r="E127" i="6"/>
  <c r="E127" i="7"/>
  <c r="B9" i="15"/>
  <c r="B28" i="25"/>
  <c r="E66" i="28" l="1"/>
  <c r="E102" s="1"/>
  <c r="O66"/>
  <c r="O102" s="1"/>
  <c r="F74"/>
  <c r="F78" s="1"/>
  <c r="F102" s="1"/>
  <c r="F80"/>
  <c r="F95" s="1"/>
  <c r="K80"/>
  <c r="K95" s="1"/>
  <c r="F97"/>
  <c r="F101" s="1"/>
  <c r="K97"/>
  <c r="K101" s="1"/>
  <c r="K7"/>
  <c r="K66" s="1"/>
  <c r="K102" s="1"/>
  <c r="E13" i="26" l="1"/>
  <c r="D13"/>
  <c r="C13"/>
  <c r="F89"/>
  <c r="F88"/>
  <c r="F87"/>
  <c r="F86"/>
  <c r="F85"/>
  <c r="F84"/>
  <c r="F83"/>
  <c r="F82"/>
  <c r="F81" l="1"/>
  <c r="F80"/>
  <c r="F79"/>
  <c r="F78"/>
  <c r="F77"/>
  <c r="F76"/>
  <c r="F75"/>
  <c r="F74"/>
  <c r="F73"/>
  <c r="F72"/>
  <c r="F71"/>
  <c r="F70"/>
  <c r="C63"/>
  <c r="F61"/>
  <c r="F60"/>
  <c r="F59"/>
  <c r="F58"/>
  <c r="F57"/>
  <c r="F56"/>
  <c r="D53"/>
  <c r="C53"/>
  <c r="B53"/>
  <c r="F52"/>
  <c r="F51"/>
  <c r="F50"/>
  <c r="E46"/>
  <c r="D46"/>
  <c r="C46"/>
  <c r="B46"/>
  <c r="F45"/>
  <c r="F44"/>
  <c r="F43"/>
  <c r="B39"/>
  <c r="F39" s="1"/>
  <c r="F38"/>
  <c r="F37"/>
  <c r="F36"/>
  <c r="F35"/>
  <c r="F34"/>
  <c r="F33"/>
  <c r="F32"/>
  <c r="F31"/>
  <c r="F30"/>
  <c r="E29"/>
  <c r="E40" s="1"/>
  <c r="D29"/>
  <c r="D40" s="1"/>
  <c r="C29"/>
  <c r="C40" s="1"/>
  <c r="B29"/>
  <c r="B40" s="1"/>
  <c r="F28"/>
  <c r="F27"/>
  <c r="F26"/>
  <c r="F25"/>
  <c r="F24"/>
  <c r="F23"/>
  <c r="F22"/>
  <c r="F21"/>
  <c r="F20"/>
  <c r="F19"/>
  <c r="F18"/>
  <c r="F17"/>
  <c r="F16"/>
  <c r="F29" s="1"/>
  <c r="F40" s="1"/>
  <c r="E66"/>
  <c r="E90" s="1"/>
  <c r="D66"/>
  <c r="D90" s="1"/>
  <c r="C66"/>
  <c r="C90" s="1"/>
  <c r="B12"/>
  <c r="F12" s="1"/>
  <c r="F11"/>
  <c r="F10"/>
  <c r="B9"/>
  <c r="F8"/>
  <c r="F7"/>
  <c r="F6"/>
  <c r="F5"/>
  <c r="F9" l="1"/>
  <c r="F13" s="1"/>
  <c r="B13"/>
  <c r="F46"/>
  <c r="F66" s="1"/>
  <c r="F90" s="1"/>
  <c r="B66"/>
  <c r="B90" s="1"/>
  <c r="C28" i="10" l="1"/>
  <c r="B31" i="25"/>
  <c r="B47" s="1"/>
  <c r="J24"/>
  <c r="I24"/>
  <c r="H24"/>
  <c r="G24"/>
  <c r="F24"/>
  <c r="E24"/>
  <c r="D24"/>
  <c r="C24"/>
  <c r="B24"/>
  <c r="J13"/>
  <c r="I13"/>
  <c r="H13"/>
  <c r="G13"/>
  <c r="F13"/>
  <c r="E13"/>
  <c r="D13"/>
  <c r="C13"/>
  <c r="B13"/>
  <c r="J27" i="24"/>
  <c r="F27"/>
  <c r="J25"/>
  <c r="F25"/>
  <c r="J23"/>
  <c r="F23"/>
  <c r="J21"/>
  <c r="F21"/>
  <c r="J19"/>
  <c r="F19"/>
  <c r="J17"/>
  <c r="F17"/>
  <c r="J15"/>
  <c r="F15"/>
  <c r="J13"/>
  <c r="F13"/>
  <c r="J11"/>
  <c r="F11"/>
  <c r="J9"/>
  <c r="F9"/>
  <c r="J7"/>
  <c r="G7" s="1"/>
  <c r="F7"/>
  <c r="C7" s="1"/>
  <c r="J6" s="1"/>
  <c r="I6"/>
  <c r="H6"/>
  <c r="F6" s="1"/>
  <c r="E6"/>
  <c r="D6"/>
  <c r="K5" s="1"/>
  <c r="J5"/>
  <c r="G5"/>
  <c r="F5"/>
  <c r="C10" i="21"/>
  <c r="G22" i="20"/>
  <c r="F22"/>
  <c r="E22"/>
  <c r="D22"/>
  <c r="C22"/>
  <c r="B22"/>
  <c r="B35" i="19"/>
  <c r="O30"/>
  <c r="M30"/>
  <c r="L30"/>
  <c r="K30"/>
  <c r="J30"/>
  <c r="I30"/>
  <c r="H30"/>
  <c r="G30"/>
  <c r="F30"/>
  <c r="E30"/>
  <c r="D30"/>
  <c r="C30"/>
  <c r="B30"/>
  <c r="N29"/>
  <c r="N28"/>
  <c r="N27"/>
  <c r="N26"/>
  <c r="N25"/>
  <c r="N30" s="1"/>
  <c r="N24"/>
  <c r="N23"/>
  <c r="N22"/>
  <c r="N21"/>
  <c r="N20"/>
  <c r="N19"/>
  <c r="N18"/>
  <c r="O15"/>
  <c r="M34" l="1"/>
  <c r="L34" s="1"/>
  <c r="K34" s="1"/>
  <c r="J34" s="1"/>
  <c r="I34" s="1"/>
  <c r="H34" s="1"/>
  <c r="G34" s="1"/>
  <c r="F34"/>
  <c r="E34" s="1"/>
  <c r="D34" s="1"/>
  <c r="C34" s="1"/>
  <c r="B34" s="1"/>
  <c r="J15" i="25"/>
  <c r="I15"/>
  <c r="H15"/>
  <c r="G15" s="1"/>
  <c r="F15" s="1"/>
  <c r="E15" s="1"/>
  <c r="D15" s="1"/>
  <c r="C15"/>
  <c r="B15"/>
  <c r="M15" i="19"/>
  <c r="M33" s="1"/>
  <c r="L33" s="1"/>
  <c r="K33" s="1"/>
  <c r="J33" s="1"/>
  <c r="I33" s="1"/>
  <c r="H33" s="1"/>
  <c r="G33" s="1"/>
  <c r="L15"/>
  <c r="K15"/>
  <c r="J15"/>
  <c r="I15"/>
  <c r="H15"/>
  <c r="G15"/>
  <c r="F15"/>
  <c r="F33" s="1"/>
  <c r="E15"/>
  <c r="E33" s="1"/>
  <c r="D15"/>
  <c r="D33" s="1"/>
  <c r="C15"/>
  <c r="B15"/>
  <c r="N14"/>
  <c r="N15" s="1"/>
  <c r="N13"/>
  <c r="N12"/>
  <c r="N11"/>
  <c r="N10"/>
  <c r="N9"/>
  <c r="N8"/>
  <c r="D41" i="18"/>
  <c r="D43" s="1"/>
  <c r="C41"/>
  <c r="C43" s="1"/>
  <c r="B41"/>
  <c r="B43" s="1"/>
  <c r="D31"/>
  <c r="D42" s="1"/>
  <c r="C31"/>
  <c r="C42" s="1"/>
  <c r="B31"/>
  <c r="B42" s="1"/>
  <c r="D24"/>
  <c r="C24"/>
  <c r="B24"/>
  <c r="D12"/>
  <c r="C12"/>
  <c r="B12"/>
  <c r="G9" i="14" s="1"/>
  <c r="F9" s="1"/>
  <c r="E9" s="1"/>
  <c r="D9" s="1"/>
  <c r="G5"/>
  <c r="F5"/>
  <c r="E5"/>
  <c r="D5"/>
  <c r="G3"/>
  <c r="F3"/>
  <c r="E3"/>
  <c r="D3"/>
  <c r="I14" i="13"/>
  <c r="H14"/>
  <c r="F14"/>
  <c r="E14"/>
  <c r="I9" s="1"/>
  <c r="H9" s="1"/>
  <c r="G9" s="1"/>
  <c r="F9" s="1"/>
  <c r="E9" s="1"/>
  <c r="I8"/>
  <c r="A8"/>
  <c r="I7"/>
  <c r="A7"/>
  <c r="I6"/>
  <c r="A6"/>
  <c r="I5"/>
  <c r="H5"/>
  <c r="G5"/>
  <c r="F5"/>
  <c r="E5"/>
  <c r="A5"/>
  <c r="H13" i="17"/>
  <c r="G13"/>
  <c r="F13"/>
  <c r="D13"/>
  <c r="C13"/>
  <c r="B13"/>
  <c r="H14" i="16"/>
  <c r="G14"/>
  <c r="F14"/>
  <c r="D14"/>
  <c r="C14"/>
  <c r="B14"/>
  <c r="E11" i="12" s="1"/>
  <c r="D11" s="1"/>
  <c r="B11"/>
  <c r="E10" s="1"/>
  <c r="B10"/>
  <c r="E9"/>
  <c r="D9"/>
  <c r="E8"/>
  <c r="E7"/>
  <c r="D7"/>
  <c r="E5" s="1"/>
  <c r="D5" s="1"/>
  <c r="B5"/>
  <c r="E4"/>
  <c r="D4"/>
  <c r="B15" i="15"/>
  <c r="E29" i="11"/>
  <c r="D29"/>
  <c r="C29"/>
  <c r="E28" i="10"/>
  <c r="D28"/>
  <c r="B25" i="9"/>
  <c r="B24"/>
  <c r="B21"/>
  <c r="B20"/>
  <c r="B19"/>
  <c r="B18"/>
  <c r="B16"/>
  <c r="B11"/>
  <c r="H123" i="8" s="1"/>
  <c r="G123"/>
  <c r="F123"/>
  <c r="E123"/>
  <c r="H122"/>
  <c r="H120"/>
  <c r="H119"/>
  <c r="G118"/>
  <c r="F118"/>
  <c r="E118"/>
  <c r="H117"/>
  <c r="H116"/>
  <c r="H115" s="1"/>
  <c r="G115"/>
  <c r="F115"/>
  <c r="E115"/>
  <c r="H114" s="1"/>
  <c r="G114" s="1"/>
  <c r="F114"/>
  <c r="E114" s="1"/>
  <c r="H113"/>
  <c r="G113" s="1"/>
  <c r="F113" s="1"/>
  <c r="E113"/>
  <c r="H112"/>
  <c r="H111"/>
  <c r="H110"/>
  <c r="H109"/>
  <c r="H108" s="1"/>
  <c r="G108"/>
  <c r="F108"/>
  <c r="E108"/>
  <c r="H105" s="1"/>
  <c r="G105"/>
  <c r="F105"/>
  <c r="E105"/>
  <c r="H104"/>
  <c r="H101"/>
  <c r="H100"/>
  <c r="H99"/>
  <c r="H95"/>
  <c r="H94"/>
  <c r="H93"/>
  <c r="H92"/>
  <c r="H91"/>
  <c r="H90"/>
  <c r="H89" s="1"/>
  <c r="G89"/>
  <c r="F89"/>
  <c r="E89"/>
  <c r="H81"/>
  <c r="H80"/>
  <c r="H79" s="1"/>
  <c r="G79"/>
  <c r="F79"/>
  <c r="E79"/>
  <c r="H76"/>
  <c r="H75"/>
  <c r="H74"/>
  <c r="H73"/>
  <c r="G73"/>
  <c r="F73"/>
  <c r="E73"/>
  <c r="H46" s="1"/>
  <c r="D45" i="18" l="1"/>
  <c r="C45"/>
  <c r="C33" i="19"/>
  <c r="B33" s="1"/>
  <c r="B45" i="18"/>
  <c r="G46" i="8"/>
  <c r="F46"/>
  <c r="E46"/>
  <c r="H45"/>
  <c r="H44"/>
  <c r="H43"/>
  <c r="H42" s="1"/>
  <c r="G42"/>
  <c r="F42"/>
  <c r="E42"/>
  <c r="H41"/>
  <c r="H40"/>
  <c r="H39"/>
  <c r="E39"/>
  <c r="H38"/>
  <c r="H37"/>
  <c r="H36" s="1"/>
  <c r="G36"/>
  <c r="F36"/>
  <c r="E36"/>
  <c r="H35" s="1"/>
  <c r="G35" s="1"/>
  <c r="F35"/>
  <c r="E35" s="1"/>
  <c r="H34"/>
  <c r="G34" s="1"/>
  <c r="F34" s="1"/>
  <c r="E34" s="1"/>
  <c r="H33"/>
  <c r="H32"/>
  <c r="H31" s="1"/>
  <c r="G31"/>
  <c r="F31"/>
  <c r="E31"/>
  <c r="H30" s="1"/>
  <c r="G30"/>
  <c r="F30"/>
  <c r="E30"/>
  <c r="H29"/>
  <c r="H28"/>
  <c r="H26" s="1"/>
  <c r="G26"/>
  <c r="F26"/>
  <c r="E26"/>
  <c r="H25"/>
  <c r="H24"/>
  <c r="H23"/>
  <c r="H22" s="1"/>
  <c r="G22"/>
  <c r="F22"/>
  <c r="E22"/>
  <c r="H21"/>
  <c r="H20"/>
  <c r="H19"/>
  <c r="H17"/>
  <c r="H16"/>
  <c r="H15"/>
  <c r="H14" s="1"/>
  <c r="G14"/>
  <c r="F14"/>
  <c r="E14"/>
  <c r="H13"/>
  <c r="H12"/>
  <c r="H11"/>
  <c r="H10"/>
  <c r="H9"/>
  <c r="H8" s="1"/>
  <c r="G8"/>
  <c r="F8"/>
  <c r="E8"/>
  <c r="H7"/>
  <c r="H6" s="1"/>
  <c r="G6"/>
  <c r="F6"/>
  <c r="E6"/>
  <c r="H5"/>
  <c r="G5"/>
  <c r="F5"/>
  <c r="E5"/>
  <c r="H123" i="7" s="1"/>
  <c r="G123"/>
  <c r="F123"/>
  <c r="E123" s="1"/>
  <c r="H122"/>
  <c r="H120"/>
  <c r="H119"/>
  <c r="G118"/>
  <c r="F118"/>
  <c r="E118"/>
  <c r="H117"/>
  <c r="H116"/>
  <c r="H115" s="1"/>
  <c r="G115"/>
  <c r="F115"/>
  <c r="E115"/>
  <c r="H114" s="1"/>
  <c r="G114" s="1"/>
  <c r="F114"/>
  <c r="E114"/>
  <c r="H113"/>
  <c r="G113"/>
  <c r="F113"/>
  <c r="E113"/>
  <c r="H112"/>
  <c r="H111"/>
  <c r="H110"/>
  <c r="H109"/>
  <c r="H108" s="1"/>
  <c r="G108"/>
  <c r="F108"/>
  <c r="E108"/>
  <c r="H105" s="1"/>
  <c r="G105"/>
  <c r="F105"/>
  <c r="E105"/>
  <c r="H104"/>
  <c r="H101"/>
  <c r="H100"/>
  <c r="H99"/>
  <c r="H95"/>
  <c r="H94"/>
  <c r="H93"/>
  <c r="H92"/>
  <c r="H91"/>
  <c r="H90"/>
  <c r="H89" s="1"/>
  <c r="G89"/>
  <c r="F89"/>
  <c r="E89"/>
  <c r="H81"/>
  <c r="H80"/>
  <c r="H79" s="1"/>
  <c r="G79"/>
  <c r="F79"/>
  <c r="E79"/>
  <c r="H76"/>
  <c r="H75"/>
  <c r="H74"/>
  <c r="H73" s="1"/>
  <c r="G73"/>
  <c r="F73"/>
  <c r="E73"/>
  <c r="H46" s="1"/>
  <c r="G46" s="1"/>
  <c r="F46"/>
  <c r="E46" s="1"/>
  <c r="H45"/>
  <c r="H44"/>
  <c r="H43"/>
  <c r="H42" s="1"/>
  <c r="G42"/>
  <c r="F42"/>
  <c r="E42"/>
  <c r="H41"/>
  <c r="H40"/>
  <c r="H39"/>
  <c r="H38"/>
  <c r="H37"/>
  <c r="H36" s="1"/>
  <c r="G36"/>
  <c r="F36"/>
  <c r="E36"/>
  <c r="H35" s="1"/>
  <c r="G35" s="1"/>
  <c r="F35"/>
  <c r="E35"/>
  <c r="H34" s="1"/>
  <c r="G34" s="1"/>
  <c r="F34"/>
  <c r="E34" s="1"/>
  <c r="H33"/>
  <c r="H32"/>
  <c r="H31" s="1"/>
  <c r="G31"/>
  <c r="F31"/>
  <c r="E31"/>
  <c r="H30" s="1"/>
  <c r="G30"/>
  <c r="F30"/>
  <c r="E30"/>
  <c r="H29"/>
  <c r="H28"/>
  <c r="H26" s="1"/>
  <c r="G26"/>
  <c r="F26"/>
  <c r="E26"/>
  <c r="H25"/>
  <c r="H24"/>
  <c r="H23"/>
  <c r="H22" s="1"/>
  <c r="G22"/>
  <c r="F22"/>
  <c r="E22"/>
  <c r="H21"/>
  <c r="H20"/>
  <c r="H19"/>
  <c r="H17"/>
  <c r="H16"/>
  <c r="H15"/>
  <c r="H14" s="1"/>
  <c r="G14"/>
  <c r="F14"/>
  <c r="E14"/>
  <c r="H13"/>
  <c r="H12"/>
  <c r="H11"/>
  <c r="H10"/>
  <c r="H9"/>
  <c r="H8"/>
  <c r="G8"/>
  <c r="E8"/>
  <c r="H7"/>
  <c r="H6"/>
  <c r="G6"/>
  <c r="E6"/>
  <c r="H5"/>
  <c r="G5"/>
  <c r="F5"/>
  <c r="E5"/>
  <c r="H123" i="6" s="1"/>
  <c r="G123" s="1"/>
  <c r="F123"/>
  <c r="E123" s="1"/>
  <c r="H122"/>
  <c r="H120"/>
  <c r="H119"/>
  <c r="G118"/>
  <c r="F118"/>
  <c r="E118"/>
  <c r="H117"/>
  <c r="H116"/>
  <c r="H115" s="1"/>
  <c r="G115"/>
  <c r="F115"/>
  <c r="E115"/>
  <c r="H114" s="1"/>
  <c r="G114"/>
  <c r="F114"/>
  <c r="E114"/>
  <c r="H113"/>
  <c r="G113" s="1"/>
  <c r="F113"/>
  <c r="E113"/>
  <c r="H112"/>
  <c r="H111"/>
  <c r="H110"/>
  <c r="H109"/>
  <c r="H108" s="1"/>
  <c r="G108"/>
  <c r="F108"/>
  <c r="E108"/>
  <c r="H105" s="1"/>
  <c r="G105"/>
  <c r="F105"/>
  <c r="E105"/>
  <c r="H104"/>
  <c r="H101"/>
  <c r="H100"/>
  <c r="H99"/>
  <c r="H95"/>
  <c r="H94"/>
  <c r="H93"/>
  <c r="H92"/>
  <c r="H91"/>
  <c r="H90"/>
  <c r="H89" s="1"/>
  <c r="G89"/>
  <c r="F89"/>
  <c r="E89"/>
  <c r="H81"/>
  <c r="H80"/>
  <c r="H79" s="1"/>
  <c r="G79"/>
  <c r="F79"/>
  <c r="E79"/>
  <c r="H76"/>
  <c r="H75"/>
  <c r="H74"/>
  <c r="H73" s="1"/>
  <c r="G73"/>
  <c r="F73"/>
  <c r="E73"/>
  <c r="H46" s="1"/>
  <c r="G46" s="1"/>
  <c r="F46"/>
  <c r="E46" l="1"/>
  <c r="H45"/>
  <c r="H44"/>
  <c r="H43"/>
  <c r="H42" s="1"/>
  <c r="G42"/>
  <c r="F42"/>
  <c r="E42"/>
  <c r="H41"/>
  <c r="H40"/>
  <c r="H39"/>
  <c r="H38"/>
  <c r="H37"/>
  <c r="H36" s="1"/>
  <c r="G36"/>
  <c r="F36"/>
  <c r="E36"/>
  <c r="H35" s="1"/>
  <c r="G35" s="1"/>
  <c r="F35"/>
  <c r="E35"/>
  <c r="H34" s="1"/>
  <c r="G34"/>
  <c r="F34" s="1"/>
  <c r="E34"/>
  <c r="H33"/>
  <c r="H32"/>
  <c r="H31" s="1"/>
  <c r="G31"/>
  <c r="F31"/>
  <c r="E31"/>
  <c r="H30" s="1"/>
  <c r="G30" s="1"/>
  <c r="F30"/>
  <c r="E30" s="1"/>
  <c r="H29"/>
  <c r="H28"/>
  <c r="H26" s="1"/>
  <c r="G26"/>
  <c r="F26"/>
  <c r="E26"/>
  <c r="H25"/>
  <c r="H24"/>
  <c r="H23"/>
  <c r="H22" s="1"/>
  <c r="G22"/>
  <c r="F22"/>
  <c r="E22"/>
  <c r="H21"/>
  <c r="H20"/>
  <c r="H19"/>
  <c r="H17"/>
  <c r="H16"/>
  <c r="H15"/>
  <c r="H14"/>
  <c r="G14"/>
  <c r="H13"/>
  <c r="H12"/>
  <c r="H11"/>
  <c r="H10"/>
  <c r="H9"/>
  <c r="H8" s="1"/>
  <c r="G8"/>
  <c r="F8"/>
  <c r="E8"/>
  <c r="H7"/>
  <c r="H6" s="1"/>
  <c r="G6"/>
  <c r="F6"/>
  <c r="E6"/>
  <c r="H5"/>
  <c r="G5"/>
  <c r="F5"/>
  <c r="E5"/>
  <c r="E125" i="5"/>
  <c r="H123" s="1"/>
  <c r="G123"/>
  <c r="F123"/>
  <c r="E123" s="1"/>
  <c r="H122"/>
  <c r="H120"/>
  <c r="H119"/>
  <c r="G118"/>
  <c r="F118"/>
  <c r="E118"/>
  <c r="H117"/>
  <c r="H116"/>
  <c r="H115" s="1"/>
  <c r="G115"/>
  <c r="F115"/>
  <c r="E115"/>
  <c r="H114" s="1"/>
  <c r="G114" s="1"/>
  <c r="F114" s="1"/>
  <c r="E114" s="1"/>
  <c r="H113"/>
  <c r="G113"/>
  <c r="F113" s="1"/>
  <c r="E113"/>
  <c r="H112"/>
  <c r="H111"/>
  <c r="H110"/>
  <c r="H109"/>
  <c r="H108" s="1"/>
  <c r="G108"/>
  <c r="F108"/>
  <c r="E108"/>
  <c r="H105" s="1"/>
  <c r="G105"/>
  <c r="F105"/>
  <c r="E105"/>
  <c r="H104"/>
  <c r="H101"/>
  <c r="H100"/>
  <c r="H99"/>
  <c r="H95"/>
  <c r="H94"/>
  <c r="H93"/>
  <c r="H92"/>
  <c r="H91"/>
  <c r="H90"/>
  <c r="H89" s="1"/>
  <c r="G89"/>
  <c r="F89"/>
  <c r="E89"/>
  <c r="H81"/>
  <c r="H80"/>
  <c r="H79" s="1"/>
  <c r="G79"/>
  <c r="F79"/>
  <c r="E79"/>
  <c r="H78"/>
  <c r="H77"/>
  <c r="H76"/>
  <c r="H75"/>
  <c r="H74"/>
  <c r="H73"/>
  <c r="G73"/>
  <c r="F73"/>
  <c r="E73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 s="1"/>
  <c r="G46"/>
  <c r="F46"/>
  <c r="E46"/>
  <c r="H45"/>
  <c r="H44"/>
  <c r="H43"/>
  <c r="H42" s="1"/>
  <c r="G42"/>
  <c r="F42"/>
  <c r="E42"/>
  <c r="H41"/>
  <c r="H40"/>
  <c r="H39" s="1"/>
  <c r="G39"/>
  <c r="F39"/>
  <c r="E39"/>
  <c r="H38"/>
  <c r="H37"/>
  <c r="H36" s="1"/>
  <c r="G36"/>
  <c r="F36"/>
  <c r="E36"/>
  <c r="H35" s="1"/>
  <c r="G35"/>
  <c r="F35"/>
  <c r="E35"/>
  <c r="H34"/>
  <c r="G34" s="1"/>
  <c r="F34"/>
  <c r="E34" s="1"/>
  <c r="H33"/>
  <c r="H32"/>
  <c r="H31" s="1"/>
  <c r="G31"/>
  <c r="F31"/>
  <c r="E31"/>
  <c r="H30" s="1"/>
  <c r="G30"/>
  <c r="F30"/>
  <c r="E30"/>
  <c r="H29"/>
  <c r="H28"/>
  <c r="H26" s="1"/>
  <c r="G26"/>
  <c r="F26"/>
  <c r="E26"/>
  <c r="H25"/>
  <c r="H24"/>
  <c r="H23"/>
  <c r="H22" s="1"/>
  <c r="G22"/>
  <c r="F22"/>
  <c r="E22"/>
  <c r="H21"/>
  <c r="H20"/>
  <c r="H19"/>
  <c r="H17"/>
  <c r="H16"/>
  <c r="H15"/>
  <c r="H14" s="1"/>
  <c r="G14"/>
  <c r="F14"/>
  <c r="E14"/>
  <c r="H13"/>
  <c r="H12"/>
  <c r="H11"/>
  <c r="H10"/>
  <c r="H9"/>
  <c r="H8"/>
  <c r="H7"/>
  <c r="H6" s="1"/>
  <c r="G6"/>
  <c r="F6"/>
  <c r="E6"/>
  <c r="H5"/>
  <c r="G5" s="1"/>
  <c r="F5"/>
  <c r="E5" s="1"/>
  <c r="E125" i="4"/>
  <c r="F123"/>
  <c r="H122"/>
  <c r="H120"/>
  <c r="H119"/>
  <c r="G118"/>
  <c r="F118"/>
  <c r="E118"/>
  <c r="H117"/>
  <c r="H116"/>
  <c r="H115" s="1"/>
  <c r="G115"/>
  <c r="F115"/>
  <c r="E115"/>
  <c r="H114" s="1"/>
  <c r="G114"/>
  <c r="F114"/>
  <c r="E114"/>
  <c r="H113"/>
  <c r="G113" s="1"/>
  <c r="F113"/>
  <c r="H112"/>
  <c r="H111"/>
  <c r="H110"/>
  <c r="H109"/>
  <c r="H108" s="1"/>
  <c r="G108"/>
  <c r="F108"/>
  <c r="E108"/>
  <c r="H105" s="1"/>
  <c r="G105"/>
  <c r="F105"/>
  <c r="E105"/>
  <c r="H104"/>
  <c r="H103"/>
  <c r="H102"/>
  <c r="H101"/>
  <c r="H100"/>
  <c r="H99"/>
  <c r="H98"/>
  <c r="H97"/>
  <c r="H96"/>
  <c r="H95"/>
  <c r="H94"/>
  <c r="H93"/>
  <c r="H92"/>
  <c r="H91"/>
  <c r="H90"/>
  <c r="H89" s="1"/>
  <c r="G89"/>
  <c r="F89"/>
  <c r="E89"/>
  <c r="H88"/>
  <c r="H87"/>
  <c r="H86"/>
  <c r="H85"/>
  <c r="H84"/>
  <c r="H83"/>
  <c r="H82"/>
  <c r="H81"/>
  <c r="H80"/>
  <c r="H79" s="1"/>
  <c r="G79"/>
  <c r="F79"/>
  <c r="E79"/>
  <c r="H78"/>
  <c r="H77"/>
  <c r="H76"/>
  <c r="H75"/>
  <c r="H74"/>
  <c r="H73" s="1"/>
  <c r="G73"/>
  <c r="F73"/>
  <c r="E73"/>
  <c r="F46" i="3"/>
  <c r="H45"/>
  <c r="H44"/>
  <c r="H43"/>
  <c r="H42" s="1"/>
  <c r="G42"/>
  <c r="F42"/>
  <c r="E42"/>
  <c r="H41"/>
  <c r="H40"/>
  <c r="H39" s="1"/>
  <c r="G39"/>
  <c r="F39"/>
  <c r="E39"/>
  <c r="E35" s="1"/>
  <c r="H38"/>
  <c r="E38"/>
  <c r="H37"/>
  <c r="H36" s="1"/>
  <c r="G36"/>
  <c r="F36"/>
  <c r="E36"/>
  <c r="H35" s="1"/>
  <c r="G35"/>
  <c r="F35"/>
  <c r="H34"/>
  <c r="G34" s="1"/>
  <c r="F34" s="1"/>
  <c r="E34" s="1"/>
  <c r="H33"/>
  <c r="H32"/>
  <c r="H31" s="1"/>
  <c r="G31"/>
  <c r="F31"/>
  <c r="E31"/>
  <c r="H30" s="1"/>
  <c r="G30"/>
  <c r="F30"/>
  <c r="E30"/>
  <c r="H29"/>
  <c r="H28"/>
  <c r="H27"/>
  <c r="H26" s="1"/>
  <c r="G26"/>
  <c r="F26"/>
  <c r="E26"/>
  <c r="H25"/>
  <c r="H24"/>
  <c r="H23"/>
  <c r="H22" s="1"/>
  <c r="G22"/>
  <c r="F22"/>
  <c r="E22"/>
  <c r="H21"/>
  <c r="H20"/>
  <c r="H19"/>
  <c r="H18"/>
  <c r="H17"/>
  <c r="H16"/>
  <c r="H15"/>
  <c r="H14" s="1"/>
  <c r="G14"/>
  <c r="F14"/>
  <c r="E14"/>
  <c r="H13"/>
  <c r="H12"/>
  <c r="H11"/>
  <c r="H10"/>
  <c r="H9"/>
  <c r="H8"/>
  <c r="H7"/>
  <c r="H6" s="1"/>
  <c r="G6"/>
  <c r="F6"/>
  <c r="E6"/>
  <c r="H5"/>
  <c r="G5"/>
  <c r="F5"/>
  <c r="E5"/>
  <c r="F125" i="2"/>
  <c r="E125"/>
  <c r="G122"/>
  <c r="F122"/>
  <c r="E122"/>
  <c r="G121"/>
  <c r="F121"/>
  <c r="E121"/>
  <c r="G120"/>
  <c r="F120"/>
  <c r="E120"/>
  <c r="G119"/>
  <c r="F119"/>
  <c r="E119"/>
  <c r="G118"/>
  <c r="F118"/>
  <c r="E118"/>
  <c r="H117"/>
  <c r="H116"/>
  <c r="H115" s="1"/>
  <c r="G115"/>
  <c r="F115"/>
  <c r="E115"/>
  <c r="H46" i="3" l="1"/>
  <c r="G46" s="1"/>
  <c r="H123" i="4"/>
  <c r="G123" s="1"/>
  <c r="E113"/>
  <c r="E123" s="1"/>
  <c r="E46" i="3"/>
  <c r="H119" i="2"/>
  <c r="H121"/>
  <c r="H120"/>
  <c r="G112"/>
  <c r="F112"/>
  <c r="E112"/>
  <c r="G111"/>
  <c r="F111"/>
  <c r="E111"/>
  <c r="G110"/>
  <c r="F110"/>
  <c r="E110"/>
  <c r="E108" s="1"/>
  <c r="G109"/>
  <c r="F109"/>
  <c r="E109"/>
  <c r="F108"/>
  <c r="G107"/>
  <c r="F107"/>
  <c r="E107"/>
  <c r="G106"/>
  <c r="F106"/>
  <c r="E106"/>
  <c r="G105"/>
  <c r="F105"/>
  <c r="E105"/>
  <c r="G104"/>
  <c r="F104"/>
  <c r="E104"/>
  <c r="G103"/>
  <c r="F103"/>
  <c r="E103"/>
  <c r="G102"/>
  <c r="F102"/>
  <c r="E102"/>
  <c r="G101"/>
  <c r="F101"/>
  <c r="E101"/>
  <c r="G100"/>
  <c r="F100"/>
  <c r="E100"/>
  <c r="G99"/>
  <c r="F99"/>
  <c r="E99"/>
  <c r="G98"/>
  <c r="F98"/>
  <c r="E98"/>
  <c r="G97"/>
  <c r="F97"/>
  <c r="E97"/>
  <c r="G96"/>
  <c r="F96"/>
  <c r="E96"/>
  <c r="G95"/>
  <c r="F95"/>
  <c r="E95"/>
  <c r="G94"/>
  <c r="F94"/>
  <c r="E94"/>
  <c r="G93"/>
  <c r="F93"/>
  <c r="E93"/>
  <c r="G92"/>
  <c r="F92"/>
  <c r="E92"/>
  <c r="G91"/>
  <c r="F91"/>
  <c r="E91"/>
  <c r="G90"/>
  <c r="F90"/>
  <c r="E90"/>
  <c r="F89"/>
  <c r="E89"/>
  <c r="G88"/>
  <c r="F88"/>
  <c r="E88"/>
  <c r="G87"/>
  <c r="F87"/>
  <c r="E87"/>
  <c r="G86"/>
  <c r="F86"/>
  <c r="E86"/>
  <c r="G85"/>
  <c r="F85"/>
  <c r="E85"/>
  <c r="G84"/>
  <c r="F84"/>
  <c r="E84"/>
  <c r="G83"/>
  <c r="F83"/>
  <c r="E83"/>
  <c r="G82"/>
  <c r="F82"/>
  <c r="E82"/>
  <c r="G81"/>
  <c r="F81"/>
  <c r="E81"/>
  <c r="G80"/>
  <c r="F80"/>
  <c r="E80"/>
  <c r="G79"/>
  <c r="F79"/>
  <c r="E79"/>
  <c r="G78"/>
  <c r="F78"/>
  <c r="E78"/>
  <c r="G77"/>
  <c r="F77"/>
  <c r="E77"/>
  <c r="G76"/>
  <c r="F76"/>
  <c r="E76"/>
  <c r="G75"/>
  <c r="F75"/>
  <c r="E75"/>
  <c r="G74"/>
  <c r="F74"/>
  <c r="E74"/>
  <c r="F73"/>
  <c r="F113" s="1"/>
  <c r="E73"/>
  <c r="G45" i="1"/>
  <c r="F45"/>
  <c r="E45"/>
  <c r="H44"/>
  <c r="H43"/>
  <c r="H42"/>
  <c r="G41"/>
  <c r="F41"/>
  <c r="E41"/>
  <c r="G40"/>
  <c r="F40"/>
  <c r="E40"/>
  <c r="G39"/>
  <c r="F39"/>
  <c r="E39"/>
  <c r="G38"/>
  <c r="F38"/>
  <c r="E38"/>
  <c r="G37"/>
  <c r="F37"/>
  <c r="E37"/>
  <c r="G36"/>
  <c r="F36"/>
  <c r="H36" s="1"/>
  <c r="E36"/>
  <c r="F35"/>
  <c r="H35" s="1"/>
  <c r="G35" s="1"/>
  <c r="E35" l="1"/>
  <c r="E113" i="2"/>
  <c r="H112" s="1"/>
  <c r="H113"/>
  <c r="H38" i="1"/>
  <c r="H40"/>
  <c r="H73" i="2"/>
  <c r="H74"/>
  <c r="H76"/>
  <c r="H78"/>
  <c r="H80"/>
  <c r="H82"/>
  <c r="H84"/>
  <c r="H86"/>
  <c r="H88"/>
  <c r="H89"/>
  <c r="G89" s="1"/>
  <c r="H91"/>
  <c r="H93"/>
  <c r="H95"/>
  <c r="H97"/>
  <c r="H99"/>
  <c r="H101"/>
  <c r="H103"/>
  <c r="H105"/>
  <c r="H107"/>
  <c r="H108"/>
  <c r="G108" s="1"/>
  <c r="H110"/>
  <c r="H37" i="1"/>
  <c r="H39"/>
  <c r="H41"/>
  <c r="H75" i="2"/>
  <c r="H77"/>
  <c r="H79"/>
  <c r="H81"/>
  <c r="H83"/>
  <c r="H85"/>
  <c r="H87"/>
  <c r="H90"/>
  <c r="H92"/>
  <c r="H94"/>
  <c r="H96"/>
  <c r="H98"/>
  <c r="H100"/>
  <c r="H102"/>
  <c r="H104"/>
  <c r="H106"/>
  <c r="H109"/>
  <c r="H111"/>
  <c r="G33" i="1"/>
  <c r="F33"/>
  <c r="E33"/>
  <c r="G32"/>
  <c r="F32"/>
  <c r="E32"/>
  <c r="G31"/>
  <c r="F31"/>
  <c r="E31"/>
  <c r="H30" s="1"/>
  <c r="G30" s="1"/>
  <c r="F30"/>
  <c r="G29"/>
  <c r="F29"/>
  <c r="E29"/>
  <c r="G28"/>
  <c r="F28"/>
  <c r="F26" s="1"/>
  <c r="F22" s="1"/>
  <c r="E22" s="1"/>
  <c r="H21" s="1"/>
  <c r="E28"/>
  <c r="G27"/>
  <c r="F27"/>
  <c r="E27"/>
  <c r="E26"/>
  <c r="G25"/>
  <c r="F25"/>
  <c r="E25"/>
  <c r="G24"/>
  <c r="F24"/>
  <c r="E24"/>
  <c r="G23"/>
  <c r="F23"/>
  <c r="E23"/>
  <c r="G21"/>
  <c r="F21"/>
  <c r="E21"/>
  <c r="G20"/>
  <c r="F20"/>
  <c r="E20"/>
  <c r="G19"/>
  <c r="F19"/>
  <c r="E19"/>
  <c r="G18"/>
  <c r="F18"/>
  <c r="E18"/>
  <c r="G17"/>
  <c r="F17"/>
  <c r="E17"/>
  <c r="G16"/>
  <c r="F16"/>
  <c r="E16"/>
  <c r="G15"/>
  <c r="F15"/>
  <c r="E15"/>
  <c r="F14"/>
  <c r="E14"/>
  <c r="G13"/>
  <c r="F13"/>
  <c r="E13"/>
  <c r="G12"/>
  <c r="F12"/>
  <c r="E12"/>
  <c r="G11"/>
  <c r="F11"/>
  <c r="E11"/>
  <c r="G10"/>
  <c r="F10"/>
  <c r="E10"/>
  <c r="G9"/>
  <c r="F9"/>
  <c r="E9"/>
  <c r="G8"/>
  <c r="F8"/>
  <c r="E8"/>
  <c r="G7"/>
  <c r="F7"/>
  <c r="E7"/>
  <c r="G6"/>
  <c r="F6"/>
  <c r="E6"/>
  <c r="F5"/>
  <c r="E5" s="1"/>
  <c r="H6" l="1"/>
  <c r="H8"/>
  <c r="H10"/>
  <c r="H12"/>
  <c r="H15"/>
  <c r="H17"/>
  <c r="H19"/>
  <c r="H23"/>
  <c r="H25"/>
  <c r="H26"/>
  <c r="G26" s="1"/>
  <c r="H28"/>
  <c r="H32"/>
  <c r="H5"/>
  <c r="H7"/>
  <c r="H9"/>
  <c r="H11"/>
  <c r="H13"/>
  <c r="H14"/>
  <c r="G14" s="1"/>
  <c r="G5" s="1"/>
  <c r="H16"/>
  <c r="H18"/>
  <c r="H20"/>
  <c r="H22"/>
  <c r="G22" s="1"/>
  <c r="H24"/>
  <c r="H27"/>
  <c r="E30"/>
  <c r="H29" s="1"/>
  <c r="H31"/>
  <c r="F34"/>
  <c r="G73" i="2"/>
  <c r="G113" s="1"/>
  <c r="E34" i="1" l="1"/>
  <c r="F46"/>
  <c r="H46" s="1"/>
  <c r="H34"/>
  <c r="G34" s="1"/>
  <c r="G46" s="1"/>
  <c r="H33" l="1"/>
  <c r="E46"/>
  <c r="H45" s="1"/>
  <c r="G114" i="2"/>
  <c r="G123"/>
  <c r="F114"/>
  <c r="F123"/>
  <c r="H123" s="1"/>
  <c r="E114"/>
  <c r="E123"/>
  <c r="H122"/>
  <c r="H114"/>
  <c r="B26" i="25"/>
  <c r="B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C35" i="19"/>
  <c r="D32" s="1"/>
  <c r="D35" s="1"/>
  <c r="E32" s="1"/>
  <c r="E35" s="1"/>
  <c r="F32" s="1"/>
  <c r="F35" s="1"/>
  <c r="G32" s="1"/>
  <c r="G35" s="1"/>
  <c r="H32" s="1"/>
  <c r="H35" s="1"/>
  <c r="I32" s="1"/>
  <c r="I35" s="1"/>
  <c r="J32" s="1"/>
  <c r="J35" s="1"/>
  <c r="K32" s="1"/>
  <c r="K35" s="1"/>
  <c r="L32" s="1"/>
  <c r="L35" s="1"/>
  <c r="M32" s="1"/>
  <c r="M35" s="1"/>
  <c r="C32"/>
  <c r="K7" i="24"/>
  <c r="C9"/>
  <c r="G9"/>
  <c r="K9"/>
  <c r="C11" s="1"/>
  <c r="G11" s="1"/>
  <c r="K11" s="1"/>
  <c r="C13" s="1"/>
  <c r="G13" s="1"/>
  <c r="K13" s="1"/>
  <c r="C15" s="1"/>
  <c r="G15" s="1"/>
  <c r="K15" s="1"/>
  <c r="C17" s="1"/>
  <c r="G17" s="1"/>
  <c r="K17" s="1"/>
  <c r="C19" s="1"/>
  <c r="G19" s="1"/>
  <c r="K19" s="1"/>
  <c r="C21" s="1"/>
  <c r="G21" s="1"/>
  <c r="K21" s="1"/>
  <c r="C23" s="1"/>
  <c r="G23" s="1"/>
  <c r="K23" s="1"/>
  <c r="C25" s="1"/>
  <c r="G25" s="1"/>
  <c r="K25" s="1"/>
  <c r="C27" s="1"/>
  <c r="G27" s="1"/>
  <c r="K27" s="1"/>
  <c r="J8"/>
  <c r="J10"/>
  <c r="J12" s="1"/>
  <c r="J14" s="1"/>
  <c r="J16" s="1"/>
  <c r="J18" s="1"/>
  <c r="J20" s="1"/>
  <c r="J22" s="1"/>
  <c r="J24" s="1"/>
  <c r="J26" s="1"/>
  <c r="J28" s="1"/>
  <c r="I22"/>
  <c r="H8"/>
  <c r="H10"/>
  <c r="H12"/>
  <c r="H14" s="1"/>
  <c r="H16" s="1"/>
  <c r="H18" s="1"/>
  <c r="H20" s="1"/>
  <c r="H22" s="1"/>
  <c r="H24" s="1"/>
  <c r="H26" s="1"/>
  <c r="H28" s="1"/>
  <c r="D22"/>
  <c r="I18"/>
  <c r="D18"/>
  <c r="I14"/>
  <c r="F14"/>
  <c r="E14"/>
  <c r="D14"/>
  <c r="I10"/>
  <c r="F10"/>
  <c r="E10"/>
  <c r="D10"/>
  <c r="I28"/>
  <c r="D28"/>
  <c r="I26"/>
  <c r="D26"/>
  <c r="I24"/>
  <c r="D24"/>
  <c r="I20"/>
  <c r="D20"/>
  <c r="I16"/>
  <c r="F16"/>
  <c r="F18" s="1"/>
  <c r="F20" s="1"/>
  <c r="F22" s="1"/>
  <c r="F24" s="1"/>
  <c r="F26" s="1"/>
  <c r="F28" s="1"/>
  <c r="E16"/>
  <c r="E18" s="1"/>
  <c r="E20" s="1"/>
  <c r="E22" s="1"/>
  <c r="E24" s="1"/>
  <c r="E26" s="1"/>
  <c r="E28" s="1"/>
  <c r="D16"/>
  <c r="I12"/>
  <c r="F12"/>
  <c r="E12"/>
  <c r="D12"/>
  <c r="I8"/>
  <c r="F8"/>
  <c r="E8"/>
  <c r="D8"/>
</calcChain>
</file>

<file path=xl/sharedStrings.xml><?xml version="1.0" encoding="utf-8"?>
<sst xmlns="http://schemas.openxmlformats.org/spreadsheetml/2006/main" count="2018" uniqueCount="667">
  <si>
    <t>Mezőkovácsháza Város Önkormányzata összesen</t>
  </si>
  <si>
    <t>forint</t>
  </si>
  <si>
    <t>Előirányzat csoport száma</t>
  </si>
  <si>
    <t>Kiemelt előirányzat száma</t>
  </si>
  <si>
    <t>Előirányzat</t>
  </si>
  <si>
    <t>Előirányzat-csoport, kiemelt előitányzat megnevezése</t>
  </si>
  <si>
    <t>Eredeti</t>
  </si>
  <si>
    <t>Módosított</t>
  </si>
  <si>
    <t>Teljesítés</t>
  </si>
  <si>
    <t>Teljesítés a módosított százalékában</t>
  </si>
  <si>
    <t>1.</t>
  </si>
  <si>
    <t>Működési bevételek</t>
  </si>
  <si>
    <t>B3. Közhatalmi bevételek</t>
  </si>
  <si>
    <t>Igazgatási szolgáltatási díj, bírság</t>
  </si>
  <si>
    <t>Átengedett közhatalmi bevételek</t>
  </si>
  <si>
    <t>Vagyoni típusú adók (ép.,ip.)</t>
  </si>
  <si>
    <t>Termék, szolg. adói</t>
  </si>
  <si>
    <t>Bírságbevétel</t>
  </si>
  <si>
    <t>Egyéb közhatalmi bevételek</t>
  </si>
  <si>
    <t>2.</t>
  </si>
  <si>
    <t>B4. Működési bevételek</t>
  </si>
  <si>
    <t>3.</t>
  </si>
  <si>
    <t>B1. Támogatásértékű működési bevétel</t>
  </si>
  <si>
    <t>Elkülönített állami pénzalapoktól átvett</t>
  </si>
  <si>
    <t>OEP-től átvett</t>
  </si>
  <si>
    <t>Egyéb működési célú pénzeszköz átvétel áht-n belül</t>
  </si>
  <si>
    <t>4.</t>
  </si>
  <si>
    <t>Önk.költségvetési támogatása műk.</t>
  </si>
  <si>
    <t xml:space="preserve"> - Ebből működőképesség megőrzéséhez adható tám.</t>
  </si>
  <si>
    <t>5.</t>
  </si>
  <si>
    <t>Elvonások és befizetések</t>
  </si>
  <si>
    <t>B6. Működési célú átvétel áht-n kívül</t>
  </si>
  <si>
    <t>Felhalm. és tőke jell. bevételek.</t>
  </si>
  <si>
    <t>B5. Tárgyi eszköz, föld ért.</t>
  </si>
  <si>
    <t>B5. Pénzügyi befektetések bevétele</t>
  </si>
  <si>
    <t>B5. Önkormányzatok sajátos felhalmozási és tőke bevételei</t>
  </si>
  <si>
    <t>Felh.c.pe.átvétel, támogatások visszatérülése</t>
  </si>
  <si>
    <t>Önk.költségvetési támogatása felh</t>
  </si>
  <si>
    <t>B2. Felh.c.pénzeszköz átvétel áht.-n belül</t>
  </si>
  <si>
    <t>B7. Felh.c.pénzeszköz átvétel áht.-n kívül</t>
  </si>
  <si>
    <t>Támogatások</t>
  </si>
  <si>
    <t>Önk.költségvetési támogatása</t>
  </si>
  <si>
    <t>Működési támogatás</t>
  </si>
  <si>
    <t>Felhalmozási támogatás</t>
  </si>
  <si>
    <t>Költségvetési bevételek összesen</t>
  </si>
  <si>
    <t>B8. Finanszírozási bevételek</t>
  </si>
  <si>
    <t>Működési célú finanszírozási bevétel</t>
  </si>
  <si>
    <t>Maradvány műk.c.igénybevétel</t>
  </si>
  <si>
    <t>Műk.c.hitel felvétel</t>
  </si>
  <si>
    <t>Felhalmozási célú finanszírozási bevétel</t>
  </si>
  <si>
    <t>Maradvány felh.c. igénybevétel</t>
  </si>
  <si>
    <t>Felh.c.hitel felvétel</t>
  </si>
  <si>
    <t>Irányító szervtől kapott támogatás</t>
  </si>
  <si>
    <t>Kötött felhasználású támogatás</t>
  </si>
  <si>
    <t>Egyéb költségvetési támogatás</t>
  </si>
  <si>
    <t>Függő, átfutó, kiegyenlítő bevétel</t>
  </si>
  <si>
    <t>Bevételek összesen</t>
  </si>
  <si>
    <t>2013. évi előirányzat</t>
  </si>
  <si>
    <t>Működési kiadások</t>
  </si>
  <si>
    <t>K1. Személyi jell. juttatások</t>
  </si>
  <si>
    <t>K2. Munkaadókat terhelő járulékok és szoc.hozzájár.adó</t>
  </si>
  <si>
    <t>K3. Dologi jellegű kiadások</t>
  </si>
  <si>
    <t xml:space="preserve"> - Ebből műk.c.kamat</t>
  </si>
  <si>
    <t xml:space="preserve"> - Ebből felh.c.kamat</t>
  </si>
  <si>
    <t>K5. Támogatásértékű műk.kiadás</t>
  </si>
  <si>
    <t>Elvonások, befizetések</t>
  </si>
  <si>
    <t>Hunyadi Gimn. bérlet</t>
  </si>
  <si>
    <t>BURSA</t>
  </si>
  <si>
    <t>Gyermektartásdíj visszafizetés</t>
  </si>
  <si>
    <t>EFI pályázat visszafizetés</t>
  </si>
  <si>
    <t>6.</t>
  </si>
  <si>
    <t>Jelzőrendszeres házi segítségnyújtás</t>
  </si>
  <si>
    <t>7.</t>
  </si>
  <si>
    <t>Elk.áll.pénzalapnak támogatás vfizetés</t>
  </si>
  <si>
    <t>8.</t>
  </si>
  <si>
    <t>KLIK, drogprevenció</t>
  </si>
  <si>
    <t>9.</t>
  </si>
  <si>
    <t>DAREH műk.hozzájárulás</t>
  </si>
  <si>
    <t>K5. Működési célú pénzeszköz átadás áht-n kívül</t>
  </si>
  <si>
    <t>Településgazdálkodási Kft. Vtér.támogatás</t>
  </si>
  <si>
    <t>Egyházak</t>
  </si>
  <si>
    <t>Civil szervezetek</t>
  </si>
  <si>
    <t>Kalocsa Róza Kht.</t>
  </si>
  <si>
    <t>Mezőkovácsházi Polgárőr Egyesület</t>
  </si>
  <si>
    <t>Sport</t>
  </si>
  <si>
    <t>MTE</t>
  </si>
  <si>
    <t>Strand</t>
  </si>
  <si>
    <t>Településgazdálkodási Kft. városüzemeltetési feladatok</t>
  </si>
  <si>
    <t>10.</t>
  </si>
  <si>
    <t>RNÖ</t>
  </si>
  <si>
    <t>11.</t>
  </si>
  <si>
    <t>Medifontana Bt. Kölcsön v.tér.</t>
  </si>
  <si>
    <t>12.</t>
  </si>
  <si>
    <t>Motoros Egyesület támogatás</t>
  </si>
  <si>
    <t>13.</t>
  </si>
  <si>
    <t>14.</t>
  </si>
  <si>
    <t>Gyulai Közüzemi Nonprofit Kft.</t>
  </si>
  <si>
    <t>K4. Ellátottak juttatása</t>
  </si>
  <si>
    <t>K5. Maradvány, tartalék</t>
  </si>
  <si>
    <t>Ebből működési</t>
  </si>
  <si>
    <t>Ebből felhalmozási</t>
  </si>
  <si>
    <t>Felhalmozási célú kiadások</t>
  </si>
  <si>
    <t>K6. Beruházás</t>
  </si>
  <si>
    <t>K7. Felújítás</t>
  </si>
  <si>
    <t>K8. Támogatásértékű felhalmozási kiadások összesen</t>
  </si>
  <si>
    <t>Költségvetési kiadások összesen</t>
  </si>
  <si>
    <t>Finanszírozási kiadások</t>
  </si>
  <si>
    <t>Irányítószervi támogatás</t>
  </si>
  <si>
    <t>Működési</t>
  </si>
  <si>
    <t xml:space="preserve">Felhalmozási  </t>
  </si>
  <si>
    <t>Hitelműveletek</t>
  </si>
  <si>
    <t>Működési célú hitelek, kötvény visszafizetése</t>
  </si>
  <si>
    <t>Fejlesztési célú hitel visszafizetése</t>
  </si>
  <si>
    <t>Áht-n belüli megelőlegezés visszafizetés</t>
  </si>
  <si>
    <t>Függő, átfutó, kiegyenlítő kiadás</t>
  </si>
  <si>
    <t>Kiadások összesen</t>
  </si>
  <si>
    <t xml:space="preserve">Létszámkeret </t>
  </si>
  <si>
    <t>Ebből:</t>
  </si>
  <si>
    <t>Köztisztviselő</t>
  </si>
  <si>
    <t>Közalkalmazott</t>
  </si>
  <si>
    <t>Munka törvénykönyve hatálya alá tartozó</t>
  </si>
  <si>
    <t>Polgármester</t>
  </si>
  <si>
    <t>Alpolgármester</t>
  </si>
  <si>
    <t>Képviselők</t>
  </si>
  <si>
    <t>közfoglalkoztatás</t>
  </si>
  <si>
    <t>I. Mezőkovácsháza Város Önkormányzata</t>
  </si>
  <si>
    <t>1.cím Önkormányzat</t>
  </si>
  <si>
    <t>Vagyoni típusú adók (ép.)</t>
  </si>
  <si>
    <t xml:space="preserve">Önk.költségvetési támogatása </t>
  </si>
  <si>
    <t>Felhalmozási bevételek.</t>
  </si>
  <si>
    <t>KLIK</t>
  </si>
  <si>
    <t>Fejlesztési célú hitel visszafizetése, kötvénybeváltás</t>
  </si>
  <si>
    <t>I. Mezőkovácsházi Polgármesteri Hivatal</t>
  </si>
  <si>
    <t>1.cím Polgármesteri Hivatal</t>
  </si>
  <si>
    <t>Víz</t>
  </si>
  <si>
    <t>Regionális hulladékkezelő DAREH</t>
  </si>
  <si>
    <t>Mezőkovácsházi Négy Évszak Óvoda és Bölcsőde</t>
  </si>
  <si>
    <t>BEVÉTELEK</t>
  </si>
  <si>
    <t>Négy Évszak Óvoda és Bölcsőde</t>
  </si>
  <si>
    <t>KIADÁSOK</t>
  </si>
  <si>
    <t>Mezőkovácsházi Humán Szolgáltató Központ</t>
  </si>
  <si>
    <t>Humán Szolgáltató Központ</t>
  </si>
  <si>
    <t>Mezőkovácsházi Városi Könyvtár</t>
  </si>
  <si>
    <t>Városi Könyvtár</t>
  </si>
  <si>
    <t>Bevétel jogcímei</t>
  </si>
  <si>
    <t>Állami támogatási összeg</t>
  </si>
  <si>
    <t>Önkormányzati hivatal működésének támogatása</t>
  </si>
  <si>
    <t>Település üzemeltetéshez kapcsolódó feladatellátás támogatása</t>
  </si>
  <si>
    <t>Beszámítás</t>
  </si>
  <si>
    <t>Lakott külterülettel kapcsolatos feladat támogatása</t>
  </si>
  <si>
    <t>Üdülőhelyi feladatok támogatása</t>
  </si>
  <si>
    <t>Egyéb kötelező önkormányzati feladatok támogatása</t>
  </si>
  <si>
    <t>Helyi önkormányzatok működésének általános támogatása</t>
  </si>
  <si>
    <t>Óvodapedagógusok, és a nevelő munkát segítők bértámogatása</t>
  </si>
  <si>
    <t>Óvodaműködtetési támogatás</t>
  </si>
  <si>
    <t>Társulás által fenntartott óvodákba bejáró gyermekek utazásának támogatása</t>
  </si>
  <si>
    <t>Kiegészítő támogatás az óvodapedagógusok minősítéséből adódó többletkiadásokhoz</t>
  </si>
  <si>
    <t>Települési önkormányzatok egyes köznevelési és gyermekétkeztetési feladatainak támogatása</t>
  </si>
  <si>
    <t>Szociális feladatok egyéb támogatása</t>
  </si>
  <si>
    <t>Gyermekétkeztetés támogatása</t>
  </si>
  <si>
    <t>Egyes szociális és gyermekjóléti feladatok támogatása</t>
  </si>
  <si>
    <t>Települési önkormányzatok szociális és gyermekjóléti feladatainak támogatása</t>
  </si>
  <si>
    <t>IX. melléklet alapján önkormányzatot megillető támogatások</t>
  </si>
  <si>
    <t>Könyvtári, közművelődési és múzeumi feladatok támogatása</t>
  </si>
  <si>
    <t>Települési önkormányzatok kulturális feladatainak támogatása</t>
  </si>
  <si>
    <t>Összes támogatás</t>
  </si>
  <si>
    <t>Sorszám</t>
  </si>
  <si>
    <t>Felújítási cél megnevezése</t>
  </si>
  <si>
    <t>Érintett cím</t>
  </si>
  <si>
    <t>Cím száma, neve</t>
  </si>
  <si>
    <t>15.</t>
  </si>
  <si>
    <t>16.</t>
  </si>
  <si>
    <t>17.</t>
  </si>
  <si>
    <t>18.</t>
  </si>
  <si>
    <t>19.</t>
  </si>
  <si>
    <t>20.</t>
  </si>
  <si>
    <t>21.</t>
  </si>
  <si>
    <t>Összesen</t>
  </si>
  <si>
    <t>Sor-sz</t>
  </si>
  <si>
    <t>Cím</t>
  </si>
  <si>
    <t>Cím státusza</t>
  </si>
  <si>
    <t>22.</t>
  </si>
  <si>
    <t xml:space="preserve">Pénzbeni és természetbeni szociális ellátások </t>
  </si>
  <si>
    <t>Visszaigényelhető %</t>
  </si>
  <si>
    <t>Visszaigényelhető</t>
  </si>
  <si>
    <t>Eredeti Önkorm. önrész</t>
  </si>
  <si>
    <t>Törvény szerint kötelezően ellátandó feladatok</t>
  </si>
  <si>
    <t>Köztemetés</t>
  </si>
  <si>
    <t>Törvény szerint kötelezően ellátandó feladatok össz.</t>
  </si>
  <si>
    <t>Önkormányzati rendelet alapján adható támogatások</t>
  </si>
  <si>
    <t>Helyi önk.által nyújtott egyéb ellátás</t>
  </si>
  <si>
    <t>Önkormányzati lakhatással kapcsolatos támogatás</t>
  </si>
  <si>
    <t>Önkormányzati rendelet alapján adható támogatások össz.</t>
  </si>
  <si>
    <t>Szociális ellátások összesen</t>
  </si>
  <si>
    <t>Sor-       szám</t>
  </si>
  <si>
    <t>Kötelezettség jogcíme</t>
  </si>
  <si>
    <t>Kötelezettség vállalás éve</t>
  </si>
  <si>
    <t>Lejárat</t>
  </si>
  <si>
    <t>(5+….+8)</t>
  </si>
  <si>
    <t>Beruházási célú hiteltörlesztés összesen</t>
  </si>
  <si>
    <t>Ipari park</t>
  </si>
  <si>
    <t>Kezességvállalások</t>
  </si>
  <si>
    <t>összesen</t>
  </si>
  <si>
    <t>Hitel állomány január 1-jén</t>
  </si>
  <si>
    <t>Felvétel éve</t>
  </si>
  <si>
    <t>Lejárat éve</t>
  </si>
  <si>
    <t xml:space="preserve">Működési célú </t>
  </si>
  <si>
    <t>Fejlesztési célú</t>
  </si>
  <si>
    <t>Polgármesteri illetmény támogatása</t>
  </si>
  <si>
    <t>Útfelújítás (Deák-Móra-Kinizsi)</t>
  </si>
  <si>
    <t>Útfelújítás (Bem)</t>
  </si>
  <si>
    <t>Településgazdálkodási Kft.</t>
  </si>
  <si>
    <t>HSZK</t>
  </si>
  <si>
    <t>Óvoda</t>
  </si>
  <si>
    <t>Bölcsőde villámvédelem</t>
  </si>
  <si>
    <t>Könyvtár</t>
  </si>
  <si>
    <t>Városgondnokság</t>
  </si>
  <si>
    <t>K6.Felhalmozási célú átadás áht-n kívül</t>
  </si>
  <si>
    <t>beruházás</t>
  </si>
  <si>
    <t>2019. évi előirányzat</t>
  </si>
  <si>
    <t>2019. évi eredeti</t>
  </si>
  <si>
    <t>Lakosságszám 2018. jan. 1-jén: 5968 fő</t>
  </si>
  <si>
    <t>2019. évi előirányzat összege</t>
  </si>
  <si>
    <t>2019. évi Felhalmozási kiadás megnevezése</t>
  </si>
  <si>
    <t>2022-</t>
  </si>
  <si>
    <t>Tájház felújítás</t>
  </si>
  <si>
    <t>Könyvtár eszközbeszerzés önerő</t>
  </si>
  <si>
    <t>Intézmény épületfelújítás</t>
  </si>
  <si>
    <t>Parkoló kialakítás</t>
  </si>
  <si>
    <t>Járdaépítés</t>
  </si>
  <si>
    <t>Újszülöttek életkezdési támogatása</t>
  </si>
  <si>
    <t>Bölcsőde támogatása</t>
  </si>
  <si>
    <t>Belső ellenőrzési hozzájárulás DBKT</t>
  </si>
  <si>
    <t>Termék, szolg. adói (ip.,gj.,if.)</t>
  </si>
  <si>
    <t>Egyéb közhatalmi bevételek(bírság,pótl,ttd)</t>
  </si>
  <si>
    <t>Informatikai eszközök</t>
  </si>
  <si>
    <t>hivatal</t>
  </si>
  <si>
    <t>Gép vásárlás</t>
  </si>
  <si>
    <t>Önkormányzat</t>
  </si>
  <si>
    <t>Védőnői szolgálat pályázat eszközök</t>
  </si>
  <si>
    <t>Fogászat pályázat eszközök</t>
  </si>
  <si>
    <t>TOP-5.1.2.pályázat eszközök</t>
  </si>
  <si>
    <t>Vízágazat felújítások</t>
  </si>
  <si>
    <t>Szennyvízágazat felújítások</t>
  </si>
  <si>
    <t>Útfelújítás</t>
  </si>
  <si>
    <t>Temető vizesblokk felújítás</t>
  </si>
  <si>
    <t>Strand büfé felújítás</t>
  </si>
  <si>
    <t>Védőnői szolgálat pályázat</t>
  </si>
  <si>
    <t>Fogászat felújítás pályázat</t>
  </si>
  <si>
    <t>felh.c.átadás</t>
  </si>
  <si>
    <t>Vis Medica Kft.</t>
  </si>
  <si>
    <t>6. sz. melléklet</t>
  </si>
  <si>
    <t>Beruházások. felújítások, hosszú lejáratú működési hitelfelvétel, melyek a Stabilitási tv. 3. §. (1) bekezdése szerinti adósságot keletkeztető ügyletet keletkeztethetnek</t>
  </si>
  <si>
    <t>Fejlesztés megnevezése</t>
  </si>
  <si>
    <t>Adósságot keletkeztethető ügylet összege</t>
  </si>
  <si>
    <t>Mindösszesen:</t>
  </si>
  <si>
    <t>Hitel megnevezése</t>
  </si>
  <si>
    <t>B e v é t e l e k</t>
  </si>
  <si>
    <t>K i a d á s o k</t>
  </si>
  <si>
    <t>Kiemelt előirányzat megnevezése</t>
  </si>
  <si>
    <t>Közhatalmi bevételek</t>
  </si>
  <si>
    <t>Személyi juttatás</t>
  </si>
  <si>
    <t xml:space="preserve">Működési bevétel </t>
  </si>
  <si>
    <t>Munkaadókat terhelő járulék és szoc.hj</t>
  </si>
  <si>
    <t>Dologi kiadás</t>
  </si>
  <si>
    <t>Elkülönített áll.pénzalapoktól átvett pe.</t>
  </si>
  <si>
    <t>Műk.c.pe.átadás</t>
  </si>
  <si>
    <t>Ellátottak pénzbeli juttatásai</t>
  </si>
  <si>
    <t>Műk.c.átvett áht-n belül</t>
  </si>
  <si>
    <t>Műk.c.átvett áht-n kívül</t>
  </si>
  <si>
    <t>Tartalék</t>
  </si>
  <si>
    <t>Műk.c.hitelfelvétel</t>
  </si>
  <si>
    <t>Áht-n belüli megelőlegezés</t>
  </si>
  <si>
    <t>Előző évi műk.c.pénzmaradvány</t>
  </si>
  <si>
    <t>Műk.c. hitel visszafizetés</t>
  </si>
  <si>
    <t>Hiány</t>
  </si>
  <si>
    <t>Többlet</t>
  </si>
  <si>
    <t xml:space="preserve"> </t>
  </si>
  <si>
    <t>Tárgyi eszköz, immat.j.értékesítés</t>
  </si>
  <si>
    <t>Beruházási kiadások</t>
  </si>
  <si>
    <t>Önk.felhalmozási költségvetési támogatása</t>
  </si>
  <si>
    <t>Felújítási kiadások</t>
  </si>
  <si>
    <t>Pü.befektetések bevételei</t>
  </si>
  <si>
    <t>Felh.c.pe.átadás</t>
  </si>
  <si>
    <t>Felh.c.pe.átvétel</t>
  </si>
  <si>
    <t>Fejlesztési hitel visszafizetés</t>
  </si>
  <si>
    <t>Fejlesztési hitel kamat</t>
  </si>
  <si>
    <t>EU önerő</t>
  </si>
  <si>
    <t>támogatási kölcsön nyújtás</t>
  </si>
  <si>
    <t>Előző évi felhalm. Célú pm. Igényvevétele</t>
  </si>
  <si>
    <t>Fejlesztési c. hiány</t>
  </si>
  <si>
    <t>Megnevezés</t>
  </si>
  <si>
    <t>I. Működési bevételek és kiadások</t>
  </si>
  <si>
    <t>Közhatalmi bevétel (ig.szolg. díj, önk.sajátos műk. bev.)</t>
  </si>
  <si>
    <t>Támogatásértékű működési bevétel</t>
  </si>
  <si>
    <t>Előző évi kv. kiegészítések visszatérítése</t>
  </si>
  <si>
    <t>Működési célú átvét áht-n kívül</t>
  </si>
  <si>
    <t>Rövid lejáratú hitel</t>
  </si>
  <si>
    <t>Rövid lejáratú értékpapírok értékesítése, kibocsátása</t>
  </si>
  <si>
    <t>Működési célú előző évi pénzmaradvány igénybevétele</t>
  </si>
  <si>
    <t>Működési célú bevételek ö s s z e s e n</t>
  </si>
  <si>
    <t>Személyi juttatások</t>
  </si>
  <si>
    <t>Munkaadókat terhelő járulékok és szoc. hj. adó</t>
  </si>
  <si>
    <t>Dologi kiadások</t>
  </si>
  <si>
    <t>Támogatásértékű működési kiadás</t>
  </si>
  <si>
    <t>Műk.c. pénzeszköz átadás áht-n kívül</t>
  </si>
  <si>
    <t>Ellátottak juttatása</t>
  </si>
  <si>
    <t>Működési célú kölcsönök nyújtása és törlesztése</t>
  </si>
  <si>
    <t>Hitel visszafizetése</t>
  </si>
  <si>
    <t>Működési hitel kamata</t>
  </si>
  <si>
    <t>Tartalékok</t>
  </si>
  <si>
    <t>Működési célú kiadások ö s s z e s e n</t>
  </si>
  <si>
    <t>II. Felhalmozási célú bevételek és kiadások</t>
  </si>
  <si>
    <t>Tárgyi eszköz értékesítés</t>
  </si>
  <si>
    <t>Pénzügyi befektetések bevétele</t>
  </si>
  <si>
    <t>Felh.c. pénzeszköz átadás, támogatás vissszatérítése</t>
  </si>
  <si>
    <t>Hosszú lejáratú hitel</t>
  </si>
  <si>
    <t>Felhalmozási célú előző évi pénzmaradvány igénybevétele</t>
  </si>
  <si>
    <t>Felhalmozási célú bevételek ö s s z e s e n</t>
  </si>
  <si>
    <t>Beruházás</t>
  </si>
  <si>
    <t>Felújítás</t>
  </si>
  <si>
    <t>Felhalmozási átadás</t>
  </si>
  <si>
    <t>Befektetési célú részesedés vásárlás</t>
  </si>
  <si>
    <t>Felhalmozási célú kölcsönök nyújtása és törlesztése</t>
  </si>
  <si>
    <t>Hosszú lejáratú hitel visszafizetése</t>
  </si>
  <si>
    <t>Hosszú lejáratú hitel  kamata</t>
  </si>
  <si>
    <t>Hosszú lejáratú értékpapírok beváltása</t>
  </si>
  <si>
    <t>Felhalmozási célú kiadások ö s s z e s e n</t>
  </si>
  <si>
    <t>Önkormányzat bevételei Ö S S Z E S E N</t>
  </si>
  <si>
    <t>Önkormányzat kiadásai Ö S S Z E S E N</t>
  </si>
  <si>
    <t>Forráshiány</t>
  </si>
  <si>
    <t>Mezőkovácsháza Város Önkormányzata</t>
  </si>
  <si>
    <t>(adatok ezer forintban)</t>
  </si>
  <si>
    <t>Bevételek: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</si>
  <si>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</si>
  <si>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</si>
  <si>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</si>
  <si>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</si>
  <si>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</si>
  <si>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</si>
  <si>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</si>
  <si>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</si>
  <si>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szeptem.</t>
  </si>
  <si>
    <t>október</t>
  </si>
  <si>
    <t>november</t>
  </si>
  <si>
    <t>december</t>
  </si>
  <si>
    <t>Műk.c.átvett pénzeszközök áht-n kívül</t>
  </si>
  <si>
    <t>Felhalmozási és tőke jellegű bevételek</t>
  </si>
  <si>
    <t>Pénzmaradvány igénybevétel</t>
  </si>
  <si>
    <t>Hitel igénybevétel</t>
  </si>
  <si>
    <t>Összesen:</t>
  </si>
  <si>
    <t>Kiadások:</t>
  </si>
  <si>
    <t>Munkaadókat terhelő járulékok, szoc.hj. adó</t>
  </si>
  <si>
    <t>Műk.c. pénzeszköz átadás</t>
  </si>
  <si>
    <t>Felh.c.pénzeszköz átadás</t>
  </si>
  <si>
    <t>Kölcsönnyújtás</t>
  </si>
  <si>
    <t>Finanszírozási kiadás</t>
  </si>
  <si>
    <t>Általános tartalék</t>
  </si>
  <si>
    <t>Nyitó</t>
  </si>
  <si>
    <t>Bevétel</t>
  </si>
  <si>
    <t>Kiadás</t>
  </si>
  <si>
    <t>Egyenleg</t>
  </si>
  <si>
    <t>Programok megnevezése</t>
  </si>
  <si>
    <t>Programok kiadásai</t>
  </si>
  <si>
    <t>Programok bevételei</t>
  </si>
  <si>
    <t>TOP-5.1.2-15-BS1-2016-00008 Helyi fogl.együttm.</t>
  </si>
  <si>
    <t>KÖFOP-1.2.1-VEKOP-16-2017-01039 ASP csatlakozás</t>
  </si>
  <si>
    <t>TOP-5.2.1-15-BS1-2016-00011 Társadalmi egység erősítése</t>
  </si>
  <si>
    <t>TOP-4.1.1-15-BS1-2016-00019 Háziorvosi rendelő felújítás</t>
  </si>
  <si>
    <t>TOP-4.2.1-15-BS1-2016-00026 Idősek nappali ellátása</t>
  </si>
  <si>
    <t>TOP-3.2.1-15-BS1-2016-00066 Könyvtár energetikai felújítása</t>
  </si>
  <si>
    <t>TOP pályázatok közbeszerzésének többletköltsége</t>
  </si>
  <si>
    <t>TOP-3.1.1 Kerékpárút fejlesztés II. ütem</t>
  </si>
  <si>
    <t>Európai Uniós támogatással megvalósuló projekthez történő hozzájárulás</t>
  </si>
  <si>
    <t>Projekt megnevezése</t>
  </si>
  <si>
    <t>Támogatott gazdasági társaság</t>
  </si>
  <si>
    <t>Önkormányzati támogatás összege</t>
  </si>
  <si>
    <t>Bevételi jogcím</t>
  </si>
  <si>
    <t>Adott kedvezmény</t>
  </si>
  <si>
    <t>Ellátottak térítési díjának, illetve kártérítésésnek méltányossági alapon történő elengedésének összege</t>
  </si>
  <si>
    <t>Lakosság részére lakásépítéshez, lakásfelújításhoz nyújtott kölcsönök elengedésének összege</t>
  </si>
  <si>
    <t>Egyéb nyújtott kedvezmény vagy kölcsön elengedésének összege</t>
  </si>
  <si>
    <t>Helyi adónál, gépjárműadónál biztosított kedvezmény, mentesség összege adónemenként</t>
  </si>
  <si>
    <t>Építményadó</t>
  </si>
  <si>
    <t>Helyi iparűzési adó</t>
  </si>
  <si>
    <t>Helyiségek, eszközök hasznosításából származó bevételből nyújtott kedvezmény, mentesség összege</t>
  </si>
  <si>
    <t>Közalkalmazotti</t>
  </si>
  <si>
    <t>Munka törvénykönyv</t>
  </si>
  <si>
    <t>Egyéb foglalkoztatás</t>
  </si>
  <si>
    <t>álláshely</t>
  </si>
  <si>
    <t>hatálya alá tartozó</t>
  </si>
  <si>
    <t>Óvónő</t>
  </si>
  <si>
    <t>Dajka</t>
  </si>
  <si>
    <t>Óvodatitkár</t>
  </si>
  <si>
    <t>Pedagógiai asszisztens</t>
  </si>
  <si>
    <t>Bölcsődei szakmai vezető</t>
  </si>
  <si>
    <t>gondozónő</t>
  </si>
  <si>
    <t>Védőnő</t>
  </si>
  <si>
    <t>Takarító</t>
  </si>
  <si>
    <t>Gondozónő-házi segítségnyújtás</t>
  </si>
  <si>
    <t>Gépkocsivezető, fűtő, karbantartó</t>
  </si>
  <si>
    <t>Gyermekjóléti központ</t>
  </si>
  <si>
    <t>Családsegítő</t>
  </si>
  <si>
    <t>Idősek Klubja szakmai vezető</t>
  </si>
  <si>
    <t>Gondozó</t>
  </si>
  <si>
    <t>Támogató szolgálat szakmai vezető</t>
  </si>
  <si>
    <t>Személyi segítő</t>
  </si>
  <si>
    <t>Gépkocsivezető</t>
  </si>
  <si>
    <t>Szoc. étkeztetés</t>
  </si>
  <si>
    <t>takarító Önk.vagyon gazd.</t>
  </si>
  <si>
    <t>konyha - élelmezésvezető</t>
  </si>
  <si>
    <t>szakács</t>
  </si>
  <si>
    <t>hentes</t>
  </si>
  <si>
    <t>konyhalány</t>
  </si>
  <si>
    <t>adminisztrátor</t>
  </si>
  <si>
    <t>gépkocsivezető</t>
  </si>
  <si>
    <t>takarító</t>
  </si>
  <si>
    <t>Konyha</t>
  </si>
  <si>
    <t>Intézményvezető</t>
  </si>
  <si>
    <t>Könyvtáros</t>
  </si>
  <si>
    <t>Könyvtáros-informatikus</t>
  </si>
  <si>
    <t>Fogorvos</t>
  </si>
  <si>
    <t>Fogászati aszisztens</t>
  </si>
  <si>
    <t>EFI iroda adminisztrátor</t>
  </si>
  <si>
    <t>Polgármesteri Hivatal</t>
  </si>
  <si>
    <t>Jegyző</t>
  </si>
  <si>
    <t>Aljegyző</t>
  </si>
  <si>
    <t>Közszolgálati ügykezelő</t>
  </si>
  <si>
    <t>kistérségi koordinátor</t>
  </si>
  <si>
    <t>17. melléklet</t>
  </si>
  <si>
    <t>Az önkormányzat kötelező és nem kötelező fekadatellátásának bemutatása</t>
  </si>
  <si>
    <t>Intézmény</t>
  </si>
  <si>
    <t>kötelező feladat</t>
  </si>
  <si>
    <t>nem kötelező feladat</t>
  </si>
  <si>
    <t>államigazgatási feladat</t>
  </si>
  <si>
    <t>kiadás</t>
  </si>
  <si>
    <t>normatíva</t>
  </si>
  <si>
    <t>önkorm.tám</t>
  </si>
  <si>
    <t>műk.b.+átvett.</t>
  </si>
  <si>
    <t>össz.</t>
  </si>
  <si>
    <t>Víztermelés- kezelés</t>
  </si>
  <si>
    <t>Közutak üzemeltetése</t>
  </si>
  <si>
    <t>Üdültetés</t>
  </si>
  <si>
    <t>EFI iroda müködtetése</t>
  </si>
  <si>
    <t>MÁV vasútállomás</t>
  </si>
  <si>
    <t>Buszpályaudvar üzemeltetése</t>
  </si>
  <si>
    <t>Lakóingatlanok üzemeltetése</t>
  </si>
  <si>
    <t>Nem lakóingatlanok üzemeltetése</t>
  </si>
  <si>
    <t>Zöldterület kezelés</t>
  </si>
  <si>
    <t>Önkormányzat igazgatási tevékenysége</t>
  </si>
  <si>
    <t>Ingatlan értékesítés</t>
  </si>
  <si>
    <t>Közvilágítási feladatok</t>
  </si>
  <si>
    <t>Városgazdálkodási feladatok</t>
  </si>
  <si>
    <t>Központi ktgvetési befizetések</t>
  </si>
  <si>
    <t>Bursa</t>
  </si>
  <si>
    <t>Orvosi ügyelet</t>
  </si>
  <si>
    <t>Fogászati alapellátás</t>
  </si>
  <si>
    <t>VM támogatás szerz.</t>
  </si>
  <si>
    <t>háziorvosi ellátás</t>
  </si>
  <si>
    <t>Lakhatással kapcs.tel.támogatás</t>
  </si>
  <si>
    <t>Települési támogatás</t>
  </si>
  <si>
    <t>Hosszabb közfoglalkoztatás</t>
  </si>
  <si>
    <t>Kistérségi munkaprogram</t>
  </si>
  <si>
    <t>Közművelődés támogatása</t>
  </si>
  <si>
    <t>Sportlétesítmény működtetése</t>
  </si>
  <si>
    <t>Civil szervezetek támogatása</t>
  </si>
  <si>
    <t>Egyéb közösségi társadalmi tevékenység</t>
  </si>
  <si>
    <t>Fürdő</t>
  </si>
  <si>
    <t>Köztemető fenntartása</t>
  </si>
  <si>
    <t>ASP pályázat</t>
  </si>
  <si>
    <t>TOP-5.2.1-15 BS1-2016-00011 Együttműködési program Mkh. Versenyképes társadalmáért</t>
  </si>
  <si>
    <t>TOP-4.1.1-15-BS1-2016-00019 háziorvosi rendelő felújítás</t>
  </si>
  <si>
    <t>TOP 4.2.1-15-BS1-2016 idősek nappali ell. Fejlesztése</t>
  </si>
  <si>
    <t>TOP-3.2.1-15-BS1-2016-00066 Könyvtár energetikai fejlesztése</t>
  </si>
  <si>
    <t>TOP-5.1.2-15-BS1-2016-00008 Paktum</t>
  </si>
  <si>
    <t>Finanszírozás</t>
  </si>
  <si>
    <t>Adóbevételek</t>
  </si>
  <si>
    <t>Építéshatóság</t>
  </si>
  <si>
    <t>Adók illetékek</t>
  </si>
  <si>
    <t>Étkeztetés</t>
  </si>
  <si>
    <t>Bölcsőde</t>
  </si>
  <si>
    <t>Össz.</t>
  </si>
  <si>
    <t>Házi segíts.</t>
  </si>
  <si>
    <t>Gyermekjóléti Közp</t>
  </si>
  <si>
    <t>Családsegítés</t>
  </si>
  <si>
    <t>Idősek Nappali Ellátása</t>
  </si>
  <si>
    <t>Szoc. Étk.</t>
  </si>
  <si>
    <t>Család és nővédelmi eü.</t>
  </si>
  <si>
    <t>Ifj. Eü Gond</t>
  </si>
  <si>
    <t>HSZK iskola étkezés</t>
  </si>
  <si>
    <t>Vendég étkeztetés</t>
  </si>
  <si>
    <t>Nyári gyermek étk.</t>
  </si>
  <si>
    <t>Önk.vagyon Gazd.</t>
  </si>
  <si>
    <t>Gazdasági szervezet</t>
  </si>
  <si>
    <t>"Építsük közösen" pályázat</t>
  </si>
  <si>
    <t>Támogató Szolgálat</t>
  </si>
  <si>
    <t>Hónap</t>
  </si>
  <si>
    <t>Jelleg</t>
  </si>
  <si>
    <t>Nyitó állomány</t>
  </si>
  <si>
    <t>Pénzforgalmi</t>
  </si>
  <si>
    <t>Záró állomány</t>
  </si>
  <si>
    <t>Finanszírozási bevétel igénybevétele</t>
  </si>
  <si>
    <t>Korrigált záró egyenleg</t>
  </si>
  <si>
    <t>Felvétel</t>
  </si>
  <si>
    <t>Törlesztés</t>
  </si>
  <si>
    <t>Január</t>
  </si>
  <si>
    <t>Havi</t>
  </si>
  <si>
    <t>Halmozott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</si>
  <si>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</si>
  <si>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</si>
  <si>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</si>
  <si>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</si>
  <si>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</si>
  <si>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</si>
  <si>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</si>
  <si>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</si>
  <si>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</si>
  <si>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</si>
  <si>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</si>
  <si>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19. melléklet</t>
  </si>
  <si>
    <t>Kimutatás az önkormányzat felvehető hitelének nagyságrendjéről</t>
  </si>
  <si>
    <t>Az államháztartásról szóló 2011. évi CXCV. Törvény 29/A § szerinti kimutatás</t>
  </si>
  <si>
    <t>Adatok eFt-ban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</si>
  <si>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</si>
  <si>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</si>
  <si>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</si>
  <si>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</si>
  <si>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</si>
  <si>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</si>
  <si>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</si>
  <si>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</si>
  <si>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</si>
  <si>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Helyi adókból és a települési adókból származó bevétel</t>
  </si>
  <si>
    <t>osztalék, koncessziós díjak, hozambevétel</t>
  </si>
  <si>
    <t>Díjak, pótlékok bírságok</t>
  </si>
  <si>
    <t>a tárgyi eszközök, immateriális javak, vagyoni értékű jog értékesítése, vagyonhasznosításból származó bevétel</t>
  </si>
  <si>
    <t>Részvények, részesedések értékesítése</t>
  </si>
  <si>
    <t>Vállalat értékesítéséből, privatizációból származó bevétel</t>
  </si>
  <si>
    <t>kezességvállalással és garanciavállalással kapcsolatos megtérülés</t>
  </si>
  <si>
    <t>Saját bevétel összesen</t>
  </si>
  <si>
    <t>Saját bevétel 50 %-a</t>
  </si>
  <si>
    <t>Felvett, átvállalt hitel és annak tőketartozása</t>
  </si>
  <si>
    <t>Felvett átvállalt kölcsön,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</si>
  <si>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</si>
  <si>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</si>
  <si>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</si>
  <si>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</si>
  <si>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</t>
  </si>
  <si>
    <t>Előző év(ek)ben keletkezett tárgyévet terhelő fizetési kötelezettség</t>
  </si>
  <si>
    <t>Kamatfizetési kötelezettség</t>
  </si>
  <si>
    <t>Összes tárgyévet terhelő fizetési kötelezettség</t>
  </si>
  <si>
    <t>Helyi önkormányzat adósságot keletkeztetett kötelezettségvállalásának felső határa (50 %-os korlát figyelembevételével)</t>
  </si>
  <si>
    <t>Beruházások. felújítások, hosszú lejáratú működési hitel felvétel, melyek a Stabilitási tv. 3. §. (1) bekezdése szerinti adósságot keletkeztető ügyletet keletkeztethetnek:</t>
  </si>
  <si>
    <t>BM közutak felújítása</t>
  </si>
  <si>
    <t>LEADER pályázatok önereje</t>
  </si>
  <si>
    <t>2019. évi előirányzatok</t>
  </si>
  <si>
    <t>2019. évi várható bevételi és kiadási előirányzatainak felhasználási ütemterve</t>
  </si>
  <si>
    <t>2019. év</t>
  </si>
  <si>
    <t xml:space="preserve">2019.  évi várható  közvetett támogatások </t>
  </si>
  <si>
    <t>Összes álláshely 2019. január 01-én</t>
  </si>
  <si>
    <t>Likviditási terv 2019. év</t>
  </si>
  <si>
    <t>Kerékpárút 2. ütem</t>
  </si>
  <si>
    <t>Kerékpárút 1. ütem</t>
  </si>
  <si>
    <t>Tehetségpont</t>
  </si>
  <si>
    <t>23.</t>
  </si>
  <si>
    <t>24.</t>
  </si>
  <si>
    <t>25.</t>
  </si>
  <si>
    <t>26.</t>
  </si>
  <si>
    <t xml:space="preserve">Refi rendelő </t>
  </si>
  <si>
    <t>Idősek nappali ellátása</t>
  </si>
  <si>
    <t>Zöld város kialakítása</t>
  </si>
  <si>
    <t>Leromlott városi terület rehabilitációja</t>
  </si>
  <si>
    <t>Inkubátorház kialakítás</t>
  </si>
  <si>
    <t>Támogató Szolgálat gépjármű</t>
  </si>
  <si>
    <t>Refi rendelő felújítás</t>
  </si>
  <si>
    <t>Könyvtár energetikai korszerűsítés</t>
  </si>
  <si>
    <t>Művház energetikai korszerűsítés</t>
  </si>
  <si>
    <t>2. sz. Óvoda felújítás</t>
  </si>
  <si>
    <t>4.sz Óvoda felújítás</t>
  </si>
  <si>
    <t>Leromlott városi területek rehabilitációja</t>
  </si>
  <si>
    <t>EFOP 3.9.2-2016 Humán szolgáltatások fejlesztése</t>
  </si>
  <si>
    <t>EFOP 1.5.3-2016 Humán szolgáltatások fejlesztése</t>
  </si>
  <si>
    <t>TOP 3.1.1 Kerékpárút fejlesztés I. ütem</t>
  </si>
  <si>
    <t>TOP-3.2.1-16-BS1-2016-00066 Művház energetikai felújítása</t>
  </si>
  <si>
    <t>TOP-1.4.1.-16-BS1-2017-00022 2. sz. óvoda felújítás</t>
  </si>
  <si>
    <t>TOP-1.4.1.-16-BS1-2017-00031 4. sz. óvoda felújítás</t>
  </si>
  <si>
    <t>TOP-2.1.2-15-BS1-2016-00016 Zöld város kialakítása</t>
  </si>
  <si>
    <t>TOP-4.3.1-15-BS1-2016-00004 Leromlott városi területek rehabilitációja</t>
  </si>
  <si>
    <t>TOP-1.1.2-16-BS1-2017-00002 Inkubátorház kialakítása</t>
  </si>
  <si>
    <t>Közfoglalkoztatott</t>
  </si>
  <si>
    <t>Könyvtár villamos hálózat</t>
  </si>
  <si>
    <t>Könyvtár festés</t>
  </si>
  <si>
    <t>Parketta csiszolás</t>
  </si>
  <si>
    <t>Könyvtár NKA pályázat</t>
  </si>
  <si>
    <t>Csapadék és hőszigetelés</t>
  </si>
  <si>
    <t>Védőnői szoftver</t>
  </si>
  <si>
    <t>Eszköz beszerzés</t>
  </si>
  <si>
    <t>Tűzhely</t>
  </si>
  <si>
    <t>Hűtő</t>
  </si>
  <si>
    <t>Robotgép</t>
  </si>
  <si>
    <t>Dózsa u. felújítás</t>
  </si>
  <si>
    <t>Nappali szoc. Ellátás eszköz beszerzés TOP-4.2.1-1-16-BS1-2017</t>
  </si>
  <si>
    <t>Védőnői Szolgálat felújítás, eszközbeszerzés</t>
  </si>
  <si>
    <t>Fogorvosi rendelő felújítás, eszközbeszerzés</t>
  </si>
  <si>
    <t>Könyvtár energetikai felújítása TOP-3.2.1-15-BS1-2016-00066</t>
  </si>
  <si>
    <t>Egyéb beruházások, felújítások, amelyek nem tartoznak a Stabilitási tv. 3.§. (1) bekezdése alá</t>
  </si>
  <si>
    <t>Közétkeztetés fejlesztése Mezőkovácsházán VP6-7.2.1-7.4.1.3-16</t>
  </si>
  <si>
    <t>TOP pályázatok többletköltsége</t>
  </si>
  <si>
    <t>2. sz. óvoda felújítás többletköltsége TOP-1.4.1-16-BS1-2017-00022</t>
  </si>
  <si>
    <t>gazdasági adminisztrátor</t>
  </si>
  <si>
    <t>1 fő köztisztviselő köztisztviselői jogvizsonya 2019. május 15-tel megszűnik.
1 fő köztisztviselő  2019. szeptember 30-án megszűnik.</t>
  </si>
  <si>
    <r>
      <t xml:space="preserve">Helyi sajátosság  </t>
    </r>
    <r>
      <rPr>
        <sz val="12"/>
        <rFont val="Times New Roman"/>
        <family val="1"/>
        <charset val="238"/>
      </rPr>
      <t>2019.03.01-2019.11.30 45 fő</t>
    </r>
  </si>
  <si>
    <r>
      <t xml:space="preserve">Mezőgazdaság </t>
    </r>
    <r>
      <rPr>
        <sz val="12"/>
        <rFont val="Times New Roman"/>
        <family val="1"/>
        <charset val="238"/>
      </rPr>
      <t>2019.03.01-2019.11.30. 25 fő</t>
    </r>
  </si>
  <si>
    <r>
      <t xml:space="preserve">Szociális </t>
    </r>
    <r>
      <rPr>
        <sz val="12"/>
        <rFont val="Times New Roman"/>
        <family val="1"/>
        <charset val="238"/>
      </rPr>
      <t>2019.03.01-2019.11.30. 15 fő</t>
    </r>
  </si>
  <si>
    <r>
      <t xml:space="preserve">Huzamosabb idejű foglalkoztatás </t>
    </r>
    <r>
      <rPr>
        <sz val="12"/>
        <rFont val="Times New Roman"/>
        <family val="1"/>
        <charset val="238"/>
      </rPr>
      <t xml:space="preserve"> 2019.03.01-2019.11.30. 20 fő </t>
    </r>
  </si>
  <si>
    <r>
      <t xml:space="preserve">Belterületi utak 00408 </t>
    </r>
    <r>
      <rPr>
        <sz val="12"/>
        <rFont val="Times New Roman"/>
        <family val="1"/>
        <charset val="238"/>
      </rPr>
      <t>2018.12.01-2019.02.28 15 fő</t>
    </r>
  </si>
  <si>
    <r>
      <t xml:space="preserve">Belvízelvezetés 00409 </t>
    </r>
    <r>
      <rPr>
        <sz val="12"/>
        <rFont val="Times New Roman"/>
        <family val="1"/>
        <charset val="238"/>
      </rPr>
      <t>2018.12.01-2019.02.28 15 fő</t>
    </r>
  </si>
  <si>
    <r>
      <t xml:space="preserve">Illegális hulladék 00410 </t>
    </r>
    <r>
      <rPr>
        <sz val="12"/>
        <rFont val="Times New Roman"/>
        <family val="1"/>
        <charset val="238"/>
      </rPr>
      <t>2018.12.01-2019.02.28 15 fő</t>
    </r>
  </si>
  <si>
    <r>
      <t xml:space="preserve">Mezőgazdasági utak 00411 </t>
    </r>
    <r>
      <rPr>
        <sz val="12"/>
        <rFont val="Times New Roman"/>
        <family val="1"/>
        <charset val="238"/>
      </rPr>
      <t>2018.12.01-2019.02.28 15 fő</t>
    </r>
  </si>
  <si>
    <r>
      <t xml:space="preserve">Helyi sajátosság 00407 </t>
    </r>
    <r>
      <rPr>
        <sz val="12"/>
        <rFont val="Times New Roman"/>
        <family val="1"/>
        <charset val="238"/>
      </rPr>
      <t>2018.12.01-2019.02.28 45 fő</t>
    </r>
  </si>
  <si>
    <r>
      <t xml:space="preserve">Mezőgazdaság 00406 </t>
    </r>
    <r>
      <rPr>
        <sz val="12"/>
        <rFont val="Times New Roman"/>
        <family val="1"/>
        <charset val="238"/>
      </rPr>
      <t>2018.12.01-2019.02.28 32 fő</t>
    </r>
  </si>
  <si>
    <r>
      <t>Huzamosabb idejű foglalkoztatás 00809</t>
    </r>
    <r>
      <rPr>
        <sz val="12"/>
        <rFont val="Times New Roman"/>
        <family val="1"/>
        <charset val="238"/>
      </rPr>
      <t xml:space="preserve"> 2018.12.01-2019.02.28. 21 fő </t>
    </r>
  </si>
  <si>
    <r>
      <t>Huzamosabb idejű foglalkoztatás 00826</t>
    </r>
    <r>
      <rPr>
        <sz val="12"/>
        <rFont val="Times New Roman"/>
        <family val="1"/>
        <charset val="238"/>
      </rPr>
      <t xml:space="preserve"> 2018.12.01-2019.02.28. 3 fő </t>
    </r>
  </si>
  <si>
    <t>Közfoglalkoztatás</t>
  </si>
  <si>
    <r>
      <t xml:space="preserve">Polgármesteri Hivatal 00813 </t>
    </r>
    <r>
      <rPr>
        <sz val="12"/>
        <rFont val="Times New Roman"/>
        <family val="1"/>
        <charset val="238"/>
      </rPr>
      <t>2018.12.01-2019.02.28. 16 fő</t>
    </r>
  </si>
  <si>
    <r>
      <t xml:space="preserve">Polgármesteri Hivatal </t>
    </r>
    <r>
      <rPr>
        <sz val="12"/>
        <rFont val="Times New Roman"/>
        <family val="1"/>
        <charset val="238"/>
      </rPr>
      <t>2019.03.01-2019.11.30 14 fő</t>
    </r>
  </si>
  <si>
    <r>
      <t xml:space="preserve">HSZK </t>
    </r>
    <r>
      <rPr>
        <sz val="12"/>
        <rFont val="Times New Roman"/>
        <family val="1"/>
        <charset val="238"/>
      </rPr>
      <t>2019.03.01-2019.11.30 11 fő</t>
    </r>
  </si>
  <si>
    <r>
      <t xml:space="preserve">Óvoda </t>
    </r>
    <r>
      <rPr>
        <sz val="12"/>
        <rFont val="Times New Roman"/>
        <family val="1"/>
        <charset val="238"/>
      </rPr>
      <t>2019.03.01-2019.11.30 9 fő</t>
    </r>
  </si>
  <si>
    <r>
      <t>Könyvtár</t>
    </r>
    <r>
      <rPr>
        <sz val="12"/>
        <rFont val="Times New Roman"/>
        <family val="1"/>
        <charset val="238"/>
      </rPr>
      <t xml:space="preserve"> 2018.12.01-2019.02.28 3 fő</t>
    </r>
  </si>
  <si>
    <r>
      <t xml:space="preserve">Könyvtár </t>
    </r>
    <r>
      <rPr>
        <sz val="12"/>
        <rFont val="Times New Roman"/>
        <family val="1"/>
        <charset val="238"/>
      </rPr>
      <t>2019.03.01-2019.11.30 3 fő</t>
    </r>
  </si>
  <si>
    <t>ezer forint</t>
  </si>
  <si>
    <t>műk. bev.,átvett, pm igénybevét.</t>
  </si>
  <si>
    <t>Szennyvíz term. Kez.</t>
  </si>
  <si>
    <t>EFOP 1.5.3 Humán sz. f.</t>
  </si>
  <si>
    <t>EFOP 3.9.2 Humán szolg. Fejl.</t>
  </si>
  <si>
    <t>TOP 3.1.1 Kerékpárút I. ütem</t>
  </si>
  <si>
    <t>TOP 3.1.1 Kerékpárút II. ütem</t>
  </si>
  <si>
    <t>Támogató szolg.</t>
  </si>
  <si>
    <t>védőnői szolgálat</t>
  </si>
  <si>
    <t>Tehetségsegítés Dél-Békés 2017</t>
  </si>
  <si>
    <t>Tehetségsegítés Mkh. 2018</t>
  </si>
  <si>
    <t>Tehetségsegítés Dél-Békés 2018</t>
  </si>
  <si>
    <t>TOP-3.2.1-16-BS1-2016-00066 Műv ház energetikai felújítása</t>
  </si>
  <si>
    <t>BMÖGF/69-79/2018 tűzifa pályázat</t>
  </si>
  <si>
    <t>BMÖFTE/7-2 védőnői szolg. Felújítás</t>
  </si>
  <si>
    <t>BMÖFTE/1-2 fogorvosi rendelő felújítás</t>
  </si>
  <si>
    <t>TOP-1.4.1-16-BS1-2017-00022  2. sz. óvoda felújítás</t>
  </si>
  <si>
    <t>TOP-1.4.1-16-BS1-2017-00031 4. sz. óvoda felújítás</t>
  </si>
  <si>
    <t>TOP-4.3.1-15-BS1-2016-00004 Leromlott városi területek</t>
  </si>
  <si>
    <t>TOP-1.1.2-16-BS1-2017-00002 Inkubátorház kialak.</t>
  </si>
  <si>
    <t>SZOC-18-FEJL-TSZ-1-026 fépjármű besz.</t>
  </si>
  <si>
    <t>Hosszabb i. közfogl.</t>
  </si>
  <si>
    <t>NKA</t>
  </si>
  <si>
    <t>EFOP</t>
  </si>
  <si>
    <t>4. sz. óvoda felújítás TOP-1.4.1-16-BS1-2017-00031</t>
  </si>
  <si>
    <t>Zöld város kialakítása TOP-2.1.2-15-BS1-2016-00016</t>
  </si>
  <si>
    <t>Leromlott városi területek rehabilitációja TOP-4.3.1-15-BS1-2016-00004</t>
  </si>
  <si>
    <t>Ipari terület kialakítása TOP-1.1.1-16-BS1-2017-00009</t>
  </si>
  <si>
    <t>Inkubátorház kialakítása épületfelújítás TOP-1.1.2-16-BS1-2017-00002</t>
  </si>
  <si>
    <t>Inkubátorház kialakítása eszközbeszerzés TOP-1.1.2-16-BS1-2017-00002</t>
  </si>
  <si>
    <t>Művelődési Ház energetikai korszerűsítése Top-3.2.1-16-BS1-2017-00066</t>
  </si>
  <si>
    <t>Kerékpárút felújítás TOP-3.1.1-16</t>
  </si>
  <si>
    <t>Kerékpárút felújítás</t>
  </si>
  <si>
    <t>Dózsa u. útfelújítás</t>
  </si>
  <si>
    <r>
      <t xml:space="preserve">HSZK </t>
    </r>
    <r>
      <rPr>
        <sz val="12"/>
        <rFont val="Times New Roman"/>
        <family val="1"/>
        <charset val="238"/>
      </rPr>
      <t>2018.12.01-2019.02.28. 12 fő</t>
    </r>
  </si>
  <si>
    <r>
      <t xml:space="preserve">Óvoda </t>
    </r>
    <r>
      <rPr>
        <sz val="12"/>
        <rFont val="Times New Roman"/>
        <family val="1"/>
        <charset val="238"/>
      </rPr>
      <t>2018.12.01-2019.02.28 12 fő</t>
    </r>
  </si>
  <si>
    <t>A pénzbeli szociális hozzájárulások összege 23.655 eFt. Ebből az önkormányzatnál 11.219 eFt kerül felhasználásra. A szociális alapfeladatok támogatására a maradék 12.435 eFt használható fel, mely a Humán Szolgáltató Központ normatívái közé beépítésre került.</t>
  </si>
</sst>
</file>

<file path=xl/styles.xml><?xml version="1.0" encoding="utf-8"?>
<styleSheet xmlns="http://schemas.openxmlformats.org/spreadsheetml/2006/main">
  <numFmts count="10">
    <numFmt numFmtId="41" formatCode="_-* #,##0\ _F_t_-;\-* #,##0\ _F_t_-;_-* &quot;-&quot;\ _F_t_-;_-@_-"/>
    <numFmt numFmtId="164" formatCode="_-* #,##0.00\ _F_t_-;\-* #,##0.00\ _F_t_-;_-* &quot;-&quot;?\ _F_t_-;_-@_-"/>
    <numFmt numFmtId="165" formatCode="_-* #,##0.0\ _F_t_-;\-* #,##0.0\ _F_t_-;_-* &quot;-&quot;?\ _F_t_-;_-@_-"/>
    <numFmt numFmtId="166" formatCode="mmmm\ d\."/>
    <numFmt numFmtId="167" formatCode="_-* #,##0.00\ _F_t_-;\-* #,##0.00\ _F_t_-;_-* &quot;-&quot;\ _F_t_-;_-@_-"/>
    <numFmt numFmtId="168" formatCode="#,##0.00_ ;\-#,##0.00\ "/>
    <numFmt numFmtId="169" formatCode="_-* #,##0\ _F_t_-;\-* #,##0\ _F_t_-;_-* &quot;-&quot;?\ _F_t_-;_-@_-"/>
    <numFmt numFmtId="170" formatCode="[$-40E]mmmm\ d\.;@"/>
    <numFmt numFmtId="171" formatCode="0.0"/>
    <numFmt numFmtId="172" formatCode="0__"/>
  </numFmts>
  <fonts count="39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8"/>
      <name val="Arial CE"/>
      <family val="2"/>
      <charset val="238"/>
    </font>
    <font>
      <b/>
      <sz val="14"/>
      <name val="Arial CE"/>
      <charset val="238"/>
    </font>
    <font>
      <b/>
      <sz val="16"/>
      <name val="Arial CE"/>
      <charset val="238"/>
    </font>
    <font>
      <sz val="10"/>
      <color indexed="10"/>
      <name val="Arial CE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0"/>
      <name val="Arial CE"/>
      <family val="2"/>
      <charset val="238"/>
    </font>
    <font>
      <b/>
      <sz val="11"/>
      <name val="Arial CE"/>
      <charset val="238"/>
    </font>
    <font>
      <i/>
      <sz val="10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4"/>
      <name val="Times New Roman CE"/>
      <family val="1"/>
      <charset val="238"/>
    </font>
    <font>
      <i/>
      <sz val="10"/>
      <name val="Times New Roman CE"/>
      <charset val="238"/>
    </font>
    <font>
      <b/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u/>
      <sz val="10"/>
      <name val="Times New Roman CE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4"/>
      <name val="Arial CE"/>
      <charset val="238"/>
    </font>
    <font>
      <b/>
      <sz val="10"/>
      <name val="Arial"/>
      <family val="2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2"/>
      <name val="Times New Roman"/>
      <family val="1"/>
      <charset val="238"/>
    </font>
    <font>
      <sz val="9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indexed="13"/>
        <bgColor indexed="64"/>
      </patternFill>
    </fill>
    <fill>
      <patternFill patternType="gray0625">
        <bgColor indexed="51"/>
      </patternFill>
    </fill>
    <fill>
      <patternFill patternType="solid">
        <fgColor indexed="51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" fillId="0" borderId="0"/>
    <xf numFmtId="0" fontId="16" fillId="0" borderId="0"/>
  </cellStyleXfs>
  <cellXfs count="815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centerContinuous" vertical="center"/>
      <protection locked="0"/>
    </xf>
    <xf numFmtId="0" fontId="4" fillId="2" borderId="6" xfId="0" applyFont="1" applyFill="1" applyBorder="1" applyAlignment="1" applyProtection="1">
      <alignment horizontal="centerContinuous" vertical="center"/>
      <protection locked="0"/>
    </xf>
    <xf numFmtId="0" fontId="4" fillId="2" borderId="7" xfId="0" applyFont="1" applyFill="1" applyBorder="1" applyAlignment="1" applyProtection="1">
      <alignment horizontal="centerContinuous" vertical="center"/>
      <protection locked="0"/>
    </xf>
    <xf numFmtId="0" fontId="4" fillId="2" borderId="8" xfId="0" applyFont="1" applyFill="1" applyBorder="1" applyAlignment="1" applyProtection="1">
      <alignment horizontal="centerContinuous" vertical="center" wrapText="1"/>
      <protection locked="0"/>
    </xf>
    <xf numFmtId="0" fontId="4" fillId="2" borderId="6" xfId="0" applyFont="1" applyFill="1" applyBorder="1" applyAlignment="1" applyProtection="1">
      <alignment horizontal="centerContinuous" vertical="center" wrapText="1"/>
      <protection locked="0"/>
    </xf>
    <xf numFmtId="0" fontId="3" fillId="2" borderId="6" xfId="0" applyFont="1" applyFill="1" applyBorder="1" applyAlignment="1" applyProtection="1">
      <alignment horizontal="centerContinuous" vertical="center" wrapText="1"/>
      <protection locked="0"/>
    </xf>
    <xf numFmtId="0" fontId="4" fillId="2" borderId="4" xfId="0" applyFont="1" applyFill="1" applyBorder="1" applyAlignment="1" applyProtection="1">
      <alignment horizontal="centerContinuous" vertical="center" wrapTex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2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vertical="center"/>
      <protection locked="0"/>
    </xf>
    <xf numFmtId="41" fontId="4" fillId="5" borderId="5" xfId="0" applyNumberFormat="1" applyFont="1" applyFill="1" applyBorder="1" applyAlignment="1" applyProtection="1">
      <alignment horizontal="right" vertical="center"/>
    </xf>
    <xf numFmtId="41" fontId="4" fillId="5" borderId="2" xfId="0" applyNumberFormat="1" applyFont="1" applyFill="1" applyBorder="1" applyAlignment="1" applyProtection="1">
      <alignment horizontal="right" vertical="center"/>
    </xf>
    <xf numFmtId="41" fontId="4" fillId="5" borderId="6" xfId="0" applyNumberFormat="1" applyFont="1" applyFill="1" applyBorder="1" applyAlignment="1" applyProtection="1">
      <alignment horizontal="right" vertical="center"/>
    </xf>
    <xf numFmtId="2" fontId="4" fillId="5" borderId="10" xfId="0" applyNumberFormat="1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vertical="center"/>
      <protection locked="0"/>
    </xf>
    <xf numFmtId="41" fontId="0" fillId="5" borderId="2" xfId="0" applyNumberFormat="1" applyFont="1" applyFill="1" applyBorder="1" applyAlignment="1" applyProtection="1">
      <alignment horizontal="right" vertical="center"/>
    </xf>
    <xf numFmtId="41" fontId="0" fillId="5" borderId="6" xfId="0" applyNumberFormat="1" applyFont="1" applyFill="1" applyBorder="1" applyAlignment="1" applyProtection="1">
      <alignment horizontal="right" vertical="center"/>
    </xf>
    <xf numFmtId="0" fontId="0" fillId="4" borderId="15" xfId="0" applyFill="1" applyBorder="1" applyAlignment="1" applyProtection="1">
      <alignment vertical="center"/>
      <protection locked="0"/>
    </xf>
    <xf numFmtId="41" fontId="0" fillId="5" borderId="5" xfId="0" applyNumberFormat="1" applyFont="1" applyFill="1" applyBorder="1" applyAlignment="1" applyProtection="1">
      <alignment horizontal="right" vertical="center"/>
    </xf>
    <xf numFmtId="0" fontId="0" fillId="3" borderId="11" xfId="0" applyFont="1" applyFill="1" applyBorder="1" applyAlignment="1" applyProtection="1">
      <alignment horizontal="center" vertical="center"/>
      <protection locked="0"/>
    </xf>
    <xf numFmtId="0" fontId="0" fillId="3" borderId="12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0" fillId="4" borderId="1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vertical="center"/>
      <protection locked="0"/>
    </xf>
    <xf numFmtId="0" fontId="6" fillId="3" borderId="18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7" fillId="3" borderId="17" xfId="0" applyFont="1" applyFill="1" applyBorder="1" applyAlignment="1" applyProtection="1">
      <alignment horizontal="center" vertical="center"/>
      <protection locked="0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0" fillId="4" borderId="20" xfId="0" applyFont="1" applyFill="1" applyBorder="1" applyAlignment="1" applyProtection="1">
      <alignment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0" fillId="4" borderId="21" xfId="0" applyFont="1" applyFill="1" applyBorder="1" applyAlignment="1" applyProtection="1">
      <alignment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5" fillId="3" borderId="18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vertical="center"/>
      <protection locked="0"/>
    </xf>
    <xf numFmtId="41" fontId="5" fillId="5" borderId="5" xfId="0" applyNumberFormat="1" applyFont="1" applyFill="1" applyBorder="1" applyAlignment="1" applyProtection="1">
      <alignment horizontal="right" vertical="center"/>
    </xf>
    <xf numFmtId="41" fontId="5" fillId="5" borderId="2" xfId="0" applyNumberFormat="1" applyFont="1" applyFill="1" applyBorder="1" applyAlignment="1" applyProtection="1">
      <alignment horizontal="right" vertical="center"/>
    </xf>
    <xf numFmtId="41" fontId="5" fillId="5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Protection="1">
      <protection locked="0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0" fillId="4" borderId="21" xfId="0" applyFill="1" applyBorder="1" applyAlignment="1" applyProtection="1">
      <alignment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vertical="center"/>
      <protection locked="0"/>
    </xf>
    <xf numFmtId="0" fontId="4" fillId="3" borderId="26" xfId="0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vertical="center"/>
      <protection locked="0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vertical="center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4" fillId="6" borderId="17" xfId="0" applyFont="1" applyFill="1" applyBorder="1" applyAlignment="1" applyProtection="1">
      <alignment horizontal="center" vertical="center"/>
      <protection locked="0"/>
    </xf>
    <xf numFmtId="0" fontId="3" fillId="6" borderId="18" xfId="0" applyFont="1" applyFill="1" applyBorder="1" applyAlignment="1" applyProtection="1">
      <alignment horizontal="center" vertical="center"/>
      <protection locked="0"/>
    </xf>
    <xf numFmtId="0" fontId="0" fillId="7" borderId="15" xfId="0" applyFill="1" applyBorder="1" applyAlignment="1" applyProtection="1">
      <alignment vertical="center"/>
      <protection locked="0"/>
    </xf>
    <xf numFmtId="41" fontId="0" fillId="7" borderId="5" xfId="0" applyNumberFormat="1" applyFont="1" applyFill="1" applyBorder="1" applyAlignment="1" applyProtection="1">
      <alignment horizontal="right" vertical="center"/>
    </xf>
    <xf numFmtId="41" fontId="0" fillId="7" borderId="2" xfId="0" applyNumberFormat="1" applyFont="1" applyFill="1" applyBorder="1" applyAlignment="1" applyProtection="1">
      <alignment horizontal="right" vertical="center"/>
    </xf>
    <xf numFmtId="41" fontId="0" fillId="7" borderId="6" xfId="0" applyNumberFormat="1" applyFont="1" applyFill="1" applyBorder="1" applyAlignment="1" applyProtection="1">
      <alignment horizontal="right" vertical="center"/>
    </xf>
    <xf numFmtId="0" fontId="0" fillId="7" borderId="0" xfId="0" applyFill="1" applyProtection="1">
      <protection locked="0"/>
    </xf>
    <xf numFmtId="0" fontId="2" fillId="4" borderId="8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Protection="1">
      <protection locked="0"/>
    </xf>
    <xf numFmtId="41" fontId="0" fillId="0" borderId="0" xfId="0" applyNumberForma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41" fontId="0" fillId="5" borderId="31" xfId="0" applyNumberFormat="1" applyFill="1" applyBorder="1" applyAlignment="1" applyProtection="1">
      <alignment horizontal="right" vertical="center"/>
      <protection locked="0"/>
    </xf>
    <xf numFmtId="41" fontId="0" fillId="5" borderId="32" xfId="0" applyNumberFormat="1" applyFont="1" applyFill="1" applyBorder="1" applyAlignment="1" applyProtection="1">
      <alignment horizontal="right" vertical="center"/>
      <protection locked="0"/>
    </xf>
    <xf numFmtId="41" fontId="0" fillId="5" borderId="33" xfId="0" applyNumberFormat="1" applyFill="1" applyBorder="1" applyAlignment="1" applyProtection="1">
      <alignment horizontal="right" vertical="center"/>
      <protection locked="0"/>
    </xf>
    <xf numFmtId="0" fontId="4" fillId="3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41" fontId="0" fillId="5" borderId="32" xfId="0" applyNumberFormat="1" applyFill="1" applyBorder="1" applyAlignment="1" applyProtection="1">
      <alignment horizontal="right" vertical="center"/>
      <protection locked="0"/>
    </xf>
    <xf numFmtId="0" fontId="5" fillId="3" borderId="16" xfId="0" applyFont="1" applyFill="1" applyBorder="1" applyAlignment="1" applyProtection="1">
      <alignment horizontal="center" vertical="center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41" fontId="0" fillId="5" borderId="34" xfId="0" applyNumberFormat="1" applyFill="1" applyBorder="1" applyAlignment="1" applyProtection="1">
      <alignment horizontal="right" vertical="center"/>
      <protection locked="0"/>
    </xf>
    <xf numFmtId="41" fontId="0" fillId="5" borderId="17" xfId="0" applyNumberFormat="1" applyFill="1" applyBorder="1" applyAlignment="1" applyProtection="1">
      <alignment horizontal="right" vertical="center"/>
      <protection locked="0"/>
    </xf>
    <xf numFmtId="41" fontId="0" fillId="5" borderId="35" xfId="0" applyNumberFormat="1" applyFill="1" applyBorder="1" applyAlignment="1" applyProtection="1">
      <alignment horizontal="right" vertical="center"/>
      <protection locked="0"/>
    </xf>
    <xf numFmtId="0" fontId="0" fillId="0" borderId="20" xfId="0" applyFont="1" applyBorder="1" applyAlignment="1" applyProtection="1">
      <alignment horizontal="left" vertical="center"/>
      <protection locked="0"/>
    </xf>
    <xf numFmtId="41" fontId="0" fillId="5" borderId="31" xfId="0" applyNumberFormat="1" applyFont="1" applyFill="1" applyBorder="1" applyAlignment="1" applyProtection="1">
      <alignment horizontal="right" vertical="center"/>
      <protection locked="0"/>
    </xf>
    <xf numFmtId="41" fontId="0" fillId="5" borderId="33" xfId="0" applyNumberFormat="1" applyFont="1" applyFill="1" applyBorder="1" applyAlignment="1" applyProtection="1">
      <alignment horizontal="right" vertical="center"/>
      <protection locked="0"/>
    </xf>
    <xf numFmtId="41" fontId="5" fillId="5" borderId="31" xfId="0" applyNumberFormat="1" applyFont="1" applyFill="1" applyBorder="1" applyAlignment="1" applyProtection="1">
      <alignment horizontal="right" vertical="center"/>
      <protection locked="0"/>
    </xf>
    <xf numFmtId="41" fontId="5" fillId="5" borderId="32" xfId="0" applyNumberFormat="1" applyFont="1" applyFill="1" applyBorder="1" applyAlignment="1" applyProtection="1">
      <alignment horizontal="right" vertical="center"/>
      <protection locked="0"/>
    </xf>
    <xf numFmtId="41" fontId="5" fillId="5" borderId="33" xfId="0" applyNumberFormat="1" applyFont="1" applyFill="1" applyBorder="1" applyAlignment="1" applyProtection="1">
      <alignment horizontal="right" vertical="center"/>
      <protection locked="0"/>
    </xf>
    <xf numFmtId="2" fontId="8" fillId="5" borderId="10" xfId="0" applyNumberFormat="1" applyFont="1" applyFill="1" applyBorder="1" applyAlignment="1" applyProtection="1">
      <alignment horizontal="center" vertical="center"/>
    </xf>
    <xf numFmtId="41" fontId="7" fillId="5" borderId="31" xfId="0" applyNumberFormat="1" applyFont="1" applyFill="1" applyBorder="1" applyAlignment="1" applyProtection="1">
      <alignment horizontal="right" vertical="center"/>
      <protection locked="0"/>
    </xf>
    <xf numFmtId="41" fontId="7" fillId="5" borderId="32" xfId="0" applyNumberFormat="1" applyFont="1" applyFill="1" applyBorder="1" applyAlignment="1" applyProtection="1">
      <alignment horizontal="right" vertical="center"/>
      <protection locked="0"/>
    </xf>
    <xf numFmtId="41" fontId="7" fillId="5" borderId="33" xfId="0" applyNumberFormat="1" applyFont="1" applyFill="1" applyBorder="1" applyAlignment="1" applyProtection="1">
      <alignment horizontal="right" vertical="center"/>
      <protection locked="0"/>
    </xf>
    <xf numFmtId="0" fontId="4" fillId="7" borderId="8" xfId="0" applyFont="1" applyFill="1" applyBorder="1" applyAlignment="1" applyProtection="1">
      <alignment horizontal="center" vertical="center"/>
      <protection locked="0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/>
      <protection locked="0"/>
    </xf>
    <xf numFmtId="41" fontId="7" fillId="7" borderId="31" xfId="0" applyNumberFormat="1" applyFont="1" applyFill="1" applyBorder="1" applyAlignment="1" applyProtection="1">
      <alignment horizontal="right" vertical="center"/>
      <protection locked="0"/>
    </xf>
    <xf numFmtId="41" fontId="7" fillId="7" borderId="32" xfId="0" applyNumberFormat="1" applyFont="1" applyFill="1" applyBorder="1" applyAlignment="1" applyProtection="1">
      <alignment horizontal="right" vertical="center"/>
      <protection locked="0"/>
    </xf>
    <xf numFmtId="41" fontId="7" fillId="7" borderId="33" xfId="0" applyNumberFormat="1" applyFont="1" applyFill="1" applyBorder="1" applyAlignment="1" applyProtection="1">
      <alignment horizontal="right"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0" fillId="7" borderId="20" xfId="0" applyFill="1" applyBorder="1" applyAlignment="1" applyProtection="1">
      <alignment horizontal="left" vertical="center"/>
      <protection locked="0"/>
    </xf>
    <xf numFmtId="41" fontId="0" fillId="7" borderId="31" xfId="0" applyNumberFormat="1" applyFill="1" applyBorder="1" applyAlignment="1" applyProtection="1">
      <alignment horizontal="right" vertical="center"/>
      <protection locked="0"/>
    </xf>
    <xf numFmtId="41" fontId="0" fillId="7" borderId="32" xfId="0" applyNumberFormat="1" applyFill="1" applyBorder="1" applyAlignment="1" applyProtection="1">
      <alignment horizontal="right" vertical="center"/>
      <protection locked="0"/>
    </xf>
    <xf numFmtId="41" fontId="0" fillId="7" borderId="33" xfId="0" applyNumberFormat="1" applyFill="1" applyBorder="1" applyAlignment="1" applyProtection="1">
      <alignment horizontal="right" vertical="center"/>
      <protection locked="0"/>
    </xf>
    <xf numFmtId="0" fontId="4" fillId="6" borderId="36" xfId="0" applyFont="1" applyFill="1" applyBorder="1" applyAlignment="1" applyProtection="1">
      <alignment horizontal="center" vertical="center"/>
      <protection locked="0"/>
    </xf>
    <xf numFmtId="0" fontId="4" fillId="6" borderId="37" xfId="0" applyFont="1" applyFill="1" applyBorder="1" applyAlignment="1" applyProtection="1">
      <alignment horizontal="center" vertical="center"/>
      <protection locked="0"/>
    </xf>
    <xf numFmtId="0" fontId="4" fillId="6" borderId="38" xfId="0" applyFont="1" applyFill="1" applyBorder="1" applyAlignment="1" applyProtection="1">
      <alignment horizontal="center" vertical="center"/>
      <protection locked="0"/>
    </xf>
    <xf numFmtId="0" fontId="0" fillId="7" borderId="29" xfId="0" applyFill="1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41" fontId="7" fillId="5" borderId="5" xfId="0" applyNumberFormat="1" applyFont="1" applyFill="1" applyBorder="1" applyAlignment="1" applyProtection="1">
      <alignment horizontal="right" vertical="center"/>
      <protection locked="0"/>
    </xf>
    <xf numFmtId="41" fontId="7" fillId="5" borderId="2" xfId="0" applyNumberFormat="1" applyFont="1" applyFill="1" applyBorder="1" applyAlignment="1" applyProtection="1">
      <alignment horizontal="right" vertical="center"/>
      <protection locked="0"/>
    </xf>
    <xf numFmtId="41" fontId="7" fillId="5" borderId="6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4" fillId="4" borderId="40" xfId="0" applyFont="1" applyFill="1" applyBorder="1" applyAlignment="1" applyProtection="1">
      <alignment vertical="center"/>
      <protection locked="0"/>
    </xf>
    <xf numFmtId="41" fontId="4" fillId="0" borderId="41" xfId="0" applyNumberFormat="1" applyFont="1" applyBorder="1" applyAlignment="1" applyProtection="1">
      <alignment horizontal="right" vertical="center"/>
      <protection locked="0"/>
    </xf>
    <xf numFmtId="41" fontId="4" fillId="0" borderId="0" xfId="0" applyNumberFormat="1" applyFont="1" applyBorder="1" applyAlignment="1" applyProtection="1">
      <alignment horizontal="right" vertical="center"/>
      <protection locked="0"/>
    </xf>
    <xf numFmtId="0" fontId="4" fillId="0" borderId="42" xfId="0" applyFont="1" applyBorder="1" applyAlignment="1" applyProtection="1">
      <alignment horizontal="left" vertical="center"/>
      <protection locked="0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4" fillId="4" borderId="17" xfId="0" applyFont="1" applyFill="1" applyBorder="1" applyAlignment="1" applyProtection="1">
      <alignment vertical="center"/>
      <protection locked="0"/>
    </xf>
    <xf numFmtId="164" fontId="4" fillId="5" borderId="17" xfId="0" applyNumberFormat="1" applyFont="1" applyFill="1" applyBorder="1" applyAlignment="1" applyProtection="1">
      <alignment horizontal="right" vertical="center"/>
    </xf>
    <xf numFmtId="165" fontId="4" fillId="5" borderId="17" xfId="0" applyNumberFormat="1" applyFont="1" applyFill="1" applyBorder="1" applyAlignment="1" applyProtection="1">
      <alignment horizontal="right" vertical="center"/>
    </xf>
    <xf numFmtId="0" fontId="0" fillId="0" borderId="43" xfId="0" applyBorder="1" applyProtection="1">
      <protection locked="0"/>
    </xf>
    <xf numFmtId="0" fontId="4" fillId="0" borderId="17" xfId="0" applyFont="1" applyBorder="1" applyProtection="1">
      <protection locked="0"/>
    </xf>
    <xf numFmtId="166" fontId="4" fillId="5" borderId="17" xfId="0" applyNumberFormat="1" applyFont="1" applyFill="1" applyBorder="1" applyAlignment="1" applyProtection="1">
      <alignment horizontal="center" vertical="center"/>
    </xf>
    <xf numFmtId="0" fontId="4" fillId="0" borderId="42" xfId="0" applyFont="1" applyBorder="1" applyProtection="1">
      <protection locked="0"/>
    </xf>
    <xf numFmtId="2" fontId="0" fillId="0" borderId="17" xfId="0" applyNumberFormat="1" applyBorder="1" applyAlignment="1" applyProtection="1">
      <alignment horizontal="right" vertical="center"/>
      <protection locked="0"/>
    </xf>
    <xf numFmtId="165" fontId="0" fillId="0" borderId="17" xfId="0" applyNumberFormat="1" applyBorder="1" applyAlignment="1" applyProtection="1">
      <alignment horizontal="right" vertical="center"/>
      <protection locked="0"/>
    </xf>
    <xf numFmtId="0" fontId="4" fillId="0" borderId="41" xfId="0" applyFont="1" applyBorder="1" applyProtection="1">
      <protection locked="0"/>
    </xf>
    <xf numFmtId="167" fontId="0" fillId="0" borderId="17" xfId="0" applyNumberFormat="1" applyBorder="1" applyAlignment="1" applyProtection="1">
      <alignment horizontal="right" vertical="center"/>
      <protection locked="0"/>
    </xf>
    <xf numFmtId="41" fontId="0" fillId="0" borderId="17" xfId="0" applyNumberFormat="1" applyBorder="1" applyAlignment="1" applyProtection="1">
      <alignment horizontal="right" vertical="center"/>
      <protection locked="0"/>
    </xf>
    <xf numFmtId="0" fontId="4" fillId="0" borderId="44" xfId="0" applyFont="1" applyBorder="1" applyProtection="1">
      <protection locked="0"/>
    </xf>
    <xf numFmtId="0" fontId="1" fillId="0" borderId="17" xfId="0" applyFont="1" applyBorder="1" applyProtection="1">
      <protection locked="0"/>
    </xf>
    <xf numFmtId="2" fontId="1" fillId="0" borderId="17" xfId="0" applyNumberFormat="1" applyFont="1" applyBorder="1" applyAlignment="1" applyProtection="1">
      <alignment horizontal="right" vertical="center"/>
      <protection locked="0"/>
    </xf>
    <xf numFmtId="0" fontId="0" fillId="0" borderId="0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45" xfId="0" applyBorder="1" applyProtection="1">
      <protection locked="0"/>
    </xf>
    <xf numFmtId="41" fontId="0" fillId="5" borderId="12" xfId="0" applyNumberFormat="1" applyFill="1" applyBorder="1" applyAlignment="1" applyProtection="1">
      <alignment horizontal="right" vertical="center"/>
      <protection locked="0"/>
    </xf>
    <xf numFmtId="41" fontId="0" fillId="5" borderId="13" xfId="0" applyNumberFormat="1" applyFill="1" applyBorder="1" applyAlignment="1" applyProtection="1">
      <alignment horizontal="right" vertical="center"/>
      <protection locked="0"/>
    </xf>
    <xf numFmtId="2" fontId="4" fillId="5" borderId="7" xfId="0" applyNumberFormat="1" applyFont="1" applyFill="1" applyBorder="1" applyAlignment="1" applyProtection="1">
      <alignment horizontal="center" vertical="center"/>
    </xf>
    <xf numFmtId="41" fontId="0" fillId="0" borderId="46" xfId="0" applyNumberFormat="1" applyBorder="1" applyAlignment="1" applyProtection="1">
      <alignment horizontal="right" vertical="center"/>
      <protection locked="0"/>
    </xf>
    <xf numFmtId="41" fontId="0" fillId="0" borderId="12" xfId="0" applyNumberFormat="1" applyBorder="1" applyAlignment="1" applyProtection="1">
      <alignment horizontal="right" vertical="center"/>
      <protection locked="0"/>
    </xf>
    <xf numFmtId="41" fontId="0" fillId="0" borderId="13" xfId="0" applyNumberFormat="1" applyBorder="1" applyAlignment="1" applyProtection="1">
      <alignment horizontal="right" vertical="center"/>
      <protection locked="0"/>
    </xf>
    <xf numFmtId="41" fontId="0" fillId="0" borderId="46" xfId="0" applyNumberFormat="1" applyFont="1" applyFill="1" applyBorder="1" applyAlignment="1" applyProtection="1">
      <alignment horizontal="right" vertical="center"/>
      <protection locked="0"/>
    </xf>
    <xf numFmtId="41" fontId="0" fillId="0" borderId="12" xfId="0" applyNumberFormat="1" applyFont="1" applyFill="1" applyBorder="1" applyAlignment="1" applyProtection="1">
      <alignment horizontal="right" vertical="center"/>
      <protection locked="0"/>
    </xf>
    <xf numFmtId="41" fontId="0" fillId="0" borderId="13" xfId="0" applyNumberFormat="1" applyFont="1" applyFill="1" applyBorder="1" applyAlignment="1" applyProtection="1">
      <alignment horizontal="right" vertical="center"/>
      <protection locked="0"/>
    </xf>
    <xf numFmtId="41" fontId="0" fillId="0" borderId="34" xfId="0" applyNumberFormat="1" applyFill="1" applyBorder="1" applyAlignment="1" applyProtection="1">
      <alignment horizontal="right" vertical="center"/>
    </xf>
    <xf numFmtId="41" fontId="0" fillId="0" borderId="17" xfId="0" applyNumberFormat="1" applyFill="1" applyBorder="1" applyAlignment="1" applyProtection="1">
      <alignment horizontal="right" vertical="center"/>
    </xf>
    <xf numFmtId="41" fontId="0" fillId="0" borderId="18" xfId="0" applyNumberFormat="1" applyFill="1" applyBorder="1" applyAlignment="1" applyProtection="1">
      <alignment horizontal="right" vertical="center"/>
    </xf>
    <xf numFmtId="41" fontId="0" fillId="0" borderId="34" xfId="0" applyNumberFormat="1" applyFont="1" applyBorder="1" applyAlignment="1" applyProtection="1">
      <alignment horizontal="right" vertical="center"/>
      <protection locked="0"/>
    </xf>
    <xf numFmtId="41" fontId="0" fillId="0" borderId="17" xfId="0" applyNumberFormat="1" applyFont="1" applyBorder="1" applyAlignment="1" applyProtection="1">
      <alignment horizontal="right" vertical="center"/>
      <protection locked="0"/>
    </xf>
    <xf numFmtId="41" fontId="0" fillId="0" borderId="18" xfId="0" applyNumberFormat="1" applyFont="1" applyBorder="1" applyAlignment="1" applyProtection="1">
      <alignment horizontal="right" vertical="center"/>
      <protection locked="0"/>
    </xf>
    <xf numFmtId="2" fontId="7" fillId="5" borderId="7" xfId="0" applyNumberFormat="1" applyFont="1" applyFill="1" applyBorder="1" applyAlignment="1" applyProtection="1">
      <alignment horizontal="center" vertical="center"/>
    </xf>
    <xf numFmtId="41" fontId="0" fillId="0" borderId="46" xfId="0" applyNumberFormat="1" applyFont="1" applyBorder="1" applyAlignment="1" applyProtection="1">
      <alignment horizontal="right" vertical="center"/>
      <protection locked="0"/>
    </xf>
    <xf numFmtId="41" fontId="0" fillId="0" borderId="12" xfId="0" applyNumberFormat="1" applyFont="1" applyBorder="1" applyAlignment="1" applyProtection="1">
      <alignment horizontal="right" vertical="center"/>
      <protection locked="0"/>
    </xf>
    <xf numFmtId="41" fontId="0" fillId="0" borderId="13" xfId="0" applyNumberFormat="1" applyFont="1" applyBorder="1" applyAlignment="1" applyProtection="1">
      <alignment horizontal="right" vertical="center"/>
      <protection locked="0"/>
    </xf>
    <xf numFmtId="41" fontId="5" fillId="0" borderId="34" xfId="0" applyNumberFormat="1" applyFont="1" applyBorder="1" applyAlignment="1" applyProtection="1">
      <alignment horizontal="right" vertical="center"/>
      <protection locked="0"/>
    </xf>
    <xf numFmtId="41" fontId="5" fillId="0" borderId="17" xfId="0" applyNumberFormat="1" applyFont="1" applyFill="1" applyBorder="1" applyAlignment="1" applyProtection="1">
      <alignment horizontal="right" vertical="center"/>
      <protection locked="0"/>
    </xf>
    <xf numFmtId="41" fontId="5" fillId="0" borderId="18" xfId="0" applyNumberFormat="1" applyFont="1" applyBorder="1" applyAlignment="1" applyProtection="1">
      <alignment horizontal="right" vertical="center"/>
      <protection locked="0"/>
    </xf>
    <xf numFmtId="2" fontId="8" fillId="5" borderId="7" xfId="0" applyNumberFormat="1" applyFont="1" applyFill="1" applyBorder="1" applyAlignment="1" applyProtection="1">
      <alignment horizontal="center" vertical="center"/>
    </xf>
    <xf numFmtId="41" fontId="0" fillId="0" borderId="46" xfId="0" applyNumberFormat="1" applyFill="1" applyBorder="1" applyAlignment="1" applyProtection="1">
      <alignment horizontal="right" vertical="center"/>
    </xf>
    <xf numFmtId="41" fontId="0" fillId="0" borderId="12" xfId="0" applyNumberFormat="1" applyFill="1" applyBorder="1" applyAlignment="1" applyProtection="1">
      <alignment horizontal="right" vertical="center"/>
    </xf>
    <xf numFmtId="41" fontId="0" fillId="0" borderId="13" xfId="0" applyNumberFormat="1" applyFill="1" applyBorder="1" applyAlignment="1" applyProtection="1">
      <alignment horizontal="right" vertical="center"/>
    </xf>
    <xf numFmtId="41" fontId="0" fillId="0" borderId="34" xfId="0" applyNumberFormat="1" applyBorder="1" applyAlignment="1" applyProtection="1">
      <alignment horizontal="right" vertical="center"/>
      <protection locked="0"/>
    </xf>
    <xf numFmtId="41" fontId="0" fillId="0" borderId="18" xfId="0" applyNumberFormat="1" applyBorder="1" applyAlignment="1" applyProtection="1">
      <alignment horizontal="right" vertical="center"/>
      <protection locked="0"/>
    </xf>
    <xf numFmtId="0" fontId="0" fillId="4" borderId="47" xfId="0" applyFill="1" applyBorder="1" applyAlignment="1" applyProtection="1">
      <alignment vertical="center"/>
      <protection locked="0"/>
    </xf>
    <xf numFmtId="41" fontId="0" fillId="0" borderId="41" xfId="0" applyNumberFormat="1" applyBorder="1" applyAlignment="1" applyProtection="1">
      <alignment horizontal="right" vertical="center"/>
      <protection locked="0"/>
    </xf>
    <xf numFmtId="41" fontId="0" fillId="0" borderId="48" xfId="0" applyNumberFormat="1" applyBorder="1" applyAlignment="1" applyProtection="1">
      <alignment horizontal="right" vertical="center"/>
      <protection locked="0"/>
    </xf>
    <xf numFmtId="41" fontId="0" fillId="0" borderId="49" xfId="0" applyNumberFormat="1" applyBorder="1" applyAlignment="1" applyProtection="1">
      <alignment horizontal="right" vertical="center"/>
      <protection locked="0"/>
    </xf>
    <xf numFmtId="41" fontId="4" fillId="5" borderId="3" xfId="0" applyNumberFormat="1" applyFont="1" applyFill="1" applyBorder="1" applyAlignment="1" applyProtection="1">
      <alignment horizontal="right" vertical="center"/>
    </xf>
    <xf numFmtId="41" fontId="0" fillId="5" borderId="18" xfId="0" applyNumberFormat="1" applyFill="1" applyBorder="1" applyAlignment="1" applyProtection="1">
      <alignment horizontal="right" vertical="center"/>
      <protection locked="0"/>
    </xf>
    <xf numFmtId="41" fontId="0" fillId="0" borderId="17" xfId="0" applyNumberFormat="1" applyFill="1" applyBorder="1" applyAlignment="1" applyProtection="1">
      <alignment horizontal="right" vertical="center"/>
      <protection locked="0"/>
    </xf>
    <xf numFmtId="41" fontId="0" fillId="7" borderId="34" xfId="0" applyNumberFormat="1" applyFill="1" applyBorder="1" applyAlignment="1" applyProtection="1">
      <alignment horizontal="right" vertical="center"/>
      <protection locked="0"/>
    </xf>
    <xf numFmtId="41" fontId="0" fillId="7" borderId="17" xfId="0" applyNumberFormat="1" applyFill="1" applyBorder="1" applyAlignment="1" applyProtection="1">
      <alignment horizontal="right" vertical="center"/>
      <protection locked="0"/>
    </xf>
    <xf numFmtId="41" fontId="0" fillId="7" borderId="18" xfId="0" applyNumberFormat="1" applyFill="1" applyBorder="1" applyAlignment="1" applyProtection="1">
      <alignment horizontal="right" vertical="center"/>
      <protection locked="0"/>
    </xf>
    <xf numFmtId="41" fontId="4" fillId="0" borderId="5" xfId="0" applyNumberFormat="1" applyFont="1" applyFill="1" applyBorder="1" applyAlignment="1" applyProtection="1">
      <alignment horizontal="right" vertical="center"/>
    </xf>
    <xf numFmtId="41" fontId="4" fillId="0" borderId="2" xfId="0" applyNumberFormat="1" applyFont="1" applyFill="1" applyBorder="1" applyAlignment="1" applyProtection="1">
      <alignment horizontal="right" vertical="center"/>
    </xf>
    <xf numFmtId="41" fontId="4" fillId="0" borderId="3" xfId="0" applyNumberFormat="1" applyFont="1" applyFill="1" applyBorder="1" applyAlignment="1" applyProtection="1">
      <alignment horizontal="right" vertical="center"/>
    </xf>
    <xf numFmtId="41" fontId="0" fillId="0" borderId="31" xfId="0" applyNumberFormat="1" applyBorder="1" applyAlignment="1" applyProtection="1">
      <alignment horizontal="right" vertical="center"/>
      <protection locked="0"/>
    </xf>
    <xf numFmtId="41" fontId="0" fillId="0" borderId="32" xfId="0" applyNumberFormat="1" applyFill="1" applyBorder="1" applyAlignment="1" applyProtection="1">
      <alignment horizontal="right" vertical="center"/>
      <protection locked="0"/>
    </xf>
    <xf numFmtId="41" fontId="0" fillId="0" borderId="33" xfId="0" applyNumberFormat="1" applyFill="1" applyBorder="1" applyAlignment="1" applyProtection="1">
      <alignment horizontal="right" vertical="center"/>
      <protection locked="0"/>
    </xf>
    <xf numFmtId="41" fontId="0" fillId="0" borderId="35" xfId="0" applyNumberFormat="1" applyFill="1" applyBorder="1" applyAlignment="1" applyProtection="1">
      <alignment horizontal="right" vertical="center"/>
      <protection locked="0"/>
    </xf>
    <xf numFmtId="41" fontId="5" fillId="0" borderId="34" xfId="0" applyNumberFormat="1" applyFont="1" applyFill="1" applyBorder="1" applyAlignment="1" applyProtection="1">
      <alignment horizontal="right" vertical="center"/>
      <protection locked="0"/>
    </xf>
    <xf numFmtId="41" fontId="5" fillId="0" borderId="12" xfId="0" applyNumberFormat="1" applyFont="1" applyFill="1" applyBorder="1" applyAlignment="1" applyProtection="1">
      <alignment horizontal="right" vertical="center"/>
      <protection locked="0"/>
    </xf>
    <xf numFmtId="41" fontId="5" fillId="0" borderId="50" xfId="0" applyNumberFormat="1" applyFont="1" applyFill="1" applyBorder="1" applyAlignment="1" applyProtection="1">
      <alignment horizontal="right" vertical="center"/>
      <protection locked="0"/>
    </xf>
    <xf numFmtId="41" fontId="0" fillId="5" borderId="34" xfId="0" applyNumberFormat="1" applyFill="1" applyBorder="1" applyAlignment="1" applyProtection="1">
      <alignment horizontal="right" vertical="center"/>
    </xf>
    <xf numFmtId="41" fontId="0" fillId="5" borderId="17" xfId="0" applyNumberFormat="1" applyFill="1" applyBorder="1" applyAlignment="1" applyProtection="1">
      <alignment horizontal="right" vertical="center"/>
    </xf>
    <xf numFmtId="41" fontId="0" fillId="5" borderId="35" xfId="0" applyNumberFormat="1" applyFill="1" applyBorder="1" applyAlignment="1" applyProtection="1">
      <alignment horizontal="right" vertical="center"/>
    </xf>
    <xf numFmtId="41" fontId="0" fillId="0" borderId="17" xfId="0" applyNumberFormat="1" applyFont="1" applyFill="1" applyBorder="1" applyAlignment="1" applyProtection="1">
      <alignment horizontal="right" vertical="center"/>
      <protection locked="0"/>
    </xf>
    <xf numFmtId="41" fontId="0" fillId="0" borderId="35" xfId="0" applyNumberFormat="1" applyFont="1" applyFill="1" applyBorder="1" applyAlignment="1" applyProtection="1">
      <alignment horizontal="right" vertical="center"/>
      <protection locked="0"/>
    </xf>
    <xf numFmtId="2" fontId="7" fillId="5" borderId="10" xfId="0" applyNumberFormat="1" applyFont="1" applyFill="1" applyBorder="1" applyAlignment="1" applyProtection="1">
      <alignment horizontal="center" vertical="center"/>
    </xf>
    <xf numFmtId="41" fontId="0" fillId="0" borderId="51" xfId="0" applyNumberFormat="1" applyFont="1" applyFill="1" applyBorder="1" applyAlignment="1" applyProtection="1">
      <alignment horizontal="right" vertical="center"/>
      <protection locked="0"/>
    </xf>
    <xf numFmtId="41" fontId="0" fillId="5" borderId="34" xfId="0" applyNumberFormat="1" applyFont="1" applyFill="1" applyBorder="1" applyAlignment="1" applyProtection="1">
      <alignment horizontal="right" vertical="center"/>
      <protection locked="0"/>
    </xf>
    <xf numFmtId="41" fontId="1" fillId="0" borderId="34" xfId="0" applyNumberFormat="1" applyFont="1" applyBorder="1" applyAlignment="1" applyProtection="1">
      <alignment horizontal="right" vertical="center"/>
      <protection locked="0"/>
    </xf>
    <xf numFmtId="41" fontId="0" fillId="0" borderId="35" xfId="0" applyNumberFormat="1" applyBorder="1" applyAlignment="1" applyProtection="1">
      <alignment horizontal="right" vertical="center"/>
      <protection locked="0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4" fillId="3" borderId="37" xfId="0" applyFont="1" applyFill="1" applyBorder="1" applyAlignment="1" applyProtection="1">
      <alignment horizontal="center" vertical="center"/>
      <protection locked="0"/>
    </xf>
    <xf numFmtId="0" fontId="4" fillId="3" borderId="38" xfId="0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41" fontId="0" fillId="0" borderId="52" xfId="0" applyNumberFormat="1" applyBorder="1" applyAlignment="1" applyProtection="1">
      <alignment horizontal="right" vertical="center"/>
      <protection locked="0"/>
    </xf>
    <xf numFmtId="41" fontId="0" fillId="0" borderId="37" xfId="0" applyNumberFormat="1" applyBorder="1" applyAlignment="1" applyProtection="1">
      <alignment horizontal="right" vertical="center"/>
      <protection locked="0"/>
    </xf>
    <xf numFmtId="41" fontId="0" fillId="0" borderId="53" xfId="0" applyNumberFormat="1" applyBorder="1" applyAlignment="1" applyProtection="1">
      <alignment horizontal="right" vertical="center"/>
      <protection locked="0"/>
    </xf>
    <xf numFmtId="41" fontId="4" fillId="0" borderId="6" xfId="0" applyNumberFormat="1" applyFont="1" applyFill="1" applyBorder="1" applyAlignment="1" applyProtection="1">
      <alignment horizontal="right" vertical="center"/>
    </xf>
    <xf numFmtId="0" fontId="4" fillId="4" borderId="0" xfId="0" applyFont="1" applyFill="1" applyBorder="1" applyAlignment="1" applyProtection="1">
      <alignment vertical="center"/>
      <protection locked="0"/>
    </xf>
    <xf numFmtId="0" fontId="4" fillId="4" borderId="54" xfId="0" applyFont="1" applyFill="1" applyBorder="1" applyAlignment="1" applyProtection="1">
      <alignment horizontal="center" vertical="center"/>
      <protection locked="0"/>
    </xf>
    <xf numFmtId="0" fontId="3" fillId="4" borderId="54" xfId="0" applyFont="1" applyFill="1" applyBorder="1" applyAlignment="1" applyProtection="1">
      <alignment horizontal="center" vertical="center"/>
      <protection locked="0"/>
    </xf>
    <xf numFmtId="0" fontId="4" fillId="4" borderId="55" xfId="0" applyFont="1" applyFill="1" applyBorder="1" applyAlignment="1" applyProtection="1">
      <alignment vertical="center"/>
      <protection locked="0"/>
    </xf>
    <xf numFmtId="164" fontId="4" fillId="5" borderId="56" xfId="0" applyNumberFormat="1" applyFont="1" applyFill="1" applyBorder="1" applyAlignment="1" applyProtection="1">
      <alignment horizontal="right" vertical="center"/>
    </xf>
    <xf numFmtId="165" fontId="4" fillId="5" borderId="57" xfId="0" applyNumberFormat="1" applyFont="1" applyFill="1" applyBorder="1" applyAlignment="1" applyProtection="1">
      <alignment horizontal="right" vertical="center"/>
    </xf>
    <xf numFmtId="0" fontId="4" fillId="0" borderId="58" xfId="0" applyFont="1" applyBorder="1" applyProtection="1">
      <protection locked="0"/>
    </xf>
    <xf numFmtId="0" fontId="4" fillId="0" borderId="59" xfId="0" applyFont="1" applyBorder="1" applyProtection="1">
      <protection locked="0"/>
    </xf>
    <xf numFmtId="166" fontId="4" fillId="5" borderId="57" xfId="0" applyNumberFormat="1" applyFont="1" applyFill="1" applyBorder="1" applyAlignment="1" applyProtection="1">
      <alignment horizontal="center" vertical="center"/>
    </xf>
    <xf numFmtId="14" fontId="9" fillId="5" borderId="57" xfId="0" applyNumberFormat="1" applyFont="1" applyFill="1" applyBorder="1" applyAlignment="1" applyProtection="1">
      <alignment horizontal="center" vertical="center"/>
    </xf>
    <xf numFmtId="0" fontId="4" fillId="0" borderId="60" xfId="0" applyFont="1" applyBorder="1" applyProtection="1">
      <protection locked="0"/>
    </xf>
    <xf numFmtId="0" fontId="4" fillId="0" borderId="61" xfId="0" applyFont="1" applyBorder="1" applyProtection="1">
      <protection locked="0"/>
    </xf>
    <xf numFmtId="0" fontId="4" fillId="0" borderId="50" xfId="0" applyFont="1" applyBorder="1" applyProtection="1">
      <protection locked="0"/>
    </xf>
    <xf numFmtId="0" fontId="4" fillId="0" borderId="39" xfId="0" applyFont="1" applyBorder="1" applyProtection="1">
      <protection locked="0"/>
    </xf>
    <xf numFmtId="165" fontId="0" fillId="0" borderId="62" xfId="0" applyNumberFormat="1" applyBorder="1" applyAlignment="1" applyProtection="1">
      <alignment horizontal="right" vertical="center"/>
      <protection locked="0"/>
    </xf>
    <xf numFmtId="0" fontId="4" fillId="0" borderId="63" xfId="0" applyFont="1" applyBorder="1" applyProtection="1">
      <protection locked="0"/>
    </xf>
    <xf numFmtId="0" fontId="4" fillId="0" borderId="35" xfId="0" applyFont="1" applyBorder="1" applyProtection="1">
      <protection locked="0"/>
    </xf>
    <xf numFmtId="0" fontId="4" fillId="0" borderId="20" xfId="0" applyFont="1" applyBorder="1" applyProtection="1">
      <protection locked="0"/>
    </xf>
    <xf numFmtId="41" fontId="0" fillId="0" borderId="64" xfId="0" applyNumberFormat="1" applyBorder="1" applyAlignment="1" applyProtection="1">
      <alignment horizontal="right" vertical="center"/>
      <protection locked="0"/>
    </xf>
    <xf numFmtId="168" fontId="0" fillId="0" borderId="64" xfId="0" applyNumberFormat="1" applyBorder="1" applyAlignment="1" applyProtection="1">
      <alignment horizontal="right" vertical="center"/>
      <protection locked="0"/>
    </xf>
    <xf numFmtId="0" fontId="4" fillId="0" borderId="65" xfId="0" applyFont="1" applyBorder="1" applyProtection="1">
      <protection locked="0"/>
    </xf>
    <xf numFmtId="0" fontId="4" fillId="0" borderId="66" xfId="0" applyFont="1" applyBorder="1" applyProtection="1">
      <protection locked="0"/>
    </xf>
    <xf numFmtId="0" fontId="4" fillId="0" borderId="67" xfId="0" applyFont="1" applyBorder="1" applyProtection="1">
      <protection locked="0"/>
    </xf>
    <xf numFmtId="0" fontId="4" fillId="0" borderId="68" xfId="0" applyFont="1" applyBorder="1" applyProtection="1">
      <protection locked="0"/>
    </xf>
    <xf numFmtId="41" fontId="0" fillId="0" borderId="69" xfId="0" applyNumberFormat="1" applyBorder="1" applyAlignment="1" applyProtection="1">
      <alignment horizontal="right" vertical="center"/>
      <protection locked="0"/>
    </xf>
    <xf numFmtId="41" fontId="0" fillId="5" borderId="46" xfId="0" applyNumberFormat="1" applyFill="1" applyBorder="1" applyAlignment="1" applyProtection="1">
      <alignment horizontal="right" vertical="center"/>
      <protection locked="0"/>
    </xf>
    <xf numFmtId="0" fontId="3" fillId="4" borderId="20" xfId="0" applyFont="1" applyFill="1" applyBorder="1" applyAlignment="1" applyProtection="1">
      <alignment vertical="center"/>
      <protection locked="0"/>
    </xf>
    <xf numFmtId="0" fontId="0" fillId="0" borderId="15" xfId="0" applyFill="1" applyBorder="1" applyAlignment="1" applyProtection="1">
      <alignment vertical="center"/>
      <protection locked="0"/>
    </xf>
    <xf numFmtId="41" fontId="1" fillId="5" borderId="17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Protection="1">
      <protection locked="0"/>
    </xf>
    <xf numFmtId="41" fontId="0" fillId="0" borderId="34" xfId="0" applyNumberFormat="1" applyFont="1" applyFill="1" applyBorder="1" applyAlignment="1" applyProtection="1">
      <alignment horizontal="right" vertical="center"/>
      <protection locked="0"/>
    </xf>
    <xf numFmtId="41" fontId="0" fillId="0" borderId="34" xfId="0" applyNumberFormat="1" applyFill="1" applyBorder="1" applyAlignment="1" applyProtection="1">
      <alignment horizontal="right" vertical="center"/>
      <protection locked="0"/>
    </xf>
    <xf numFmtId="41" fontId="0" fillId="0" borderId="18" xfId="0" applyNumberFormat="1" applyFill="1" applyBorder="1" applyAlignment="1" applyProtection="1">
      <alignment horizontal="right" vertical="center"/>
      <protection locked="0"/>
    </xf>
    <xf numFmtId="2" fontId="4" fillId="0" borderId="7" xfId="0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/>
      <protection locked="0"/>
    </xf>
    <xf numFmtId="41" fontId="0" fillId="0" borderId="32" xfId="0" applyNumberFormat="1" applyFont="1" applyFill="1" applyBorder="1" applyAlignment="1" applyProtection="1">
      <alignment horizontal="right" vertical="center"/>
      <protection locked="0"/>
    </xf>
    <xf numFmtId="2" fontId="5" fillId="5" borderId="10" xfId="0" applyNumberFormat="1" applyFont="1" applyFill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left" vertical="center"/>
      <protection locked="0"/>
    </xf>
    <xf numFmtId="2" fontId="0" fillId="0" borderId="62" xfId="0" applyNumberFormat="1" applyBorder="1" applyAlignment="1" applyProtection="1">
      <alignment horizontal="right" vertical="center"/>
      <protection locked="0"/>
    </xf>
    <xf numFmtId="169" fontId="0" fillId="0" borderId="62" xfId="0" applyNumberFormat="1" applyBorder="1" applyAlignment="1" applyProtection="1">
      <alignment horizontal="right" vertical="center"/>
      <protection locked="0"/>
    </xf>
    <xf numFmtId="2" fontId="0" fillId="0" borderId="64" xfId="0" applyNumberForma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3" fillId="4" borderId="15" xfId="0" applyFont="1" applyFill="1" applyBorder="1" applyAlignment="1" applyProtection="1">
      <alignment vertical="center"/>
      <protection locked="0"/>
    </xf>
    <xf numFmtId="0" fontId="3" fillId="4" borderId="21" xfId="0" applyFont="1" applyFill="1" applyBorder="1" applyAlignment="1" applyProtection="1">
      <alignment vertical="center"/>
      <protection locked="0"/>
    </xf>
    <xf numFmtId="41" fontId="0" fillId="5" borderId="17" xfId="0" applyNumberFormat="1" applyFont="1" applyFill="1" applyBorder="1" applyAlignment="1" applyProtection="1">
      <alignment horizontal="right" vertical="center"/>
      <protection locked="0"/>
    </xf>
    <xf numFmtId="41" fontId="0" fillId="5" borderId="18" xfId="0" applyNumberFormat="1" applyFont="1" applyFill="1" applyBorder="1" applyAlignment="1" applyProtection="1">
      <alignment horizontal="right" vertical="center"/>
      <protection locked="0"/>
    </xf>
    <xf numFmtId="41" fontId="4" fillId="2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2" fontId="4" fillId="5" borderId="57" xfId="0" applyNumberFormat="1" applyFont="1" applyFill="1" applyBorder="1" applyAlignment="1" applyProtection="1">
      <alignment horizontal="right" vertical="center"/>
    </xf>
    <xf numFmtId="0" fontId="0" fillId="0" borderId="43" xfId="0" applyBorder="1" applyAlignment="1" applyProtection="1">
      <alignment vertical="center"/>
      <protection locked="0"/>
    </xf>
    <xf numFmtId="0" fontId="4" fillId="0" borderId="58" xfId="0" applyFont="1" applyBorder="1" applyAlignment="1" applyProtection="1">
      <alignment vertical="center"/>
      <protection locked="0"/>
    </xf>
    <xf numFmtId="0" fontId="4" fillId="0" borderId="59" xfId="0" applyFont="1" applyBorder="1" applyAlignment="1" applyProtection="1">
      <alignment vertical="center"/>
      <protection locked="0"/>
    </xf>
    <xf numFmtId="170" fontId="4" fillId="5" borderId="57" xfId="0" applyNumberFormat="1" applyFont="1" applyFill="1" applyBorder="1" applyAlignment="1" applyProtection="1">
      <alignment horizontal="center" vertical="center"/>
    </xf>
    <xf numFmtId="0" fontId="4" fillId="0" borderId="70" xfId="0" applyFont="1" applyBorder="1" applyAlignment="1" applyProtection="1">
      <alignment horizontal="center" vertical="center"/>
      <protection locked="0"/>
    </xf>
    <xf numFmtId="0" fontId="4" fillId="0" borderId="71" xfId="0" applyFont="1" applyBorder="1" applyAlignment="1" applyProtection="1">
      <alignment vertical="center"/>
      <protection locked="0"/>
    </xf>
    <xf numFmtId="0" fontId="4" fillId="0" borderId="45" xfId="0" applyFont="1" applyBorder="1" applyAlignment="1" applyProtection="1">
      <alignment vertical="center"/>
      <protection locked="0"/>
    </xf>
    <xf numFmtId="0" fontId="4" fillId="0" borderId="72" xfId="0" applyFont="1" applyBorder="1" applyAlignment="1" applyProtection="1">
      <alignment vertical="center"/>
      <protection locked="0"/>
    </xf>
    <xf numFmtId="2" fontId="7" fillId="0" borderId="73" xfId="0" applyNumberFormat="1" applyFont="1" applyBorder="1" applyAlignment="1" applyProtection="1">
      <alignment vertical="center"/>
      <protection locked="0"/>
    </xf>
    <xf numFmtId="2" fontId="4" fillId="5" borderId="43" xfId="0" applyNumberFormat="1" applyFont="1" applyFill="1" applyBorder="1" applyAlignment="1" applyProtection="1">
      <alignment horizontal="right" vertical="center"/>
    </xf>
    <xf numFmtId="0" fontId="0" fillId="0" borderId="17" xfId="0" applyBorder="1" applyAlignment="1" applyProtection="1">
      <alignment vertical="center"/>
      <protection locked="0"/>
    </xf>
    <xf numFmtId="170" fontId="4" fillId="5" borderId="43" xfId="0" applyNumberFormat="1" applyFont="1" applyFill="1" applyBorder="1" applyAlignment="1" applyProtection="1">
      <alignment horizontal="center" vertical="center"/>
    </xf>
    <xf numFmtId="0" fontId="4" fillId="0" borderId="74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40" xfId="0" applyFont="1" applyBorder="1" applyAlignment="1" applyProtection="1">
      <alignment vertical="center"/>
      <protection locked="0"/>
    </xf>
    <xf numFmtId="2" fontId="7" fillId="0" borderId="41" xfId="0" applyNumberFormat="1" applyFont="1" applyBorder="1" applyAlignment="1" applyProtection="1">
      <alignment vertical="center"/>
      <protection locked="0"/>
    </xf>
    <xf numFmtId="0" fontId="0" fillId="0" borderId="0" xfId="0" applyNumberFormat="1" applyBorder="1" applyAlignment="1" applyProtection="1">
      <alignment vertical="center"/>
      <protection locked="0"/>
    </xf>
    <xf numFmtId="16" fontId="0" fillId="0" borderId="0" xfId="0" applyNumberFormat="1" applyBorder="1" applyAlignment="1" applyProtection="1">
      <alignment vertical="center"/>
      <protection locked="0"/>
    </xf>
    <xf numFmtId="16" fontId="0" fillId="0" borderId="0" xfId="0" applyNumberFormat="1" applyAlignment="1" applyProtection="1">
      <alignment vertical="center"/>
      <protection locked="0"/>
    </xf>
    <xf numFmtId="171" fontId="7" fillId="0" borderId="44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Fill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right" vertical="center"/>
      <protection locked="0"/>
    </xf>
    <xf numFmtId="0" fontId="4" fillId="0" borderId="75" xfId="0" applyFont="1" applyFill="1" applyBorder="1" applyAlignment="1" applyProtection="1">
      <alignment horizontal="left" vertical="center"/>
      <protection locked="0"/>
    </xf>
    <xf numFmtId="0" fontId="4" fillId="0" borderId="76" xfId="0" applyFont="1" applyFill="1" applyBorder="1" applyAlignment="1" applyProtection="1">
      <alignment horizontal="centerContinuous" vertical="center"/>
      <protection locked="0"/>
    </xf>
    <xf numFmtId="0" fontId="4" fillId="0" borderId="15" xfId="0" applyFont="1" applyFill="1" applyBorder="1" applyAlignment="1" applyProtection="1">
      <alignment horizontal="left" vertical="center"/>
      <protection locked="0"/>
    </xf>
    <xf numFmtId="0" fontId="4" fillId="0" borderId="77" xfId="0" applyFont="1" applyFill="1" applyBorder="1" applyAlignment="1" applyProtection="1">
      <alignment horizontal="center" vertical="center" wrapText="1"/>
      <protection locked="0"/>
    </xf>
    <xf numFmtId="0" fontId="0" fillId="0" borderId="78" xfId="0" applyFill="1" applyBorder="1" applyAlignment="1" applyProtection="1">
      <alignment horizontal="left" vertical="center"/>
      <protection locked="0"/>
    </xf>
    <xf numFmtId="41" fontId="0" fillId="0" borderId="79" xfId="0" applyNumberFormat="1" applyFill="1" applyBorder="1" applyAlignment="1" applyProtection="1">
      <alignment horizontal="right" vertical="center"/>
      <protection locked="0"/>
    </xf>
    <xf numFmtId="0" fontId="0" fillId="0" borderId="15" xfId="0" applyFill="1" applyBorder="1" applyAlignment="1" applyProtection="1">
      <alignment horizontal="left" vertical="center"/>
      <protection locked="0"/>
    </xf>
    <xf numFmtId="0" fontId="7" fillId="0" borderId="15" xfId="0" applyFont="1" applyFill="1" applyBorder="1" applyAlignment="1" applyProtection="1">
      <alignment horizontal="left" vertical="center"/>
      <protection locked="0"/>
    </xf>
    <xf numFmtId="41" fontId="7" fillId="0" borderId="79" xfId="0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0" fillId="0" borderId="21" xfId="0" applyFill="1" applyBorder="1" applyAlignment="1" applyProtection="1">
      <alignment horizontal="left" vertical="center"/>
      <protection locked="0"/>
    </xf>
    <xf numFmtId="41" fontId="0" fillId="0" borderId="79" xfId="0" applyNumberFormat="1" applyFont="1" applyFill="1" applyBorder="1" applyAlignment="1" applyProtection="1">
      <alignment horizontal="right" vertical="center"/>
      <protection locked="0"/>
    </xf>
    <xf numFmtId="0" fontId="0" fillId="0" borderId="15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Alignment="1" applyProtection="1">
      <alignment horizontal="left" vertical="center"/>
      <protection locked="0"/>
    </xf>
    <xf numFmtId="0" fontId="7" fillId="0" borderId="28" xfId="0" applyFont="1" applyFill="1" applyBorder="1" applyAlignment="1" applyProtection="1">
      <alignment horizontal="left" vertical="center"/>
      <protection locked="0"/>
    </xf>
    <xf numFmtId="41" fontId="7" fillId="0" borderId="8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4" fillId="0" borderId="82" xfId="0" applyFont="1" applyBorder="1" applyAlignment="1">
      <alignment vertical="center"/>
    </xf>
    <xf numFmtId="0" fontId="4" fillId="0" borderId="9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83" xfId="0" applyFont="1" applyBorder="1" applyAlignment="1">
      <alignment horizontal="centerContinuous" vertical="center"/>
    </xf>
    <xf numFmtId="0" fontId="4" fillId="0" borderId="10" xfId="0" applyFont="1" applyBorder="1" applyAlignment="1">
      <alignment vertical="center"/>
    </xf>
    <xf numFmtId="0" fontId="4" fillId="0" borderId="84" xfId="0" applyFont="1" applyBorder="1" applyAlignment="1">
      <alignment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0" fillId="0" borderId="88" xfId="0" applyBorder="1" applyAlignment="1">
      <alignment vertical="center"/>
    </xf>
    <xf numFmtId="41" fontId="0" fillId="0" borderId="89" xfId="0" applyNumberFormat="1" applyBorder="1" applyAlignment="1" applyProtection="1">
      <alignment horizontal="right" vertical="center"/>
      <protection locked="0"/>
    </xf>
    <xf numFmtId="41" fontId="0" fillId="0" borderId="63" xfId="0" applyNumberFormat="1" applyBorder="1" applyAlignment="1" applyProtection="1">
      <alignment horizontal="right" vertical="center"/>
      <protection locked="0"/>
    </xf>
    <xf numFmtId="0" fontId="0" fillId="0" borderId="88" xfId="0" applyBorder="1" applyAlignment="1" applyProtection="1">
      <alignment vertical="center"/>
      <protection locked="0"/>
    </xf>
    <xf numFmtId="0" fontId="0" fillId="0" borderId="87" xfId="0" applyBorder="1" applyAlignment="1">
      <alignment vertical="center"/>
    </xf>
    <xf numFmtId="41" fontId="0" fillId="0" borderId="89" xfId="0" applyNumberFormat="1" applyFill="1" applyBorder="1" applyAlignment="1" applyProtection="1">
      <alignment horizontal="right" vertical="center"/>
      <protection locked="0"/>
    </xf>
    <xf numFmtId="0" fontId="0" fillId="0" borderId="87" xfId="0" applyBorder="1" applyAlignment="1" applyProtection="1">
      <alignment vertical="center"/>
      <protection locked="0"/>
    </xf>
    <xf numFmtId="0" fontId="0" fillId="0" borderId="90" xfId="0" applyBorder="1" applyAlignment="1">
      <alignment vertical="center"/>
    </xf>
    <xf numFmtId="41" fontId="0" fillId="0" borderId="23" xfId="0" applyNumberFormat="1" applyBorder="1" applyAlignment="1" applyProtection="1">
      <alignment horizontal="right" vertical="center"/>
      <protection locked="0"/>
    </xf>
    <xf numFmtId="41" fontId="0" fillId="0" borderId="92" xfId="0" applyNumberFormat="1" applyBorder="1" applyAlignment="1" applyProtection="1">
      <alignment horizontal="right" vertical="center"/>
      <protection locked="0"/>
    </xf>
    <xf numFmtId="0" fontId="0" fillId="0" borderId="90" xfId="0" applyBorder="1" applyAlignment="1" applyProtection="1">
      <alignment vertical="center"/>
      <protection locked="0"/>
    </xf>
    <xf numFmtId="0" fontId="4" fillId="0" borderId="10" xfId="0" applyFont="1" applyBorder="1" applyAlignment="1">
      <alignment horizontal="center" vertical="center"/>
    </xf>
    <xf numFmtId="41" fontId="4" fillId="0" borderId="9" xfId="0" applyNumberFormat="1" applyFont="1" applyBorder="1" applyAlignment="1" applyProtection="1">
      <alignment horizontal="right" vertical="center"/>
    </xf>
    <xf numFmtId="41" fontId="4" fillId="0" borderId="2" xfId="0" applyNumberFormat="1" applyFont="1" applyBorder="1" applyAlignment="1" applyProtection="1">
      <alignment horizontal="right" vertical="center"/>
    </xf>
    <xf numFmtId="41" fontId="4" fillId="0" borderId="83" xfId="0" applyNumberFormat="1" applyFont="1" applyBorder="1" applyAlignment="1" applyProtection="1">
      <alignment horizontal="right" vertical="center"/>
    </xf>
    <xf numFmtId="0" fontId="4" fillId="8" borderId="10" xfId="0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2" xfId="0" applyFont="1" applyBorder="1" applyAlignment="1" applyProtection="1">
      <alignment horizontal="left" vertical="center" wrapText="1"/>
      <protection locked="0"/>
    </xf>
    <xf numFmtId="0" fontId="14" fillId="0" borderId="93" xfId="0" applyFont="1" applyBorder="1" applyAlignment="1" applyProtection="1">
      <alignment horizontal="center" vertical="center"/>
      <protection locked="0"/>
    </xf>
    <xf numFmtId="0" fontId="14" fillId="0" borderId="94" xfId="0" applyFont="1" applyBorder="1" applyAlignment="1" applyProtection="1">
      <alignment horizontal="center" vertical="center"/>
      <protection locked="0"/>
    </xf>
    <xf numFmtId="0" fontId="14" fillId="0" borderId="95" xfId="0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vertical="center"/>
      <protection locked="0"/>
    </xf>
    <xf numFmtId="0" fontId="14" fillId="0" borderId="87" xfId="0" applyFont="1" applyBorder="1" applyAlignment="1" applyProtection="1">
      <alignment horizontal="center" vertical="center"/>
      <protection locked="0"/>
    </xf>
    <xf numFmtId="0" fontId="13" fillId="0" borderId="87" xfId="0" applyFont="1" applyBorder="1" applyAlignment="1" applyProtection="1">
      <alignment horizontal="left" vertical="center" wrapText="1"/>
      <protection locked="0"/>
    </xf>
    <xf numFmtId="41" fontId="13" fillId="0" borderId="16" xfId="0" applyNumberFormat="1" applyFont="1" applyBorder="1" applyAlignment="1" applyProtection="1">
      <alignment horizontal="right" vertical="center"/>
      <protection locked="0"/>
    </xf>
    <xf numFmtId="41" fontId="13" fillId="0" borderId="17" xfId="0" applyNumberFormat="1" applyFont="1" applyBorder="1" applyAlignment="1" applyProtection="1">
      <alignment horizontal="right" vertical="center"/>
      <protection locked="0"/>
    </xf>
    <xf numFmtId="41" fontId="13" fillId="0" borderId="18" xfId="0" applyNumberFormat="1" applyFont="1" applyBorder="1" applyAlignment="1" applyProtection="1">
      <alignment horizontal="right" vertical="center"/>
      <protection locked="0"/>
    </xf>
    <xf numFmtId="0" fontId="13" fillId="0" borderId="80" xfId="0" applyFont="1" applyBorder="1" applyAlignment="1" applyProtection="1">
      <alignment vertical="center"/>
      <protection locked="0"/>
    </xf>
    <xf numFmtId="0" fontId="13" fillId="0" borderId="87" xfId="0" applyFont="1" applyBorder="1" applyAlignment="1" applyProtection="1">
      <alignment vertical="center"/>
      <protection locked="0"/>
    </xf>
    <xf numFmtId="0" fontId="13" fillId="0" borderId="35" xfId="0" applyFont="1" applyBorder="1" applyAlignment="1">
      <alignment vertical="center"/>
    </xf>
    <xf numFmtId="41" fontId="13" fillId="0" borderId="80" xfId="0" applyNumberFormat="1" applyFont="1" applyBorder="1" applyAlignment="1" applyProtection="1">
      <alignment horizontal="right" vertical="center"/>
      <protection locked="0"/>
    </xf>
    <xf numFmtId="41" fontId="13" fillId="0" borderId="51" xfId="0" applyNumberFormat="1" applyFont="1" applyBorder="1" applyAlignment="1" applyProtection="1">
      <alignment horizontal="right" vertical="center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41" fontId="14" fillId="0" borderId="10" xfId="0" applyNumberFormat="1" applyFont="1" applyBorder="1" applyAlignment="1" applyProtection="1">
      <alignment horizontal="right" vertical="center"/>
    </xf>
    <xf numFmtId="0" fontId="14" fillId="8" borderId="10" xfId="0" applyFont="1" applyFill="1" applyBorder="1" applyAlignment="1" applyProtection="1">
      <alignment vertical="center"/>
      <protection locked="0"/>
    </xf>
    <xf numFmtId="9" fontId="0" fillId="0" borderId="0" xfId="1" applyFont="1" applyAlignment="1">
      <alignment vertical="center"/>
    </xf>
    <xf numFmtId="0" fontId="4" fillId="0" borderId="8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9" fontId="4" fillId="0" borderId="9" xfId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0" fillId="0" borderId="25" xfId="0" applyBorder="1" applyAlignment="1" applyProtection="1">
      <alignment vertical="center"/>
      <protection locked="0"/>
    </xf>
    <xf numFmtId="41" fontId="0" fillId="0" borderId="11" xfId="0" applyNumberFormat="1" applyBorder="1" applyAlignment="1" applyProtection="1">
      <alignment horizontal="right" vertical="center"/>
      <protection locked="0"/>
    </xf>
    <xf numFmtId="9" fontId="0" fillId="0" borderId="12" xfId="1" applyFont="1" applyBorder="1" applyAlignment="1" applyProtection="1">
      <alignment horizontal="right" vertical="center"/>
      <protection locked="0"/>
    </xf>
    <xf numFmtId="41" fontId="0" fillId="0" borderId="94" xfId="0" applyNumberFormat="1" applyBorder="1" applyAlignment="1" applyProtection="1">
      <alignment horizontal="center" vertical="center"/>
      <protection locked="0"/>
    </xf>
    <xf numFmtId="41" fontId="0" fillId="0" borderId="95" xfId="0" applyNumberForma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41" fontId="4" fillId="0" borderId="10" xfId="0" applyNumberFormat="1" applyFont="1" applyBorder="1" applyAlignment="1" applyProtection="1">
      <alignment horizontal="right" vertical="center"/>
      <protection locked="0"/>
    </xf>
    <xf numFmtId="9" fontId="4" fillId="0" borderId="1" xfId="1" applyFont="1" applyBorder="1" applyAlignment="1" applyProtection="1">
      <alignment horizontal="right" vertical="center"/>
    </xf>
    <xf numFmtId="41" fontId="4" fillId="0" borderId="1" xfId="0" applyNumberFormat="1" applyFont="1" applyBorder="1" applyAlignment="1" applyProtection="1">
      <alignment horizontal="right" vertical="center"/>
    </xf>
    <xf numFmtId="41" fontId="4" fillId="0" borderId="10" xfId="0" applyNumberFormat="1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centerContinuous" vertical="center"/>
      <protection locked="0"/>
    </xf>
    <xf numFmtId="41" fontId="0" fillId="0" borderId="96" xfId="0" applyNumberFormat="1" applyBorder="1" applyAlignment="1" applyProtection="1">
      <alignment horizontal="centerContinuous" vertical="center"/>
      <protection locked="0"/>
    </xf>
    <xf numFmtId="9" fontId="0" fillId="0" borderId="97" xfId="1" applyFont="1" applyBorder="1" applyAlignment="1" applyProtection="1">
      <alignment horizontal="left" vertical="center"/>
      <protection locked="0"/>
    </xf>
    <xf numFmtId="0" fontId="0" fillId="0" borderId="97" xfId="0" applyBorder="1" applyAlignment="1" applyProtection="1">
      <alignment horizontal="left" vertical="center"/>
      <protection locked="0"/>
    </xf>
    <xf numFmtId="0" fontId="0" fillId="0" borderId="98" xfId="0" applyBorder="1" applyAlignment="1" applyProtection="1">
      <alignment horizontal="left" vertical="center"/>
      <protection locked="0"/>
    </xf>
    <xf numFmtId="0" fontId="0" fillId="0" borderId="99" xfId="0" applyBorder="1" applyAlignment="1" applyProtection="1">
      <alignment vertical="center"/>
      <protection locked="0"/>
    </xf>
    <xf numFmtId="41" fontId="0" fillId="0" borderId="100" xfId="0" applyNumberFormat="1" applyBorder="1" applyAlignment="1" applyProtection="1">
      <alignment horizontal="right" vertical="center"/>
      <protection locked="0"/>
    </xf>
    <xf numFmtId="9" fontId="0" fillId="0" borderId="101" xfId="1" applyFont="1" applyBorder="1" applyAlignment="1" applyProtection="1">
      <alignment horizontal="right" vertical="center"/>
      <protection locked="0"/>
    </xf>
    <xf numFmtId="0" fontId="0" fillId="0" borderId="80" xfId="0" applyBorder="1" applyAlignment="1" applyProtection="1">
      <alignment vertical="center"/>
      <protection locked="0"/>
    </xf>
    <xf numFmtId="9" fontId="0" fillId="0" borderId="89" xfId="1" applyFont="1" applyBorder="1" applyAlignment="1" applyProtection="1">
      <alignment horizontal="right" vertical="center"/>
      <protection locked="0"/>
    </xf>
    <xf numFmtId="41" fontId="4" fillId="0" borderId="1" xfId="0" applyNumberFormat="1" applyFont="1" applyBorder="1" applyAlignment="1" applyProtection="1">
      <alignment horizontal="right" vertical="center"/>
      <protection locked="0"/>
    </xf>
    <xf numFmtId="9" fontId="4" fillId="0" borderId="9" xfId="1" applyFont="1" applyBorder="1" applyAlignment="1" applyProtection="1">
      <alignment horizontal="right" vertical="center"/>
      <protection locked="0"/>
    </xf>
    <xf numFmtId="41" fontId="4" fillId="0" borderId="2" xfId="0" applyNumberFormat="1" applyFont="1" applyBorder="1" applyAlignment="1" applyProtection="1">
      <alignment horizontal="right" vertical="center"/>
      <protection locked="0"/>
    </xf>
    <xf numFmtId="41" fontId="4" fillId="0" borderId="3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41" fontId="4" fillId="0" borderId="102" xfId="0" applyNumberFormat="1" applyFont="1" applyBorder="1" applyAlignment="1" applyProtection="1">
      <alignment horizontal="right" vertical="center"/>
    </xf>
    <xf numFmtId="41" fontId="4" fillId="0" borderId="84" xfId="0" applyNumberFormat="1" applyFont="1" applyBorder="1" applyAlignment="1" applyProtection="1">
      <alignment horizontal="right" vertical="center"/>
    </xf>
    <xf numFmtId="41" fontId="0" fillId="0" borderId="0" xfId="0" applyNumberFormat="1" applyAlignment="1">
      <alignment vertical="center"/>
    </xf>
    <xf numFmtId="0" fontId="0" fillId="0" borderId="103" xfId="0" applyBorder="1" applyAlignment="1">
      <alignment vertical="center"/>
    </xf>
    <xf numFmtId="0" fontId="4" fillId="0" borderId="82" xfId="0" applyFont="1" applyBorder="1" applyAlignment="1" applyProtection="1">
      <alignment horizontal="center" vertical="center" wrapText="1"/>
      <protection locked="0"/>
    </xf>
    <xf numFmtId="0" fontId="4" fillId="0" borderId="94" xfId="0" applyFont="1" applyBorder="1" applyAlignment="1" applyProtection="1">
      <alignment horizontal="center" vertical="center" wrapText="1"/>
      <protection locked="0"/>
    </xf>
    <xf numFmtId="0" fontId="4" fillId="0" borderId="105" xfId="0" applyFont="1" applyBorder="1" applyAlignment="1" applyProtection="1">
      <alignment horizontal="center" vertical="center" wrapText="1"/>
      <protection locked="0"/>
    </xf>
    <xf numFmtId="0" fontId="4" fillId="0" borderId="98" xfId="0" applyFont="1" applyBorder="1" applyAlignment="1" applyProtection="1">
      <alignment horizontal="center" vertical="center" wrapText="1"/>
      <protection locked="0"/>
    </xf>
    <xf numFmtId="0" fontId="4" fillId="0" borderId="10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vertical="center"/>
      <protection locked="0"/>
    </xf>
    <xf numFmtId="41" fontId="4" fillId="8" borderId="1" xfId="0" applyNumberFormat="1" applyFont="1" applyFill="1" applyBorder="1" applyAlignment="1" applyProtection="1">
      <alignment horizontal="right" vertical="center"/>
    </xf>
    <xf numFmtId="41" fontId="4" fillId="8" borderId="7" xfId="0" applyNumberFormat="1" applyFont="1" applyFill="1" applyBorder="1" applyAlignment="1" applyProtection="1">
      <alignment horizontal="right" vertical="center"/>
    </xf>
    <xf numFmtId="41" fontId="4" fillId="0" borderId="9" xfId="0" applyNumberFormat="1" applyFont="1" applyBorder="1" applyAlignment="1" applyProtection="1">
      <alignment horizontal="right" vertical="center"/>
      <protection locked="0"/>
    </xf>
    <xf numFmtId="0" fontId="0" fillId="0" borderId="16" xfId="0" applyNumberFormat="1" applyBorder="1" applyAlignment="1" applyProtection="1">
      <alignment horizontal="center" vertical="center"/>
      <protection locked="0"/>
    </xf>
    <xf numFmtId="0" fontId="0" fillId="0" borderId="51" xfId="0" applyNumberFormat="1" applyBorder="1" applyAlignment="1" applyProtection="1">
      <alignment horizontal="center" vertical="center"/>
      <protection locked="0"/>
    </xf>
    <xf numFmtId="41" fontId="0" fillId="0" borderId="107" xfId="0" applyNumberFormat="1" applyBorder="1" applyAlignment="1" applyProtection="1">
      <alignment horizontal="right" vertical="center"/>
      <protection locked="0"/>
    </xf>
    <xf numFmtId="41" fontId="0" fillId="0" borderId="108" xfId="0" applyNumberFormat="1" applyBorder="1" applyAlignment="1" applyProtection="1">
      <alignment horizontal="right" vertical="center"/>
      <protection locked="0"/>
    </xf>
    <xf numFmtId="41" fontId="0" fillId="0" borderId="88" xfId="0" applyNumberFormat="1" applyBorder="1" applyAlignment="1" applyProtection="1">
      <alignment horizontal="right" vertical="center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09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>
      <alignment vertical="center"/>
    </xf>
    <xf numFmtId="0" fontId="7" fillId="0" borderId="110" xfId="0" applyFont="1" applyBorder="1" applyAlignment="1">
      <alignment vertical="center"/>
    </xf>
    <xf numFmtId="0" fontId="0" fillId="0" borderId="88" xfId="0" applyFont="1" applyBorder="1" applyAlignment="1" applyProtection="1">
      <alignment horizontal="center" vertical="center"/>
      <protection locked="0"/>
    </xf>
    <xf numFmtId="0" fontId="0" fillId="0" borderId="108" xfId="0" applyBorder="1" applyAlignment="1" applyProtection="1">
      <alignment vertical="center"/>
      <protection locked="0"/>
    </xf>
    <xf numFmtId="0" fontId="0" fillId="0" borderId="11" xfId="0" applyNumberFormat="1" applyFont="1" applyBorder="1" applyAlignment="1" applyProtection="1">
      <alignment horizontal="center" vertical="center"/>
      <protection locked="0"/>
    </xf>
    <xf numFmtId="0" fontId="0" fillId="0" borderId="50" xfId="0" applyNumberFormat="1" applyFont="1" applyBorder="1" applyAlignment="1" applyProtection="1">
      <alignment horizontal="center" vertical="center"/>
      <protection locked="0"/>
    </xf>
    <xf numFmtId="41" fontId="0" fillId="0" borderId="17" xfId="0" applyNumberFormat="1" applyFont="1" applyBorder="1" applyAlignment="1">
      <alignment vertical="center"/>
    </xf>
    <xf numFmtId="41" fontId="0" fillId="0" borderId="18" xfId="0" applyNumberFormat="1" applyFont="1" applyBorder="1" applyAlignment="1">
      <alignment vertical="center"/>
    </xf>
    <xf numFmtId="0" fontId="0" fillId="0" borderId="0" xfId="0" applyFont="1" applyAlignment="1">
      <alignment vertical="center"/>
    </xf>
    <xf numFmtId="41" fontId="4" fillId="8" borderId="6" xfId="0" applyNumberFormat="1" applyFont="1" applyFill="1" applyBorder="1" applyAlignment="1" applyProtection="1">
      <alignment horizontal="right" vertical="center"/>
    </xf>
    <xf numFmtId="41" fontId="7" fillId="0" borderId="37" xfId="0" applyNumberFormat="1" applyFont="1" applyBorder="1" applyAlignment="1">
      <alignment vertical="center"/>
    </xf>
    <xf numFmtId="41" fontId="7" fillId="0" borderId="38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82" xfId="0" applyFont="1" applyBorder="1" applyAlignment="1" applyProtection="1">
      <alignment vertical="center"/>
      <protection locked="0"/>
    </xf>
    <xf numFmtId="0" fontId="4" fillId="0" borderId="93" xfId="0" applyFont="1" applyBorder="1" applyAlignment="1" applyProtection="1">
      <alignment horizontal="center" vertical="center"/>
      <protection locked="0"/>
    </xf>
    <xf numFmtId="0" fontId="4" fillId="0" borderId="9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center" vertical="center"/>
    </xf>
    <xf numFmtId="0" fontId="4" fillId="9" borderId="3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41" fontId="4" fillId="0" borderId="3" xfId="0" applyNumberFormat="1" applyFont="1" applyBorder="1" applyAlignment="1" applyProtection="1">
      <alignment horizontal="right"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41" fontId="0" fillId="10" borderId="23" xfId="0" applyNumberFormat="1" applyFill="1" applyBorder="1" applyAlignment="1" applyProtection="1">
      <alignment horizontal="right" vertical="center"/>
      <protection locked="0"/>
    </xf>
    <xf numFmtId="0" fontId="0" fillId="0" borderId="24" xfId="0" applyFill="1" applyBorder="1" applyAlignment="1" applyProtection="1">
      <alignment horizontal="center" vertical="center"/>
      <protection locked="0"/>
    </xf>
    <xf numFmtId="41" fontId="0" fillId="0" borderId="23" xfId="0" applyNumberFormat="1" applyFill="1" applyBorder="1" applyAlignment="1" applyProtection="1">
      <alignment horizontal="right" vertical="center"/>
      <protection locked="0"/>
    </xf>
    <xf numFmtId="0" fontId="4" fillId="0" borderId="100" xfId="0" applyFont="1" applyBorder="1" applyAlignment="1" applyProtection="1">
      <alignment horizontal="center" vertical="center" wrapText="1"/>
      <protection locked="0"/>
    </xf>
    <xf numFmtId="0" fontId="4" fillId="0" borderId="101" xfId="0" applyFont="1" applyBorder="1" applyAlignment="1" applyProtection="1">
      <alignment horizontal="center" vertical="center" wrapText="1"/>
      <protection locked="0"/>
    </xf>
    <xf numFmtId="0" fontId="4" fillId="0" borderId="92" xfId="0" applyFont="1" applyBorder="1" applyProtection="1">
      <protection locked="0"/>
    </xf>
    <xf numFmtId="0" fontId="4" fillId="0" borderId="111" xfId="0" applyFont="1" applyBorder="1" applyProtection="1">
      <protection locked="0"/>
    </xf>
    <xf numFmtId="0" fontId="4" fillId="0" borderId="112" xfId="0" applyFont="1" applyBorder="1" applyProtection="1">
      <protection locked="0"/>
    </xf>
    <xf numFmtId="41" fontId="0" fillId="0" borderId="113" xfId="0" applyNumberFormat="1" applyBorder="1" applyAlignment="1" applyProtection="1">
      <alignment horizontal="right" vertical="center"/>
      <protection locked="0"/>
    </xf>
    <xf numFmtId="41" fontId="0" fillId="10" borderId="114" xfId="0" applyNumberFormat="1" applyFill="1" applyBorder="1" applyAlignment="1" applyProtection="1">
      <alignment horizontal="right" vertical="center"/>
      <protection locked="0"/>
    </xf>
    <xf numFmtId="41" fontId="0" fillId="0" borderId="114" xfId="0" applyNumberFormat="1" applyFill="1" applyBorder="1" applyAlignment="1" applyProtection="1">
      <alignment horizontal="right" vertical="center"/>
      <protection locked="0"/>
    </xf>
    <xf numFmtId="41" fontId="0" fillId="10" borderId="94" xfId="0" applyNumberFormat="1" applyFill="1" applyBorder="1" applyAlignment="1" applyProtection="1">
      <alignment horizontal="right" vertical="center"/>
      <protection locked="0"/>
    </xf>
    <xf numFmtId="41" fontId="0" fillId="0" borderId="37" xfId="0" applyNumberFormat="1" applyFill="1" applyBorder="1" applyAlignment="1" applyProtection="1">
      <alignment horizontal="right" vertical="center"/>
      <protection locked="0"/>
    </xf>
    <xf numFmtId="0" fontId="0" fillId="0" borderId="115" xfId="0" applyBorder="1" applyAlignment="1" applyProtection="1">
      <alignment vertical="center"/>
      <protection locked="0"/>
    </xf>
    <xf numFmtId="9" fontId="0" fillId="0" borderId="107" xfId="1" applyFont="1" applyBorder="1" applyAlignment="1" applyProtection="1">
      <alignment horizontal="right" vertical="center"/>
      <protection locked="0"/>
    </xf>
    <xf numFmtId="0" fontId="4" fillId="0" borderId="8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/>
    </xf>
    <xf numFmtId="2" fontId="7" fillId="0" borderId="17" xfId="0" applyNumberFormat="1" applyFont="1" applyBorder="1" applyAlignment="1">
      <alignment horizontal="center" wrapText="1"/>
    </xf>
    <xf numFmtId="0" fontId="0" fillId="0" borderId="17" xfId="0" applyBorder="1" applyAlignment="1">
      <alignment horizontal="left"/>
    </xf>
    <xf numFmtId="41" fontId="0" fillId="0" borderId="17" xfId="0" applyNumberFormat="1" applyFont="1" applyBorder="1"/>
    <xf numFmtId="0" fontId="0" fillId="0" borderId="0" xfId="0" applyFont="1" applyAlignment="1">
      <alignment horizontal="left"/>
    </xf>
    <xf numFmtId="0" fontId="7" fillId="0" borderId="17" xfId="0" applyFont="1" applyFill="1" applyBorder="1" applyAlignment="1">
      <alignment vertical="center"/>
    </xf>
    <xf numFmtId="41" fontId="7" fillId="0" borderId="17" xfId="0" applyNumberFormat="1" applyFont="1" applyBorder="1"/>
    <xf numFmtId="0" fontId="0" fillId="0" borderId="17" xfId="0" applyBorder="1" applyAlignment="1">
      <alignment horizontal="left" wrapText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0" fontId="2" fillId="0" borderId="8" xfId="0" applyFont="1" applyBorder="1" applyAlignment="1" applyProtection="1">
      <alignment horizontal="centerContinuous" vertical="center"/>
      <protection locked="0"/>
    </xf>
    <xf numFmtId="0" fontId="4" fillId="0" borderId="6" xfId="0" applyFont="1" applyBorder="1" applyAlignment="1" applyProtection="1">
      <alignment horizontal="centerContinuous" vertical="center"/>
      <protection locked="0"/>
    </xf>
    <xf numFmtId="0" fontId="2" fillId="0" borderId="5" xfId="0" applyFont="1" applyBorder="1" applyAlignment="1" applyProtection="1">
      <alignment horizontal="centerContinuous" vertical="center"/>
      <protection locked="0"/>
    </xf>
    <xf numFmtId="0" fontId="4" fillId="0" borderId="7" xfId="0" applyFont="1" applyBorder="1" applyAlignment="1" applyProtection="1">
      <alignment horizontal="centerContinuous" vertical="center"/>
      <protection locked="0"/>
    </xf>
    <xf numFmtId="0" fontId="4" fillId="0" borderId="82" xfId="0" applyFont="1" applyBorder="1" applyAlignment="1" applyProtection="1">
      <alignment horizontal="left" vertical="center"/>
      <protection locked="0"/>
    </xf>
    <xf numFmtId="0" fontId="4" fillId="0" borderId="99" xfId="0" applyFont="1" applyBorder="1" applyAlignment="1" applyProtection="1">
      <alignment horizontal="centerContinuous" vertical="center" wrapText="1"/>
      <protection locked="0"/>
    </xf>
    <xf numFmtId="0" fontId="4" fillId="0" borderId="33" xfId="0" applyFont="1" applyBorder="1" applyAlignment="1" applyProtection="1">
      <alignment horizontal="centerContinuous" vertical="center" wrapText="1"/>
      <protection locked="0"/>
    </xf>
    <xf numFmtId="0" fontId="4" fillId="0" borderId="116" xfId="0" applyFont="1" applyBorder="1" applyAlignment="1" applyProtection="1">
      <alignment horizontal="left" vertical="center"/>
      <protection locked="0"/>
    </xf>
    <xf numFmtId="0" fontId="4" fillId="0" borderId="117" xfId="0" applyFont="1" applyBorder="1" applyAlignment="1" applyProtection="1">
      <alignment horizontal="centerContinuous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81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0" fillId="0" borderId="109" xfId="0" applyBorder="1" applyAlignment="1" applyProtection="1">
      <alignment horizontal="left" vertical="center"/>
      <protection locked="0"/>
    </xf>
    <xf numFmtId="41" fontId="0" fillId="0" borderId="101" xfId="0" applyNumberFormat="1" applyBorder="1" applyAlignment="1" applyProtection="1">
      <alignment horizontal="right" vertical="center"/>
      <protection locked="0"/>
    </xf>
    <xf numFmtId="41" fontId="0" fillId="0" borderId="32" xfId="0" applyNumberFormat="1" applyBorder="1" applyAlignment="1" applyProtection="1">
      <alignment horizontal="right" vertical="center"/>
      <protection locked="0"/>
    </xf>
    <xf numFmtId="41" fontId="0" fillId="0" borderId="118" xfId="0" applyNumberFormat="1" applyBorder="1" applyAlignment="1" applyProtection="1">
      <alignment horizontal="right" vertical="center"/>
      <protection locked="0"/>
    </xf>
    <xf numFmtId="0" fontId="0" fillId="0" borderId="76" xfId="0" applyBorder="1" applyAlignment="1" applyProtection="1">
      <alignment horizontal="left" vertical="center"/>
      <protection locked="0"/>
    </xf>
    <xf numFmtId="41" fontId="0" fillId="0" borderId="32" xfId="0" applyNumberFormat="1" applyFont="1" applyBorder="1" applyAlignment="1" applyProtection="1">
      <alignment horizontal="right" vertical="center"/>
      <protection locked="0"/>
    </xf>
    <xf numFmtId="41" fontId="0" fillId="0" borderId="110" xfId="0" applyNumberFormat="1" applyBorder="1" applyAlignment="1" applyProtection="1">
      <alignment horizontal="right" vertical="center"/>
      <protection locked="0"/>
    </xf>
    <xf numFmtId="0" fontId="0" fillId="0" borderId="87" xfId="0" applyBorder="1" applyAlignment="1" applyProtection="1">
      <alignment horizontal="left" vertical="center"/>
      <protection locked="0"/>
    </xf>
    <xf numFmtId="0" fontId="0" fillId="0" borderId="79" xfId="0" applyBorder="1" applyAlignment="1" applyProtection="1">
      <alignment horizontal="left" vertical="center"/>
      <protection locked="0"/>
    </xf>
    <xf numFmtId="41" fontId="0" fillId="0" borderId="16" xfId="0" applyNumberFormat="1" applyBorder="1" applyAlignment="1" applyProtection="1">
      <alignment horizontal="right" vertical="center"/>
      <protection locked="0"/>
    </xf>
    <xf numFmtId="0" fontId="0" fillId="0" borderId="106" xfId="0" applyBorder="1" applyAlignment="1" applyProtection="1">
      <alignment horizontal="left" vertical="center"/>
      <protection locked="0"/>
    </xf>
    <xf numFmtId="0" fontId="0" fillId="0" borderId="87" xfId="0" applyBorder="1" applyAlignment="1">
      <alignment horizontal="left" vertical="center"/>
    </xf>
    <xf numFmtId="0" fontId="0" fillId="0" borderId="119" xfId="0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20" xfId="0" applyFont="1" applyBorder="1" applyAlignment="1" applyProtection="1">
      <alignment horizontal="left" vertical="center"/>
      <protection locked="0"/>
    </xf>
    <xf numFmtId="0" fontId="4" fillId="0" borderId="84" xfId="0" applyFont="1" applyBorder="1" applyAlignment="1" applyProtection="1">
      <alignment horizontal="left" vertical="center"/>
      <protection locked="0"/>
    </xf>
    <xf numFmtId="41" fontId="4" fillId="0" borderId="102" xfId="0" applyNumberFormat="1" applyFont="1" applyBorder="1" applyAlignment="1" applyProtection="1">
      <alignment horizontal="right" vertical="center"/>
      <protection locked="0"/>
    </xf>
    <xf numFmtId="41" fontId="4" fillId="0" borderId="86" xfId="0" applyNumberFormat="1" applyFont="1" applyBorder="1" applyAlignment="1" applyProtection="1">
      <alignment horizontal="right" vertical="center"/>
      <protection locked="0"/>
    </xf>
    <xf numFmtId="41" fontId="4" fillId="0" borderId="26" xfId="0" applyNumberFormat="1" applyFont="1" applyBorder="1" applyAlignment="1" applyProtection="1">
      <alignment horizontal="right" vertical="center"/>
      <protection locked="0"/>
    </xf>
    <xf numFmtId="0" fontId="4" fillId="0" borderId="81" xfId="0" applyFont="1" applyBorder="1" applyAlignment="1" applyProtection="1">
      <alignment horizontal="left" vertical="center"/>
      <protection locked="0"/>
    </xf>
    <xf numFmtId="41" fontId="4" fillId="0" borderId="104" xfId="0" applyNumberFormat="1" applyFont="1" applyBorder="1" applyAlignment="1" applyProtection="1">
      <alignment horizontal="right" vertical="center"/>
      <protection locked="0"/>
    </xf>
    <xf numFmtId="41" fontId="0" fillId="0" borderId="0" xfId="0" applyNumberFormat="1" applyAlignment="1">
      <alignment horizontal="left" vertical="center"/>
    </xf>
    <xf numFmtId="0" fontId="4" fillId="0" borderId="4" xfId="0" applyFont="1" applyBorder="1" applyAlignment="1" applyProtection="1">
      <alignment horizontal="centerContinuous" vertical="center"/>
      <protection locked="0"/>
    </xf>
    <xf numFmtId="0" fontId="2" fillId="0" borderId="120" xfId="0" applyFont="1" applyBorder="1" applyAlignment="1" applyProtection="1">
      <alignment horizontal="centerContinuous" vertical="center"/>
      <protection locked="0"/>
    </xf>
    <xf numFmtId="0" fontId="4" fillId="0" borderId="30" xfId="0" applyFont="1" applyBorder="1" applyAlignment="1" applyProtection="1">
      <alignment horizontal="centerContinuous" vertical="center" wrapText="1"/>
      <protection locked="0"/>
    </xf>
    <xf numFmtId="0" fontId="4" fillId="0" borderId="121" xfId="0" applyFont="1" applyBorder="1" applyAlignment="1" applyProtection="1">
      <alignment horizontal="left" vertical="center"/>
      <protection locked="0"/>
    </xf>
    <xf numFmtId="0" fontId="4" fillId="0" borderId="122" xfId="0" applyFont="1" applyBorder="1" applyAlignment="1" applyProtection="1">
      <alignment horizontal="center" vertical="center" wrapText="1"/>
      <protection locked="0"/>
    </xf>
    <xf numFmtId="0" fontId="4" fillId="0" borderId="123" xfId="0" applyFont="1" applyBorder="1" applyAlignment="1" applyProtection="1">
      <alignment horizontal="center" vertical="center" wrapText="1"/>
      <protection locked="0"/>
    </xf>
    <xf numFmtId="0" fontId="4" fillId="0" borderId="124" xfId="0" applyFont="1" applyBorder="1" applyAlignment="1" applyProtection="1">
      <alignment horizontal="center" vertical="center"/>
      <protection locked="0"/>
    </xf>
    <xf numFmtId="0" fontId="0" fillId="0" borderId="109" xfId="0" applyBorder="1" applyAlignment="1" applyProtection="1">
      <alignment horizontal="left" vertical="center" wrapText="1"/>
      <protection locked="0"/>
    </xf>
    <xf numFmtId="41" fontId="0" fillId="0" borderId="125" xfId="0" applyNumberFormat="1" applyBorder="1" applyAlignment="1" applyProtection="1">
      <alignment horizontal="right" vertical="center"/>
      <protection locked="0"/>
    </xf>
    <xf numFmtId="0" fontId="0" fillId="0" borderId="34" xfId="0" applyBorder="1" applyAlignment="1" applyProtection="1">
      <alignment vertical="center" wrapText="1"/>
      <protection locked="0"/>
    </xf>
    <xf numFmtId="0" fontId="0" fillId="0" borderId="87" xfId="0" applyBorder="1" applyAlignment="1" applyProtection="1">
      <alignment horizontal="left" vertical="center" wrapText="1"/>
      <protection locked="0"/>
    </xf>
    <xf numFmtId="41" fontId="0" fillId="0" borderId="126" xfId="0" applyNumberFormat="1" applyBorder="1" applyAlignment="1" applyProtection="1">
      <alignment horizontal="right" vertical="center"/>
      <protection locked="0"/>
    </xf>
    <xf numFmtId="0" fontId="4" fillId="0" borderId="87" xfId="0" applyFont="1" applyBorder="1" applyAlignment="1" applyProtection="1">
      <alignment horizontal="left" vertical="center" wrapText="1"/>
      <protection locked="0"/>
    </xf>
    <xf numFmtId="41" fontId="4" fillId="0" borderId="89" xfId="0" applyNumberFormat="1" applyFont="1" applyBorder="1" applyAlignment="1" applyProtection="1">
      <alignment horizontal="right" vertical="center"/>
      <protection locked="0"/>
    </xf>
    <xf numFmtId="41" fontId="4" fillId="0" borderId="17" xfId="0" applyNumberFormat="1" applyFont="1" applyBorder="1" applyAlignment="1" applyProtection="1">
      <alignment horizontal="right" vertical="center"/>
      <protection locked="0"/>
    </xf>
    <xf numFmtId="41" fontId="4" fillId="0" borderId="126" xfId="0" applyNumberFormat="1" applyFont="1" applyBorder="1" applyAlignment="1" applyProtection="1">
      <alignment horizontal="right" vertical="center"/>
      <protection locked="0"/>
    </xf>
    <xf numFmtId="41" fontId="0" fillId="0" borderId="36" xfId="0" applyNumberFormat="1" applyBorder="1" applyAlignment="1" applyProtection="1">
      <alignment horizontal="right" vertical="center"/>
      <protection locked="0"/>
    </xf>
    <xf numFmtId="0" fontId="0" fillId="0" borderId="38" xfId="0" applyBorder="1" applyAlignment="1">
      <alignment vertical="center"/>
    </xf>
    <xf numFmtId="0" fontId="4" fillId="0" borderId="120" xfId="0" applyFont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0" fillId="4" borderId="0" xfId="0" applyFill="1" applyBorder="1" applyAlignment="1" applyProtection="1">
      <alignment horizontal="right" vertical="center"/>
      <protection locked="0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Continuous" vertical="center" wrapText="1"/>
      <protection locked="0"/>
    </xf>
    <xf numFmtId="0" fontId="0" fillId="0" borderId="2" xfId="0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0" fillId="4" borderId="11" xfId="0" applyFill="1" applyBorder="1" applyAlignment="1">
      <alignment vertical="center" wrapText="1"/>
    </xf>
    <xf numFmtId="41" fontId="17" fillId="4" borderId="12" xfId="0" applyNumberFormat="1" applyFont="1" applyFill="1" applyBorder="1" applyAlignment="1" applyProtection="1">
      <alignment horizontal="right" vertical="center"/>
      <protection locked="0"/>
    </xf>
    <xf numFmtId="0" fontId="0" fillId="4" borderId="16" xfId="0" applyFill="1" applyBorder="1" applyAlignment="1">
      <alignment vertical="center" wrapText="1"/>
    </xf>
    <xf numFmtId="41" fontId="17" fillId="4" borderId="17" xfId="0" applyNumberFormat="1" applyFont="1" applyFill="1" applyBorder="1" applyAlignment="1" applyProtection="1">
      <alignment horizontal="right" vertical="center"/>
      <protection locked="0"/>
    </xf>
    <xf numFmtId="41" fontId="17" fillId="10" borderId="17" xfId="0" applyNumberFormat="1" applyFont="1" applyFill="1" applyBorder="1" applyAlignment="1" applyProtection="1">
      <alignment horizontal="right" vertical="center"/>
      <protection locked="0"/>
    </xf>
    <xf numFmtId="0" fontId="1" fillId="4" borderId="16" xfId="0" applyFont="1" applyFill="1" applyBorder="1" applyAlignment="1">
      <alignment vertical="center" wrapText="1"/>
    </xf>
    <xf numFmtId="41" fontId="17" fillId="10" borderId="17" xfId="0" applyNumberFormat="1" applyFont="1" applyFill="1" applyBorder="1" applyAlignment="1" applyProtection="1">
      <alignment horizontal="right" vertical="center"/>
    </xf>
    <xf numFmtId="41" fontId="0" fillId="4" borderId="17" xfId="0" applyNumberFormat="1" applyFill="1" applyBorder="1" applyAlignment="1" applyProtection="1">
      <alignment horizontal="right" vertical="center"/>
      <protection locked="0"/>
    </xf>
    <xf numFmtId="0" fontId="1" fillId="4" borderId="2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41" fontId="4" fillId="4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11" xfId="0" applyBorder="1" applyAlignment="1">
      <alignment vertical="center" wrapText="1"/>
    </xf>
    <xf numFmtId="41" fontId="0" fillId="4" borderId="12" xfId="0" applyNumberFormat="1" applyFill="1" applyBorder="1" applyAlignment="1" applyProtection="1">
      <alignment horizontal="right" vertical="center"/>
      <protection locked="0"/>
    </xf>
    <xf numFmtId="0" fontId="0" fillId="0" borderId="16" xfId="0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41" fontId="17" fillId="4" borderId="17" xfId="0" applyNumberFormat="1" applyFont="1" applyFill="1" applyBorder="1" applyAlignment="1" applyProtection="1">
      <alignment horizontal="right" vertical="center"/>
    </xf>
    <xf numFmtId="41" fontId="0" fillId="0" borderId="17" xfId="0" applyNumberFormat="1" applyBorder="1" applyAlignment="1">
      <alignment horizontal="right" vertical="center"/>
    </xf>
    <xf numFmtId="0" fontId="0" fillId="0" borderId="22" xfId="0" applyBorder="1" applyAlignment="1">
      <alignment vertical="center" wrapText="1"/>
    </xf>
    <xf numFmtId="41" fontId="0" fillId="4" borderId="23" xfId="0" applyNumberFormat="1" applyFill="1" applyBorder="1" applyAlignment="1" applyProtection="1">
      <alignment horizontal="right" vertical="center"/>
      <protection locked="0"/>
    </xf>
    <xf numFmtId="172" fontId="0" fillId="4" borderId="11" xfId="0" applyNumberFormat="1" applyFill="1" applyBorder="1" applyAlignment="1">
      <alignment vertical="center" wrapText="1"/>
    </xf>
    <xf numFmtId="172" fontId="0" fillId="4" borderId="16" xfId="0" applyNumberFormat="1" applyFill="1" applyBorder="1" applyAlignment="1">
      <alignment vertical="center" wrapText="1"/>
    </xf>
    <xf numFmtId="41" fontId="0" fillId="4" borderId="17" xfId="0" applyNumberFormat="1" applyFont="1" applyFill="1" applyBorder="1" applyAlignment="1" applyProtection="1">
      <alignment horizontal="right" vertical="center"/>
    </xf>
    <xf numFmtId="41" fontId="0" fillId="4" borderId="17" xfId="0" applyNumberFormat="1" applyFont="1" applyFill="1" applyBorder="1" applyAlignment="1" applyProtection="1">
      <alignment horizontal="right" vertical="center"/>
      <protection locked="0"/>
    </xf>
    <xf numFmtId="0" fontId="0" fillId="4" borderId="25" xfId="0" applyFill="1" applyBorder="1" applyAlignment="1" applyProtection="1">
      <alignment horizontal="left" vertical="center"/>
      <protection locked="0"/>
    </xf>
    <xf numFmtId="0" fontId="0" fillId="4" borderId="9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19" fillId="0" borderId="0" xfId="4" applyFont="1" applyAlignment="1"/>
    <xf numFmtId="0" fontId="16" fillId="0" borderId="0" xfId="4"/>
    <xf numFmtId="0" fontId="20" fillId="0" borderId="0" xfId="4" applyFont="1" applyAlignment="1">
      <alignment horizontal="centerContinuous"/>
    </xf>
    <xf numFmtId="0" fontId="16" fillId="0" borderId="0" xfId="4" applyAlignment="1">
      <alignment horizontal="centerContinuous"/>
    </xf>
    <xf numFmtId="0" fontId="21" fillId="0" borderId="0" xfId="4" applyFont="1" applyAlignment="1">
      <alignment horizontal="centerContinuous"/>
    </xf>
    <xf numFmtId="0" fontId="16" fillId="0" borderId="0" xfId="4" applyAlignment="1"/>
    <xf numFmtId="0" fontId="22" fillId="0" borderId="0" xfId="4" applyFont="1" applyAlignment="1">
      <alignment horizontal="centerContinuous"/>
    </xf>
    <xf numFmtId="0" fontId="23" fillId="0" borderId="0" xfId="4" applyFont="1" applyAlignment="1">
      <alignment horizontal="centerContinuous"/>
    </xf>
    <xf numFmtId="0" fontId="24" fillId="0" borderId="0" xfId="4" applyFont="1" applyAlignment="1"/>
    <xf numFmtId="0" fontId="16" fillId="0" borderId="0" xfId="4" applyFont="1"/>
    <xf numFmtId="0" fontId="25" fillId="0" borderId="0" xfId="4" applyFont="1" applyAlignment="1"/>
    <xf numFmtId="0" fontId="24" fillId="0" borderId="17" xfId="4" applyFont="1" applyBorder="1" applyAlignment="1">
      <alignment horizontal="center"/>
    </xf>
    <xf numFmtId="0" fontId="24" fillId="0" borderId="17" xfId="4" applyFont="1" applyBorder="1"/>
    <xf numFmtId="3" fontId="24" fillId="0" borderId="17" xfId="4" applyNumberFormat="1" applyFont="1" applyBorder="1"/>
    <xf numFmtId="3" fontId="16" fillId="0" borderId="0" xfId="4" applyNumberFormat="1"/>
    <xf numFmtId="0" fontId="24" fillId="0" borderId="23" xfId="4" applyFont="1" applyBorder="1"/>
    <xf numFmtId="3" fontId="24" fillId="0" borderId="23" xfId="4" applyNumberFormat="1" applyFont="1" applyBorder="1"/>
    <xf numFmtId="0" fontId="24" fillId="0" borderId="127" xfId="4" applyFont="1" applyBorder="1"/>
    <xf numFmtId="3" fontId="24" fillId="0" borderId="127" xfId="4" applyNumberFormat="1" applyFont="1" applyBorder="1"/>
    <xf numFmtId="0" fontId="24" fillId="0" borderId="0" xfId="4" applyFont="1"/>
    <xf numFmtId="0" fontId="24" fillId="0" borderId="12" xfId="4" applyFont="1" applyBorder="1"/>
    <xf numFmtId="3" fontId="24" fillId="0" borderId="12" xfId="4" applyNumberFormat="1" applyFont="1" applyBorder="1"/>
    <xf numFmtId="41" fontId="0" fillId="0" borderId="0" xfId="0" applyNumberFormat="1"/>
    <xf numFmtId="0" fontId="0" fillId="0" borderId="17" xfId="0" applyBorder="1"/>
    <xf numFmtId="41" fontId="0" fillId="0" borderId="17" xfId="0" applyNumberFormat="1" applyBorder="1" applyAlignment="1">
      <alignment horizontal="center"/>
    </xf>
    <xf numFmtId="0" fontId="0" fillId="0" borderId="0" xfId="0" applyAlignment="1">
      <alignment horizontal="center"/>
    </xf>
    <xf numFmtId="41" fontId="0" fillId="0" borderId="17" xfId="0" applyNumberFormat="1" applyBorder="1"/>
    <xf numFmtId="0" fontId="8" fillId="0" borderId="17" xfId="0" applyFont="1" applyBorder="1"/>
    <xf numFmtId="41" fontId="8" fillId="0" borderId="17" xfId="0" applyNumberFormat="1" applyFont="1" applyBorder="1"/>
    <xf numFmtId="0" fontId="8" fillId="0" borderId="0" xfId="0" applyFont="1"/>
    <xf numFmtId="0" fontId="7" fillId="0" borderId="0" xfId="0" applyFont="1"/>
    <xf numFmtId="0" fontId="26" fillId="0" borderId="17" xfId="0" applyFont="1" applyBorder="1" applyAlignment="1">
      <alignment wrapText="1"/>
    </xf>
    <xf numFmtId="0" fontId="0" fillId="0" borderId="17" xfId="0" applyBorder="1" applyAlignment="1">
      <alignment wrapText="1"/>
    </xf>
    <xf numFmtId="0" fontId="4" fillId="0" borderId="7" xfId="0" applyFont="1" applyBorder="1" applyAlignment="1" applyProtection="1">
      <alignment horizontal="left" vertical="center"/>
      <protection locked="0"/>
    </xf>
    <xf numFmtId="0" fontId="0" fillId="0" borderId="88" xfId="0" applyBorder="1"/>
    <xf numFmtId="0" fontId="0" fillId="0" borderId="35" xfId="0" applyBorder="1" applyAlignment="1" applyProtection="1">
      <alignment horizontal="left" vertical="center" wrapText="1"/>
      <protection locked="0"/>
    </xf>
    <xf numFmtId="41" fontId="0" fillId="0" borderId="109" xfId="0" applyNumberFormat="1" applyBorder="1" applyAlignment="1" applyProtection="1">
      <alignment horizontal="right" vertical="center"/>
      <protection locked="0"/>
    </xf>
    <xf numFmtId="0" fontId="0" fillId="0" borderId="87" xfId="0" applyBorder="1"/>
    <xf numFmtId="41" fontId="0" fillId="0" borderId="87" xfId="0" applyNumberFormat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111" xfId="0" applyBorder="1" applyAlignment="1" applyProtection="1">
      <alignment horizontal="left" vertical="center" wrapText="1"/>
      <protection locked="0"/>
    </xf>
    <xf numFmtId="41" fontId="0" fillId="0" borderId="90" xfId="0" applyNumberFormat="1" applyBorder="1" applyAlignment="1" applyProtection="1">
      <alignment horizontal="right" vertical="center"/>
      <protection locked="0"/>
    </xf>
    <xf numFmtId="0" fontId="4" fillId="0" borderId="10" xfId="0" applyFont="1" applyBorder="1"/>
    <xf numFmtId="0" fontId="4" fillId="0" borderId="6" xfId="0" applyFont="1" applyBorder="1"/>
    <xf numFmtId="41" fontId="4" fillId="0" borderId="10" xfId="0" applyNumberFormat="1" applyFont="1" applyBorder="1"/>
    <xf numFmtId="0" fontId="4" fillId="0" borderId="0" xfId="0" applyFont="1"/>
    <xf numFmtId="0" fontId="28" fillId="0" borderId="98" xfId="0" applyFont="1" applyBorder="1" applyAlignment="1">
      <alignment horizontal="center" vertical="top" wrapText="1"/>
    </xf>
    <xf numFmtId="0" fontId="0" fillId="0" borderId="0" xfId="0" applyFont="1"/>
    <xf numFmtId="0" fontId="27" fillId="0" borderId="128" xfId="0" applyFont="1" applyBorder="1" applyAlignment="1">
      <alignment horizontal="center" vertical="top" wrapText="1"/>
    </xf>
    <xf numFmtId="0" fontId="28" fillId="0" borderId="128" xfId="0" applyFont="1" applyBorder="1" applyAlignment="1">
      <alignment horizontal="center" vertical="top" wrapText="1"/>
    </xf>
    <xf numFmtId="0" fontId="29" fillId="0" borderId="84" xfId="0" applyFont="1" applyBorder="1" applyAlignment="1">
      <alignment horizontal="justify" vertical="top" wrapText="1"/>
    </xf>
    <xf numFmtId="0" fontId="29" fillId="0" borderId="128" xfId="0" applyFont="1" applyBorder="1" applyAlignment="1">
      <alignment horizontal="right" vertical="top" wrapText="1"/>
    </xf>
    <xf numFmtId="0" fontId="29" fillId="0" borderId="128" xfId="0" applyFont="1" applyBorder="1" applyAlignment="1">
      <alignment vertical="top" wrapText="1"/>
    </xf>
    <xf numFmtId="0" fontId="27" fillId="0" borderId="84" xfId="0" applyFont="1" applyBorder="1" applyAlignment="1">
      <alignment horizontal="justify" vertical="top" wrapText="1"/>
    </xf>
    <xf numFmtId="0" fontId="27" fillId="0" borderId="128" xfId="0" applyFont="1" applyBorder="1" applyAlignment="1">
      <alignment horizontal="right" vertical="top" wrapText="1"/>
    </xf>
    <xf numFmtId="0" fontId="27" fillId="0" borderId="10" xfId="0" applyFont="1" applyFill="1" applyBorder="1" applyAlignment="1">
      <alignment horizontal="justify" vertical="top" wrapText="1"/>
    </xf>
    <xf numFmtId="0" fontId="27" fillId="0" borderId="7" xfId="0" applyFont="1" applyFill="1" applyBorder="1" applyAlignment="1">
      <alignment horizontal="right" vertical="top" wrapText="1"/>
    </xf>
    <xf numFmtId="0" fontId="29" fillId="0" borderId="130" xfId="0" applyFont="1" applyBorder="1" applyAlignment="1">
      <alignment horizontal="right" vertical="top" wrapText="1"/>
    </xf>
    <xf numFmtId="0" fontId="29" fillId="0" borderId="109" xfId="0" applyFont="1" applyBorder="1" applyAlignment="1">
      <alignment horizontal="justify" vertical="top" wrapText="1"/>
    </xf>
    <xf numFmtId="0" fontId="29" fillId="0" borderId="117" xfId="0" applyFont="1" applyBorder="1" applyAlignment="1">
      <alignment horizontal="right" vertical="top" wrapText="1"/>
    </xf>
    <xf numFmtId="0" fontId="29" fillId="0" borderId="10" xfId="0" applyFont="1" applyBorder="1" applyAlignment="1">
      <alignment vertical="top" wrapText="1"/>
    </xf>
    <xf numFmtId="0" fontId="29" fillId="0" borderId="108" xfId="0" applyFont="1" applyBorder="1" applyAlignment="1">
      <alignment horizontal="right" vertical="top" wrapText="1"/>
    </xf>
    <xf numFmtId="0" fontId="29" fillId="0" borderId="109" xfId="0" applyFont="1" applyBorder="1" applyAlignment="1">
      <alignment horizontal="right" vertical="top" wrapText="1"/>
    </xf>
    <xf numFmtId="0" fontId="29" fillId="0" borderId="88" xfId="0" applyFont="1" applyBorder="1" applyAlignment="1">
      <alignment horizontal="right" vertical="top" wrapText="1"/>
    </xf>
    <xf numFmtId="0" fontId="29" fillId="0" borderId="82" xfId="0" applyFont="1" applyBorder="1" applyAlignment="1">
      <alignment horizontal="justify" vertical="top" wrapText="1"/>
    </xf>
    <xf numFmtId="0" fontId="29" fillId="0" borderId="82" xfId="0" applyFont="1" applyBorder="1" applyAlignment="1">
      <alignment horizontal="right" vertical="top" wrapText="1"/>
    </xf>
    <xf numFmtId="0" fontId="29" fillId="0" borderId="10" xfId="0" applyFont="1" applyBorder="1" applyAlignment="1">
      <alignment horizontal="justify" vertical="top" wrapText="1"/>
    </xf>
    <xf numFmtId="0" fontId="29" fillId="0" borderId="10" xfId="0" applyFont="1" applyBorder="1" applyAlignment="1">
      <alignment horizontal="right" vertical="top" wrapText="1"/>
    </xf>
    <xf numFmtId="0" fontId="29" fillId="0" borderId="10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center" vertical="top" wrapText="1"/>
    </xf>
    <xf numFmtId="0" fontId="29" fillId="0" borderId="84" xfId="0" applyFont="1" applyBorder="1" applyAlignment="1">
      <alignment horizontal="left" vertical="top" wrapText="1"/>
    </xf>
    <xf numFmtId="0" fontId="29" fillId="0" borderId="84" xfId="0" applyFont="1" applyBorder="1" applyAlignment="1">
      <alignment horizontal="right" vertical="top" wrapText="1"/>
    </xf>
    <xf numFmtId="0" fontId="29" fillId="0" borderId="103" xfId="0" applyFont="1" applyBorder="1" applyAlignment="1">
      <alignment horizontal="right" vertical="top" wrapText="1"/>
    </xf>
    <xf numFmtId="0" fontId="29" fillId="0" borderId="7" xfId="0" applyFont="1" applyBorder="1" applyAlignment="1">
      <alignment horizontal="right" vertical="top" wrapText="1"/>
    </xf>
    <xf numFmtId="0" fontId="27" fillId="0" borderId="84" xfId="0" applyFont="1" applyBorder="1" applyAlignment="1">
      <alignment horizontal="left" vertical="top" wrapText="1"/>
    </xf>
    <xf numFmtId="0" fontId="27" fillId="0" borderId="84" xfId="0" applyFont="1" applyBorder="1" applyAlignment="1">
      <alignment horizontal="right" vertical="top" wrapText="1"/>
    </xf>
    <xf numFmtId="0" fontId="27" fillId="0" borderId="132" xfId="0" applyFont="1" applyBorder="1" applyAlignment="1">
      <alignment horizontal="right" vertical="top" wrapText="1"/>
    </xf>
    <xf numFmtId="0" fontId="27" fillId="0" borderId="133" xfId="0" applyFont="1" applyBorder="1" applyAlignment="1">
      <alignment horizontal="right" vertical="top" wrapText="1"/>
    </xf>
    <xf numFmtId="0" fontId="15" fillId="0" borderId="0" xfId="2"/>
    <xf numFmtId="0" fontId="15" fillId="0" borderId="0" xfId="2" applyAlignment="1">
      <alignment horizontal="right"/>
    </xf>
    <xf numFmtId="0" fontId="15" fillId="0" borderId="0" xfId="2" applyAlignment="1">
      <alignment horizontal="centerContinuous"/>
    </xf>
    <xf numFmtId="0" fontId="15" fillId="0" borderId="0" xfId="2" applyFont="1"/>
    <xf numFmtId="0" fontId="30" fillId="0" borderId="17" xfId="2" applyFont="1" applyBorder="1"/>
    <xf numFmtId="0" fontId="30" fillId="0" borderId="0" xfId="2" applyFont="1"/>
    <xf numFmtId="0" fontId="30" fillId="0" borderId="17" xfId="2" applyFont="1" applyBorder="1" applyAlignment="1">
      <alignment wrapText="1"/>
    </xf>
    <xf numFmtId="0" fontId="31" fillId="0" borderId="17" xfId="2" applyFont="1" applyBorder="1" applyAlignment="1">
      <alignment wrapText="1"/>
    </xf>
    <xf numFmtId="0" fontId="30" fillId="0" borderId="17" xfId="2" applyFont="1" applyFill="1" applyBorder="1"/>
    <xf numFmtId="0" fontId="30" fillId="0" borderId="17" xfId="2" applyFont="1" applyFill="1" applyBorder="1" applyAlignment="1">
      <alignment wrapText="1"/>
    </xf>
    <xf numFmtId="0" fontId="31" fillId="0" borderId="17" xfId="2" applyFont="1" applyBorder="1"/>
    <xf numFmtId="0" fontId="31" fillId="0" borderId="0" xfId="2" applyFont="1"/>
    <xf numFmtId="0" fontId="32" fillId="0" borderId="17" xfId="2" applyFont="1" applyBorder="1"/>
    <xf numFmtId="0" fontId="31" fillId="0" borderId="17" xfId="2" applyFont="1" applyFill="1" applyBorder="1" applyAlignment="1">
      <alignment wrapText="1"/>
    </xf>
    <xf numFmtId="0" fontId="3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1" fontId="0" fillId="0" borderId="0" xfId="0" applyNumberFormat="1" applyAlignment="1">
      <alignment horizontal="centerContinuous" vertical="center"/>
    </xf>
    <xf numFmtId="0" fontId="33" fillId="0" borderId="0" xfId="0" applyFont="1" applyAlignment="1">
      <alignment vertical="center"/>
    </xf>
    <xf numFmtId="41" fontId="33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41" fontId="5" fillId="11" borderId="17" xfId="0" applyNumberFormat="1" applyFont="1" applyFill="1" applyBorder="1" applyAlignment="1">
      <alignment horizontal="center" vertical="center" wrapText="1"/>
    </xf>
    <xf numFmtId="0" fontId="0" fillId="11" borderId="17" xfId="0" applyFill="1" applyBorder="1" applyAlignment="1">
      <alignment vertical="center"/>
    </xf>
    <xf numFmtId="41" fontId="0" fillId="0" borderId="17" xfId="0" applyNumberFormat="1" applyBorder="1" applyAlignment="1">
      <alignment vertical="center"/>
    </xf>
    <xf numFmtId="41" fontId="0" fillId="5" borderId="17" xfId="0" applyNumberFormat="1" applyFill="1" applyBorder="1" applyAlignment="1">
      <alignment vertical="center"/>
    </xf>
    <xf numFmtId="41" fontId="0" fillId="5" borderId="18" xfId="0" applyNumberFormat="1" applyFill="1" applyBorder="1" applyAlignment="1">
      <alignment vertical="center"/>
    </xf>
    <xf numFmtId="41" fontId="0" fillId="11" borderId="17" xfId="0" applyNumberFormat="1" applyFill="1" applyBorder="1" applyAlignment="1">
      <alignment vertical="center"/>
    </xf>
    <xf numFmtId="41" fontId="0" fillId="11" borderId="18" xfId="0" applyNumberFormat="1" applyFill="1" applyBorder="1" applyAlignment="1">
      <alignment vertical="center"/>
    </xf>
    <xf numFmtId="0" fontId="0" fillId="11" borderId="37" xfId="0" applyFill="1" applyBorder="1" applyAlignment="1">
      <alignment vertical="center"/>
    </xf>
    <xf numFmtId="41" fontId="0" fillId="11" borderId="37" xfId="0" applyNumberFormat="1" applyFill="1" applyBorder="1" applyAlignment="1">
      <alignment vertical="center"/>
    </xf>
    <xf numFmtId="41" fontId="0" fillId="5" borderId="37" xfId="0" applyNumberFormat="1" applyFill="1" applyBorder="1" applyAlignment="1">
      <alignment vertical="center"/>
    </xf>
    <xf numFmtId="41" fontId="0" fillId="11" borderId="38" xfId="0" applyNumberFormat="1" applyFill="1" applyBorder="1" applyAlignment="1">
      <alignment vertical="center"/>
    </xf>
    <xf numFmtId="0" fontId="1" fillId="0" borderId="0" xfId="3"/>
    <xf numFmtId="41" fontId="1" fillId="0" borderId="0" xfId="3" applyNumberFormat="1"/>
    <xf numFmtId="41" fontId="0" fillId="0" borderId="0" xfId="3" applyNumberFormat="1" applyFont="1" applyAlignment="1">
      <alignment horizontal="right"/>
    </xf>
    <xf numFmtId="0" fontId="33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1" fillId="0" borderId="0" xfId="3" applyAlignment="1">
      <alignment wrapText="1"/>
    </xf>
    <xf numFmtId="41" fontId="1" fillId="0" borderId="0" xfId="3" applyNumberFormat="1" applyAlignment="1">
      <alignment wrapText="1"/>
    </xf>
    <xf numFmtId="0" fontId="0" fillId="0" borderId="0" xfId="0" applyAlignment="1">
      <alignment wrapText="1"/>
    </xf>
    <xf numFmtId="41" fontId="1" fillId="0" borderId="0" xfId="3" applyNumberFormat="1" applyBorder="1" applyAlignment="1">
      <alignment wrapText="1"/>
    </xf>
    <xf numFmtId="49" fontId="7" fillId="0" borderId="100" xfId="3" applyNumberFormat="1" applyFont="1" applyBorder="1" applyAlignment="1">
      <alignment wrapText="1"/>
    </xf>
    <xf numFmtId="49" fontId="7" fillId="0" borderId="32" xfId="3" applyNumberFormat="1" applyFont="1" applyBorder="1" applyAlignment="1">
      <alignment horizontal="center" vertical="center" wrapText="1"/>
    </xf>
    <xf numFmtId="49" fontId="7" fillId="0" borderId="110" xfId="3" applyNumberFormat="1" applyFont="1" applyBorder="1" applyAlignment="1">
      <alignment horizontal="center" vertical="center" wrapText="1"/>
    </xf>
    <xf numFmtId="49" fontId="1" fillId="0" borderId="0" xfId="3" applyNumberFormat="1" applyAlignment="1">
      <alignment wrapText="1"/>
    </xf>
    <xf numFmtId="49" fontId="0" fillId="0" borderId="0" xfId="0" applyNumberFormat="1" applyAlignment="1">
      <alignment wrapText="1"/>
    </xf>
    <xf numFmtId="0" fontId="1" fillId="0" borderId="16" xfId="3" applyBorder="1" applyAlignment="1">
      <alignment vertical="center" wrapText="1"/>
    </xf>
    <xf numFmtId="41" fontId="1" fillId="0" borderId="17" xfId="3" applyNumberFormat="1" applyBorder="1" applyAlignment="1">
      <alignment vertical="center" wrapText="1"/>
    </xf>
    <xf numFmtId="41" fontId="1" fillId="0" borderId="18" xfId="3" applyNumberFormat="1" applyBorder="1" applyAlignment="1">
      <alignment vertical="center" wrapText="1"/>
    </xf>
    <xf numFmtId="0" fontId="1" fillId="0" borderId="0" xfId="3" applyAlignment="1">
      <alignment vertical="center" wrapText="1"/>
    </xf>
    <xf numFmtId="0" fontId="1" fillId="0" borderId="17" xfId="3" applyBorder="1" applyAlignment="1">
      <alignment vertical="center" wrapText="1"/>
    </xf>
    <xf numFmtId="0" fontId="1" fillId="0" borderId="18" xfId="3" applyBorder="1" applyAlignment="1">
      <alignment vertical="center" wrapText="1"/>
    </xf>
    <xf numFmtId="0" fontId="7" fillId="0" borderId="16" xfId="3" applyFont="1" applyBorder="1" applyAlignment="1">
      <alignment vertical="center" wrapText="1"/>
    </xf>
    <xf numFmtId="41" fontId="7" fillId="0" borderId="17" xfId="3" applyNumberFormat="1" applyFont="1" applyBorder="1" applyAlignment="1">
      <alignment vertical="center" wrapText="1"/>
    </xf>
    <xf numFmtId="41" fontId="7" fillId="0" borderId="18" xfId="3" applyNumberFormat="1" applyFont="1" applyBorder="1" applyAlignment="1">
      <alignment vertical="center" wrapText="1"/>
    </xf>
    <xf numFmtId="41" fontId="1" fillId="12" borderId="17" xfId="3" applyNumberFormat="1" applyFill="1" applyBorder="1" applyAlignment="1">
      <alignment vertical="center" wrapText="1"/>
    </xf>
    <xf numFmtId="41" fontId="1" fillId="12" borderId="18" xfId="3" applyNumberFormat="1" applyFill="1" applyBorder="1" applyAlignment="1">
      <alignment vertical="center" wrapText="1"/>
    </xf>
    <xf numFmtId="41" fontId="1" fillId="0" borderId="0" xfId="3" applyNumberForma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3" applyFont="1" applyAlignment="1">
      <alignment vertical="center" wrapText="1"/>
    </xf>
    <xf numFmtId="0" fontId="7" fillId="0" borderId="17" xfId="3" applyFont="1" applyBorder="1" applyAlignment="1">
      <alignment vertical="center" wrapText="1"/>
    </xf>
    <xf numFmtId="0" fontId="7" fillId="0" borderId="18" xfId="3" applyFont="1" applyBorder="1" applyAlignment="1">
      <alignment vertical="center" wrapText="1"/>
    </xf>
    <xf numFmtId="0" fontId="7" fillId="0" borderId="36" xfId="3" applyFont="1" applyFill="1" applyBorder="1" applyAlignment="1" applyProtection="1">
      <alignment vertical="center"/>
      <protection locked="0"/>
    </xf>
    <xf numFmtId="41" fontId="34" fillId="0" borderId="37" xfId="3" applyNumberFormat="1" applyFont="1" applyBorder="1"/>
    <xf numFmtId="41" fontId="7" fillId="0" borderId="37" xfId="3" applyNumberFormat="1" applyFont="1" applyBorder="1"/>
    <xf numFmtId="0" fontId="7" fillId="0" borderId="37" xfId="3" applyFont="1" applyBorder="1"/>
    <xf numFmtId="0" fontId="7" fillId="0" borderId="38" xfId="3" applyFont="1" applyBorder="1"/>
    <xf numFmtId="0" fontId="7" fillId="0" borderId="0" xfId="3" applyFont="1"/>
    <xf numFmtId="0" fontId="17" fillId="0" borderId="0" xfId="3" applyFont="1" applyFill="1" applyBorder="1" applyAlignment="1" applyProtection="1">
      <alignment vertical="center"/>
      <protection locked="0"/>
    </xf>
    <xf numFmtId="41" fontId="0" fillId="0" borderId="91" xfId="0" applyNumberFormat="1" applyFont="1" applyBorder="1" applyAlignment="1" applyProtection="1">
      <alignment horizontal="right" vertical="center"/>
      <protection locked="0"/>
    </xf>
    <xf numFmtId="41" fontId="7" fillId="0" borderId="17" xfId="3" applyNumberFormat="1" applyFont="1" applyBorder="1" applyAlignment="1" applyProtection="1">
      <alignment horizontal="right" vertical="center"/>
      <protection locked="0"/>
    </xf>
    <xf numFmtId="0" fontId="5" fillId="0" borderId="16" xfId="3" applyFont="1" applyBorder="1" applyAlignment="1">
      <alignment vertical="center" wrapText="1"/>
    </xf>
    <xf numFmtId="41" fontId="5" fillId="0" borderId="17" xfId="3" applyNumberFormat="1" applyFont="1" applyBorder="1" applyAlignment="1">
      <alignment vertical="center" wrapText="1"/>
    </xf>
    <xf numFmtId="0" fontId="5" fillId="0" borderId="17" xfId="3" applyFont="1" applyBorder="1" applyAlignment="1">
      <alignment vertical="center" wrapText="1"/>
    </xf>
    <xf numFmtId="0" fontId="5" fillId="0" borderId="18" xfId="3" applyFont="1" applyBorder="1" applyAlignment="1">
      <alignment vertical="center" wrapText="1"/>
    </xf>
    <xf numFmtId="0" fontId="5" fillId="0" borderId="0" xfId="3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5" fillId="0" borderId="16" xfId="3" applyFont="1" applyBorder="1" applyAlignment="1">
      <alignment vertical="top" wrapText="1"/>
    </xf>
    <xf numFmtId="3" fontId="36" fillId="0" borderId="17" xfId="3" applyNumberFormat="1" applyFont="1" applyBorder="1" applyAlignment="1" applyProtection="1">
      <alignment horizontal="center" vertical="center"/>
      <protection locked="0"/>
    </xf>
    <xf numFmtId="41" fontId="5" fillId="0" borderId="17" xfId="3" applyNumberFormat="1" applyFont="1" applyBorder="1"/>
    <xf numFmtId="0" fontId="5" fillId="0" borderId="17" xfId="3" applyFont="1" applyBorder="1"/>
    <xf numFmtId="0" fontId="5" fillId="0" borderId="18" xfId="3" applyFont="1" applyBorder="1"/>
    <xf numFmtId="0" fontId="5" fillId="0" borderId="0" xfId="3" applyFont="1"/>
    <xf numFmtId="0" fontId="0" fillId="0" borderId="106" xfId="0" applyBorder="1" applyAlignment="1">
      <alignment vertical="center"/>
    </xf>
    <xf numFmtId="41" fontId="0" fillId="0" borderId="70" xfId="0" applyNumberFormat="1" applyFont="1" applyBorder="1" applyAlignment="1" applyProtection="1">
      <alignment horizontal="right" vertical="center"/>
      <protection locked="0"/>
    </xf>
    <xf numFmtId="41" fontId="0" fillId="0" borderId="74" xfId="0" applyNumberFormat="1" applyBorder="1" applyAlignment="1" applyProtection="1">
      <alignment horizontal="right" vertical="center"/>
      <protection locked="0"/>
    </xf>
    <xf numFmtId="0" fontId="0" fillId="0" borderId="106" xfId="0" applyBorder="1" applyAlignment="1" applyProtection="1">
      <alignment vertical="center"/>
      <protection locked="0"/>
    </xf>
    <xf numFmtId="0" fontId="27" fillId="0" borderId="98" xfId="0" applyFont="1" applyBorder="1" applyAlignment="1">
      <alignment horizontal="center" vertical="top" wrapText="1"/>
    </xf>
    <xf numFmtId="0" fontId="37" fillId="0" borderId="133" xfId="0" applyFont="1" applyBorder="1" applyAlignment="1">
      <alignment horizontal="right" vertical="top" wrapText="1"/>
    </xf>
    <xf numFmtId="1" fontId="37" fillId="0" borderId="133" xfId="0" applyNumberFormat="1" applyFont="1" applyBorder="1" applyAlignment="1">
      <alignment horizontal="right" vertical="top" wrapText="1"/>
    </xf>
    <xf numFmtId="0" fontId="5" fillId="0" borderId="0" xfId="0" applyFont="1"/>
    <xf numFmtId="41" fontId="0" fillId="0" borderId="89" xfId="0" applyNumberFormat="1" applyFont="1" applyBorder="1" applyAlignment="1" applyProtection="1">
      <alignment horizontal="right" vertical="center"/>
      <protection locked="0"/>
    </xf>
    <xf numFmtId="0" fontId="27" fillId="0" borderId="134" xfId="0" applyFont="1" applyBorder="1" applyAlignment="1">
      <alignment horizontal="justify" vertical="top" wrapText="1"/>
    </xf>
    <xf numFmtId="0" fontId="27" fillId="0" borderId="135" xfId="0" applyFont="1" applyBorder="1" applyAlignment="1">
      <alignment horizontal="right" vertical="top" wrapText="1"/>
    </xf>
    <xf numFmtId="0" fontId="27" fillId="0" borderId="136" xfId="0" applyFont="1" applyBorder="1" applyAlignment="1">
      <alignment horizontal="justify" vertical="top" wrapText="1"/>
    </xf>
    <xf numFmtId="0" fontId="27" fillId="0" borderId="137" xfId="0" applyFont="1" applyBorder="1" applyAlignment="1">
      <alignment horizontal="right" vertical="top" wrapText="1"/>
    </xf>
    <xf numFmtId="0" fontId="37" fillId="0" borderId="136" xfId="0" applyFont="1" applyBorder="1" applyAlignment="1">
      <alignment horizontal="justify" vertical="top" wrapText="1"/>
    </xf>
    <xf numFmtId="0" fontId="37" fillId="0" borderId="137" xfId="0" applyFont="1" applyBorder="1" applyAlignment="1">
      <alignment horizontal="right" vertical="top" wrapText="1"/>
    </xf>
    <xf numFmtId="0" fontId="27" fillId="0" borderId="131" xfId="0" applyFont="1" applyBorder="1" applyAlignment="1">
      <alignment horizontal="justify" vertical="top" wrapText="1"/>
    </xf>
    <xf numFmtId="0" fontId="27" fillId="0" borderId="138" xfId="0" applyFont="1" applyBorder="1" applyAlignment="1">
      <alignment horizontal="right" vertical="top" wrapText="1"/>
    </xf>
    <xf numFmtId="0" fontId="27" fillId="0" borderId="139" xfId="0" applyFont="1" applyBorder="1" applyAlignment="1">
      <alignment horizontal="right" vertical="top" wrapText="1"/>
    </xf>
    <xf numFmtId="0" fontId="38" fillId="0" borderId="17" xfId="2" applyFont="1" applyBorder="1" applyAlignment="1">
      <alignment wrapText="1"/>
    </xf>
    <xf numFmtId="0" fontId="30" fillId="12" borderId="17" xfId="2" applyFont="1" applyFill="1" applyBorder="1" applyAlignment="1">
      <alignment wrapText="1"/>
    </xf>
    <xf numFmtId="0" fontId="30" fillId="12" borderId="17" xfId="2" applyFont="1" applyFill="1" applyBorder="1"/>
    <xf numFmtId="0" fontId="30" fillId="12" borderId="0" xfId="2" applyFont="1" applyFill="1"/>
    <xf numFmtId="0" fontId="6" fillId="4" borderId="8" xfId="0" applyFont="1" applyFill="1" applyBorder="1" applyAlignment="1" applyProtection="1">
      <alignment horizontal="left" vertical="center"/>
      <protection locked="0"/>
    </xf>
    <xf numFmtId="0" fontId="6" fillId="4" borderId="6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4" fillId="4" borderId="8" xfId="0" applyFont="1" applyFill="1" applyBorder="1" applyAlignment="1" applyProtection="1">
      <alignment horizontal="left" vertical="center"/>
      <protection locked="0"/>
    </xf>
    <xf numFmtId="0" fontId="4" fillId="4" borderId="6" xfId="0" applyFont="1" applyFill="1" applyBorder="1" applyAlignment="1" applyProtection="1">
      <alignment horizontal="left" vertical="center"/>
      <protection locked="0"/>
    </xf>
    <xf numFmtId="0" fontId="4" fillId="4" borderId="4" xfId="0" applyFont="1" applyFill="1" applyBorder="1" applyAlignment="1" applyProtection="1">
      <alignment horizontal="left" vertical="center"/>
      <protection locked="0"/>
    </xf>
    <xf numFmtId="0" fontId="4" fillId="0" borderId="63" xfId="0" applyFont="1" applyBorder="1" applyAlignment="1" applyProtection="1">
      <alignment horizontal="left"/>
      <protection locked="0"/>
    </xf>
    <xf numFmtId="0" fontId="4" fillId="0" borderId="35" xfId="0" applyFont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horizontal="left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80" xfId="0" applyFont="1" applyFill="1" applyBorder="1" applyAlignment="1" applyProtection="1">
      <alignment horizontal="left" vertical="center"/>
      <protection locked="0"/>
    </xf>
    <xf numFmtId="0" fontId="7" fillId="0" borderId="51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2" fontId="4" fillId="0" borderId="8" xfId="0" applyNumberFormat="1" applyFont="1" applyBorder="1" applyAlignment="1" applyProtection="1">
      <alignment horizontal="left" vertical="center"/>
      <protection locked="0"/>
    </xf>
    <xf numFmtId="2" fontId="0" fillId="0" borderId="6" xfId="0" applyNumberFormat="1" applyBorder="1" applyAlignment="1"/>
    <xf numFmtId="2" fontId="0" fillId="0" borderId="7" xfId="0" applyNumberFormat="1" applyBorder="1" applyAlignment="1"/>
    <xf numFmtId="0" fontId="4" fillId="0" borderId="82" xfId="0" applyFont="1" applyBorder="1" applyAlignment="1" applyProtection="1">
      <alignment horizontal="center" vertical="center" wrapText="1"/>
      <protection locked="0"/>
    </xf>
    <xf numFmtId="0" fontId="4" fillId="0" borderId="84" xfId="0" applyFont="1" applyBorder="1" applyAlignment="1" applyProtection="1">
      <alignment horizontal="center" vertical="center" wrapText="1"/>
      <protection locked="0"/>
    </xf>
    <xf numFmtId="0" fontId="4" fillId="0" borderId="82" xfId="0" applyFont="1" applyBorder="1" applyAlignment="1" applyProtection="1">
      <alignment horizontal="center" vertical="center"/>
      <protection locked="0"/>
    </xf>
    <xf numFmtId="0" fontId="4" fillId="0" borderId="84" xfId="0" applyFont="1" applyBorder="1" applyAlignment="1" applyProtection="1">
      <alignment horizontal="center" vertical="center"/>
      <protection locked="0"/>
    </xf>
    <xf numFmtId="0" fontId="4" fillId="0" borderId="93" xfId="0" applyFont="1" applyBorder="1" applyAlignment="1" applyProtection="1">
      <alignment horizontal="center" vertical="center" wrapText="1"/>
      <protection locked="0"/>
    </xf>
    <xf numFmtId="0" fontId="4" fillId="0" borderId="102" xfId="0" applyFont="1" applyBorder="1" applyAlignment="1" applyProtection="1">
      <alignment horizontal="center" vertical="center" wrapText="1"/>
      <protection locked="0"/>
    </xf>
    <xf numFmtId="0" fontId="4" fillId="0" borderId="95" xfId="0" applyFont="1" applyBorder="1" applyAlignment="1" applyProtection="1">
      <alignment horizontal="center" vertical="center" wrapText="1"/>
      <protection locked="0"/>
    </xf>
    <xf numFmtId="0" fontId="4" fillId="0" borderId="10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right" vertical="center"/>
    </xf>
    <xf numFmtId="41" fontId="0" fillId="0" borderId="63" xfId="0" applyNumberFormat="1" applyBorder="1" applyAlignment="1">
      <alignment horizontal="center"/>
    </xf>
    <xf numFmtId="41" fontId="0" fillId="0" borderId="35" xfId="0" applyNumberFormat="1" applyBorder="1" applyAlignment="1">
      <alignment horizontal="center"/>
    </xf>
    <xf numFmtId="41" fontId="0" fillId="0" borderId="89" xfId="0" applyNumberFormat="1" applyBorder="1" applyAlignment="1">
      <alignment horizontal="center"/>
    </xf>
    <xf numFmtId="41" fontId="0" fillId="0" borderId="17" xfId="0" applyNumberFormat="1" applyBorder="1" applyAlignment="1">
      <alignment horizontal="center"/>
    </xf>
    <xf numFmtId="41" fontId="26" fillId="0" borderId="17" xfId="0" applyNumberFormat="1" applyFont="1" applyBorder="1" applyAlignment="1">
      <alignment horizontal="center" wrapText="1"/>
    </xf>
    <xf numFmtId="41" fontId="0" fillId="0" borderId="17" xfId="0" applyNumberFormat="1" applyBorder="1" applyAlignment="1">
      <alignment horizontal="center" wrapText="1"/>
    </xf>
    <xf numFmtId="0" fontId="29" fillId="0" borderId="129" xfId="0" applyFont="1" applyBorder="1" applyAlignment="1">
      <alignment horizontal="center" vertical="top" wrapText="1"/>
    </xf>
    <xf numFmtId="0" fontId="29" fillId="0" borderId="97" xfId="0" applyFont="1" applyBorder="1" applyAlignment="1">
      <alignment horizontal="center" vertical="top" wrapText="1"/>
    </xf>
    <xf numFmtId="0" fontId="29" fillId="0" borderId="98" xfId="0" applyFont="1" applyBorder="1" applyAlignment="1">
      <alignment horizontal="center" vertical="top" wrapText="1"/>
    </xf>
    <xf numFmtId="0" fontId="29" fillId="0" borderId="131" xfId="0" applyFont="1" applyBorder="1" applyAlignment="1">
      <alignment horizontal="center" vertical="top" wrapText="1"/>
    </xf>
    <xf numFmtId="0" fontId="29" fillId="0" borderId="103" xfId="0" applyFont="1" applyBorder="1" applyAlignment="1">
      <alignment horizontal="center" vertical="top" wrapText="1"/>
    </xf>
    <xf numFmtId="0" fontId="29" fillId="0" borderId="128" xfId="0" applyFont="1" applyBorder="1" applyAlignment="1">
      <alignment horizontal="center" vertical="top" wrapText="1"/>
    </xf>
    <xf numFmtId="0" fontId="29" fillId="0" borderId="8" xfId="0" applyFont="1" applyBorder="1" applyAlignment="1">
      <alignment horizontal="center" vertical="top" wrapText="1"/>
    </xf>
    <xf numFmtId="0" fontId="29" fillId="0" borderId="6" xfId="0" applyFont="1" applyBorder="1" applyAlignment="1">
      <alignment horizontal="center" vertical="top" wrapText="1"/>
    </xf>
    <xf numFmtId="0" fontId="29" fillId="0" borderId="7" xfId="0" applyFont="1" applyBorder="1" applyAlignment="1">
      <alignment horizontal="center" vertical="top" wrapText="1"/>
    </xf>
    <xf numFmtId="0" fontId="27" fillId="0" borderId="8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27" fillId="0" borderId="129" xfId="0" applyFont="1" applyBorder="1" applyAlignment="1">
      <alignment horizontal="center" vertical="top" wrapText="1"/>
    </xf>
    <xf numFmtId="0" fontId="27" fillId="0" borderId="97" xfId="0" applyFont="1" applyBorder="1" applyAlignment="1">
      <alignment horizontal="center" vertical="top" wrapText="1"/>
    </xf>
    <xf numFmtId="0" fontId="27" fillId="0" borderId="98" xfId="0" applyFont="1" applyBorder="1" applyAlignment="1">
      <alignment horizontal="center" vertical="top" wrapText="1"/>
    </xf>
    <xf numFmtId="0" fontId="27" fillId="0" borderId="82" xfId="0" applyFont="1" applyBorder="1" applyAlignment="1">
      <alignment horizontal="center" vertical="top" wrapText="1"/>
    </xf>
    <xf numFmtId="0" fontId="27" fillId="0" borderId="84" xfId="0" applyFont="1" applyBorder="1" applyAlignment="1">
      <alignment horizontal="center" vertical="top" wrapText="1"/>
    </xf>
    <xf numFmtId="0" fontId="31" fillId="0" borderId="17" xfId="2" applyFont="1" applyBorder="1" applyAlignment="1">
      <alignment horizontal="center" wrapText="1"/>
    </xf>
    <xf numFmtId="0" fontId="30" fillId="0" borderId="17" xfId="2" applyFont="1" applyBorder="1" applyAlignment="1">
      <alignment horizontal="center"/>
    </xf>
    <xf numFmtId="0" fontId="15" fillId="0" borderId="0" xfId="2" applyAlignment="1">
      <alignment horizontal="left" wrapText="1"/>
    </xf>
    <xf numFmtId="0" fontId="0" fillId="11" borderId="16" xfId="0" applyFill="1" applyBorder="1" applyAlignment="1">
      <alignment horizontal="center" vertical="center"/>
    </xf>
    <xf numFmtId="0" fontId="5" fillId="11" borderId="100" xfId="0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 wrapText="1"/>
    </xf>
    <xf numFmtId="0" fontId="5" fillId="11" borderId="32" xfId="0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 wrapText="1"/>
    </xf>
    <xf numFmtId="41" fontId="5" fillId="11" borderId="32" xfId="0" applyNumberFormat="1" applyFont="1" applyFill="1" applyBorder="1" applyAlignment="1">
      <alignment horizontal="center" vertical="center" wrapText="1"/>
    </xf>
    <xf numFmtId="41" fontId="5" fillId="11" borderId="17" xfId="0" applyNumberFormat="1" applyFont="1" applyFill="1" applyBorder="1" applyAlignment="1">
      <alignment horizontal="center" vertical="center" wrapText="1"/>
    </xf>
    <xf numFmtId="41" fontId="5" fillId="11" borderId="110" xfId="0" applyNumberFormat="1" applyFont="1" applyFill="1" applyBorder="1" applyAlignment="1">
      <alignment horizontal="center" vertical="center" wrapText="1"/>
    </xf>
    <xf numFmtId="41" fontId="5" fillId="11" borderId="18" xfId="0" applyNumberFormat="1" applyFont="1" applyFill="1" applyBorder="1" applyAlignment="1">
      <alignment horizontal="center" vertical="center" wrapText="1"/>
    </xf>
    <xf numFmtId="0" fontId="0" fillId="11" borderId="36" xfId="0" applyFill="1" applyBorder="1" applyAlignment="1">
      <alignment horizontal="center" vertical="center"/>
    </xf>
    <xf numFmtId="41" fontId="1" fillId="0" borderId="103" xfId="3" applyNumberFormat="1" applyBorder="1" applyAlignment="1">
      <alignment horizontal="center" wrapText="1"/>
    </xf>
  </cellXfs>
  <cellStyles count="5">
    <cellStyle name="Normál" xfId="0" builtinId="0"/>
    <cellStyle name="Normál 2" xfId="2"/>
    <cellStyle name="Normál 3" xfId="3"/>
    <cellStyle name="Normál_kv2005 melléklet" xfId="4"/>
    <cellStyle name="Százalék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yilvanos/AgostonneI/2019.%20&#201;VI%20K&#214;LTS&#201;GVET&#201;SI%20KONCEPCI&#211;/l&#233;tsz&#225;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étszám"/>
      <sheetName val="köt-nemköt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2:H46"/>
  <sheetViews>
    <sheetView topLeftCell="A16" zoomScaleNormal="100" workbookViewId="0">
      <selection activeCell="A45" sqref="A45:XFD45"/>
    </sheetView>
  </sheetViews>
  <sheetFormatPr defaultRowHeight="12.75"/>
  <cols>
    <col min="1" max="1" width="12.140625" style="2" customWidth="1"/>
    <col min="2" max="2" width="11.7109375" style="2" customWidth="1"/>
    <col min="3" max="3" width="11.42578125" style="3" customWidth="1"/>
    <col min="4" max="4" width="48.140625" style="2" customWidth="1"/>
    <col min="5" max="5" width="16.28515625" style="2" bestFit="1" customWidth="1"/>
    <col min="6" max="7" width="16.28515625" style="2" customWidth="1"/>
    <col min="8" max="8" width="13.5703125" style="2" customWidth="1"/>
    <col min="9" max="16384" width="9.140625" style="2"/>
  </cols>
  <sheetData>
    <row r="2" spans="1:8" ht="20.25" customHeight="1" thickBot="1">
      <c r="A2" s="1" t="s">
        <v>0</v>
      </c>
      <c r="G2" s="4" t="s">
        <v>1</v>
      </c>
    </row>
    <row r="3" spans="1:8" ht="42.75" customHeight="1" thickBot="1">
      <c r="A3" s="5" t="s">
        <v>2</v>
      </c>
      <c r="B3" s="6" t="s">
        <v>3</v>
      </c>
      <c r="C3" s="7" t="s">
        <v>4</v>
      </c>
      <c r="D3" s="8" t="s">
        <v>5</v>
      </c>
      <c r="E3" s="9" t="s">
        <v>219</v>
      </c>
      <c r="F3" s="10"/>
      <c r="G3" s="11"/>
      <c r="H3" s="11"/>
    </row>
    <row r="4" spans="1:8" ht="39" thickBot="1">
      <c r="A4" s="12"/>
      <c r="B4" s="13"/>
      <c r="C4" s="14"/>
      <c r="D4" s="15"/>
      <c r="E4" s="16" t="s">
        <v>6</v>
      </c>
      <c r="F4" s="17" t="s">
        <v>7</v>
      </c>
      <c r="G4" s="18" t="s">
        <v>8</v>
      </c>
      <c r="H4" s="19" t="s">
        <v>9</v>
      </c>
    </row>
    <row r="5" spans="1:8" ht="24" customHeight="1" thickBot="1">
      <c r="A5" s="20" t="s">
        <v>10</v>
      </c>
      <c r="B5" s="21"/>
      <c r="C5" s="22"/>
      <c r="D5" s="23" t="s">
        <v>11</v>
      </c>
      <c r="E5" s="24">
        <f>E6+E13+E14+E21</f>
        <v>983606000</v>
      </c>
      <c r="F5" s="25">
        <f>F6+F13+F14+F21</f>
        <v>0</v>
      </c>
      <c r="G5" s="26">
        <f>G6+G13+G14+G21</f>
        <v>0</v>
      </c>
      <c r="H5" s="27" t="str">
        <f>IF(F5=0,"",G5/F5*100)</f>
        <v/>
      </c>
    </row>
    <row r="6" spans="1:8" ht="24" customHeight="1" thickBot="1">
      <c r="A6" s="28"/>
      <c r="B6" s="29" t="s">
        <v>10</v>
      </c>
      <c r="C6" s="30"/>
      <c r="D6" s="31" t="s">
        <v>12</v>
      </c>
      <c r="E6" s="32">
        <f>'Önk bev.'!E6+PH!E6+Óvoda!E6+'Humán Szolgáltató'!E6+Könyvtár!E6</f>
        <v>203600000</v>
      </c>
      <c r="F6" s="32">
        <f>'Önk bev.'!F6+PH!F6+Óvoda!F6+'Humán Szolgáltató'!F6+Könyvtár!F6</f>
        <v>0</v>
      </c>
      <c r="G6" s="33">
        <f>'Önk bev.'!G6+PH!G6+Óvoda!G6+'Humán Szolgáltató'!G6+Könyvtár!G6</f>
        <v>0</v>
      </c>
      <c r="H6" s="27" t="str">
        <f t="shared" ref="H6:H46" si="0">IF(F6=0,"",G6/F6*100)</f>
        <v/>
      </c>
    </row>
    <row r="7" spans="1:8" ht="24" customHeight="1" thickBot="1">
      <c r="A7" s="28"/>
      <c r="B7" s="29"/>
      <c r="C7" s="30" t="s">
        <v>10</v>
      </c>
      <c r="D7" s="34" t="s">
        <v>13</v>
      </c>
      <c r="E7" s="35">
        <f>'Önk bev.'!E7+PH!E7+Óvoda!E7+'Humán Szolgáltató'!E7+Könyvtár!E7</f>
        <v>0</v>
      </c>
      <c r="F7" s="32">
        <f>'Önk bev.'!F7+PH!F7+Óvoda!F7+'Humán Szolgáltató'!F7+Könyvtár!F7</f>
        <v>0</v>
      </c>
      <c r="G7" s="33">
        <f>'Önk bev.'!G7+PH!G7+Óvoda!G7+'Humán Szolgáltató'!G7+Könyvtár!G7</f>
        <v>0</v>
      </c>
      <c r="H7" s="27" t="str">
        <f t="shared" si="0"/>
        <v/>
      </c>
    </row>
    <row r="8" spans="1:8" s="40" customFormat="1" ht="24" customHeight="1" thickBot="1">
      <c r="A8" s="36"/>
      <c r="B8" s="37"/>
      <c r="C8" s="38">
        <v>2</v>
      </c>
      <c r="D8" s="39" t="s">
        <v>14</v>
      </c>
      <c r="E8" s="35">
        <f>'Önk bev.'!E8+PH!E8+Óvoda!E8+'Humán Szolgáltató'!E8+Könyvtár!E8</f>
        <v>0</v>
      </c>
      <c r="F8" s="32">
        <f>'Önk bev.'!F8+PH!F8+Óvoda!F8+'Humán Szolgáltató'!F8+Könyvtár!F8</f>
        <v>0</v>
      </c>
      <c r="G8" s="33">
        <f>'Önk bev.'!G8+PH!G8+Óvoda!G8+'Humán Szolgáltató'!G8+Könyvtár!G8</f>
        <v>0</v>
      </c>
      <c r="H8" s="27" t="str">
        <f t="shared" si="0"/>
        <v/>
      </c>
    </row>
    <row r="9" spans="1:8" ht="24" customHeight="1" thickBot="1">
      <c r="A9" s="28"/>
      <c r="B9" s="29"/>
      <c r="C9" s="30">
        <v>3</v>
      </c>
      <c r="D9" s="34" t="s">
        <v>15</v>
      </c>
      <c r="E9" s="35">
        <f>'Önk bev.'!E9+PH!E9+Óvoda!E9+'Humán Szolgáltató'!E9+Könyvtár!E9</f>
        <v>23000000</v>
      </c>
      <c r="F9" s="32">
        <f>'Önk bev.'!F9+PH!F9+Óvoda!F9+'Humán Szolgáltató'!F9+Könyvtár!F9</f>
        <v>0</v>
      </c>
      <c r="G9" s="33">
        <f>'Önk bev.'!G9+PH!G9+Óvoda!G9+'Humán Szolgáltató'!G9+Könyvtár!G9</f>
        <v>0</v>
      </c>
      <c r="H9" s="27" t="str">
        <f t="shared" si="0"/>
        <v/>
      </c>
    </row>
    <row r="10" spans="1:8" ht="24" customHeight="1" thickBot="1">
      <c r="A10" s="28"/>
      <c r="B10" s="29"/>
      <c r="C10" s="30">
        <v>4</v>
      </c>
      <c r="D10" s="34" t="s">
        <v>16</v>
      </c>
      <c r="E10" s="35">
        <f>'Önk bev.'!E10+PH!E10+Óvoda!E10+'Humán Szolgáltató'!E10+Könyvtár!E10</f>
        <v>179100000</v>
      </c>
      <c r="F10" s="32">
        <f>'Önk bev.'!F10+PH!F10+Óvoda!F10+'Humán Szolgáltató'!F10+Könyvtár!F10</f>
        <v>0</v>
      </c>
      <c r="G10" s="33">
        <f>'Önk bev.'!G10+PH!G10+Óvoda!G10+'Humán Szolgáltató'!G10+Könyvtár!G10</f>
        <v>0</v>
      </c>
      <c r="H10" s="27" t="str">
        <f t="shared" si="0"/>
        <v/>
      </c>
    </row>
    <row r="11" spans="1:8" ht="24" customHeight="1" thickBot="1">
      <c r="A11" s="28"/>
      <c r="B11" s="29"/>
      <c r="C11" s="30">
        <v>5</v>
      </c>
      <c r="D11" s="34" t="s">
        <v>17</v>
      </c>
      <c r="E11" s="35">
        <f>'Önk bev.'!E11+PH!E11+Óvoda!E11+'Humán Szolgáltató'!E11+Könyvtár!E11</f>
        <v>0</v>
      </c>
      <c r="F11" s="32">
        <f>'Önk bev.'!F11+PH!F11+Óvoda!F11+'Humán Szolgáltató'!F11+Könyvtár!F11</f>
        <v>0</v>
      </c>
      <c r="G11" s="33">
        <f>'Önk bev.'!G11+PH!G11+Óvoda!G11+'Humán Szolgáltató'!G11+Könyvtár!G11</f>
        <v>0</v>
      </c>
      <c r="H11" s="27" t="str">
        <f t="shared" si="0"/>
        <v/>
      </c>
    </row>
    <row r="12" spans="1:8" ht="24" customHeight="1" thickBot="1">
      <c r="A12" s="28"/>
      <c r="B12" s="29"/>
      <c r="C12" s="30">
        <v>6</v>
      </c>
      <c r="D12" s="34" t="s">
        <v>18</v>
      </c>
      <c r="E12" s="35">
        <f>'Önk bev.'!E12+PH!E12+Óvoda!E12+'Humán Szolgáltató'!E12+Könyvtár!E12</f>
        <v>1500000</v>
      </c>
      <c r="F12" s="32">
        <f>'Önk bev.'!F12+PH!F12+Óvoda!F12+'Humán Szolgáltató'!F12+Könyvtár!F12</f>
        <v>0</v>
      </c>
      <c r="G12" s="33">
        <f>'Önk bev.'!G12+PH!G12+Óvoda!G12+'Humán Szolgáltató'!G12+Könyvtár!G12</f>
        <v>0</v>
      </c>
      <c r="H12" s="27" t="str">
        <f t="shared" si="0"/>
        <v/>
      </c>
    </row>
    <row r="13" spans="1:8" ht="24" customHeight="1" thickBot="1">
      <c r="A13" s="41"/>
      <c r="B13" s="42" t="s">
        <v>19</v>
      </c>
      <c r="C13" s="43"/>
      <c r="D13" s="44" t="s">
        <v>20</v>
      </c>
      <c r="E13" s="35">
        <f>'Önk bev.'!E13+PH!E13+Óvoda!E13+'Humán Szolgáltató'!E13+Könyvtár!E13</f>
        <v>106865000</v>
      </c>
      <c r="F13" s="32">
        <f>'Önk bev.'!F13+PH!F13+Óvoda!F13+'Humán Szolgáltató'!F13+Könyvtár!F13</f>
        <v>0</v>
      </c>
      <c r="G13" s="33">
        <f>'Önk bev.'!G13+PH!G13+Óvoda!G13+'Humán Szolgáltató'!G13+Könyvtár!G13</f>
        <v>0</v>
      </c>
      <c r="H13" s="27" t="str">
        <f t="shared" si="0"/>
        <v/>
      </c>
    </row>
    <row r="14" spans="1:8" ht="24" customHeight="1" thickBot="1">
      <c r="A14" s="41"/>
      <c r="B14" s="42" t="s">
        <v>21</v>
      </c>
      <c r="C14" s="45"/>
      <c r="D14" s="39" t="s">
        <v>22</v>
      </c>
      <c r="E14" s="35">
        <f>SUM(E15:E18)+E20</f>
        <v>673141000</v>
      </c>
      <c r="F14" s="35">
        <f>SUM(F15:F18)+F20</f>
        <v>0</v>
      </c>
      <c r="G14" s="35">
        <f>SUM(G15:G18)+G20</f>
        <v>0</v>
      </c>
      <c r="H14" s="27" t="str">
        <f t="shared" si="0"/>
        <v/>
      </c>
    </row>
    <row r="15" spans="1:8" s="40" customFormat="1" ht="24" customHeight="1" thickBot="1">
      <c r="A15" s="46"/>
      <c r="B15" s="47"/>
      <c r="C15" s="48" t="s">
        <v>10</v>
      </c>
      <c r="D15" s="49" t="s">
        <v>23</v>
      </c>
      <c r="E15" s="35">
        <f>'Önk bev.'!E15+PH!E15+Óvoda!E15+'Humán Szolgáltató'!E15+Könyvtár!E15</f>
        <v>15708000</v>
      </c>
      <c r="F15" s="32">
        <f>'Önk bev.'!F15+PH!F15+Óvoda!F15+'Humán Szolgáltató'!F15+Könyvtár!F15</f>
        <v>0</v>
      </c>
      <c r="G15" s="33">
        <f>'Önk bev.'!G15+PH!G15+Óvoda!G15+'Humán Szolgáltató'!G15+Könyvtár!G15</f>
        <v>0</v>
      </c>
      <c r="H15" s="27" t="str">
        <f t="shared" si="0"/>
        <v/>
      </c>
    </row>
    <row r="16" spans="1:8" s="40" customFormat="1" ht="24" customHeight="1" thickBot="1">
      <c r="A16" s="46"/>
      <c r="B16" s="47"/>
      <c r="C16" s="48" t="s">
        <v>19</v>
      </c>
      <c r="D16" s="49" t="s">
        <v>24</v>
      </c>
      <c r="E16" s="35">
        <f>'Önk bev.'!E16+PH!E16+Óvoda!E16+'Humán Szolgáltató'!E16+Könyvtár!E16</f>
        <v>41420000</v>
      </c>
      <c r="F16" s="32">
        <f>'Önk bev.'!F16+PH!F16+Óvoda!F16+'Humán Szolgáltató'!F16+Könyvtár!F16</f>
        <v>0</v>
      </c>
      <c r="G16" s="33">
        <f>'Önk bev.'!G16+PH!G16+Óvoda!G16+'Humán Szolgáltató'!G16+Könyvtár!G16</f>
        <v>0</v>
      </c>
      <c r="H16" s="27" t="str">
        <f t="shared" si="0"/>
        <v/>
      </c>
    </row>
    <row r="17" spans="1:8" s="40" customFormat="1" ht="24" customHeight="1" thickBot="1">
      <c r="A17" s="46"/>
      <c r="B17" s="47"/>
      <c r="C17" s="48" t="s">
        <v>21</v>
      </c>
      <c r="D17" s="39" t="s">
        <v>25</v>
      </c>
      <c r="E17" s="35">
        <f>'Önk bev.'!E17+PH!E17+Óvoda!E17+'Humán Szolgáltató'!E17+Könyvtár!E17</f>
        <v>62523000</v>
      </c>
      <c r="F17" s="32">
        <f>'Önk bev.'!F17+PH!F17+Óvoda!F17+'Humán Szolgáltató'!F17+Könyvtár!F17</f>
        <v>0</v>
      </c>
      <c r="G17" s="33">
        <f>'Önk bev.'!G17+PH!G17+Óvoda!G17+'Humán Szolgáltató'!G17+Könyvtár!G17</f>
        <v>0</v>
      </c>
      <c r="H17" s="27" t="str">
        <f t="shared" si="0"/>
        <v/>
      </c>
    </row>
    <row r="18" spans="1:8" s="40" customFormat="1" ht="24" customHeight="1" thickBot="1">
      <c r="A18" s="50"/>
      <c r="B18" s="51"/>
      <c r="C18" s="52" t="s">
        <v>26</v>
      </c>
      <c r="D18" s="53" t="s">
        <v>27</v>
      </c>
      <c r="E18" s="35">
        <f>'Önk bev.'!E18+PH!E18+Óvoda!E18+'Humán Szolgáltató'!E18+Könyvtár!E18</f>
        <v>553490000</v>
      </c>
      <c r="F18" s="32">
        <f>'Önk bev.'!F18+PH!F18+Óvoda!F18+'Humán Szolgáltató'!F18+Könyvtár!F18</f>
        <v>0</v>
      </c>
      <c r="G18" s="33">
        <f>'Önk bev.'!G18+PH!G18+Óvoda!G18+'Humán Szolgáltató'!G18+Könyvtár!G18</f>
        <v>0</v>
      </c>
      <c r="H18" s="27" t="str">
        <f t="shared" si="0"/>
        <v/>
      </c>
    </row>
    <row r="19" spans="1:8" s="61" customFormat="1" ht="24" customHeight="1" thickBot="1">
      <c r="A19" s="54"/>
      <c r="B19" s="55"/>
      <c r="C19" s="56"/>
      <c r="D19" s="57" t="s">
        <v>28</v>
      </c>
      <c r="E19" s="58">
        <f>PH!E19+Óvoda!E19+'Humán Szolgáltató'!E19+Könyvtár!E19+'Önk bev.'!E19</f>
        <v>53078000</v>
      </c>
      <c r="F19" s="59">
        <f>PH!F19+Óvoda!F19+'Humán Szolgáltató'!F19+Könyvtár!F19+'Önk bev.'!F19</f>
        <v>0</v>
      </c>
      <c r="G19" s="60">
        <f>PH!G19+Óvoda!G19+'Humán Szolgáltató'!G19+Könyvtár!G19+'Önk bev.'!G19</f>
        <v>0</v>
      </c>
      <c r="H19" s="27" t="str">
        <f t="shared" si="0"/>
        <v/>
      </c>
    </row>
    <row r="20" spans="1:8" ht="24" customHeight="1" thickBot="1">
      <c r="A20" s="28"/>
      <c r="B20" s="29"/>
      <c r="C20" s="62" t="s">
        <v>29</v>
      </c>
      <c r="D20" s="53" t="s">
        <v>30</v>
      </c>
      <c r="E20" s="35">
        <f>'Önk bev.'!E20+PH!E20+Óvoda!E20+'Humán Szolgáltató'!E20+Könyvtár!E20</f>
        <v>0</v>
      </c>
      <c r="F20" s="32">
        <f>'Önk bev.'!F20+PH!F20+Óvoda!F20+'Humán Szolgáltató'!F20+Könyvtár!F20</f>
        <v>0</v>
      </c>
      <c r="G20" s="33">
        <f>'Önk bev.'!G20+PH!G20+Óvoda!G20+'Humán Szolgáltató'!G20+Könyvtár!G20</f>
        <v>0</v>
      </c>
      <c r="H20" s="27" t="str">
        <f t="shared" si="0"/>
        <v/>
      </c>
    </row>
    <row r="21" spans="1:8" ht="24" customHeight="1" thickBot="1">
      <c r="A21" s="28"/>
      <c r="B21" s="29" t="s">
        <v>26</v>
      </c>
      <c r="C21" s="62"/>
      <c r="D21" s="63" t="s">
        <v>31</v>
      </c>
      <c r="E21" s="35">
        <f>'Önk bev.'!E21+PH!E21+Óvoda!E21+'Humán Szolgáltató'!E21+Könyvtár!E21</f>
        <v>0</v>
      </c>
      <c r="F21" s="32">
        <f>'Önk bev.'!F21+PH!F21+Óvoda!F21+'Humán Szolgáltató'!F21+Könyvtár!F21</f>
        <v>0</v>
      </c>
      <c r="G21" s="33">
        <f>'Önk bev.'!G21+PH!G21+Óvoda!G21+'Humán Szolgáltató'!G21+Könyvtár!G21</f>
        <v>0</v>
      </c>
      <c r="H21" s="27" t="str">
        <f t="shared" si="0"/>
        <v/>
      </c>
    </row>
    <row r="22" spans="1:8" ht="24" customHeight="1" thickBot="1">
      <c r="A22" s="20" t="s">
        <v>19</v>
      </c>
      <c r="B22" s="21"/>
      <c r="C22" s="64"/>
      <c r="D22" s="23" t="s">
        <v>32</v>
      </c>
      <c r="E22" s="24">
        <f>SUM(E23:E26)</f>
        <v>21000000</v>
      </c>
      <c r="F22" s="25">
        <f>SUM(F23:F26)</f>
        <v>0</v>
      </c>
      <c r="G22" s="26">
        <f>SUM(G23:G26)</f>
        <v>0</v>
      </c>
      <c r="H22" s="27" t="str">
        <f t="shared" si="0"/>
        <v/>
      </c>
    </row>
    <row r="23" spans="1:8" ht="24" customHeight="1" thickBot="1">
      <c r="A23" s="28"/>
      <c r="B23" s="29" t="s">
        <v>10</v>
      </c>
      <c r="C23" s="62"/>
      <c r="D23" s="31" t="s">
        <v>33</v>
      </c>
      <c r="E23" s="35">
        <f>PH!E23+Óvoda!E23+'Humán Szolgáltató'!E23+Könyvtár!E23+'Önk bev.'!E23</f>
        <v>20000000</v>
      </c>
      <c r="F23" s="32">
        <f>PH!F23+Óvoda!F23+'Humán Szolgáltató'!F23+Könyvtár!F23+'Önk bev.'!F23</f>
        <v>0</v>
      </c>
      <c r="G23" s="33">
        <f>PH!G23+Óvoda!G23+'Humán Szolgáltató'!G23+Könyvtár!G23+'Önk bev.'!G23</f>
        <v>0</v>
      </c>
      <c r="H23" s="27" t="str">
        <f t="shared" si="0"/>
        <v/>
      </c>
    </row>
    <row r="24" spans="1:8" ht="24" customHeight="1" thickBot="1">
      <c r="A24" s="41"/>
      <c r="B24" s="42" t="s">
        <v>19</v>
      </c>
      <c r="C24" s="45"/>
      <c r="D24" s="34" t="s">
        <v>34</v>
      </c>
      <c r="E24" s="35">
        <f>PH!E24+Óvoda!E24+'Humán Szolgáltató'!E24+Könyvtár!E24+'Önk bev.'!E24</f>
        <v>0</v>
      </c>
      <c r="F24" s="32">
        <f>PH!F24+Óvoda!F24+'Humán Szolgáltató'!F24+Könyvtár!F24+'Önk bev.'!F24</f>
        <v>0</v>
      </c>
      <c r="G24" s="33">
        <f>PH!G24+Óvoda!G24+'Humán Szolgáltató'!G24+Könyvtár!G24+'Önk bev.'!G24</f>
        <v>0</v>
      </c>
      <c r="H24" s="27" t="str">
        <f t="shared" si="0"/>
        <v/>
      </c>
    </row>
    <row r="25" spans="1:8" ht="24" customHeight="1" thickBot="1">
      <c r="A25" s="65"/>
      <c r="B25" s="66" t="s">
        <v>21</v>
      </c>
      <c r="C25" s="67"/>
      <c r="D25" s="34" t="s">
        <v>35</v>
      </c>
      <c r="E25" s="35">
        <f>PH!E25+Óvoda!E25+'Humán Szolgáltató'!E25+Könyvtár!E25+'Önk bev.'!E25</f>
        <v>0</v>
      </c>
      <c r="F25" s="32">
        <f>PH!F25+Óvoda!F25+'Humán Szolgáltató'!F25+Könyvtár!F25+'Önk bev.'!F25</f>
        <v>0</v>
      </c>
      <c r="G25" s="33">
        <f>PH!G25+Óvoda!G25+'Humán Szolgáltató'!G25+Könyvtár!G25+'Önk bev.'!G25</f>
        <v>0</v>
      </c>
      <c r="H25" s="27" t="str">
        <f t="shared" si="0"/>
        <v/>
      </c>
    </row>
    <row r="26" spans="1:8" ht="24" customHeight="1" thickBot="1">
      <c r="A26" s="65"/>
      <c r="B26" s="66" t="s">
        <v>26</v>
      </c>
      <c r="C26" s="67"/>
      <c r="D26" s="34" t="s">
        <v>36</v>
      </c>
      <c r="E26" s="35">
        <f>SUM(E27:E29)</f>
        <v>1000000</v>
      </c>
      <c r="F26" s="35">
        <f>SUM(F27:F29)</f>
        <v>0</v>
      </c>
      <c r="G26" s="35">
        <f>SUM(G27:G29)</f>
        <v>0</v>
      </c>
      <c r="H26" s="27" t="str">
        <f t="shared" si="0"/>
        <v/>
      </c>
    </row>
    <row r="27" spans="1:8" ht="24" customHeight="1" thickBot="1">
      <c r="A27" s="41"/>
      <c r="B27" s="42"/>
      <c r="C27" s="67" t="s">
        <v>10</v>
      </c>
      <c r="D27" s="34" t="s">
        <v>37</v>
      </c>
      <c r="E27" s="35">
        <f>PH!E27+Óvoda!E27+'Humán Szolgáltató'!E27+Könyvtár!E27+'Önk bev.'!E27</f>
        <v>0</v>
      </c>
      <c r="F27" s="32">
        <f>PH!F27+Óvoda!F27+'Humán Szolgáltató'!F27+Könyvtár!F27+'Önk bev.'!F27</f>
        <v>0</v>
      </c>
      <c r="G27" s="33">
        <f>PH!G27+Óvoda!G27+'Humán Szolgáltató'!G27+Könyvtár!G27+'Önk bev.'!G27</f>
        <v>0</v>
      </c>
      <c r="H27" s="27" t="str">
        <f t="shared" si="0"/>
        <v/>
      </c>
    </row>
    <row r="28" spans="1:8" ht="24" customHeight="1" thickBot="1">
      <c r="A28" s="41"/>
      <c r="B28" s="42"/>
      <c r="C28" s="67" t="s">
        <v>19</v>
      </c>
      <c r="D28" s="34" t="s">
        <v>38</v>
      </c>
      <c r="E28" s="35">
        <f>PH!E28+Óvoda!E28+'Humán Szolgáltató'!E28+Könyvtár!E28+'Önk bev.'!E28</f>
        <v>0</v>
      </c>
      <c r="F28" s="32">
        <f>PH!F28+Óvoda!F28+'Humán Szolgáltató'!F28+Könyvtár!F28+'Önk bev.'!F28</f>
        <v>0</v>
      </c>
      <c r="G28" s="33">
        <f>PH!G28+Óvoda!G28+'Humán Szolgáltató'!G28+Könyvtár!G28+'Önk bev.'!G28</f>
        <v>0</v>
      </c>
      <c r="H28" s="27" t="str">
        <f t="shared" si="0"/>
        <v/>
      </c>
    </row>
    <row r="29" spans="1:8" ht="24" customHeight="1" thickBot="1">
      <c r="A29" s="68"/>
      <c r="B29" s="69"/>
      <c r="C29" s="70" t="s">
        <v>21</v>
      </c>
      <c r="D29" s="71" t="s">
        <v>39</v>
      </c>
      <c r="E29" s="35">
        <f>PH!E29+Óvoda!E29+'Humán Szolgáltató'!E29+Könyvtár!E29+'Önk bev.'!E29</f>
        <v>1000000</v>
      </c>
      <c r="F29" s="32">
        <f>PH!F29+Óvoda!F29+'Humán Szolgáltató'!F29+Könyvtár!F29+'Önk bev.'!F29</f>
        <v>0</v>
      </c>
      <c r="G29" s="33">
        <f>PH!G29+Óvoda!G29+'Humán Szolgáltató'!G29+Könyvtár!G29+'Önk bev.'!G29</f>
        <v>0</v>
      </c>
      <c r="H29" s="27" t="str">
        <f t="shared" si="0"/>
        <v/>
      </c>
    </row>
    <row r="30" spans="1:8" ht="24" hidden="1" customHeight="1" thickBot="1">
      <c r="A30" s="20" t="s">
        <v>21</v>
      </c>
      <c r="B30" s="21"/>
      <c r="C30" s="64"/>
      <c r="D30" s="23" t="s">
        <v>40</v>
      </c>
      <c r="E30" s="24">
        <f>E31</f>
        <v>0</v>
      </c>
      <c r="F30" s="25">
        <f>F31</f>
        <v>0</v>
      </c>
      <c r="G30" s="26">
        <f>G31</f>
        <v>0</v>
      </c>
      <c r="H30" s="27" t="str">
        <f t="shared" si="0"/>
        <v/>
      </c>
    </row>
    <row r="31" spans="1:8" ht="24" hidden="1" customHeight="1" thickBot="1">
      <c r="A31" s="41"/>
      <c r="B31" s="42" t="s">
        <v>10</v>
      </c>
      <c r="C31" s="43"/>
      <c r="D31" s="34" t="s">
        <v>41</v>
      </c>
      <c r="E31" s="35">
        <f>PH!E31+Óvoda!E31+'Humán Szolgáltató'!E31+Könyvtár!E31+'Önk bev.'!E31</f>
        <v>0</v>
      </c>
      <c r="F31" s="32">
        <f>PH!F31+Óvoda!F31+'Humán Szolgáltató'!F31+Könyvtár!F31+'Önk bev.'!F31</f>
        <v>0</v>
      </c>
      <c r="G31" s="33">
        <f>PH!G31+Óvoda!G31+'Humán Szolgáltató'!G31+Könyvtár!G31+'Önk bev.'!G31</f>
        <v>0</v>
      </c>
      <c r="H31" s="27" t="str">
        <f t="shared" si="0"/>
        <v/>
      </c>
    </row>
    <row r="32" spans="1:8" ht="24" hidden="1" customHeight="1" thickBot="1">
      <c r="A32" s="41"/>
      <c r="B32" s="42"/>
      <c r="C32" s="43" t="s">
        <v>10</v>
      </c>
      <c r="D32" s="34" t="s">
        <v>42</v>
      </c>
      <c r="E32" s="35">
        <f>PH!E32+Óvoda!E32+'Humán Szolgáltató'!E32+Könyvtár!E32+'Önk bev.'!E32</f>
        <v>0</v>
      </c>
      <c r="F32" s="32">
        <f>PH!F32+Óvoda!F32+'Humán Szolgáltató'!F32+Könyvtár!F32+'Önk bev.'!F32</f>
        <v>0</v>
      </c>
      <c r="G32" s="33">
        <f>PH!G32+Óvoda!G32+'Humán Szolgáltató'!G32+Könyvtár!G32+'Önk bev.'!G32</f>
        <v>0</v>
      </c>
      <c r="H32" s="27" t="str">
        <f t="shared" si="0"/>
        <v/>
      </c>
    </row>
    <row r="33" spans="1:8" ht="24" hidden="1" customHeight="1" thickBot="1">
      <c r="A33" s="41"/>
      <c r="B33" s="42"/>
      <c r="C33" s="43">
        <v>2</v>
      </c>
      <c r="D33" s="34" t="s">
        <v>43</v>
      </c>
      <c r="E33" s="35">
        <f>PH!E33+Óvoda!E33+'Humán Szolgáltató'!E33+Könyvtár!E33+'Önk bev.'!E33</f>
        <v>0</v>
      </c>
      <c r="F33" s="32">
        <f>PH!F33+Óvoda!F33+'Humán Szolgáltató'!F33+Könyvtár!F33+'Önk bev.'!F33</f>
        <v>0</v>
      </c>
      <c r="G33" s="33">
        <f>PH!G33+Óvoda!G33+'Humán Szolgáltató'!G33+Könyvtár!G33+'Önk bev.'!G33</f>
        <v>0</v>
      </c>
      <c r="H33" s="27" t="str">
        <f t="shared" si="0"/>
        <v/>
      </c>
    </row>
    <row r="34" spans="1:8" ht="24" customHeight="1" thickBot="1">
      <c r="A34" s="746" t="s">
        <v>44</v>
      </c>
      <c r="B34" s="747"/>
      <c r="C34" s="747"/>
      <c r="D34" s="748"/>
      <c r="E34" s="24">
        <f>E5+E22+E30</f>
        <v>1004606000</v>
      </c>
      <c r="F34" s="25">
        <f>F5+F22+F30</f>
        <v>0</v>
      </c>
      <c r="G34" s="26">
        <f>G5+G22+G30</f>
        <v>0</v>
      </c>
      <c r="H34" s="27" t="str">
        <f t="shared" si="0"/>
        <v/>
      </c>
    </row>
    <row r="35" spans="1:8" ht="24" customHeight="1" thickBot="1">
      <c r="A35" s="20" t="s">
        <v>26</v>
      </c>
      <c r="B35" s="21"/>
      <c r="C35" s="22"/>
      <c r="D35" s="23" t="s">
        <v>45</v>
      </c>
      <c r="E35" s="24">
        <f>E36+E39+E42</f>
        <v>2083647000</v>
      </c>
      <c r="F35" s="25">
        <f>F36+F39+F42</f>
        <v>0</v>
      </c>
      <c r="G35" s="26">
        <f>G36+G39+G42</f>
        <v>0</v>
      </c>
      <c r="H35" s="27" t="str">
        <f t="shared" si="0"/>
        <v/>
      </c>
    </row>
    <row r="36" spans="1:8" ht="24" customHeight="1" thickBot="1">
      <c r="A36" s="41"/>
      <c r="B36" s="42" t="s">
        <v>10</v>
      </c>
      <c r="C36" s="43"/>
      <c r="D36" s="34" t="s">
        <v>46</v>
      </c>
      <c r="E36" s="35">
        <f>PH!E36+Óvoda!E36+'Humán Szolgáltató'!E36+Könyvtár!E36+'Önk bev.'!E36</f>
        <v>503738000</v>
      </c>
      <c r="F36" s="32">
        <f>PH!F36+Óvoda!F36+'Humán Szolgáltató'!F36+Könyvtár!F36+'Önk bev.'!F36</f>
        <v>0</v>
      </c>
      <c r="G36" s="33">
        <f>PH!G36+Óvoda!G36+'Humán Szolgáltató'!G36+Könyvtár!G36+'Önk bev.'!G36</f>
        <v>0</v>
      </c>
      <c r="H36" s="27" t="str">
        <f t="shared" si="0"/>
        <v/>
      </c>
    </row>
    <row r="37" spans="1:8" ht="24" customHeight="1" thickBot="1">
      <c r="A37" s="41"/>
      <c r="B37" s="42"/>
      <c r="C37" s="43" t="s">
        <v>10</v>
      </c>
      <c r="D37" s="34" t="s">
        <v>47</v>
      </c>
      <c r="E37" s="35">
        <f>PH!E37+Óvoda!E37+'Humán Szolgáltató'!E37+Könyvtár!E37+'Önk bev.'!E37</f>
        <v>203738000</v>
      </c>
      <c r="F37" s="32">
        <f>PH!F37+Óvoda!F37+'Humán Szolgáltató'!F37+Könyvtár!F37+'Önk bev.'!F37</f>
        <v>0</v>
      </c>
      <c r="G37" s="33">
        <f>PH!G37+Óvoda!G37+'Humán Szolgáltató'!G37+Könyvtár!G37+'Önk bev.'!G37</f>
        <v>0</v>
      </c>
      <c r="H37" s="27" t="str">
        <f t="shared" si="0"/>
        <v/>
      </c>
    </row>
    <row r="38" spans="1:8" ht="24" customHeight="1" thickBot="1">
      <c r="A38" s="41"/>
      <c r="B38" s="42"/>
      <c r="C38" s="43">
        <v>2</v>
      </c>
      <c r="D38" s="34" t="s">
        <v>48</v>
      </c>
      <c r="E38" s="35">
        <f>PH!E38+Óvoda!E38+'Humán Szolgáltató'!E38+Könyvtár!E38+'Önk bev.'!E38</f>
        <v>300000000</v>
      </c>
      <c r="F38" s="32">
        <f>PH!F38+Óvoda!F38+'Humán Szolgáltató'!F38+Könyvtár!F38+'Önk bev.'!F38</f>
        <v>0</v>
      </c>
      <c r="G38" s="33">
        <f>PH!G38+Óvoda!G38+'Humán Szolgáltató'!G38+Könyvtár!G38+'Önk bev.'!G38</f>
        <v>0</v>
      </c>
      <c r="H38" s="27" t="str">
        <f t="shared" si="0"/>
        <v/>
      </c>
    </row>
    <row r="39" spans="1:8" ht="24" customHeight="1" thickBot="1">
      <c r="A39" s="41"/>
      <c r="B39" s="42" t="s">
        <v>19</v>
      </c>
      <c r="C39" s="43"/>
      <c r="D39" s="34" t="s">
        <v>49</v>
      </c>
      <c r="E39" s="35">
        <f>PH!E39+Óvoda!E39+'Humán Szolgáltató'!E39+Könyvtár!E39+'Önk bev.'!E39</f>
        <v>1579909000</v>
      </c>
      <c r="F39" s="32">
        <f>PH!F39+Óvoda!F39+'Humán Szolgáltató'!F39+Könyvtár!F39+'Önk bev.'!F39</f>
        <v>0</v>
      </c>
      <c r="G39" s="33">
        <f>PH!G39+Óvoda!G39+'Humán Szolgáltató'!G39+Könyvtár!G39+'Önk bev.'!G39</f>
        <v>0</v>
      </c>
      <c r="H39" s="27" t="str">
        <f t="shared" si="0"/>
        <v/>
      </c>
    </row>
    <row r="40" spans="1:8" ht="24" customHeight="1" thickBot="1">
      <c r="A40" s="65"/>
      <c r="B40" s="66"/>
      <c r="C40" s="72" t="s">
        <v>10</v>
      </c>
      <c r="D40" s="44" t="s">
        <v>50</v>
      </c>
      <c r="E40" s="35">
        <f>PH!E40+Óvoda!E40+'Humán Szolgáltató'!E40+Könyvtár!E40+'Önk bev.'!E40</f>
        <v>1322212000</v>
      </c>
      <c r="F40" s="32">
        <f>PH!F40+Óvoda!F40+'Humán Szolgáltató'!F40+Könyvtár!F40+'Önk bev.'!F40</f>
        <v>0</v>
      </c>
      <c r="G40" s="33">
        <f>PH!G40+Óvoda!G40+'Humán Szolgáltató'!G40+Könyvtár!G40+'Önk bev.'!G40</f>
        <v>0</v>
      </c>
      <c r="H40" s="27" t="str">
        <f t="shared" si="0"/>
        <v/>
      </c>
    </row>
    <row r="41" spans="1:8" ht="24" customHeight="1" thickBot="1">
      <c r="A41" s="65"/>
      <c r="B41" s="66"/>
      <c r="C41" s="72">
        <v>2</v>
      </c>
      <c r="D41" s="73" t="s">
        <v>51</v>
      </c>
      <c r="E41" s="35">
        <f>PH!E41+Óvoda!E41+'Humán Szolgáltató'!E41+Könyvtár!E41+'Önk bev.'!E41</f>
        <v>257697000</v>
      </c>
      <c r="F41" s="32">
        <f>PH!F41+Óvoda!F41+'Humán Szolgáltató'!F41+Könyvtár!F41+'Önk bev.'!F41</f>
        <v>0</v>
      </c>
      <c r="G41" s="33">
        <f>PH!G41+Óvoda!G41+'Humán Szolgáltató'!G41+Könyvtár!G41+'Önk bev.'!G41</f>
        <v>0</v>
      </c>
      <c r="H41" s="27" t="str">
        <f t="shared" si="0"/>
        <v/>
      </c>
    </row>
    <row r="42" spans="1:8" s="81" customFormat="1" ht="24" hidden="1" customHeight="1" thickBot="1">
      <c r="A42" s="74"/>
      <c r="B42" s="75" t="s">
        <v>21</v>
      </c>
      <c r="C42" s="76"/>
      <c r="D42" s="77" t="s">
        <v>52</v>
      </c>
      <c r="E42" s="78"/>
      <c r="F42" s="79"/>
      <c r="G42" s="80"/>
      <c r="H42" s="27" t="str">
        <f>IF(F42=0,"",G42/F42*100)</f>
        <v/>
      </c>
    </row>
    <row r="43" spans="1:8" s="81" customFormat="1" ht="24" hidden="1" customHeight="1" thickBot="1">
      <c r="A43" s="74"/>
      <c r="B43" s="75"/>
      <c r="C43" s="76" t="s">
        <v>10</v>
      </c>
      <c r="D43" s="77" t="s">
        <v>53</v>
      </c>
      <c r="E43" s="78"/>
      <c r="F43" s="79"/>
      <c r="G43" s="80"/>
      <c r="H43" s="27" t="str">
        <f>IF(F43=0,"",G43/F43*100)</f>
        <v/>
      </c>
    </row>
    <row r="44" spans="1:8" s="81" customFormat="1" ht="24" hidden="1" customHeight="1" thickBot="1">
      <c r="A44" s="74"/>
      <c r="B44" s="75"/>
      <c r="C44" s="76" t="s">
        <v>19</v>
      </c>
      <c r="D44" s="77" t="s">
        <v>54</v>
      </c>
      <c r="E44" s="78"/>
      <c r="F44" s="79"/>
      <c r="G44" s="80"/>
      <c r="H44" s="27" t="str">
        <f>IF(F44=0,"",G44/F44*100)</f>
        <v/>
      </c>
    </row>
    <row r="45" spans="1:8" ht="24" hidden="1" customHeight="1" thickBot="1">
      <c r="A45" s="20" t="s">
        <v>29</v>
      </c>
      <c r="B45" s="21"/>
      <c r="C45" s="22"/>
      <c r="D45" s="23" t="s">
        <v>55</v>
      </c>
      <c r="E45" s="24">
        <f>PH!E45+Óvoda!E45+'Humán Szolgáltató'!E45+Könyvtár!E45+'Önk bev.'!E45</f>
        <v>0</v>
      </c>
      <c r="F45" s="25">
        <f>PH!F45+Óvoda!F45+'Humán Szolgáltató'!F45+Könyvtár!F45+'Önk bev.'!F45</f>
        <v>0</v>
      </c>
      <c r="G45" s="26">
        <f>PH!G45+Óvoda!G45+'Humán Szolgáltató'!G45+Könyvtár!G45+'Önk bev.'!G45</f>
        <v>0</v>
      </c>
      <c r="H45" s="27" t="str">
        <f t="shared" si="0"/>
        <v/>
      </c>
    </row>
    <row r="46" spans="1:8" ht="24" customHeight="1" thickBot="1">
      <c r="A46" s="82" t="s">
        <v>56</v>
      </c>
      <c r="B46" s="21"/>
      <c r="C46" s="22"/>
      <c r="D46" s="23"/>
      <c r="E46" s="24">
        <f>E34+E35+E45</f>
        <v>3088253000</v>
      </c>
      <c r="F46" s="25">
        <f>F34+F35+F45</f>
        <v>0</v>
      </c>
      <c r="G46" s="26">
        <f>G34+G35+G45</f>
        <v>0</v>
      </c>
      <c r="H46" s="27" t="str">
        <f t="shared" si="0"/>
        <v/>
      </c>
    </row>
  </sheetData>
  <sheetProtection formatCells="0" formatColumns="0" formatRows="0" autoFilter="0" pivotTables="0"/>
  <mergeCells count="1">
    <mergeCell ref="A34:D34"/>
  </mergeCells>
  <printOptions horizontalCentered="1"/>
  <pageMargins left="0.74803149606299213" right="0.74803149606299213" top="1.1811023622047245" bottom="1.0629921259842521" header="0.51181102362204722" footer="0.51181102362204722"/>
  <pageSetup paperSize="9" scale="55" orientation="portrait" useFirstPageNumber="1" r:id="rId1"/>
  <headerFooter alignWithMargins="0">
    <oddHeader>&amp;C&amp;"Times New Roman,Normál"Mezőkovácsháza Város Önkormányzatának költségvetése
&amp;UB E V É T E L E K&amp;R&amp;12 1.sz.melléklet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30"/>
  <sheetViews>
    <sheetView workbookViewId="0">
      <selection activeCell="G27" sqref="G27"/>
    </sheetView>
  </sheetViews>
  <sheetFormatPr defaultRowHeight="12.75"/>
  <cols>
    <col min="1" max="1" width="5.85546875" style="310" customWidth="1"/>
    <col min="2" max="2" width="51.85546875" style="310" bestFit="1" customWidth="1"/>
    <col min="3" max="3" width="16.28515625" style="310" bestFit="1" customWidth="1"/>
    <col min="4" max="4" width="14.7109375" style="310" bestFit="1" customWidth="1"/>
    <col min="5" max="5" width="13.7109375" style="310" customWidth="1"/>
    <col min="6" max="6" width="22.28515625" style="310" customWidth="1"/>
    <col min="7" max="16384" width="9.140625" style="310"/>
  </cols>
  <sheetData>
    <row r="2" spans="1:6" ht="13.5" thickBot="1">
      <c r="F2" s="311" t="s">
        <v>1</v>
      </c>
    </row>
    <row r="3" spans="1:6" ht="19.5" customHeight="1" thickBot="1">
      <c r="A3" s="312" t="s">
        <v>166</v>
      </c>
      <c r="B3" s="312" t="s">
        <v>167</v>
      </c>
      <c r="C3" s="313" t="s">
        <v>222</v>
      </c>
      <c r="D3" s="314"/>
      <c r="E3" s="315"/>
      <c r="F3" s="316" t="s">
        <v>168</v>
      </c>
    </row>
    <row r="4" spans="1:6" ht="18.75" customHeight="1" thickBot="1">
      <c r="A4" s="317"/>
      <c r="B4" s="317"/>
      <c r="C4" s="318" t="s">
        <v>6</v>
      </c>
      <c r="D4" s="319" t="s">
        <v>7</v>
      </c>
      <c r="E4" s="320" t="s">
        <v>8</v>
      </c>
      <c r="F4" s="317" t="s">
        <v>169</v>
      </c>
    </row>
    <row r="5" spans="1:6" ht="18" customHeight="1">
      <c r="A5" s="321" t="s">
        <v>10</v>
      </c>
      <c r="B5" s="322" t="s">
        <v>590</v>
      </c>
      <c r="C5" s="323">
        <v>1500000</v>
      </c>
      <c r="D5" s="149"/>
      <c r="E5" s="324"/>
      <c r="F5" s="325" t="s">
        <v>215</v>
      </c>
    </row>
    <row r="6" spans="1:6" ht="18" customHeight="1">
      <c r="A6" s="321" t="s">
        <v>19</v>
      </c>
      <c r="B6" s="322" t="s">
        <v>591</v>
      </c>
      <c r="C6" s="323">
        <v>940000</v>
      </c>
      <c r="D6" s="149"/>
      <c r="E6" s="324"/>
      <c r="F6" s="325" t="s">
        <v>215</v>
      </c>
    </row>
    <row r="7" spans="1:6" ht="18" customHeight="1">
      <c r="A7" s="321" t="s">
        <v>21</v>
      </c>
      <c r="B7" s="322" t="s">
        <v>225</v>
      </c>
      <c r="C7" s="323">
        <v>723000</v>
      </c>
      <c r="D7" s="149"/>
      <c r="E7" s="324"/>
      <c r="F7" s="325" t="s">
        <v>215</v>
      </c>
    </row>
    <row r="8" spans="1:6" ht="18" customHeight="1">
      <c r="A8" s="321" t="s">
        <v>26</v>
      </c>
      <c r="B8" s="326" t="s">
        <v>592</v>
      </c>
      <c r="C8" s="327">
        <v>1180000</v>
      </c>
      <c r="D8" s="149"/>
      <c r="E8" s="324"/>
      <c r="F8" s="328" t="s">
        <v>215</v>
      </c>
    </row>
    <row r="9" spans="1:6" ht="18" customHeight="1">
      <c r="A9" s="321" t="s">
        <v>29</v>
      </c>
      <c r="B9" s="326" t="s">
        <v>227</v>
      </c>
      <c r="C9" s="323">
        <v>415000</v>
      </c>
      <c r="D9" s="149"/>
      <c r="E9" s="324"/>
      <c r="F9" s="328" t="s">
        <v>213</v>
      </c>
    </row>
    <row r="10" spans="1:6" ht="18" customHeight="1">
      <c r="A10" s="321" t="s">
        <v>70</v>
      </c>
      <c r="B10" s="329" t="s">
        <v>242</v>
      </c>
      <c r="C10" s="710">
        <v>4102000</v>
      </c>
      <c r="D10" s="330"/>
      <c r="E10" s="331"/>
      <c r="F10" s="332" t="s">
        <v>238</v>
      </c>
    </row>
    <row r="11" spans="1:6" ht="18" customHeight="1">
      <c r="A11" s="321" t="s">
        <v>72</v>
      </c>
      <c r="B11" s="329" t="s">
        <v>243</v>
      </c>
      <c r="C11" s="710">
        <v>20144000</v>
      </c>
      <c r="D11" s="330"/>
      <c r="E11" s="331"/>
      <c r="F11" s="332" t="s">
        <v>238</v>
      </c>
    </row>
    <row r="12" spans="1:6" ht="18" customHeight="1">
      <c r="A12" s="321" t="s">
        <v>74</v>
      </c>
      <c r="B12" s="329" t="s">
        <v>244</v>
      </c>
      <c r="C12" s="710">
        <v>101600000</v>
      </c>
      <c r="D12" s="330"/>
      <c r="E12" s="331"/>
      <c r="F12" s="332" t="s">
        <v>238</v>
      </c>
    </row>
    <row r="13" spans="1:6" ht="18" customHeight="1">
      <c r="A13" s="321" t="s">
        <v>76</v>
      </c>
      <c r="B13" s="329" t="s">
        <v>245</v>
      </c>
      <c r="C13" s="710">
        <v>8577000</v>
      </c>
      <c r="D13" s="330"/>
      <c r="E13" s="331"/>
      <c r="F13" s="332" t="s">
        <v>238</v>
      </c>
    </row>
    <row r="14" spans="1:6" ht="18" customHeight="1">
      <c r="A14" s="321" t="s">
        <v>88</v>
      </c>
      <c r="B14" s="329" t="s">
        <v>246</v>
      </c>
      <c r="C14" s="710">
        <v>2000000</v>
      </c>
      <c r="D14" s="330"/>
      <c r="E14" s="331"/>
      <c r="F14" s="332" t="s">
        <v>238</v>
      </c>
    </row>
    <row r="15" spans="1:6" ht="18" customHeight="1">
      <c r="A15" s="321" t="s">
        <v>90</v>
      </c>
      <c r="B15" s="329" t="s">
        <v>247</v>
      </c>
      <c r="C15" s="710">
        <v>27840000</v>
      </c>
      <c r="D15" s="330"/>
      <c r="E15" s="331"/>
      <c r="F15" s="332" t="s">
        <v>238</v>
      </c>
    </row>
    <row r="16" spans="1:6" ht="18" customHeight="1">
      <c r="A16" s="321" t="s">
        <v>92</v>
      </c>
      <c r="B16" s="329" t="s">
        <v>248</v>
      </c>
      <c r="C16" s="710">
        <v>18350000</v>
      </c>
      <c r="D16" s="330"/>
      <c r="E16" s="331"/>
      <c r="F16" s="332" t="s">
        <v>238</v>
      </c>
    </row>
    <row r="17" spans="1:6" ht="18" customHeight="1">
      <c r="A17" s="321" t="s">
        <v>94</v>
      </c>
      <c r="B17" s="329" t="s">
        <v>561</v>
      </c>
      <c r="C17" s="710">
        <v>218552000</v>
      </c>
      <c r="D17" s="330"/>
      <c r="E17" s="331"/>
      <c r="F17" s="332" t="s">
        <v>238</v>
      </c>
    </row>
    <row r="18" spans="1:6" ht="18" customHeight="1">
      <c r="A18" s="321" t="s">
        <v>95</v>
      </c>
      <c r="B18" s="329" t="s">
        <v>562</v>
      </c>
      <c r="C18" s="710">
        <v>236781000</v>
      </c>
      <c r="D18" s="330"/>
      <c r="E18" s="331"/>
      <c r="F18" s="332" t="s">
        <v>238</v>
      </c>
    </row>
    <row r="19" spans="1:6" ht="18" customHeight="1">
      <c r="A19" s="321" t="s">
        <v>170</v>
      </c>
      <c r="B19" s="329" t="s">
        <v>574</v>
      </c>
      <c r="C19" s="710">
        <v>46984000</v>
      </c>
      <c r="D19" s="330"/>
      <c r="E19" s="331"/>
      <c r="F19" s="332" t="s">
        <v>238</v>
      </c>
    </row>
    <row r="20" spans="1:6" ht="18" customHeight="1">
      <c r="A20" s="321" t="s">
        <v>171</v>
      </c>
      <c r="B20" s="329" t="s">
        <v>575</v>
      </c>
      <c r="C20" s="710">
        <v>54487000</v>
      </c>
      <c r="D20" s="330"/>
      <c r="E20" s="331"/>
      <c r="F20" s="332" t="s">
        <v>238</v>
      </c>
    </row>
    <row r="21" spans="1:6" ht="18" customHeight="1">
      <c r="A21" s="321" t="s">
        <v>172</v>
      </c>
      <c r="B21" s="329" t="s">
        <v>576</v>
      </c>
      <c r="C21" s="710">
        <v>55500000</v>
      </c>
      <c r="D21" s="330"/>
      <c r="E21" s="331"/>
      <c r="F21" s="332" t="s">
        <v>238</v>
      </c>
    </row>
    <row r="22" spans="1:6" ht="18" customHeight="1">
      <c r="A22" s="321" t="s">
        <v>173</v>
      </c>
      <c r="B22" s="329" t="s">
        <v>577</v>
      </c>
      <c r="C22" s="710">
        <v>99706000</v>
      </c>
      <c r="D22" s="330"/>
      <c r="E22" s="331"/>
      <c r="F22" s="332" t="s">
        <v>238</v>
      </c>
    </row>
    <row r="23" spans="1:6" ht="18" customHeight="1">
      <c r="A23" s="321" t="s">
        <v>174</v>
      </c>
      <c r="B23" s="329" t="s">
        <v>578</v>
      </c>
      <c r="C23" s="710">
        <v>46002000</v>
      </c>
      <c r="D23" s="330"/>
      <c r="E23" s="331"/>
      <c r="F23" s="332" t="s">
        <v>238</v>
      </c>
    </row>
    <row r="24" spans="1:6" ht="18" customHeight="1">
      <c r="A24" s="321" t="s">
        <v>175</v>
      </c>
      <c r="B24" s="329" t="s">
        <v>570</v>
      </c>
      <c r="C24" s="710">
        <v>55207000</v>
      </c>
      <c r="D24" s="330"/>
      <c r="E24" s="331"/>
      <c r="F24" s="332" t="s">
        <v>238</v>
      </c>
    </row>
    <row r="25" spans="1:6" ht="18" customHeight="1">
      <c r="A25" s="321" t="s">
        <v>176</v>
      </c>
      <c r="B25" s="329" t="s">
        <v>579</v>
      </c>
      <c r="C25" s="710">
        <v>146244000</v>
      </c>
      <c r="D25" s="330"/>
      <c r="E25" s="331"/>
      <c r="F25" s="332" t="s">
        <v>238</v>
      </c>
    </row>
    <row r="26" spans="1:6" ht="18" customHeight="1">
      <c r="A26" s="321" t="s">
        <v>181</v>
      </c>
      <c r="B26" s="326" t="s">
        <v>572</v>
      </c>
      <c r="C26" s="732">
        <v>51366000</v>
      </c>
      <c r="D26" s="149"/>
      <c r="E26" s="324"/>
      <c r="F26" s="328" t="s">
        <v>238</v>
      </c>
    </row>
    <row r="27" spans="1:6" ht="18" customHeight="1" thickBot="1">
      <c r="A27" s="321" t="s">
        <v>564</v>
      </c>
      <c r="B27" s="724" t="s">
        <v>607</v>
      </c>
      <c r="C27" s="725">
        <v>60000000</v>
      </c>
      <c r="D27" s="186"/>
      <c r="E27" s="726"/>
      <c r="F27" s="727" t="s">
        <v>238</v>
      </c>
    </row>
    <row r="28" spans="1:6" ht="18" customHeight="1" thickBot="1">
      <c r="A28" s="333"/>
      <c r="B28" s="316" t="s">
        <v>177</v>
      </c>
      <c r="C28" s="334">
        <f>SUM(C5:C27)</f>
        <v>1258200000</v>
      </c>
      <c r="D28" s="335">
        <f>SUM(D5:D26)</f>
        <v>0</v>
      </c>
      <c r="E28" s="336">
        <f>SUM(E5:E26)</f>
        <v>0</v>
      </c>
      <c r="F28" s="337"/>
    </row>
    <row r="30" spans="1:6">
      <c r="B30" s="338"/>
    </row>
  </sheetData>
  <printOptions horizontalCentered="1"/>
  <pageMargins left="0.74803149606299213" right="0.74803149606299213" top="1.1811023622047245" bottom="1.0629921259842521" header="0.51181102362204722" footer="0.51181102362204722"/>
  <pageSetup paperSize="9" scale="70" orientation="portrait" useFirstPageNumber="1" horizontalDpi="300" r:id="rId1"/>
  <headerFooter alignWithMargins="0">
    <oddHeader>&amp;CÖnkormányzat felújítási kiadásainak 
előirányzata feladatonként&amp;R&amp;12 4. sz.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AT29"/>
  <sheetViews>
    <sheetView workbookViewId="0">
      <selection activeCell="B32" sqref="B32"/>
    </sheetView>
  </sheetViews>
  <sheetFormatPr defaultRowHeight="12"/>
  <cols>
    <col min="1" max="1" width="4.42578125" style="342" customWidth="1"/>
    <col min="2" max="2" width="31.140625" style="342" customWidth="1"/>
    <col min="3" max="5" width="13.7109375" style="342" customWidth="1"/>
    <col min="6" max="6" width="16" style="342" customWidth="1"/>
    <col min="7" max="7" width="13.7109375" style="342" bestFit="1" customWidth="1"/>
    <col min="8" max="46" width="9.140625" style="341"/>
    <col min="47" max="16384" width="9.140625" style="342"/>
  </cols>
  <sheetData>
    <row r="1" spans="1:46" ht="12.75" thickBot="1">
      <c r="A1" s="339"/>
      <c r="B1" s="339"/>
      <c r="C1" s="339"/>
      <c r="D1" s="339"/>
      <c r="E1" s="339"/>
      <c r="F1" s="339"/>
      <c r="G1" s="340" t="s">
        <v>1</v>
      </c>
    </row>
    <row r="2" spans="1:46" ht="24">
      <c r="A2" s="343" t="s">
        <v>178</v>
      </c>
      <c r="B2" s="344" t="s">
        <v>223</v>
      </c>
      <c r="C2" s="345" t="s">
        <v>6</v>
      </c>
      <c r="D2" s="346" t="s">
        <v>7</v>
      </c>
      <c r="E2" s="347" t="s">
        <v>8</v>
      </c>
      <c r="F2" s="348" t="s">
        <v>179</v>
      </c>
      <c r="G2" s="348" t="s">
        <v>180</v>
      </c>
    </row>
    <row r="3" spans="1:46" s="356" customFormat="1" ht="18" customHeight="1">
      <c r="A3" s="349" t="s">
        <v>10</v>
      </c>
      <c r="B3" s="350" t="s">
        <v>593</v>
      </c>
      <c r="C3" s="351">
        <v>2507000</v>
      </c>
      <c r="D3" s="352"/>
      <c r="E3" s="353"/>
      <c r="F3" s="354" t="s">
        <v>215</v>
      </c>
      <c r="G3" s="355" t="s">
        <v>218</v>
      </c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</row>
    <row r="4" spans="1:46" s="356" customFormat="1" ht="18" customHeight="1">
      <c r="A4" s="349" t="s">
        <v>19</v>
      </c>
      <c r="B4" s="350" t="s">
        <v>226</v>
      </c>
      <c r="C4" s="351">
        <v>300000</v>
      </c>
      <c r="D4" s="352"/>
      <c r="E4" s="353"/>
      <c r="F4" s="354" t="s">
        <v>215</v>
      </c>
      <c r="G4" s="355" t="s">
        <v>218</v>
      </c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341"/>
      <c r="U4" s="341"/>
      <c r="V4" s="341"/>
      <c r="W4" s="341"/>
      <c r="X4" s="341"/>
      <c r="Y4" s="341"/>
      <c r="Z4" s="341"/>
      <c r="AA4" s="341"/>
      <c r="AB4" s="341"/>
      <c r="AC4" s="341"/>
      <c r="AD4" s="341"/>
      <c r="AE4" s="341"/>
      <c r="AF4" s="341"/>
      <c r="AG4" s="341"/>
      <c r="AH4" s="341"/>
      <c r="AI4" s="341"/>
      <c r="AJ4" s="341"/>
      <c r="AK4" s="341"/>
      <c r="AL4" s="341"/>
      <c r="AM4" s="341"/>
      <c r="AN4" s="341"/>
      <c r="AO4" s="341"/>
      <c r="AP4" s="341"/>
      <c r="AQ4" s="341"/>
      <c r="AR4" s="341"/>
      <c r="AS4" s="341"/>
      <c r="AT4" s="341"/>
    </row>
    <row r="5" spans="1:46" s="356" customFormat="1" ht="18" customHeight="1">
      <c r="A5" s="349" t="s">
        <v>21</v>
      </c>
      <c r="B5" s="350" t="s">
        <v>594</v>
      </c>
      <c r="C5" s="351">
        <v>1816000</v>
      </c>
      <c r="D5" s="352"/>
      <c r="E5" s="353"/>
      <c r="F5" s="354" t="s">
        <v>213</v>
      </c>
      <c r="G5" s="355" t="s">
        <v>218</v>
      </c>
      <c r="H5" s="341"/>
      <c r="I5" s="341"/>
      <c r="J5" s="341"/>
      <c r="K5" s="341"/>
      <c r="L5" s="341"/>
      <c r="M5" s="341"/>
      <c r="N5" s="341"/>
      <c r="O5" s="341"/>
      <c r="P5" s="341"/>
      <c r="Q5" s="341"/>
      <c r="R5" s="341"/>
      <c r="S5" s="341"/>
      <c r="T5" s="341"/>
      <c r="U5" s="341"/>
      <c r="V5" s="341"/>
      <c r="W5" s="341"/>
      <c r="X5" s="341"/>
      <c r="Y5" s="341"/>
      <c r="Z5" s="341"/>
      <c r="AA5" s="341"/>
      <c r="AB5" s="341"/>
      <c r="AC5" s="341"/>
      <c r="AD5" s="341"/>
      <c r="AE5" s="341"/>
      <c r="AF5" s="341"/>
      <c r="AG5" s="341"/>
      <c r="AH5" s="341"/>
      <c r="AI5" s="341"/>
      <c r="AJ5" s="341"/>
      <c r="AK5" s="341"/>
      <c r="AL5" s="341"/>
      <c r="AM5" s="341"/>
      <c r="AN5" s="341"/>
      <c r="AO5" s="341"/>
      <c r="AP5" s="341"/>
      <c r="AQ5" s="341"/>
      <c r="AR5" s="341"/>
      <c r="AS5" s="341"/>
      <c r="AT5" s="341"/>
    </row>
    <row r="6" spans="1:46" s="356" customFormat="1" ht="18" customHeight="1">
      <c r="A6" s="349" t="s">
        <v>26</v>
      </c>
      <c r="B6" s="350" t="s">
        <v>229</v>
      </c>
      <c r="C6" s="351">
        <v>435000</v>
      </c>
      <c r="D6" s="352"/>
      <c r="E6" s="353"/>
      <c r="F6" s="354" t="s">
        <v>213</v>
      </c>
      <c r="G6" s="355" t="s">
        <v>218</v>
      </c>
      <c r="H6" s="341"/>
      <c r="I6" s="341"/>
      <c r="J6" s="341"/>
      <c r="K6" s="341"/>
      <c r="L6" s="341"/>
      <c r="M6" s="341"/>
      <c r="N6" s="341"/>
      <c r="O6" s="341"/>
      <c r="P6" s="341"/>
      <c r="Q6" s="341"/>
      <c r="R6" s="341"/>
      <c r="S6" s="341"/>
      <c r="T6" s="341"/>
      <c r="U6" s="341"/>
      <c r="V6" s="341"/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341"/>
      <c r="AK6" s="341"/>
      <c r="AL6" s="341"/>
      <c r="AM6" s="341"/>
      <c r="AN6" s="341"/>
      <c r="AO6" s="341"/>
      <c r="AP6" s="341"/>
      <c r="AQ6" s="341"/>
      <c r="AR6" s="341"/>
      <c r="AS6" s="341"/>
      <c r="AT6" s="341"/>
    </row>
    <row r="7" spans="1:46" s="356" customFormat="1" ht="18" customHeight="1">
      <c r="A7" s="349" t="s">
        <v>29</v>
      </c>
      <c r="B7" s="350" t="s">
        <v>228</v>
      </c>
      <c r="C7" s="351">
        <v>3000000</v>
      </c>
      <c r="D7" s="352"/>
      <c r="E7" s="353"/>
      <c r="F7" s="354" t="s">
        <v>213</v>
      </c>
      <c r="G7" s="355" t="s">
        <v>218</v>
      </c>
      <c r="H7" s="341"/>
      <c r="I7" s="341"/>
      <c r="J7" s="341"/>
      <c r="K7" s="341"/>
      <c r="L7" s="341"/>
      <c r="M7" s="341"/>
      <c r="N7" s="341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1"/>
      <c r="AD7" s="341"/>
      <c r="AE7" s="341"/>
      <c r="AF7" s="341"/>
      <c r="AG7" s="341"/>
      <c r="AH7" s="341"/>
      <c r="AI7" s="341"/>
      <c r="AJ7" s="341"/>
      <c r="AK7" s="341"/>
      <c r="AL7" s="341"/>
      <c r="AM7" s="341"/>
      <c r="AN7" s="341"/>
      <c r="AO7" s="341"/>
      <c r="AP7" s="341"/>
      <c r="AQ7" s="341"/>
      <c r="AR7" s="341"/>
      <c r="AS7" s="341"/>
      <c r="AT7" s="341"/>
    </row>
    <row r="8" spans="1:46" s="356" customFormat="1" ht="18" customHeight="1">
      <c r="A8" s="349" t="s">
        <v>70</v>
      </c>
      <c r="B8" s="350" t="s">
        <v>214</v>
      </c>
      <c r="C8" s="351">
        <v>1100000</v>
      </c>
      <c r="D8" s="352"/>
      <c r="E8" s="353"/>
      <c r="F8" s="354" t="s">
        <v>213</v>
      </c>
      <c r="G8" s="355" t="s">
        <v>218</v>
      </c>
      <c r="H8" s="341"/>
      <c r="I8" s="341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41"/>
      <c r="U8" s="341"/>
      <c r="V8" s="341"/>
      <c r="W8" s="341"/>
      <c r="X8" s="341"/>
      <c r="Y8" s="341"/>
      <c r="Z8" s="341"/>
      <c r="AA8" s="341"/>
      <c r="AB8" s="341"/>
      <c r="AC8" s="341"/>
      <c r="AD8" s="341"/>
      <c r="AE8" s="341"/>
      <c r="AF8" s="341"/>
      <c r="AG8" s="341"/>
      <c r="AH8" s="341"/>
      <c r="AI8" s="341"/>
      <c r="AJ8" s="341"/>
      <c r="AK8" s="341"/>
      <c r="AL8" s="341"/>
      <c r="AM8" s="341"/>
      <c r="AN8" s="341"/>
      <c r="AO8" s="341"/>
      <c r="AP8" s="341"/>
      <c r="AQ8" s="341"/>
      <c r="AR8" s="341"/>
      <c r="AS8" s="341"/>
      <c r="AT8" s="341"/>
    </row>
    <row r="9" spans="1:46" s="356" customFormat="1" ht="18" customHeight="1">
      <c r="A9" s="349" t="s">
        <v>72</v>
      </c>
      <c r="B9" s="350" t="s">
        <v>595</v>
      </c>
      <c r="C9" s="351">
        <v>100000</v>
      </c>
      <c r="D9" s="352"/>
      <c r="E9" s="353"/>
      <c r="F9" s="354" t="s">
        <v>212</v>
      </c>
      <c r="G9" s="355" t="s">
        <v>218</v>
      </c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  <c r="Z9" s="341"/>
      <c r="AA9" s="341"/>
      <c r="AB9" s="341"/>
      <c r="AC9" s="341"/>
      <c r="AD9" s="341"/>
      <c r="AE9" s="341"/>
      <c r="AF9" s="341"/>
      <c r="AG9" s="341"/>
      <c r="AH9" s="341"/>
      <c r="AI9" s="341"/>
      <c r="AJ9" s="341"/>
      <c r="AK9" s="341"/>
      <c r="AL9" s="341"/>
      <c r="AM9" s="341"/>
      <c r="AN9" s="341"/>
      <c r="AO9" s="341"/>
      <c r="AP9" s="341"/>
      <c r="AQ9" s="341"/>
      <c r="AR9" s="341"/>
      <c r="AS9" s="341"/>
      <c r="AT9" s="341"/>
    </row>
    <row r="10" spans="1:46" s="356" customFormat="1" ht="18" customHeight="1">
      <c r="A10" s="349" t="s">
        <v>74</v>
      </c>
      <c r="B10" s="350" t="s">
        <v>596</v>
      </c>
      <c r="C10" s="351">
        <v>320000</v>
      </c>
      <c r="D10" s="352"/>
      <c r="E10" s="353"/>
      <c r="F10" s="354" t="s">
        <v>212</v>
      </c>
      <c r="G10" s="355" t="s">
        <v>218</v>
      </c>
      <c r="H10" s="341"/>
      <c r="I10" s="341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41"/>
      <c r="U10" s="341"/>
      <c r="V10" s="341"/>
      <c r="W10" s="341"/>
      <c r="X10" s="341"/>
      <c r="Y10" s="341"/>
      <c r="Z10" s="341"/>
      <c r="AA10" s="341"/>
      <c r="AB10" s="341"/>
      <c r="AC10" s="341"/>
      <c r="AD10" s="341"/>
      <c r="AE10" s="341"/>
      <c r="AF10" s="341"/>
      <c r="AG10" s="341"/>
      <c r="AH10" s="341"/>
      <c r="AI10" s="341"/>
      <c r="AJ10" s="341"/>
      <c r="AK10" s="341"/>
      <c r="AL10" s="341"/>
      <c r="AM10" s="341"/>
      <c r="AN10" s="341"/>
      <c r="AO10" s="341"/>
      <c r="AP10" s="341"/>
      <c r="AQ10" s="341"/>
      <c r="AR10" s="341"/>
      <c r="AS10" s="341"/>
      <c r="AT10" s="341"/>
    </row>
    <row r="11" spans="1:46" s="356" customFormat="1" ht="18" customHeight="1">
      <c r="A11" s="349" t="s">
        <v>76</v>
      </c>
      <c r="B11" s="350" t="s">
        <v>597</v>
      </c>
      <c r="C11" s="357">
        <v>600000</v>
      </c>
      <c r="D11" s="352"/>
      <c r="E11" s="358"/>
      <c r="F11" s="354" t="s">
        <v>212</v>
      </c>
      <c r="G11" s="355" t="s">
        <v>218</v>
      </c>
      <c r="H11" s="341"/>
      <c r="I11" s="341"/>
      <c r="J11" s="341"/>
      <c r="K11" s="341"/>
      <c r="L11" s="341"/>
      <c r="M11" s="341"/>
      <c r="N11" s="341"/>
      <c r="O11" s="341"/>
      <c r="P11" s="341"/>
      <c r="Q11" s="341"/>
      <c r="R11" s="341"/>
      <c r="S11" s="341"/>
      <c r="T11" s="341"/>
      <c r="U11" s="341"/>
      <c r="V11" s="341"/>
      <c r="W11" s="341"/>
      <c r="X11" s="341"/>
      <c r="Y11" s="341"/>
      <c r="Z11" s="341"/>
      <c r="AA11" s="341"/>
      <c r="AB11" s="341"/>
      <c r="AC11" s="341"/>
      <c r="AD11" s="341"/>
      <c r="AE11" s="341"/>
      <c r="AF11" s="341"/>
      <c r="AG11" s="341"/>
      <c r="AH11" s="341"/>
      <c r="AI11" s="341"/>
      <c r="AJ11" s="341"/>
      <c r="AK11" s="341"/>
      <c r="AL11" s="341"/>
      <c r="AM11" s="341"/>
      <c r="AN11" s="341"/>
      <c r="AO11" s="341"/>
      <c r="AP11" s="341"/>
      <c r="AQ11" s="341"/>
      <c r="AR11" s="341"/>
      <c r="AS11" s="341"/>
      <c r="AT11" s="341"/>
    </row>
    <row r="12" spans="1:46" s="356" customFormat="1" ht="18" customHeight="1">
      <c r="A12" s="349" t="s">
        <v>88</v>
      </c>
      <c r="B12" s="350" t="s">
        <v>598</v>
      </c>
      <c r="C12" s="357">
        <v>200000</v>
      </c>
      <c r="D12" s="352"/>
      <c r="E12" s="358"/>
      <c r="F12" s="354" t="s">
        <v>212</v>
      </c>
      <c r="G12" s="355" t="s">
        <v>218</v>
      </c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  <c r="V12" s="341"/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  <c r="AH12" s="341"/>
      <c r="AI12" s="341"/>
      <c r="AJ12" s="341"/>
      <c r="AK12" s="341"/>
      <c r="AL12" s="341"/>
      <c r="AM12" s="341"/>
      <c r="AN12" s="341"/>
      <c r="AO12" s="341"/>
      <c r="AP12" s="341"/>
      <c r="AQ12" s="341"/>
      <c r="AR12" s="341"/>
      <c r="AS12" s="341"/>
      <c r="AT12" s="341"/>
    </row>
    <row r="13" spans="1:46" s="356" customFormat="1" ht="18" customHeight="1">
      <c r="A13" s="349" t="s">
        <v>90</v>
      </c>
      <c r="B13" s="350" t="s">
        <v>599</v>
      </c>
      <c r="C13" s="357">
        <v>500000</v>
      </c>
      <c r="D13" s="352"/>
      <c r="E13" s="358"/>
      <c r="F13" s="354" t="s">
        <v>212</v>
      </c>
      <c r="G13" s="355" t="s">
        <v>218</v>
      </c>
      <c r="H13" s="341"/>
      <c r="I13" s="341"/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T13" s="341"/>
      <c r="U13" s="341"/>
      <c r="V13" s="341"/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341"/>
      <c r="AJ13" s="341"/>
      <c r="AK13" s="341"/>
      <c r="AL13" s="341"/>
      <c r="AM13" s="341"/>
      <c r="AN13" s="341"/>
      <c r="AO13" s="341"/>
      <c r="AP13" s="341"/>
      <c r="AQ13" s="341"/>
      <c r="AR13" s="341"/>
      <c r="AS13" s="341"/>
      <c r="AT13" s="341"/>
    </row>
    <row r="14" spans="1:46" s="356" customFormat="1" ht="18" customHeight="1">
      <c r="A14" s="349" t="s">
        <v>92</v>
      </c>
      <c r="B14" s="350" t="s">
        <v>235</v>
      </c>
      <c r="C14" s="357">
        <v>4000000</v>
      </c>
      <c r="D14" s="352"/>
      <c r="E14" s="358"/>
      <c r="F14" s="354" t="s">
        <v>236</v>
      </c>
      <c r="G14" s="355" t="s">
        <v>218</v>
      </c>
      <c r="H14" s="341"/>
      <c r="I14" s="341"/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1"/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  <c r="AH14" s="341"/>
      <c r="AI14" s="341"/>
      <c r="AJ14" s="341"/>
      <c r="AK14" s="341"/>
      <c r="AL14" s="341"/>
      <c r="AM14" s="341"/>
      <c r="AN14" s="341"/>
      <c r="AO14" s="341"/>
      <c r="AP14" s="341"/>
      <c r="AQ14" s="341"/>
      <c r="AR14" s="341"/>
      <c r="AS14" s="341"/>
      <c r="AT14" s="341"/>
    </row>
    <row r="15" spans="1:46" s="356" customFormat="1" ht="18" customHeight="1">
      <c r="A15" s="349" t="s">
        <v>94</v>
      </c>
      <c r="B15" s="350" t="s">
        <v>237</v>
      </c>
      <c r="C15" s="357">
        <v>2637000</v>
      </c>
      <c r="D15" s="352"/>
      <c r="E15" s="358"/>
      <c r="F15" s="354" t="s">
        <v>238</v>
      </c>
      <c r="G15" s="355" t="s">
        <v>218</v>
      </c>
      <c r="H15" s="341"/>
      <c r="I15" s="341"/>
      <c r="J15" s="341"/>
      <c r="K15" s="341"/>
      <c r="L15" s="341"/>
      <c r="M15" s="341"/>
      <c r="N15" s="341"/>
      <c r="O15" s="341"/>
      <c r="P15" s="341"/>
      <c r="Q15" s="341"/>
      <c r="R15" s="341"/>
      <c r="S15" s="341"/>
      <c r="T15" s="341"/>
      <c r="U15" s="341"/>
      <c r="V15" s="341"/>
      <c r="W15" s="341"/>
      <c r="X15" s="341"/>
      <c r="Y15" s="341"/>
      <c r="Z15" s="341"/>
      <c r="AA15" s="341"/>
      <c r="AB15" s="341"/>
      <c r="AC15" s="341"/>
      <c r="AD15" s="341"/>
      <c r="AE15" s="341"/>
      <c r="AF15" s="341"/>
      <c r="AG15" s="341"/>
      <c r="AH15" s="341"/>
      <c r="AI15" s="341"/>
      <c r="AJ15" s="341"/>
      <c r="AK15" s="341"/>
      <c r="AL15" s="341"/>
      <c r="AM15" s="341"/>
      <c r="AN15" s="341"/>
      <c r="AO15" s="341"/>
      <c r="AP15" s="341"/>
      <c r="AQ15" s="341"/>
      <c r="AR15" s="341"/>
      <c r="AS15" s="341"/>
      <c r="AT15" s="341"/>
    </row>
    <row r="16" spans="1:46" s="356" customFormat="1" ht="18" customHeight="1">
      <c r="A16" s="349" t="s">
        <v>95</v>
      </c>
      <c r="B16" s="350" t="s">
        <v>239</v>
      </c>
      <c r="C16" s="357">
        <v>205000</v>
      </c>
      <c r="D16" s="352"/>
      <c r="E16" s="358"/>
      <c r="F16" s="354" t="s">
        <v>238</v>
      </c>
      <c r="G16" s="355" t="s">
        <v>218</v>
      </c>
      <c r="H16" s="341"/>
      <c r="I16" s="341"/>
      <c r="J16" s="341"/>
      <c r="K16" s="341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1"/>
      <c r="X16" s="341"/>
      <c r="Y16" s="341"/>
      <c r="Z16" s="341"/>
      <c r="AA16" s="341"/>
      <c r="AB16" s="341"/>
      <c r="AC16" s="341"/>
      <c r="AD16" s="341"/>
      <c r="AE16" s="341"/>
      <c r="AF16" s="341"/>
      <c r="AG16" s="341"/>
      <c r="AH16" s="341"/>
      <c r="AI16" s="341"/>
      <c r="AJ16" s="341"/>
      <c r="AK16" s="341"/>
      <c r="AL16" s="341"/>
      <c r="AM16" s="341"/>
      <c r="AN16" s="341"/>
      <c r="AO16" s="341"/>
      <c r="AP16" s="341"/>
      <c r="AQ16" s="341"/>
      <c r="AR16" s="341"/>
      <c r="AS16" s="341"/>
      <c r="AT16" s="341"/>
    </row>
    <row r="17" spans="1:46" s="356" customFormat="1" ht="18" customHeight="1">
      <c r="A17" s="349" t="s">
        <v>170</v>
      </c>
      <c r="B17" s="350" t="s">
        <v>240</v>
      </c>
      <c r="C17" s="357">
        <v>2068000</v>
      </c>
      <c r="D17" s="352"/>
      <c r="E17" s="358"/>
      <c r="F17" s="354" t="s">
        <v>238</v>
      </c>
      <c r="G17" s="355" t="s">
        <v>218</v>
      </c>
      <c r="H17" s="341"/>
      <c r="I17" s="341"/>
      <c r="J17" s="341"/>
      <c r="K17" s="341"/>
      <c r="L17" s="341"/>
      <c r="M17" s="341"/>
      <c r="N17" s="341"/>
      <c r="O17" s="341"/>
      <c r="P17" s="341"/>
      <c r="Q17" s="341"/>
      <c r="R17" s="341"/>
      <c r="S17" s="341"/>
      <c r="T17" s="341"/>
      <c r="U17" s="341"/>
      <c r="V17" s="341"/>
      <c r="W17" s="341"/>
      <c r="X17" s="341"/>
      <c r="Y17" s="341"/>
      <c r="Z17" s="341"/>
      <c r="AA17" s="341"/>
      <c r="AB17" s="341"/>
      <c r="AC17" s="341"/>
      <c r="AD17" s="341"/>
      <c r="AE17" s="341"/>
      <c r="AF17" s="341"/>
      <c r="AG17" s="341"/>
      <c r="AH17" s="341"/>
      <c r="AI17" s="341"/>
      <c r="AJ17" s="341"/>
      <c r="AK17" s="341"/>
      <c r="AL17" s="341"/>
      <c r="AM17" s="341"/>
      <c r="AN17" s="341"/>
      <c r="AO17" s="341"/>
      <c r="AP17" s="341"/>
      <c r="AQ17" s="341"/>
      <c r="AR17" s="341"/>
      <c r="AS17" s="341"/>
      <c r="AT17" s="341"/>
    </row>
    <row r="18" spans="1:46" s="356" customFormat="1" ht="18" customHeight="1">
      <c r="A18" s="349" t="s">
        <v>171</v>
      </c>
      <c r="B18" s="350" t="s">
        <v>241</v>
      </c>
      <c r="C18" s="357">
        <v>45000</v>
      </c>
      <c r="D18" s="352"/>
      <c r="E18" s="358"/>
      <c r="F18" s="354" t="s">
        <v>238</v>
      </c>
      <c r="G18" s="355" t="s">
        <v>218</v>
      </c>
      <c r="H18" s="341"/>
      <c r="I18" s="341"/>
      <c r="J18" s="341"/>
      <c r="K18" s="341"/>
      <c r="L18" s="341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341"/>
      <c r="X18" s="341"/>
      <c r="Y18" s="341"/>
      <c r="Z18" s="341"/>
      <c r="AA18" s="341"/>
      <c r="AB18" s="341"/>
      <c r="AC18" s="341"/>
      <c r="AD18" s="341"/>
      <c r="AE18" s="341"/>
      <c r="AF18" s="341"/>
      <c r="AG18" s="341"/>
      <c r="AH18" s="341"/>
      <c r="AI18" s="341"/>
      <c r="AJ18" s="341"/>
      <c r="AK18" s="341"/>
      <c r="AL18" s="341"/>
      <c r="AM18" s="341"/>
      <c r="AN18" s="341"/>
      <c r="AO18" s="341"/>
      <c r="AP18" s="341"/>
      <c r="AQ18" s="341"/>
      <c r="AR18" s="341"/>
      <c r="AS18" s="341"/>
      <c r="AT18" s="341"/>
    </row>
    <row r="19" spans="1:46" s="356" customFormat="1" ht="18" customHeight="1">
      <c r="A19" s="349" t="s">
        <v>172</v>
      </c>
      <c r="B19" s="350" t="s">
        <v>250</v>
      </c>
      <c r="C19" s="357">
        <v>1000000</v>
      </c>
      <c r="D19" s="352"/>
      <c r="E19" s="358"/>
      <c r="F19" s="354" t="s">
        <v>238</v>
      </c>
      <c r="G19" s="355" t="s">
        <v>249</v>
      </c>
      <c r="H19" s="341"/>
      <c r="I19" s="341"/>
      <c r="J19" s="341"/>
      <c r="K19" s="341"/>
      <c r="L19" s="341"/>
      <c r="M19" s="341"/>
      <c r="N19" s="341"/>
      <c r="O19" s="341"/>
      <c r="P19" s="341"/>
      <c r="Q19" s="341"/>
      <c r="R19" s="341"/>
      <c r="S19" s="341"/>
      <c r="T19" s="341"/>
      <c r="U19" s="341"/>
      <c r="V19" s="341"/>
      <c r="W19" s="341"/>
      <c r="X19" s="341"/>
      <c r="Y19" s="341"/>
      <c r="Z19" s="341"/>
      <c r="AA19" s="341"/>
      <c r="AB19" s="341"/>
      <c r="AC19" s="341"/>
      <c r="AD19" s="341"/>
      <c r="AE19" s="341"/>
      <c r="AF19" s="341"/>
      <c r="AG19" s="341"/>
      <c r="AH19" s="341"/>
      <c r="AI19" s="341"/>
      <c r="AJ19" s="341"/>
      <c r="AK19" s="341"/>
      <c r="AL19" s="341"/>
      <c r="AM19" s="341"/>
      <c r="AN19" s="341"/>
      <c r="AO19" s="341"/>
      <c r="AP19" s="341"/>
      <c r="AQ19" s="341"/>
      <c r="AR19" s="341"/>
      <c r="AS19" s="341"/>
      <c r="AT19" s="341"/>
    </row>
    <row r="20" spans="1:46" s="356" customFormat="1" ht="18" customHeight="1">
      <c r="A20" s="349" t="s">
        <v>173</v>
      </c>
      <c r="B20" s="350" t="s">
        <v>561</v>
      </c>
      <c r="C20" s="357">
        <v>1111000</v>
      </c>
      <c r="D20" s="352"/>
      <c r="E20" s="358"/>
      <c r="F20" s="354" t="s">
        <v>238</v>
      </c>
      <c r="G20" s="355" t="s">
        <v>218</v>
      </c>
      <c r="H20" s="341"/>
      <c r="I20" s="341"/>
      <c r="J20" s="341"/>
      <c r="K20" s="341"/>
      <c r="L20" s="341"/>
      <c r="M20" s="341"/>
      <c r="N20" s="341"/>
      <c r="O20" s="341"/>
      <c r="P20" s="341"/>
      <c r="Q20" s="341"/>
      <c r="R20" s="341"/>
      <c r="S20" s="341"/>
      <c r="T20" s="341"/>
      <c r="U20" s="341"/>
      <c r="V20" s="341"/>
      <c r="W20" s="341"/>
      <c r="X20" s="341"/>
      <c r="Y20" s="341"/>
      <c r="Z20" s="341"/>
      <c r="AA20" s="341"/>
      <c r="AB20" s="341"/>
      <c r="AC20" s="341"/>
      <c r="AD20" s="341"/>
      <c r="AE20" s="341"/>
      <c r="AF20" s="341"/>
      <c r="AG20" s="341"/>
      <c r="AH20" s="341"/>
      <c r="AI20" s="341"/>
      <c r="AJ20" s="341"/>
      <c r="AK20" s="341"/>
      <c r="AL20" s="341"/>
      <c r="AM20" s="341"/>
      <c r="AN20" s="341"/>
      <c r="AO20" s="341"/>
      <c r="AP20" s="341"/>
      <c r="AQ20" s="341"/>
      <c r="AR20" s="341"/>
      <c r="AS20" s="341"/>
      <c r="AT20" s="341"/>
    </row>
    <row r="21" spans="1:46" s="356" customFormat="1" ht="18" customHeight="1">
      <c r="A21" s="349" t="s">
        <v>174</v>
      </c>
      <c r="B21" s="350" t="s">
        <v>562</v>
      </c>
      <c r="C21" s="357">
        <v>2592000</v>
      </c>
      <c r="D21" s="352"/>
      <c r="E21" s="358"/>
      <c r="F21" s="354" t="s">
        <v>238</v>
      </c>
      <c r="G21" s="355" t="s">
        <v>218</v>
      </c>
      <c r="H21" s="341"/>
      <c r="I21" s="341"/>
      <c r="J21" s="341"/>
      <c r="K21" s="341"/>
      <c r="L21" s="341"/>
      <c r="M21" s="341"/>
      <c r="N21" s="341"/>
      <c r="O21" s="341"/>
      <c r="P21" s="341"/>
      <c r="Q21" s="341"/>
      <c r="R21" s="341"/>
      <c r="S21" s="341"/>
      <c r="T21" s="341"/>
      <c r="U21" s="341"/>
      <c r="V21" s="341"/>
      <c r="W21" s="341"/>
      <c r="X21" s="341"/>
      <c r="Y21" s="341"/>
      <c r="Z21" s="341"/>
      <c r="AA21" s="341"/>
      <c r="AB21" s="341"/>
      <c r="AC21" s="341"/>
      <c r="AD21" s="341"/>
      <c r="AE21" s="341"/>
      <c r="AF21" s="341"/>
      <c r="AG21" s="341"/>
      <c r="AH21" s="341"/>
      <c r="AI21" s="341"/>
      <c r="AJ21" s="341"/>
      <c r="AK21" s="341"/>
      <c r="AL21" s="341"/>
      <c r="AM21" s="341"/>
      <c r="AN21" s="341"/>
      <c r="AO21" s="341"/>
      <c r="AP21" s="341"/>
      <c r="AQ21" s="341"/>
      <c r="AR21" s="341"/>
      <c r="AS21" s="341"/>
      <c r="AT21" s="341"/>
    </row>
    <row r="22" spans="1:46" s="356" customFormat="1" ht="18" customHeight="1">
      <c r="A22" s="349" t="s">
        <v>175</v>
      </c>
      <c r="B22" s="350" t="s">
        <v>563</v>
      </c>
      <c r="C22" s="357">
        <v>300000</v>
      </c>
      <c r="D22" s="352"/>
      <c r="E22" s="358"/>
      <c r="F22" s="354" t="s">
        <v>238</v>
      </c>
      <c r="G22" s="355" t="s">
        <v>218</v>
      </c>
      <c r="H22" s="341"/>
      <c r="I22" s="341"/>
      <c r="J22" s="341"/>
      <c r="K22" s="341"/>
      <c r="L22" s="341"/>
      <c r="M22" s="341"/>
      <c r="N22" s="341"/>
      <c r="O22" s="341"/>
      <c r="P22" s="341"/>
      <c r="Q22" s="341"/>
      <c r="R22" s="341"/>
      <c r="S22" s="341"/>
      <c r="T22" s="341"/>
      <c r="U22" s="341"/>
      <c r="V22" s="341"/>
      <c r="W22" s="341"/>
      <c r="X22" s="341"/>
      <c r="Y22" s="341"/>
      <c r="Z22" s="341"/>
      <c r="AA22" s="341"/>
      <c r="AB22" s="341"/>
      <c r="AC22" s="341"/>
      <c r="AD22" s="341"/>
      <c r="AE22" s="341"/>
      <c r="AF22" s="341"/>
      <c r="AG22" s="341"/>
      <c r="AH22" s="341"/>
      <c r="AI22" s="341"/>
      <c r="AJ22" s="341"/>
      <c r="AK22" s="341"/>
      <c r="AL22" s="341"/>
      <c r="AM22" s="341"/>
      <c r="AN22" s="341"/>
      <c r="AO22" s="341"/>
      <c r="AP22" s="341"/>
      <c r="AQ22" s="341"/>
      <c r="AR22" s="341"/>
      <c r="AS22" s="341"/>
      <c r="AT22" s="341"/>
    </row>
    <row r="23" spans="1:46" s="356" customFormat="1" ht="18" customHeight="1">
      <c r="A23" s="349" t="s">
        <v>176</v>
      </c>
      <c r="B23" s="350" t="s">
        <v>568</v>
      </c>
      <c r="C23" s="357">
        <v>1964000</v>
      </c>
      <c r="D23" s="352"/>
      <c r="E23" s="358"/>
      <c r="F23" s="354" t="s">
        <v>238</v>
      </c>
      <c r="G23" s="355" t="s">
        <v>218</v>
      </c>
      <c r="H23" s="341"/>
      <c r="I23" s="341"/>
      <c r="J23" s="341"/>
      <c r="K23" s="341"/>
      <c r="L23" s="341"/>
      <c r="M23" s="341"/>
      <c r="N23" s="341"/>
      <c r="O23" s="341"/>
      <c r="P23" s="341"/>
      <c r="Q23" s="341"/>
      <c r="R23" s="341"/>
      <c r="S23" s="341"/>
      <c r="T23" s="341"/>
      <c r="U23" s="341"/>
      <c r="V23" s="341"/>
      <c r="W23" s="341"/>
      <c r="X23" s="341"/>
      <c r="Y23" s="341"/>
      <c r="Z23" s="341"/>
      <c r="AA23" s="341"/>
      <c r="AB23" s="341"/>
      <c r="AC23" s="341"/>
      <c r="AD23" s="341"/>
      <c r="AE23" s="341"/>
      <c r="AF23" s="341"/>
      <c r="AG23" s="341"/>
      <c r="AH23" s="341"/>
      <c r="AI23" s="341"/>
      <c r="AJ23" s="341"/>
      <c r="AK23" s="341"/>
      <c r="AL23" s="341"/>
      <c r="AM23" s="341"/>
      <c r="AN23" s="341"/>
      <c r="AO23" s="341"/>
      <c r="AP23" s="341"/>
      <c r="AQ23" s="341"/>
      <c r="AR23" s="341"/>
      <c r="AS23" s="341"/>
      <c r="AT23" s="341"/>
    </row>
    <row r="24" spans="1:46" s="356" customFormat="1" ht="18" customHeight="1">
      <c r="A24" s="349" t="s">
        <v>181</v>
      </c>
      <c r="B24" s="350" t="s">
        <v>569</v>
      </c>
      <c r="C24" s="357">
        <v>41938000</v>
      </c>
      <c r="D24" s="352"/>
      <c r="E24" s="358"/>
      <c r="F24" s="354" t="s">
        <v>238</v>
      </c>
      <c r="G24" s="355" t="s">
        <v>218</v>
      </c>
      <c r="H24" s="341"/>
      <c r="I24" s="341"/>
      <c r="J24" s="341"/>
      <c r="K24" s="341"/>
      <c r="L24" s="341"/>
      <c r="M24" s="341"/>
      <c r="N24" s="341"/>
      <c r="O24" s="341"/>
      <c r="P24" s="341"/>
      <c r="Q24" s="341"/>
      <c r="R24" s="341"/>
      <c r="S24" s="341"/>
      <c r="T24" s="341"/>
      <c r="U24" s="341"/>
      <c r="V24" s="341"/>
      <c r="W24" s="341"/>
      <c r="X24" s="341"/>
      <c r="Y24" s="341"/>
      <c r="Z24" s="341"/>
      <c r="AA24" s="341"/>
      <c r="AB24" s="341"/>
      <c r="AC24" s="341"/>
      <c r="AD24" s="341"/>
      <c r="AE24" s="341"/>
      <c r="AF24" s="341"/>
      <c r="AG24" s="341"/>
      <c r="AH24" s="341"/>
      <c r="AI24" s="341"/>
      <c r="AJ24" s="341"/>
      <c r="AK24" s="341"/>
      <c r="AL24" s="341"/>
      <c r="AM24" s="341"/>
      <c r="AN24" s="341"/>
      <c r="AO24" s="341"/>
      <c r="AP24" s="341"/>
      <c r="AQ24" s="341"/>
      <c r="AR24" s="341"/>
      <c r="AS24" s="341"/>
      <c r="AT24" s="341"/>
    </row>
    <row r="25" spans="1:46" s="356" customFormat="1" ht="18" customHeight="1">
      <c r="A25" s="349" t="s">
        <v>564</v>
      </c>
      <c r="B25" s="350" t="s">
        <v>570</v>
      </c>
      <c r="C25" s="357">
        <v>144305000</v>
      </c>
      <c r="D25" s="352"/>
      <c r="E25" s="358"/>
      <c r="F25" s="354" t="s">
        <v>238</v>
      </c>
      <c r="G25" s="355" t="s">
        <v>218</v>
      </c>
      <c r="H25" s="341"/>
      <c r="I25" s="341"/>
      <c r="J25" s="341"/>
      <c r="K25" s="341"/>
      <c r="L25" s="341"/>
      <c r="M25" s="341"/>
      <c r="N25" s="341"/>
      <c r="O25" s="341"/>
      <c r="P25" s="341"/>
      <c r="Q25" s="341"/>
      <c r="R25" s="341"/>
      <c r="S25" s="341"/>
      <c r="T25" s="341"/>
      <c r="U25" s="341"/>
      <c r="V25" s="341"/>
      <c r="W25" s="341"/>
      <c r="X25" s="341"/>
      <c r="Y25" s="341"/>
      <c r="Z25" s="341"/>
      <c r="AA25" s="341"/>
      <c r="AB25" s="341"/>
      <c r="AC25" s="341"/>
      <c r="AD25" s="341"/>
      <c r="AE25" s="341"/>
      <c r="AF25" s="341"/>
      <c r="AG25" s="341"/>
      <c r="AH25" s="341"/>
      <c r="AI25" s="341"/>
      <c r="AJ25" s="341"/>
      <c r="AK25" s="341"/>
      <c r="AL25" s="341"/>
      <c r="AM25" s="341"/>
      <c r="AN25" s="341"/>
      <c r="AO25" s="341"/>
      <c r="AP25" s="341"/>
      <c r="AQ25" s="341"/>
      <c r="AR25" s="341"/>
      <c r="AS25" s="341"/>
      <c r="AT25" s="341"/>
    </row>
    <row r="26" spans="1:46" s="356" customFormat="1" ht="18" customHeight="1">
      <c r="A26" s="349" t="s">
        <v>565</v>
      </c>
      <c r="B26" s="350" t="s">
        <v>571</v>
      </c>
      <c r="C26" s="357">
        <v>20400000</v>
      </c>
      <c r="D26" s="352"/>
      <c r="E26" s="358"/>
      <c r="F26" s="354" t="s">
        <v>238</v>
      </c>
      <c r="G26" s="355" t="s">
        <v>218</v>
      </c>
      <c r="H26" s="341"/>
      <c r="I26" s="341"/>
      <c r="J26" s="341"/>
      <c r="K26" s="341"/>
      <c r="L26" s="341"/>
      <c r="M26" s="341"/>
      <c r="N26" s="341"/>
      <c r="O26" s="341"/>
      <c r="P26" s="341"/>
      <c r="Q26" s="341"/>
      <c r="R26" s="341"/>
      <c r="S26" s="341"/>
      <c r="T26" s="341"/>
      <c r="U26" s="341"/>
      <c r="V26" s="341"/>
      <c r="W26" s="341"/>
      <c r="X26" s="341"/>
      <c r="Y26" s="341"/>
      <c r="Z26" s="341"/>
      <c r="AA26" s="341"/>
      <c r="AB26" s="341"/>
      <c r="AC26" s="341"/>
      <c r="AD26" s="341"/>
      <c r="AE26" s="341"/>
      <c r="AF26" s="341"/>
      <c r="AG26" s="341"/>
      <c r="AH26" s="341"/>
      <c r="AI26" s="341"/>
      <c r="AJ26" s="341"/>
      <c r="AK26" s="341"/>
      <c r="AL26" s="341"/>
      <c r="AM26" s="341"/>
      <c r="AN26" s="341"/>
      <c r="AO26" s="341"/>
      <c r="AP26" s="341"/>
      <c r="AQ26" s="341"/>
      <c r="AR26" s="341"/>
      <c r="AS26" s="341"/>
      <c r="AT26" s="341"/>
    </row>
    <row r="27" spans="1:46" s="356" customFormat="1" ht="18" customHeight="1">
      <c r="A27" s="349" t="s">
        <v>566</v>
      </c>
      <c r="B27" s="350" t="s">
        <v>572</v>
      </c>
      <c r="C27" s="357">
        <v>41674000</v>
      </c>
      <c r="D27" s="352"/>
      <c r="E27" s="358"/>
      <c r="F27" s="354" t="s">
        <v>238</v>
      </c>
      <c r="G27" s="355" t="s">
        <v>218</v>
      </c>
      <c r="H27" s="341"/>
      <c r="I27" s="341"/>
      <c r="J27" s="341"/>
      <c r="K27" s="341"/>
      <c r="L27" s="341"/>
      <c r="M27" s="341"/>
      <c r="N27" s="341"/>
      <c r="O27" s="341"/>
      <c r="P27" s="341"/>
      <c r="Q27" s="341"/>
      <c r="R27" s="341"/>
      <c r="S27" s="341"/>
      <c r="T27" s="341"/>
      <c r="U27" s="341"/>
      <c r="V27" s="341"/>
      <c r="W27" s="341"/>
      <c r="X27" s="341"/>
      <c r="Y27" s="341"/>
      <c r="Z27" s="341"/>
      <c r="AA27" s="341"/>
      <c r="AB27" s="341"/>
      <c r="AC27" s="341"/>
      <c r="AD27" s="341"/>
      <c r="AE27" s="341"/>
      <c r="AF27" s="341"/>
      <c r="AG27" s="341"/>
      <c r="AH27" s="341"/>
      <c r="AI27" s="341"/>
      <c r="AJ27" s="341"/>
      <c r="AK27" s="341"/>
      <c r="AL27" s="341"/>
      <c r="AM27" s="341"/>
      <c r="AN27" s="341"/>
      <c r="AO27" s="341"/>
      <c r="AP27" s="341"/>
      <c r="AQ27" s="341"/>
      <c r="AR27" s="341"/>
      <c r="AS27" s="341"/>
      <c r="AT27" s="341"/>
    </row>
    <row r="28" spans="1:46" s="356" customFormat="1" ht="18" customHeight="1" thickBot="1">
      <c r="A28" s="349" t="s">
        <v>567</v>
      </c>
      <c r="B28" s="350" t="s">
        <v>573</v>
      </c>
      <c r="C28" s="357">
        <v>9000000</v>
      </c>
      <c r="D28" s="352"/>
      <c r="E28" s="358"/>
      <c r="F28" s="354" t="s">
        <v>238</v>
      </c>
      <c r="G28" s="355" t="s">
        <v>218</v>
      </c>
      <c r="H28" s="341"/>
      <c r="I28" s="341"/>
      <c r="J28" s="341"/>
      <c r="K28" s="341"/>
      <c r="L28" s="341"/>
      <c r="M28" s="341"/>
      <c r="N28" s="341"/>
      <c r="O28" s="341"/>
      <c r="P28" s="341"/>
      <c r="Q28" s="341"/>
      <c r="R28" s="341"/>
      <c r="S28" s="341"/>
      <c r="T28" s="341"/>
      <c r="U28" s="341"/>
      <c r="V28" s="341"/>
      <c r="W28" s="341"/>
      <c r="X28" s="341"/>
      <c r="Y28" s="341"/>
      <c r="Z28" s="341"/>
      <c r="AA28" s="341"/>
      <c r="AB28" s="341"/>
      <c r="AC28" s="341"/>
      <c r="AD28" s="341"/>
      <c r="AE28" s="341"/>
      <c r="AF28" s="341"/>
      <c r="AG28" s="341"/>
      <c r="AH28" s="341"/>
      <c r="AI28" s="341"/>
      <c r="AJ28" s="341"/>
      <c r="AK28" s="341"/>
      <c r="AL28" s="341"/>
      <c r="AM28" s="341"/>
      <c r="AN28" s="341"/>
      <c r="AO28" s="341"/>
      <c r="AP28" s="341"/>
      <c r="AQ28" s="341"/>
      <c r="AR28" s="341"/>
      <c r="AS28" s="341"/>
      <c r="AT28" s="341"/>
    </row>
    <row r="29" spans="1:46" ht="18" customHeight="1" thickBot="1">
      <c r="A29" s="349"/>
      <c r="B29" s="359"/>
      <c r="C29" s="360">
        <f>SUM(C3:C28)</f>
        <v>284117000</v>
      </c>
      <c r="D29" s="360">
        <f>SUM(D3:D28)</f>
        <v>0</v>
      </c>
      <c r="E29" s="360">
        <f>SUM(E3:E28)</f>
        <v>0</v>
      </c>
      <c r="F29" s="361"/>
      <c r="G29" s="361"/>
    </row>
  </sheetData>
  <pageMargins left="0.35433070866141736" right="0.35433070866141736" top="0.98425196850393704" bottom="1.0629921259842521" header="0.51181102362204722" footer="0.51181102362204722"/>
  <pageSetup paperSize="9" scale="90" orientation="portrait" useFirstPageNumber="1" horizontalDpi="300" r:id="rId1"/>
  <headerFooter alignWithMargins="0">
    <oddHeader>&amp;CÖnkormányzat felhalmozási kiadásainak feladatonkénti előirányzatai&amp;R&amp;12 5.sz.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B8" sqref="B8"/>
    </sheetView>
  </sheetViews>
  <sheetFormatPr defaultRowHeight="12.75"/>
  <cols>
    <col min="1" max="1" width="51.140625" customWidth="1"/>
    <col min="2" max="2" width="21.7109375" customWidth="1"/>
    <col min="257" max="257" width="51.140625" customWidth="1"/>
    <col min="258" max="258" width="21.7109375" customWidth="1"/>
    <col min="513" max="513" width="51.140625" customWidth="1"/>
    <col min="514" max="514" width="21.7109375" customWidth="1"/>
    <col min="769" max="769" width="51.140625" customWidth="1"/>
    <col min="770" max="770" width="21.7109375" customWidth="1"/>
    <col min="1025" max="1025" width="51.140625" customWidth="1"/>
    <col min="1026" max="1026" width="21.7109375" customWidth="1"/>
    <col min="1281" max="1281" width="51.140625" customWidth="1"/>
    <col min="1282" max="1282" width="21.7109375" customWidth="1"/>
    <col min="1537" max="1537" width="51.140625" customWidth="1"/>
    <col min="1538" max="1538" width="21.7109375" customWidth="1"/>
    <col min="1793" max="1793" width="51.140625" customWidth="1"/>
    <col min="1794" max="1794" width="21.7109375" customWidth="1"/>
    <col min="2049" max="2049" width="51.140625" customWidth="1"/>
    <col min="2050" max="2050" width="21.7109375" customWidth="1"/>
    <col min="2305" max="2305" width="51.140625" customWidth="1"/>
    <col min="2306" max="2306" width="21.7109375" customWidth="1"/>
    <col min="2561" max="2561" width="51.140625" customWidth="1"/>
    <col min="2562" max="2562" width="21.7109375" customWidth="1"/>
    <col min="2817" max="2817" width="51.140625" customWidth="1"/>
    <col min="2818" max="2818" width="21.7109375" customWidth="1"/>
    <col min="3073" max="3073" width="51.140625" customWidth="1"/>
    <col min="3074" max="3074" width="21.7109375" customWidth="1"/>
    <col min="3329" max="3329" width="51.140625" customWidth="1"/>
    <col min="3330" max="3330" width="21.7109375" customWidth="1"/>
    <col min="3585" max="3585" width="51.140625" customWidth="1"/>
    <col min="3586" max="3586" width="21.7109375" customWidth="1"/>
    <col min="3841" max="3841" width="51.140625" customWidth="1"/>
    <col min="3842" max="3842" width="21.7109375" customWidth="1"/>
    <col min="4097" max="4097" width="51.140625" customWidth="1"/>
    <col min="4098" max="4098" width="21.7109375" customWidth="1"/>
    <col min="4353" max="4353" width="51.140625" customWidth="1"/>
    <col min="4354" max="4354" width="21.7109375" customWidth="1"/>
    <col min="4609" max="4609" width="51.140625" customWidth="1"/>
    <col min="4610" max="4610" width="21.7109375" customWidth="1"/>
    <col min="4865" max="4865" width="51.140625" customWidth="1"/>
    <col min="4866" max="4866" width="21.7109375" customWidth="1"/>
    <col min="5121" max="5121" width="51.140625" customWidth="1"/>
    <col min="5122" max="5122" width="21.7109375" customWidth="1"/>
    <col min="5377" max="5377" width="51.140625" customWidth="1"/>
    <col min="5378" max="5378" width="21.7109375" customWidth="1"/>
    <col min="5633" max="5633" width="51.140625" customWidth="1"/>
    <col min="5634" max="5634" width="21.7109375" customWidth="1"/>
    <col min="5889" max="5889" width="51.140625" customWidth="1"/>
    <col min="5890" max="5890" width="21.7109375" customWidth="1"/>
    <col min="6145" max="6145" width="51.140625" customWidth="1"/>
    <col min="6146" max="6146" width="21.7109375" customWidth="1"/>
    <col min="6401" max="6401" width="51.140625" customWidth="1"/>
    <col min="6402" max="6402" width="21.7109375" customWidth="1"/>
    <col min="6657" max="6657" width="51.140625" customWidth="1"/>
    <col min="6658" max="6658" width="21.7109375" customWidth="1"/>
    <col min="6913" max="6913" width="51.140625" customWidth="1"/>
    <col min="6914" max="6914" width="21.7109375" customWidth="1"/>
    <col min="7169" max="7169" width="51.140625" customWidth="1"/>
    <col min="7170" max="7170" width="21.7109375" customWidth="1"/>
    <col min="7425" max="7425" width="51.140625" customWidth="1"/>
    <col min="7426" max="7426" width="21.7109375" customWidth="1"/>
    <col min="7681" max="7681" width="51.140625" customWidth="1"/>
    <col min="7682" max="7682" width="21.7109375" customWidth="1"/>
    <col min="7937" max="7937" width="51.140625" customWidth="1"/>
    <col min="7938" max="7938" width="21.7109375" customWidth="1"/>
    <col min="8193" max="8193" width="51.140625" customWidth="1"/>
    <col min="8194" max="8194" width="21.7109375" customWidth="1"/>
    <col min="8449" max="8449" width="51.140625" customWidth="1"/>
    <col min="8450" max="8450" width="21.7109375" customWidth="1"/>
    <col min="8705" max="8705" width="51.140625" customWidth="1"/>
    <col min="8706" max="8706" width="21.7109375" customWidth="1"/>
    <col min="8961" max="8961" width="51.140625" customWidth="1"/>
    <col min="8962" max="8962" width="21.7109375" customWidth="1"/>
    <col min="9217" max="9217" width="51.140625" customWidth="1"/>
    <col min="9218" max="9218" width="21.7109375" customWidth="1"/>
    <col min="9473" max="9473" width="51.140625" customWidth="1"/>
    <col min="9474" max="9474" width="21.7109375" customWidth="1"/>
    <col min="9729" max="9729" width="51.140625" customWidth="1"/>
    <col min="9730" max="9730" width="21.7109375" customWidth="1"/>
    <col min="9985" max="9985" width="51.140625" customWidth="1"/>
    <col min="9986" max="9986" width="21.7109375" customWidth="1"/>
    <col min="10241" max="10241" width="51.140625" customWidth="1"/>
    <col min="10242" max="10242" width="21.7109375" customWidth="1"/>
    <col min="10497" max="10497" width="51.140625" customWidth="1"/>
    <col min="10498" max="10498" width="21.7109375" customWidth="1"/>
    <col min="10753" max="10753" width="51.140625" customWidth="1"/>
    <col min="10754" max="10754" width="21.7109375" customWidth="1"/>
    <col min="11009" max="11009" width="51.140625" customWidth="1"/>
    <col min="11010" max="11010" width="21.7109375" customWidth="1"/>
    <col min="11265" max="11265" width="51.140625" customWidth="1"/>
    <col min="11266" max="11266" width="21.7109375" customWidth="1"/>
    <col min="11521" max="11521" width="51.140625" customWidth="1"/>
    <col min="11522" max="11522" width="21.7109375" customWidth="1"/>
    <col min="11777" max="11777" width="51.140625" customWidth="1"/>
    <col min="11778" max="11778" width="21.7109375" customWidth="1"/>
    <col min="12033" max="12033" width="51.140625" customWidth="1"/>
    <col min="12034" max="12034" width="21.7109375" customWidth="1"/>
    <col min="12289" max="12289" width="51.140625" customWidth="1"/>
    <col min="12290" max="12290" width="21.7109375" customWidth="1"/>
    <col min="12545" max="12545" width="51.140625" customWidth="1"/>
    <col min="12546" max="12546" width="21.7109375" customWidth="1"/>
    <col min="12801" max="12801" width="51.140625" customWidth="1"/>
    <col min="12802" max="12802" width="21.7109375" customWidth="1"/>
    <col min="13057" max="13057" width="51.140625" customWidth="1"/>
    <col min="13058" max="13058" width="21.7109375" customWidth="1"/>
    <col min="13313" max="13313" width="51.140625" customWidth="1"/>
    <col min="13314" max="13314" width="21.7109375" customWidth="1"/>
    <col min="13569" max="13569" width="51.140625" customWidth="1"/>
    <col min="13570" max="13570" width="21.7109375" customWidth="1"/>
    <col min="13825" max="13825" width="51.140625" customWidth="1"/>
    <col min="13826" max="13826" width="21.7109375" customWidth="1"/>
    <col min="14081" max="14081" width="51.140625" customWidth="1"/>
    <col min="14082" max="14082" width="21.7109375" customWidth="1"/>
    <col min="14337" max="14337" width="51.140625" customWidth="1"/>
    <col min="14338" max="14338" width="21.7109375" customWidth="1"/>
    <col min="14593" max="14593" width="51.140625" customWidth="1"/>
    <col min="14594" max="14594" width="21.7109375" customWidth="1"/>
    <col min="14849" max="14849" width="51.140625" customWidth="1"/>
    <col min="14850" max="14850" width="21.7109375" customWidth="1"/>
    <col min="15105" max="15105" width="51.140625" customWidth="1"/>
    <col min="15106" max="15106" width="21.7109375" customWidth="1"/>
    <col min="15361" max="15361" width="51.140625" customWidth="1"/>
    <col min="15362" max="15362" width="21.7109375" customWidth="1"/>
    <col min="15617" max="15617" width="51.140625" customWidth="1"/>
    <col min="15618" max="15618" width="21.7109375" customWidth="1"/>
    <col min="15873" max="15873" width="51.140625" customWidth="1"/>
    <col min="15874" max="15874" width="21.7109375" customWidth="1"/>
    <col min="16129" max="16129" width="51.140625" customWidth="1"/>
    <col min="16130" max="16130" width="21.7109375" customWidth="1"/>
  </cols>
  <sheetData>
    <row r="1" spans="1:2">
      <c r="B1" s="460" t="s">
        <v>251</v>
      </c>
    </row>
    <row r="3" spans="1:2" ht="41.25" customHeight="1">
      <c r="A3" s="763" t="s">
        <v>252</v>
      </c>
      <c r="B3" s="763"/>
    </row>
    <row r="4" spans="1:2" ht="15" customHeight="1">
      <c r="A4" s="461"/>
      <c r="B4" s="461"/>
    </row>
    <row r="5" spans="1:2">
      <c r="B5" s="460" t="s">
        <v>1</v>
      </c>
    </row>
    <row r="6" spans="1:2" ht="38.25">
      <c r="A6" s="462" t="s">
        <v>253</v>
      </c>
      <c r="B6" s="463" t="s">
        <v>254</v>
      </c>
    </row>
    <row r="7" spans="1:2" s="466" customFormat="1">
      <c r="A7" s="464" t="s">
        <v>662</v>
      </c>
      <c r="B7" s="465">
        <v>18900000</v>
      </c>
    </row>
    <row r="8" spans="1:2" s="466" customFormat="1">
      <c r="A8" s="464" t="s">
        <v>663</v>
      </c>
      <c r="B8" s="465">
        <v>101600000</v>
      </c>
    </row>
    <row r="9" spans="1:2">
      <c r="A9" s="467" t="s">
        <v>255</v>
      </c>
      <c r="B9" s="468">
        <f>SUM(B7:B8)</f>
        <v>120500000</v>
      </c>
    </row>
    <row r="12" spans="1:2">
      <c r="B12" s="460"/>
    </row>
    <row r="13" spans="1:2" ht="38.25">
      <c r="A13" s="462" t="s">
        <v>256</v>
      </c>
      <c r="B13" s="463" t="s">
        <v>254</v>
      </c>
    </row>
    <row r="14" spans="1:2" ht="30.75" customHeight="1">
      <c r="A14" s="469"/>
      <c r="B14" s="465"/>
    </row>
    <row r="15" spans="1:2">
      <c r="A15" s="467" t="s">
        <v>255</v>
      </c>
      <c r="B15" s="468">
        <f>SUM(B14)</f>
        <v>0</v>
      </c>
    </row>
  </sheetData>
  <mergeCells count="1">
    <mergeCell ref="A3:B3"/>
  </mergeCells>
  <pageMargins left="0.75" right="0.75" top="1" bottom="1" header="0.5" footer="0.5"/>
  <pageSetup paperSize="9" orientation="portrait" horizont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"/>
  <sheetViews>
    <sheetView workbookViewId="0">
      <selection activeCell="C6" sqref="C6"/>
    </sheetView>
  </sheetViews>
  <sheetFormatPr defaultRowHeight="12.75"/>
  <cols>
    <col min="1" max="1" width="48.7109375" style="310" customWidth="1"/>
    <col min="2" max="2" width="13.7109375" style="310" bestFit="1" customWidth="1"/>
    <col min="3" max="3" width="9.28515625" style="362" customWidth="1"/>
    <col min="4" max="4" width="13.28515625" style="310" customWidth="1"/>
    <col min="5" max="5" width="15.42578125" style="310" bestFit="1" customWidth="1"/>
    <col min="6" max="16384" width="9.140625" style="310"/>
  </cols>
  <sheetData>
    <row r="1" spans="1:5" ht="13.5" thickBot="1">
      <c r="E1" s="311" t="s">
        <v>1</v>
      </c>
    </row>
    <row r="2" spans="1:5" s="368" customFormat="1" ht="36.75" customHeight="1" thickBot="1">
      <c r="A2" s="363" t="s">
        <v>182</v>
      </c>
      <c r="B2" s="364" t="s">
        <v>6</v>
      </c>
      <c r="C2" s="365" t="s">
        <v>183</v>
      </c>
      <c r="D2" s="366" t="s">
        <v>184</v>
      </c>
      <c r="E2" s="367" t="s">
        <v>185</v>
      </c>
    </row>
    <row r="3" spans="1:5" ht="18" customHeight="1" thickBot="1">
      <c r="A3" s="764" t="s">
        <v>186</v>
      </c>
      <c r="B3" s="765"/>
      <c r="C3" s="765"/>
      <c r="D3" s="765"/>
      <c r="E3" s="766"/>
    </row>
    <row r="4" spans="1:5" ht="18" customHeight="1" thickBot="1">
      <c r="A4" s="369" t="s">
        <v>187</v>
      </c>
      <c r="B4" s="370">
        <v>800000</v>
      </c>
      <c r="C4" s="371">
        <v>0</v>
      </c>
      <c r="D4" s="372">
        <f>B4*C4</f>
        <v>0</v>
      </c>
      <c r="E4" s="373">
        <f>B4-D4</f>
        <v>800000</v>
      </c>
    </row>
    <row r="5" spans="1:5" ht="18" customHeight="1" thickBot="1">
      <c r="A5" s="374" t="s">
        <v>188</v>
      </c>
      <c r="B5" s="375">
        <f>SUM(B4:B4)</f>
        <v>800000</v>
      </c>
      <c r="C5" s="376"/>
      <c r="D5" s="377">
        <f>SUM(D4:D4)</f>
        <v>0</v>
      </c>
      <c r="E5" s="378">
        <f>SUM(E4:E4)</f>
        <v>800000</v>
      </c>
    </row>
    <row r="6" spans="1:5" ht="18" customHeight="1" thickBot="1">
      <c r="A6" s="379" t="s">
        <v>189</v>
      </c>
      <c r="B6" s="380"/>
      <c r="C6" s="381"/>
      <c r="D6" s="382"/>
      <c r="E6" s="383"/>
    </row>
    <row r="7" spans="1:5" ht="18" customHeight="1" thickBot="1">
      <c r="A7" s="384" t="s">
        <v>190</v>
      </c>
      <c r="B7" s="385">
        <v>3500000</v>
      </c>
      <c r="C7" s="386">
        <v>0</v>
      </c>
      <c r="D7" s="372">
        <f>B7*C7</f>
        <v>0</v>
      </c>
      <c r="E7" s="373">
        <f>B7-D7</f>
        <v>3500000</v>
      </c>
    </row>
    <row r="8" spans="1:5" ht="18" customHeight="1" thickBot="1">
      <c r="A8" s="457" t="s">
        <v>230</v>
      </c>
      <c r="B8" s="370">
        <v>100000</v>
      </c>
      <c r="C8" s="458">
        <v>0</v>
      </c>
      <c r="D8" s="372"/>
      <c r="E8" s="373">
        <f>B8-D8</f>
        <v>100000</v>
      </c>
    </row>
    <row r="9" spans="1:5" ht="18" customHeight="1" thickBot="1">
      <c r="A9" s="387" t="s">
        <v>191</v>
      </c>
      <c r="B9" s="370">
        <v>5000000</v>
      </c>
      <c r="C9" s="388">
        <v>0</v>
      </c>
      <c r="D9" s="372">
        <f>B9*C9</f>
        <v>0</v>
      </c>
      <c r="E9" s="373">
        <f>B9-D9</f>
        <v>5000000</v>
      </c>
    </row>
    <row r="10" spans="1:5" s="393" customFormat="1" ht="18" customHeight="1" thickBot="1">
      <c r="A10" s="374" t="s">
        <v>192</v>
      </c>
      <c r="B10" s="389">
        <f>SUM(B7:B9)</f>
        <v>8600000</v>
      </c>
      <c r="C10" s="390"/>
      <c r="D10" s="391"/>
      <c r="E10" s="392">
        <f>SUM(E7:E9)</f>
        <v>8600000</v>
      </c>
    </row>
    <row r="11" spans="1:5" ht="18" customHeight="1" thickBot="1">
      <c r="A11" s="374" t="s">
        <v>193</v>
      </c>
      <c r="B11" s="394">
        <f>B5+B10</f>
        <v>9400000</v>
      </c>
      <c r="C11" s="394"/>
      <c r="D11" s="394">
        <f>D5+D10</f>
        <v>0</v>
      </c>
      <c r="E11" s="395">
        <f>E10+E5</f>
        <v>9400000</v>
      </c>
    </row>
    <row r="12" spans="1:5">
      <c r="E12" s="396"/>
    </row>
  </sheetData>
  <mergeCells count="1">
    <mergeCell ref="A3:E3"/>
  </mergeCells>
  <printOptions horizontalCentered="1"/>
  <pageMargins left="0.74803149606299213" right="0.74803149606299213" top="1.1811023622047245" bottom="1.0629921259842521" header="0.51181102362204722" footer="0.51181102362204722"/>
  <pageSetup paperSize="9" scale="87" orientation="portrait" useFirstPageNumber="1" horizontalDpi="300" r:id="rId1"/>
  <headerFooter alignWithMargins="0">
    <oddHeader>&amp;CPénzben és természetben nyújtott szociális ellátások 
előirányzata feladatonként&amp;R&amp;12 7. sz. melléklet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0"/>
  <sheetViews>
    <sheetView workbookViewId="0">
      <selection activeCell="C22" sqref="C22"/>
    </sheetView>
  </sheetViews>
  <sheetFormatPr defaultRowHeight="12.75"/>
  <cols>
    <col min="1" max="1" width="34.7109375" style="472" customWidth="1"/>
    <col min="2" max="2" width="17.28515625" style="472" customWidth="1"/>
    <col min="3" max="3" width="16.28515625" style="472" bestFit="1" customWidth="1"/>
    <col min="4" max="4" width="12.5703125" style="472" bestFit="1" customWidth="1"/>
    <col min="5" max="5" width="34.7109375" style="472" customWidth="1"/>
    <col min="6" max="6" width="16.28515625" style="472" customWidth="1"/>
    <col min="7" max="7" width="16.28515625" style="472" bestFit="1" customWidth="1"/>
    <col min="8" max="8" width="11.85546875" style="472" customWidth="1"/>
    <col min="9" max="10" width="9.140625" style="472"/>
    <col min="11" max="11" width="11.5703125" style="472" bestFit="1" customWidth="1"/>
    <col min="12" max="256" width="9.140625" style="472"/>
    <col min="257" max="257" width="34.7109375" style="472" customWidth="1"/>
    <col min="258" max="258" width="17.28515625" style="472" customWidth="1"/>
    <col min="259" max="259" width="16.28515625" style="472" bestFit="1" customWidth="1"/>
    <col min="260" max="260" width="12.5703125" style="472" bestFit="1" customWidth="1"/>
    <col min="261" max="261" width="34.7109375" style="472" customWidth="1"/>
    <col min="262" max="262" width="16.28515625" style="472" customWidth="1"/>
    <col min="263" max="263" width="16.28515625" style="472" bestFit="1" customWidth="1"/>
    <col min="264" max="264" width="11.85546875" style="472" customWidth="1"/>
    <col min="265" max="266" width="9.140625" style="472"/>
    <col min="267" max="267" width="11.5703125" style="472" bestFit="1" customWidth="1"/>
    <col min="268" max="512" width="9.140625" style="472"/>
    <col min="513" max="513" width="34.7109375" style="472" customWidth="1"/>
    <col min="514" max="514" width="17.28515625" style="472" customWidth="1"/>
    <col min="515" max="515" width="16.28515625" style="472" bestFit="1" customWidth="1"/>
    <col min="516" max="516" width="12.5703125" style="472" bestFit="1" customWidth="1"/>
    <col min="517" max="517" width="34.7109375" style="472" customWidth="1"/>
    <col min="518" max="518" width="16.28515625" style="472" customWidth="1"/>
    <col min="519" max="519" width="16.28515625" style="472" bestFit="1" customWidth="1"/>
    <col min="520" max="520" width="11.85546875" style="472" customWidth="1"/>
    <col min="521" max="522" width="9.140625" style="472"/>
    <col min="523" max="523" width="11.5703125" style="472" bestFit="1" customWidth="1"/>
    <col min="524" max="768" width="9.140625" style="472"/>
    <col min="769" max="769" width="34.7109375" style="472" customWidth="1"/>
    <col min="770" max="770" width="17.28515625" style="472" customWidth="1"/>
    <col min="771" max="771" width="16.28515625" style="472" bestFit="1" customWidth="1"/>
    <col min="772" max="772" width="12.5703125" style="472" bestFit="1" customWidth="1"/>
    <col min="773" max="773" width="34.7109375" style="472" customWidth="1"/>
    <col min="774" max="774" width="16.28515625" style="472" customWidth="1"/>
    <col min="775" max="775" width="16.28515625" style="472" bestFit="1" customWidth="1"/>
    <col min="776" max="776" width="11.85546875" style="472" customWidth="1"/>
    <col min="777" max="778" width="9.140625" style="472"/>
    <col min="779" max="779" width="11.5703125" style="472" bestFit="1" customWidth="1"/>
    <col min="780" max="1024" width="9.140625" style="472"/>
    <col min="1025" max="1025" width="34.7109375" style="472" customWidth="1"/>
    <col min="1026" max="1026" width="17.28515625" style="472" customWidth="1"/>
    <col min="1027" max="1027" width="16.28515625" style="472" bestFit="1" customWidth="1"/>
    <col min="1028" max="1028" width="12.5703125" style="472" bestFit="1" customWidth="1"/>
    <col min="1029" max="1029" width="34.7109375" style="472" customWidth="1"/>
    <col min="1030" max="1030" width="16.28515625" style="472" customWidth="1"/>
    <col min="1031" max="1031" width="16.28515625" style="472" bestFit="1" customWidth="1"/>
    <col min="1032" max="1032" width="11.85546875" style="472" customWidth="1"/>
    <col min="1033" max="1034" width="9.140625" style="472"/>
    <col min="1035" max="1035" width="11.5703125" style="472" bestFit="1" customWidth="1"/>
    <col min="1036" max="1280" width="9.140625" style="472"/>
    <col min="1281" max="1281" width="34.7109375" style="472" customWidth="1"/>
    <col min="1282" max="1282" width="17.28515625" style="472" customWidth="1"/>
    <col min="1283" max="1283" width="16.28515625" style="472" bestFit="1" customWidth="1"/>
    <col min="1284" max="1284" width="12.5703125" style="472" bestFit="1" customWidth="1"/>
    <col min="1285" max="1285" width="34.7109375" style="472" customWidth="1"/>
    <col min="1286" max="1286" width="16.28515625" style="472" customWidth="1"/>
    <col min="1287" max="1287" width="16.28515625" style="472" bestFit="1" customWidth="1"/>
    <col min="1288" max="1288" width="11.85546875" style="472" customWidth="1"/>
    <col min="1289" max="1290" width="9.140625" style="472"/>
    <col min="1291" max="1291" width="11.5703125" style="472" bestFit="1" customWidth="1"/>
    <col min="1292" max="1536" width="9.140625" style="472"/>
    <col min="1537" max="1537" width="34.7109375" style="472" customWidth="1"/>
    <col min="1538" max="1538" width="17.28515625" style="472" customWidth="1"/>
    <col min="1539" max="1539" width="16.28515625" style="472" bestFit="1" customWidth="1"/>
    <col min="1540" max="1540" width="12.5703125" style="472" bestFit="1" customWidth="1"/>
    <col min="1541" max="1541" width="34.7109375" style="472" customWidth="1"/>
    <col min="1542" max="1542" width="16.28515625" style="472" customWidth="1"/>
    <col min="1543" max="1543" width="16.28515625" style="472" bestFit="1" customWidth="1"/>
    <col min="1544" max="1544" width="11.85546875" style="472" customWidth="1"/>
    <col min="1545" max="1546" width="9.140625" style="472"/>
    <col min="1547" max="1547" width="11.5703125" style="472" bestFit="1" customWidth="1"/>
    <col min="1548" max="1792" width="9.140625" style="472"/>
    <col min="1793" max="1793" width="34.7109375" style="472" customWidth="1"/>
    <col min="1794" max="1794" width="17.28515625" style="472" customWidth="1"/>
    <col min="1795" max="1795" width="16.28515625" style="472" bestFit="1" customWidth="1"/>
    <col min="1796" max="1796" width="12.5703125" style="472" bestFit="1" customWidth="1"/>
    <col min="1797" max="1797" width="34.7109375" style="472" customWidth="1"/>
    <col min="1798" max="1798" width="16.28515625" style="472" customWidth="1"/>
    <col min="1799" max="1799" width="16.28515625" style="472" bestFit="1" customWidth="1"/>
    <col min="1800" max="1800" width="11.85546875" style="472" customWidth="1"/>
    <col min="1801" max="1802" width="9.140625" style="472"/>
    <col min="1803" max="1803" width="11.5703125" style="472" bestFit="1" customWidth="1"/>
    <col min="1804" max="2048" width="9.140625" style="472"/>
    <col min="2049" max="2049" width="34.7109375" style="472" customWidth="1"/>
    <col min="2050" max="2050" width="17.28515625" style="472" customWidth="1"/>
    <col min="2051" max="2051" width="16.28515625" style="472" bestFit="1" customWidth="1"/>
    <col min="2052" max="2052" width="12.5703125" style="472" bestFit="1" customWidth="1"/>
    <col min="2053" max="2053" width="34.7109375" style="472" customWidth="1"/>
    <col min="2054" max="2054" width="16.28515625" style="472" customWidth="1"/>
    <col min="2055" max="2055" width="16.28515625" style="472" bestFit="1" customWidth="1"/>
    <col min="2056" max="2056" width="11.85546875" style="472" customWidth="1"/>
    <col min="2057" max="2058" width="9.140625" style="472"/>
    <col min="2059" max="2059" width="11.5703125" style="472" bestFit="1" customWidth="1"/>
    <col min="2060" max="2304" width="9.140625" style="472"/>
    <col min="2305" max="2305" width="34.7109375" style="472" customWidth="1"/>
    <col min="2306" max="2306" width="17.28515625" style="472" customWidth="1"/>
    <col min="2307" max="2307" width="16.28515625" style="472" bestFit="1" customWidth="1"/>
    <col min="2308" max="2308" width="12.5703125" style="472" bestFit="1" customWidth="1"/>
    <col min="2309" max="2309" width="34.7109375" style="472" customWidth="1"/>
    <col min="2310" max="2310" width="16.28515625" style="472" customWidth="1"/>
    <col min="2311" max="2311" width="16.28515625" style="472" bestFit="1" customWidth="1"/>
    <col min="2312" max="2312" width="11.85546875" style="472" customWidth="1"/>
    <col min="2313" max="2314" width="9.140625" style="472"/>
    <col min="2315" max="2315" width="11.5703125" style="472" bestFit="1" customWidth="1"/>
    <col min="2316" max="2560" width="9.140625" style="472"/>
    <col min="2561" max="2561" width="34.7109375" style="472" customWidth="1"/>
    <col min="2562" max="2562" width="17.28515625" style="472" customWidth="1"/>
    <col min="2563" max="2563" width="16.28515625" style="472" bestFit="1" customWidth="1"/>
    <col min="2564" max="2564" width="12.5703125" style="472" bestFit="1" customWidth="1"/>
    <col min="2565" max="2565" width="34.7109375" style="472" customWidth="1"/>
    <col min="2566" max="2566" width="16.28515625" style="472" customWidth="1"/>
    <col min="2567" max="2567" width="16.28515625" style="472" bestFit="1" customWidth="1"/>
    <col min="2568" max="2568" width="11.85546875" style="472" customWidth="1"/>
    <col min="2569" max="2570" width="9.140625" style="472"/>
    <col min="2571" max="2571" width="11.5703125" style="472" bestFit="1" customWidth="1"/>
    <col min="2572" max="2816" width="9.140625" style="472"/>
    <col min="2817" max="2817" width="34.7109375" style="472" customWidth="1"/>
    <col min="2818" max="2818" width="17.28515625" style="472" customWidth="1"/>
    <col min="2819" max="2819" width="16.28515625" style="472" bestFit="1" customWidth="1"/>
    <col min="2820" max="2820" width="12.5703125" style="472" bestFit="1" customWidth="1"/>
    <col min="2821" max="2821" width="34.7109375" style="472" customWidth="1"/>
    <col min="2822" max="2822" width="16.28515625" style="472" customWidth="1"/>
    <col min="2823" max="2823" width="16.28515625" style="472" bestFit="1" customWidth="1"/>
    <col min="2824" max="2824" width="11.85546875" style="472" customWidth="1"/>
    <col min="2825" max="2826" width="9.140625" style="472"/>
    <col min="2827" max="2827" width="11.5703125" style="472" bestFit="1" customWidth="1"/>
    <col min="2828" max="3072" width="9.140625" style="472"/>
    <col min="3073" max="3073" width="34.7109375" style="472" customWidth="1"/>
    <col min="3074" max="3074" width="17.28515625" style="472" customWidth="1"/>
    <col min="3075" max="3075" width="16.28515625" style="472" bestFit="1" customWidth="1"/>
    <col min="3076" max="3076" width="12.5703125" style="472" bestFit="1" customWidth="1"/>
    <col min="3077" max="3077" width="34.7109375" style="472" customWidth="1"/>
    <col min="3078" max="3078" width="16.28515625" style="472" customWidth="1"/>
    <col min="3079" max="3079" width="16.28515625" style="472" bestFit="1" customWidth="1"/>
    <col min="3080" max="3080" width="11.85546875" style="472" customWidth="1"/>
    <col min="3081" max="3082" width="9.140625" style="472"/>
    <col min="3083" max="3083" width="11.5703125" style="472" bestFit="1" customWidth="1"/>
    <col min="3084" max="3328" width="9.140625" style="472"/>
    <col min="3329" max="3329" width="34.7109375" style="472" customWidth="1"/>
    <col min="3330" max="3330" width="17.28515625" style="472" customWidth="1"/>
    <col min="3331" max="3331" width="16.28515625" style="472" bestFit="1" customWidth="1"/>
    <col min="3332" max="3332" width="12.5703125" style="472" bestFit="1" customWidth="1"/>
    <col min="3333" max="3333" width="34.7109375" style="472" customWidth="1"/>
    <col min="3334" max="3334" width="16.28515625" style="472" customWidth="1"/>
    <col min="3335" max="3335" width="16.28515625" style="472" bestFit="1" customWidth="1"/>
    <col min="3336" max="3336" width="11.85546875" style="472" customWidth="1"/>
    <col min="3337" max="3338" width="9.140625" style="472"/>
    <col min="3339" max="3339" width="11.5703125" style="472" bestFit="1" customWidth="1"/>
    <col min="3340" max="3584" width="9.140625" style="472"/>
    <col min="3585" max="3585" width="34.7109375" style="472" customWidth="1"/>
    <col min="3586" max="3586" width="17.28515625" style="472" customWidth="1"/>
    <col min="3587" max="3587" width="16.28515625" style="472" bestFit="1" customWidth="1"/>
    <col min="3588" max="3588" width="12.5703125" style="472" bestFit="1" customWidth="1"/>
    <col min="3589" max="3589" width="34.7109375" style="472" customWidth="1"/>
    <col min="3590" max="3590" width="16.28515625" style="472" customWidth="1"/>
    <col min="3591" max="3591" width="16.28515625" style="472" bestFit="1" customWidth="1"/>
    <col min="3592" max="3592" width="11.85546875" style="472" customWidth="1"/>
    <col min="3593" max="3594" width="9.140625" style="472"/>
    <col min="3595" max="3595" width="11.5703125" style="472" bestFit="1" customWidth="1"/>
    <col min="3596" max="3840" width="9.140625" style="472"/>
    <col min="3841" max="3841" width="34.7109375" style="472" customWidth="1"/>
    <col min="3842" max="3842" width="17.28515625" style="472" customWidth="1"/>
    <col min="3843" max="3843" width="16.28515625" style="472" bestFit="1" customWidth="1"/>
    <col min="3844" max="3844" width="12.5703125" style="472" bestFit="1" customWidth="1"/>
    <col min="3845" max="3845" width="34.7109375" style="472" customWidth="1"/>
    <col min="3846" max="3846" width="16.28515625" style="472" customWidth="1"/>
    <col min="3847" max="3847" width="16.28515625" style="472" bestFit="1" customWidth="1"/>
    <col min="3848" max="3848" width="11.85546875" style="472" customWidth="1"/>
    <col min="3849" max="3850" width="9.140625" style="472"/>
    <col min="3851" max="3851" width="11.5703125" style="472" bestFit="1" customWidth="1"/>
    <col min="3852" max="4096" width="9.140625" style="472"/>
    <col min="4097" max="4097" width="34.7109375" style="472" customWidth="1"/>
    <col min="4098" max="4098" width="17.28515625" style="472" customWidth="1"/>
    <col min="4099" max="4099" width="16.28515625" style="472" bestFit="1" customWidth="1"/>
    <col min="4100" max="4100" width="12.5703125" style="472" bestFit="1" customWidth="1"/>
    <col min="4101" max="4101" width="34.7109375" style="472" customWidth="1"/>
    <col min="4102" max="4102" width="16.28515625" style="472" customWidth="1"/>
    <col min="4103" max="4103" width="16.28515625" style="472" bestFit="1" customWidth="1"/>
    <col min="4104" max="4104" width="11.85546875" style="472" customWidth="1"/>
    <col min="4105" max="4106" width="9.140625" style="472"/>
    <col min="4107" max="4107" width="11.5703125" style="472" bestFit="1" customWidth="1"/>
    <col min="4108" max="4352" width="9.140625" style="472"/>
    <col min="4353" max="4353" width="34.7109375" style="472" customWidth="1"/>
    <col min="4354" max="4354" width="17.28515625" style="472" customWidth="1"/>
    <col min="4355" max="4355" width="16.28515625" style="472" bestFit="1" customWidth="1"/>
    <col min="4356" max="4356" width="12.5703125" style="472" bestFit="1" customWidth="1"/>
    <col min="4357" max="4357" width="34.7109375" style="472" customWidth="1"/>
    <col min="4358" max="4358" width="16.28515625" style="472" customWidth="1"/>
    <col min="4359" max="4359" width="16.28515625" style="472" bestFit="1" customWidth="1"/>
    <col min="4360" max="4360" width="11.85546875" style="472" customWidth="1"/>
    <col min="4361" max="4362" width="9.140625" style="472"/>
    <col min="4363" max="4363" width="11.5703125" style="472" bestFit="1" customWidth="1"/>
    <col min="4364" max="4608" width="9.140625" style="472"/>
    <col min="4609" max="4609" width="34.7109375" style="472" customWidth="1"/>
    <col min="4610" max="4610" width="17.28515625" style="472" customWidth="1"/>
    <col min="4611" max="4611" width="16.28515625" style="472" bestFit="1" customWidth="1"/>
    <col min="4612" max="4612" width="12.5703125" style="472" bestFit="1" customWidth="1"/>
    <col min="4613" max="4613" width="34.7109375" style="472" customWidth="1"/>
    <col min="4614" max="4614" width="16.28515625" style="472" customWidth="1"/>
    <col min="4615" max="4615" width="16.28515625" style="472" bestFit="1" customWidth="1"/>
    <col min="4616" max="4616" width="11.85546875" style="472" customWidth="1"/>
    <col min="4617" max="4618" width="9.140625" style="472"/>
    <col min="4619" max="4619" width="11.5703125" style="472" bestFit="1" customWidth="1"/>
    <col min="4620" max="4864" width="9.140625" style="472"/>
    <col min="4865" max="4865" width="34.7109375" style="472" customWidth="1"/>
    <col min="4866" max="4866" width="17.28515625" style="472" customWidth="1"/>
    <col min="4867" max="4867" width="16.28515625" style="472" bestFit="1" customWidth="1"/>
    <col min="4868" max="4868" width="12.5703125" style="472" bestFit="1" customWidth="1"/>
    <col min="4869" max="4869" width="34.7109375" style="472" customWidth="1"/>
    <col min="4870" max="4870" width="16.28515625" style="472" customWidth="1"/>
    <col min="4871" max="4871" width="16.28515625" style="472" bestFit="1" customWidth="1"/>
    <col min="4872" max="4872" width="11.85546875" style="472" customWidth="1"/>
    <col min="4873" max="4874" width="9.140625" style="472"/>
    <col min="4875" max="4875" width="11.5703125" style="472" bestFit="1" customWidth="1"/>
    <col min="4876" max="5120" width="9.140625" style="472"/>
    <col min="5121" max="5121" width="34.7109375" style="472" customWidth="1"/>
    <col min="5122" max="5122" width="17.28515625" style="472" customWidth="1"/>
    <col min="5123" max="5123" width="16.28515625" style="472" bestFit="1" customWidth="1"/>
    <col min="5124" max="5124" width="12.5703125" style="472" bestFit="1" customWidth="1"/>
    <col min="5125" max="5125" width="34.7109375" style="472" customWidth="1"/>
    <col min="5126" max="5126" width="16.28515625" style="472" customWidth="1"/>
    <col min="5127" max="5127" width="16.28515625" style="472" bestFit="1" customWidth="1"/>
    <col min="5128" max="5128" width="11.85546875" style="472" customWidth="1"/>
    <col min="5129" max="5130" width="9.140625" style="472"/>
    <col min="5131" max="5131" width="11.5703125" style="472" bestFit="1" customWidth="1"/>
    <col min="5132" max="5376" width="9.140625" style="472"/>
    <col min="5377" max="5377" width="34.7109375" style="472" customWidth="1"/>
    <col min="5378" max="5378" width="17.28515625" style="472" customWidth="1"/>
    <col min="5379" max="5379" width="16.28515625" style="472" bestFit="1" customWidth="1"/>
    <col min="5380" max="5380" width="12.5703125" style="472" bestFit="1" customWidth="1"/>
    <col min="5381" max="5381" width="34.7109375" style="472" customWidth="1"/>
    <col min="5382" max="5382" width="16.28515625" style="472" customWidth="1"/>
    <col min="5383" max="5383" width="16.28515625" style="472" bestFit="1" customWidth="1"/>
    <col min="5384" max="5384" width="11.85546875" style="472" customWidth="1"/>
    <col min="5385" max="5386" width="9.140625" style="472"/>
    <col min="5387" max="5387" width="11.5703125" style="472" bestFit="1" customWidth="1"/>
    <col min="5388" max="5632" width="9.140625" style="472"/>
    <col min="5633" max="5633" width="34.7109375" style="472" customWidth="1"/>
    <col min="5634" max="5634" width="17.28515625" style="472" customWidth="1"/>
    <col min="5635" max="5635" width="16.28515625" style="472" bestFit="1" customWidth="1"/>
    <col min="5636" max="5636" width="12.5703125" style="472" bestFit="1" customWidth="1"/>
    <col min="5637" max="5637" width="34.7109375" style="472" customWidth="1"/>
    <col min="5638" max="5638" width="16.28515625" style="472" customWidth="1"/>
    <col min="5639" max="5639" width="16.28515625" style="472" bestFit="1" customWidth="1"/>
    <col min="5640" max="5640" width="11.85546875" style="472" customWidth="1"/>
    <col min="5641" max="5642" width="9.140625" style="472"/>
    <col min="5643" max="5643" width="11.5703125" style="472" bestFit="1" customWidth="1"/>
    <col min="5644" max="5888" width="9.140625" style="472"/>
    <col min="5889" max="5889" width="34.7109375" style="472" customWidth="1"/>
    <col min="5890" max="5890" width="17.28515625" style="472" customWidth="1"/>
    <col min="5891" max="5891" width="16.28515625" style="472" bestFit="1" customWidth="1"/>
    <col min="5892" max="5892" width="12.5703125" style="472" bestFit="1" customWidth="1"/>
    <col min="5893" max="5893" width="34.7109375" style="472" customWidth="1"/>
    <col min="5894" max="5894" width="16.28515625" style="472" customWidth="1"/>
    <col min="5895" max="5895" width="16.28515625" style="472" bestFit="1" customWidth="1"/>
    <col min="5896" max="5896" width="11.85546875" style="472" customWidth="1"/>
    <col min="5897" max="5898" width="9.140625" style="472"/>
    <col min="5899" max="5899" width="11.5703125" style="472" bestFit="1" customWidth="1"/>
    <col min="5900" max="6144" width="9.140625" style="472"/>
    <col min="6145" max="6145" width="34.7109375" style="472" customWidth="1"/>
    <col min="6146" max="6146" width="17.28515625" style="472" customWidth="1"/>
    <col min="6147" max="6147" width="16.28515625" style="472" bestFit="1" customWidth="1"/>
    <col min="6148" max="6148" width="12.5703125" style="472" bestFit="1" customWidth="1"/>
    <col min="6149" max="6149" width="34.7109375" style="472" customWidth="1"/>
    <col min="6150" max="6150" width="16.28515625" style="472" customWidth="1"/>
    <col min="6151" max="6151" width="16.28515625" style="472" bestFit="1" customWidth="1"/>
    <col min="6152" max="6152" width="11.85546875" style="472" customWidth="1"/>
    <col min="6153" max="6154" width="9.140625" style="472"/>
    <col min="6155" max="6155" width="11.5703125" style="472" bestFit="1" customWidth="1"/>
    <col min="6156" max="6400" width="9.140625" style="472"/>
    <col min="6401" max="6401" width="34.7109375" style="472" customWidth="1"/>
    <col min="6402" max="6402" width="17.28515625" style="472" customWidth="1"/>
    <col min="6403" max="6403" width="16.28515625" style="472" bestFit="1" customWidth="1"/>
    <col min="6404" max="6404" width="12.5703125" style="472" bestFit="1" customWidth="1"/>
    <col min="6405" max="6405" width="34.7109375" style="472" customWidth="1"/>
    <col min="6406" max="6406" width="16.28515625" style="472" customWidth="1"/>
    <col min="6407" max="6407" width="16.28515625" style="472" bestFit="1" customWidth="1"/>
    <col min="6408" max="6408" width="11.85546875" style="472" customWidth="1"/>
    <col min="6409" max="6410" width="9.140625" style="472"/>
    <col min="6411" max="6411" width="11.5703125" style="472" bestFit="1" customWidth="1"/>
    <col min="6412" max="6656" width="9.140625" style="472"/>
    <col min="6657" max="6657" width="34.7109375" style="472" customWidth="1"/>
    <col min="6658" max="6658" width="17.28515625" style="472" customWidth="1"/>
    <col min="6659" max="6659" width="16.28515625" style="472" bestFit="1" customWidth="1"/>
    <col min="6660" max="6660" width="12.5703125" style="472" bestFit="1" customWidth="1"/>
    <col min="6661" max="6661" width="34.7109375" style="472" customWidth="1"/>
    <col min="6662" max="6662" width="16.28515625" style="472" customWidth="1"/>
    <col min="6663" max="6663" width="16.28515625" style="472" bestFit="1" customWidth="1"/>
    <col min="6664" max="6664" width="11.85546875" style="472" customWidth="1"/>
    <col min="6665" max="6666" width="9.140625" style="472"/>
    <col min="6667" max="6667" width="11.5703125" style="472" bestFit="1" customWidth="1"/>
    <col min="6668" max="6912" width="9.140625" style="472"/>
    <col min="6913" max="6913" width="34.7109375" style="472" customWidth="1"/>
    <col min="6914" max="6914" width="17.28515625" style="472" customWidth="1"/>
    <col min="6915" max="6915" width="16.28515625" style="472" bestFit="1" customWidth="1"/>
    <col min="6916" max="6916" width="12.5703125" style="472" bestFit="1" customWidth="1"/>
    <col min="6917" max="6917" width="34.7109375" style="472" customWidth="1"/>
    <col min="6918" max="6918" width="16.28515625" style="472" customWidth="1"/>
    <col min="6919" max="6919" width="16.28515625" style="472" bestFit="1" customWidth="1"/>
    <col min="6920" max="6920" width="11.85546875" style="472" customWidth="1"/>
    <col min="6921" max="6922" width="9.140625" style="472"/>
    <col min="6923" max="6923" width="11.5703125" style="472" bestFit="1" customWidth="1"/>
    <col min="6924" max="7168" width="9.140625" style="472"/>
    <col min="7169" max="7169" width="34.7109375" style="472" customWidth="1"/>
    <col min="7170" max="7170" width="17.28515625" style="472" customWidth="1"/>
    <col min="7171" max="7171" width="16.28515625" style="472" bestFit="1" customWidth="1"/>
    <col min="7172" max="7172" width="12.5703125" style="472" bestFit="1" customWidth="1"/>
    <col min="7173" max="7173" width="34.7109375" style="472" customWidth="1"/>
    <col min="7174" max="7174" width="16.28515625" style="472" customWidth="1"/>
    <col min="7175" max="7175" width="16.28515625" style="472" bestFit="1" customWidth="1"/>
    <col min="7176" max="7176" width="11.85546875" style="472" customWidth="1"/>
    <col min="7177" max="7178" width="9.140625" style="472"/>
    <col min="7179" max="7179" width="11.5703125" style="472" bestFit="1" customWidth="1"/>
    <col min="7180" max="7424" width="9.140625" style="472"/>
    <col min="7425" max="7425" width="34.7109375" style="472" customWidth="1"/>
    <col min="7426" max="7426" width="17.28515625" style="472" customWidth="1"/>
    <col min="7427" max="7427" width="16.28515625" style="472" bestFit="1" customWidth="1"/>
    <col min="7428" max="7428" width="12.5703125" style="472" bestFit="1" customWidth="1"/>
    <col min="7429" max="7429" width="34.7109375" style="472" customWidth="1"/>
    <col min="7430" max="7430" width="16.28515625" style="472" customWidth="1"/>
    <col min="7431" max="7431" width="16.28515625" style="472" bestFit="1" customWidth="1"/>
    <col min="7432" max="7432" width="11.85546875" style="472" customWidth="1"/>
    <col min="7433" max="7434" width="9.140625" style="472"/>
    <col min="7435" max="7435" width="11.5703125" style="472" bestFit="1" customWidth="1"/>
    <col min="7436" max="7680" width="9.140625" style="472"/>
    <col min="7681" max="7681" width="34.7109375" style="472" customWidth="1"/>
    <col min="7682" max="7682" width="17.28515625" style="472" customWidth="1"/>
    <col min="7683" max="7683" width="16.28515625" style="472" bestFit="1" customWidth="1"/>
    <col min="7684" max="7684" width="12.5703125" style="472" bestFit="1" customWidth="1"/>
    <col min="7685" max="7685" width="34.7109375" style="472" customWidth="1"/>
    <col min="7686" max="7686" width="16.28515625" style="472" customWidth="1"/>
    <col min="7687" max="7687" width="16.28515625" style="472" bestFit="1" customWidth="1"/>
    <col min="7688" max="7688" width="11.85546875" style="472" customWidth="1"/>
    <col min="7689" max="7690" width="9.140625" style="472"/>
    <col min="7691" max="7691" width="11.5703125" style="472" bestFit="1" customWidth="1"/>
    <col min="7692" max="7936" width="9.140625" style="472"/>
    <col min="7937" max="7937" width="34.7109375" style="472" customWidth="1"/>
    <col min="7938" max="7938" width="17.28515625" style="472" customWidth="1"/>
    <col min="7939" max="7939" width="16.28515625" style="472" bestFit="1" customWidth="1"/>
    <col min="7940" max="7940" width="12.5703125" style="472" bestFit="1" customWidth="1"/>
    <col min="7941" max="7941" width="34.7109375" style="472" customWidth="1"/>
    <col min="7942" max="7942" width="16.28515625" style="472" customWidth="1"/>
    <col min="7943" max="7943" width="16.28515625" style="472" bestFit="1" customWidth="1"/>
    <col min="7944" max="7944" width="11.85546875" style="472" customWidth="1"/>
    <col min="7945" max="7946" width="9.140625" style="472"/>
    <col min="7947" max="7947" width="11.5703125" style="472" bestFit="1" customWidth="1"/>
    <col min="7948" max="8192" width="9.140625" style="472"/>
    <col min="8193" max="8193" width="34.7109375" style="472" customWidth="1"/>
    <col min="8194" max="8194" width="17.28515625" style="472" customWidth="1"/>
    <col min="8195" max="8195" width="16.28515625" style="472" bestFit="1" customWidth="1"/>
    <col min="8196" max="8196" width="12.5703125" style="472" bestFit="1" customWidth="1"/>
    <col min="8197" max="8197" width="34.7109375" style="472" customWidth="1"/>
    <col min="8198" max="8198" width="16.28515625" style="472" customWidth="1"/>
    <col min="8199" max="8199" width="16.28515625" style="472" bestFit="1" customWidth="1"/>
    <col min="8200" max="8200" width="11.85546875" style="472" customWidth="1"/>
    <col min="8201" max="8202" width="9.140625" style="472"/>
    <col min="8203" max="8203" width="11.5703125" style="472" bestFit="1" customWidth="1"/>
    <col min="8204" max="8448" width="9.140625" style="472"/>
    <col min="8449" max="8449" width="34.7109375" style="472" customWidth="1"/>
    <col min="8450" max="8450" width="17.28515625" style="472" customWidth="1"/>
    <col min="8451" max="8451" width="16.28515625" style="472" bestFit="1" customWidth="1"/>
    <col min="8452" max="8452" width="12.5703125" style="472" bestFit="1" customWidth="1"/>
    <col min="8453" max="8453" width="34.7109375" style="472" customWidth="1"/>
    <col min="8454" max="8454" width="16.28515625" style="472" customWidth="1"/>
    <col min="8455" max="8455" width="16.28515625" style="472" bestFit="1" customWidth="1"/>
    <col min="8456" max="8456" width="11.85546875" style="472" customWidth="1"/>
    <col min="8457" max="8458" width="9.140625" style="472"/>
    <col min="8459" max="8459" width="11.5703125" style="472" bestFit="1" customWidth="1"/>
    <col min="8460" max="8704" width="9.140625" style="472"/>
    <col min="8705" max="8705" width="34.7109375" style="472" customWidth="1"/>
    <col min="8706" max="8706" width="17.28515625" style="472" customWidth="1"/>
    <col min="8707" max="8707" width="16.28515625" style="472" bestFit="1" customWidth="1"/>
    <col min="8708" max="8708" width="12.5703125" style="472" bestFit="1" customWidth="1"/>
    <col min="8709" max="8709" width="34.7109375" style="472" customWidth="1"/>
    <col min="8710" max="8710" width="16.28515625" style="472" customWidth="1"/>
    <col min="8711" max="8711" width="16.28515625" style="472" bestFit="1" customWidth="1"/>
    <col min="8712" max="8712" width="11.85546875" style="472" customWidth="1"/>
    <col min="8713" max="8714" width="9.140625" style="472"/>
    <col min="8715" max="8715" width="11.5703125" style="472" bestFit="1" customWidth="1"/>
    <col min="8716" max="8960" width="9.140625" style="472"/>
    <col min="8961" max="8961" width="34.7109375" style="472" customWidth="1"/>
    <col min="8962" max="8962" width="17.28515625" style="472" customWidth="1"/>
    <col min="8963" max="8963" width="16.28515625" style="472" bestFit="1" customWidth="1"/>
    <col min="8964" max="8964" width="12.5703125" style="472" bestFit="1" customWidth="1"/>
    <col min="8965" max="8965" width="34.7109375" style="472" customWidth="1"/>
    <col min="8966" max="8966" width="16.28515625" style="472" customWidth="1"/>
    <col min="8967" max="8967" width="16.28515625" style="472" bestFit="1" customWidth="1"/>
    <col min="8968" max="8968" width="11.85546875" style="472" customWidth="1"/>
    <col min="8969" max="8970" width="9.140625" style="472"/>
    <col min="8971" max="8971" width="11.5703125" style="472" bestFit="1" customWidth="1"/>
    <col min="8972" max="9216" width="9.140625" style="472"/>
    <col min="9217" max="9217" width="34.7109375" style="472" customWidth="1"/>
    <col min="9218" max="9218" width="17.28515625" style="472" customWidth="1"/>
    <col min="9219" max="9219" width="16.28515625" style="472" bestFit="1" customWidth="1"/>
    <col min="9220" max="9220" width="12.5703125" style="472" bestFit="1" customWidth="1"/>
    <col min="9221" max="9221" width="34.7109375" style="472" customWidth="1"/>
    <col min="9222" max="9222" width="16.28515625" style="472" customWidth="1"/>
    <col min="9223" max="9223" width="16.28515625" style="472" bestFit="1" customWidth="1"/>
    <col min="9224" max="9224" width="11.85546875" style="472" customWidth="1"/>
    <col min="9225" max="9226" width="9.140625" style="472"/>
    <col min="9227" max="9227" width="11.5703125" style="472" bestFit="1" customWidth="1"/>
    <col min="9228" max="9472" width="9.140625" style="472"/>
    <col min="9473" max="9473" width="34.7109375" style="472" customWidth="1"/>
    <col min="9474" max="9474" width="17.28515625" style="472" customWidth="1"/>
    <col min="9475" max="9475" width="16.28515625" style="472" bestFit="1" customWidth="1"/>
    <col min="9476" max="9476" width="12.5703125" style="472" bestFit="1" customWidth="1"/>
    <col min="9477" max="9477" width="34.7109375" style="472" customWidth="1"/>
    <col min="9478" max="9478" width="16.28515625" style="472" customWidth="1"/>
    <col min="9479" max="9479" width="16.28515625" style="472" bestFit="1" customWidth="1"/>
    <col min="9480" max="9480" width="11.85546875" style="472" customWidth="1"/>
    <col min="9481" max="9482" width="9.140625" style="472"/>
    <col min="9483" max="9483" width="11.5703125" style="472" bestFit="1" customWidth="1"/>
    <col min="9484" max="9728" width="9.140625" style="472"/>
    <col min="9729" max="9729" width="34.7109375" style="472" customWidth="1"/>
    <col min="9730" max="9730" width="17.28515625" style="472" customWidth="1"/>
    <col min="9731" max="9731" width="16.28515625" style="472" bestFit="1" customWidth="1"/>
    <col min="9732" max="9732" width="12.5703125" style="472" bestFit="1" customWidth="1"/>
    <col min="9733" max="9733" width="34.7109375" style="472" customWidth="1"/>
    <col min="9734" max="9734" width="16.28515625" style="472" customWidth="1"/>
    <col min="9735" max="9735" width="16.28515625" style="472" bestFit="1" customWidth="1"/>
    <col min="9736" max="9736" width="11.85546875" style="472" customWidth="1"/>
    <col min="9737" max="9738" width="9.140625" style="472"/>
    <col min="9739" max="9739" width="11.5703125" style="472" bestFit="1" customWidth="1"/>
    <col min="9740" max="9984" width="9.140625" style="472"/>
    <col min="9985" max="9985" width="34.7109375" style="472" customWidth="1"/>
    <col min="9986" max="9986" width="17.28515625" style="472" customWidth="1"/>
    <col min="9987" max="9987" width="16.28515625" style="472" bestFit="1" customWidth="1"/>
    <col min="9988" max="9988" width="12.5703125" style="472" bestFit="1" customWidth="1"/>
    <col min="9989" max="9989" width="34.7109375" style="472" customWidth="1"/>
    <col min="9990" max="9990" width="16.28515625" style="472" customWidth="1"/>
    <col min="9991" max="9991" width="16.28515625" style="472" bestFit="1" customWidth="1"/>
    <col min="9992" max="9992" width="11.85546875" style="472" customWidth="1"/>
    <col min="9993" max="9994" width="9.140625" style="472"/>
    <col min="9995" max="9995" width="11.5703125" style="472" bestFit="1" customWidth="1"/>
    <col min="9996" max="10240" width="9.140625" style="472"/>
    <col min="10241" max="10241" width="34.7109375" style="472" customWidth="1"/>
    <col min="10242" max="10242" width="17.28515625" style="472" customWidth="1"/>
    <col min="10243" max="10243" width="16.28515625" style="472" bestFit="1" customWidth="1"/>
    <col min="10244" max="10244" width="12.5703125" style="472" bestFit="1" customWidth="1"/>
    <col min="10245" max="10245" width="34.7109375" style="472" customWidth="1"/>
    <col min="10246" max="10246" width="16.28515625" style="472" customWidth="1"/>
    <col min="10247" max="10247" width="16.28515625" style="472" bestFit="1" customWidth="1"/>
    <col min="10248" max="10248" width="11.85546875" style="472" customWidth="1"/>
    <col min="10249" max="10250" width="9.140625" style="472"/>
    <col min="10251" max="10251" width="11.5703125" style="472" bestFit="1" customWidth="1"/>
    <col min="10252" max="10496" width="9.140625" style="472"/>
    <col min="10497" max="10497" width="34.7109375" style="472" customWidth="1"/>
    <col min="10498" max="10498" width="17.28515625" style="472" customWidth="1"/>
    <col min="10499" max="10499" width="16.28515625" style="472" bestFit="1" customWidth="1"/>
    <col min="10500" max="10500" width="12.5703125" style="472" bestFit="1" customWidth="1"/>
    <col min="10501" max="10501" width="34.7109375" style="472" customWidth="1"/>
    <col min="10502" max="10502" width="16.28515625" style="472" customWidth="1"/>
    <col min="10503" max="10503" width="16.28515625" style="472" bestFit="1" customWidth="1"/>
    <col min="10504" max="10504" width="11.85546875" style="472" customWidth="1"/>
    <col min="10505" max="10506" width="9.140625" style="472"/>
    <col min="10507" max="10507" width="11.5703125" style="472" bestFit="1" customWidth="1"/>
    <col min="10508" max="10752" width="9.140625" style="472"/>
    <col min="10753" max="10753" width="34.7109375" style="472" customWidth="1"/>
    <col min="10754" max="10754" width="17.28515625" style="472" customWidth="1"/>
    <col min="10755" max="10755" width="16.28515625" style="472" bestFit="1" customWidth="1"/>
    <col min="10756" max="10756" width="12.5703125" style="472" bestFit="1" customWidth="1"/>
    <col min="10757" max="10757" width="34.7109375" style="472" customWidth="1"/>
    <col min="10758" max="10758" width="16.28515625" style="472" customWidth="1"/>
    <col min="10759" max="10759" width="16.28515625" style="472" bestFit="1" customWidth="1"/>
    <col min="10760" max="10760" width="11.85546875" style="472" customWidth="1"/>
    <col min="10761" max="10762" width="9.140625" style="472"/>
    <col min="10763" max="10763" width="11.5703125" style="472" bestFit="1" customWidth="1"/>
    <col min="10764" max="11008" width="9.140625" style="472"/>
    <col min="11009" max="11009" width="34.7109375" style="472" customWidth="1"/>
    <col min="11010" max="11010" width="17.28515625" style="472" customWidth="1"/>
    <col min="11011" max="11011" width="16.28515625" style="472" bestFit="1" customWidth="1"/>
    <col min="11012" max="11012" width="12.5703125" style="472" bestFit="1" customWidth="1"/>
    <col min="11013" max="11013" width="34.7109375" style="472" customWidth="1"/>
    <col min="11014" max="11014" width="16.28515625" style="472" customWidth="1"/>
    <col min="11015" max="11015" width="16.28515625" style="472" bestFit="1" customWidth="1"/>
    <col min="11016" max="11016" width="11.85546875" style="472" customWidth="1"/>
    <col min="11017" max="11018" width="9.140625" style="472"/>
    <col min="11019" max="11019" width="11.5703125" style="472" bestFit="1" customWidth="1"/>
    <col min="11020" max="11264" width="9.140625" style="472"/>
    <col min="11265" max="11265" width="34.7109375" style="472" customWidth="1"/>
    <col min="11266" max="11266" width="17.28515625" style="472" customWidth="1"/>
    <col min="11267" max="11267" width="16.28515625" style="472" bestFit="1" customWidth="1"/>
    <col min="11268" max="11268" width="12.5703125" style="472" bestFit="1" customWidth="1"/>
    <col min="11269" max="11269" width="34.7109375" style="472" customWidth="1"/>
    <col min="11270" max="11270" width="16.28515625" style="472" customWidth="1"/>
    <col min="11271" max="11271" width="16.28515625" style="472" bestFit="1" customWidth="1"/>
    <col min="11272" max="11272" width="11.85546875" style="472" customWidth="1"/>
    <col min="11273" max="11274" width="9.140625" style="472"/>
    <col min="11275" max="11275" width="11.5703125" style="472" bestFit="1" customWidth="1"/>
    <col min="11276" max="11520" width="9.140625" style="472"/>
    <col min="11521" max="11521" width="34.7109375" style="472" customWidth="1"/>
    <col min="11522" max="11522" width="17.28515625" style="472" customWidth="1"/>
    <col min="11523" max="11523" width="16.28515625" style="472" bestFit="1" customWidth="1"/>
    <col min="11524" max="11524" width="12.5703125" style="472" bestFit="1" customWidth="1"/>
    <col min="11525" max="11525" width="34.7109375" style="472" customWidth="1"/>
    <col min="11526" max="11526" width="16.28515625" style="472" customWidth="1"/>
    <col min="11527" max="11527" width="16.28515625" style="472" bestFit="1" customWidth="1"/>
    <col min="11528" max="11528" width="11.85546875" style="472" customWidth="1"/>
    <col min="11529" max="11530" width="9.140625" style="472"/>
    <col min="11531" max="11531" width="11.5703125" style="472" bestFit="1" customWidth="1"/>
    <col min="11532" max="11776" width="9.140625" style="472"/>
    <col min="11777" max="11777" width="34.7109375" style="472" customWidth="1"/>
    <col min="11778" max="11778" width="17.28515625" style="472" customWidth="1"/>
    <col min="11779" max="11779" width="16.28515625" style="472" bestFit="1" customWidth="1"/>
    <col min="11780" max="11780" width="12.5703125" style="472" bestFit="1" customWidth="1"/>
    <col min="11781" max="11781" width="34.7109375" style="472" customWidth="1"/>
    <col min="11782" max="11782" width="16.28515625" style="472" customWidth="1"/>
    <col min="11783" max="11783" width="16.28515625" style="472" bestFit="1" customWidth="1"/>
    <col min="11784" max="11784" width="11.85546875" style="472" customWidth="1"/>
    <col min="11785" max="11786" width="9.140625" style="472"/>
    <col min="11787" max="11787" width="11.5703125" style="472" bestFit="1" customWidth="1"/>
    <col min="11788" max="12032" width="9.140625" style="472"/>
    <col min="12033" max="12033" width="34.7109375" style="472" customWidth="1"/>
    <col min="12034" max="12034" width="17.28515625" style="472" customWidth="1"/>
    <col min="12035" max="12035" width="16.28515625" style="472" bestFit="1" customWidth="1"/>
    <col min="12036" max="12036" width="12.5703125" style="472" bestFit="1" customWidth="1"/>
    <col min="12037" max="12037" width="34.7109375" style="472" customWidth="1"/>
    <col min="12038" max="12038" width="16.28515625" style="472" customWidth="1"/>
    <col min="12039" max="12039" width="16.28515625" style="472" bestFit="1" customWidth="1"/>
    <col min="12040" max="12040" width="11.85546875" style="472" customWidth="1"/>
    <col min="12041" max="12042" width="9.140625" style="472"/>
    <col min="12043" max="12043" width="11.5703125" style="472" bestFit="1" customWidth="1"/>
    <col min="12044" max="12288" width="9.140625" style="472"/>
    <col min="12289" max="12289" width="34.7109375" style="472" customWidth="1"/>
    <col min="12290" max="12290" width="17.28515625" style="472" customWidth="1"/>
    <col min="12291" max="12291" width="16.28515625" style="472" bestFit="1" customWidth="1"/>
    <col min="12292" max="12292" width="12.5703125" style="472" bestFit="1" customWidth="1"/>
    <col min="12293" max="12293" width="34.7109375" style="472" customWidth="1"/>
    <col min="12294" max="12294" width="16.28515625" style="472" customWidth="1"/>
    <col min="12295" max="12295" width="16.28515625" style="472" bestFit="1" customWidth="1"/>
    <col min="12296" max="12296" width="11.85546875" style="472" customWidth="1"/>
    <col min="12297" max="12298" width="9.140625" style="472"/>
    <col min="12299" max="12299" width="11.5703125" style="472" bestFit="1" customWidth="1"/>
    <col min="12300" max="12544" width="9.140625" style="472"/>
    <col min="12545" max="12545" width="34.7109375" style="472" customWidth="1"/>
    <col min="12546" max="12546" width="17.28515625" style="472" customWidth="1"/>
    <col min="12547" max="12547" width="16.28515625" style="472" bestFit="1" customWidth="1"/>
    <col min="12548" max="12548" width="12.5703125" style="472" bestFit="1" customWidth="1"/>
    <col min="12549" max="12549" width="34.7109375" style="472" customWidth="1"/>
    <col min="12550" max="12550" width="16.28515625" style="472" customWidth="1"/>
    <col min="12551" max="12551" width="16.28515625" style="472" bestFit="1" customWidth="1"/>
    <col min="12552" max="12552" width="11.85546875" style="472" customWidth="1"/>
    <col min="12553" max="12554" width="9.140625" style="472"/>
    <col min="12555" max="12555" width="11.5703125" style="472" bestFit="1" customWidth="1"/>
    <col min="12556" max="12800" width="9.140625" style="472"/>
    <col min="12801" max="12801" width="34.7109375" style="472" customWidth="1"/>
    <col min="12802" max="12802" width="17.28515625" style="472" customWidth="1"/>
    <col min="12803" max="12803" width="16.28515625" style="472" bestFit="1" customWidth="1"/>
    <col min="12804" max="12804" width="12.5703125" style="472" bestFit="1" customWidth="1"/>
    <col min="12805" max="12805" width="34.7109375" style="472" customWidth="1"/>
    <col min="12806" max="12806" width="16.28515625" style="472" customWidth="1"/>
    <col min="12807" max="12807" width="16.28515625" style="472" bestFit="1" customWidth="1"/>
    <col min="12808" max="12808" width="11.85546875" style="472" customWidth="1"/>
    <col min="12809" max="12810" width="9.140625" style="472"/>
    <col min="12811" max="12811" width="11.5703125" style="472" bestFit="1" customWidth="1"/>
    <col min="12812" max="13056" width="9.140625" style="472"/>
    <col min="13057" max="13057" width="34.7109375" style="472" customWidth="1"/>
    <col min="13058" max="13058" width="17.28515625" style="472" customWidth="1"/>
    <col min="13059" max="13059" width="16.28515625" style="472" bestFit="1" customWidth="1"/>
    <col min="13060" max="13060" width="12.5703125" style="472" bestFit="1" customWidth="1"/>
    <col min="13061" max="13061" width="34.7109375" style="472" customWidth="1"/>
    <col min="13062" max="13062" width="16.28515625" style="472" customWidth="1"/>
    <col min="13063" max="13063" width="16.28515625" style="472" bestFit="1" customWidth="1"/>
    <col min="13064" max="13064" width="11.85546875" style="472" customWidth="1"/>
    <col min="13065" max="13066" width="9.140625" style="472"/>
    <col min="13067" max="13067" width="11.5703125" style="472" bestFit="1" customWidth="1"/>
    <col min="13068" max="13312" width="9.140625" style="472"/>
    <col min="13313" max="13313" width="34.7109375" style="472" customWidth="1"/>
    <col min="13314" max="13314" width="17.28515625" style="472" customWidth="1"/>
    <col min="13315" max="13315" width="16.28515625" style="472" bestFit="1" customWidth="1"/>
    <col min="13316" max="13316" width="12.5703125" style="472" bestFit="1" customWidth="1"/>
    <col min="13317" max="13317" width="34.7109375" style="472" customWidth="1"/>
    <col min="13318" max="13318" width="16.28515625" style="472" customWidth="1"/>
    <col min="13319" max="13319" width="16.28515625" style="472" bestFit="1" customWidth="1"/>
    <col min="13320" max="13320" width="11.85546875" style="472" customWidth="1"/>
    <col min="13321" max="13322" width="9.140625" style="472"/>
    <col min="13323" max="13323" width="11.5703125" style="472" bestFit="1" customWidth="1"/>
    <col min="13324" max="13568" width="9.140625" style="472"/>
    <col min="13569" max="13569" width="34.7109375" style="472" customWidth="1"/>
    <col min="13570" max="13570" width="17.28515625" style="472" customWidth="1"/>
    <col min="13571" max="13571" width="16.28515625" style="472" bestFit="1" customWidth="1"/>
    <col min="13572" max="13572" width="12.5703125" style="472" bestFit="1" customWidth="1"/>
    <col min="13573" max="13573" width="34.7109375" style="472" customWidth="1"/>
    <col min="13574" max="13574" width="16.28515625" style="472" customWidth="1"/>
    <col min="13575" max="13575" width="16.28515625" style="472" bestFit="1" customWidth="1"/>
    <col min="13576" max="13576" width="11.85546875" style="472" customWidth="1"/>
    <col min="13577" max="13578" width="9.140625" style="472"/>
    <col min="13579" max="13579" width="11.5703125" style="472" bestFit="1" customWidth="1"/>
    <col min="13580" max="13824" width="9.140625" style="472"/>
    <col min="13825" max="13825" width="34.7109375" style="472" customWidth="1"/>
    <col min="13826" max="13826" width="17.28515625" style="472" customWidth="1"/>
    <col min="13827" max="13827" width="16.28515625" style="472" bestFit="1" customWidth="1"/>
    <col min="13828" max="13828" width="12.5703125" style="472" bestFit="1" customWidth="1"/>
    <col min="13829" max="13829" width="34.7109375" style="472" customWidth="1"/>
    <col min="13830" max="13830" width="16.28515625" style="472" customWidth="1"/>
    <col min="13831" max="13831" width="16.28515625" style="472" bestFit="1" customWidth="1"/>
    <col min="13832" max="13832" width="11.85546875" style="472" customWidth="1"/>
    <col min="13833" max="13834" width="9.140625" style="472"/>
    <col min="13835" max="13835" width="11.5703125" style="472" bestFit="1" customWidth="1"/>
    <col min="13836" max="14080" width="9.140625" style="472"/>
    <col min="14081" max="14081" width="34.7109375" style="472" customWidth="1"/>
    <col min="14082" max="14082" width="17.28515625" style="472" customWidth="1"/>
    <col min="14083" max="14083" width="16.28515625" style="472" bestFit="1" customWidth="1"/>
    <col min="14084" max="14084" width="12.5703125" style="472" bestFit="1" customWidth="1"/>
    <col min="14085" max="14085" width="34.7109375" style="472" customWidth="1"/>
    <col min="14086" max="14086" width="16.28515625" style="472" customWidth="1"/>
    <col min="14087" max="14087" width="16.28515625" style="472" bestFit="1" customWidth="1"/>
    <col min="14088" max="14088" width="11.85546875" style="472" customWidth="1"/>
    <col min="14089" max="14090" width="9.140625" style="472"/>
    <col min="14091" max="14091" width="11.5703125" style="472" bestFit="1" customWidth="1"/>
    <col min="14092" max="14336" width="9.140625" style="472"/>
    <col min="14337" max="14337" width="34.7109375" style="472" customWidth="1"/>
    <col min="14338" max="14338" width="17.28515625" style="472" customWidth="1"/>
    <col min="14339" max="14339" width="16.28515625" style="472" bestFit="1" customWidth="1"/>
    <col min="14340" max="14340" width="12.5703125" style="472" bestFit="1" customWidth="1"/>
    <col min="14341" max="14341" width="34.7109375" style="472" customWidth="1"/>
    <col min="14342" max="14342" width="16.28515625" style="472" customWidth="1"/>
    <col min="14343" max="14343" width="16.28515625" style="472" bestFit="1" customWidth="1"/>
    <col min="14344" max="14344" width="11.85546875" style="472" customWidth="1"/>
    <col min="14345" max="14346" width="9.140625" style="472"/>
    <col min="14347" max="14347" width="11.5703125" style="472" bestFit="1" customWidth="1"/>
    <col min="14348" max="14592" width="9.140625" style="472"/>
    <col min="14593" max="14593" width="34.7109375" style="472" customWidth="1"/>
    <col min="14594" max="14594" width="17.28515625" style="472" customWidth="1"/>
    <col min="14595" max="14595" width="16.28515625" style="472" bestFit="1" customWidth="1"/>
    <col min="14596" max="14596" width="12.5703125" style="472" bestFit="1" customWidth="1"/>
    <col min="14597" max="14597" width="34.7109375" style="472" customWidth="1"/>
    <col min="14598" max="14598" width="16.28515625" style="472" customWidth="1"/>
    <col min="14599" max="14599" width="16.28515625" style="472" bestFit="1" customWidth="1"/>
    <col min="14600" max="14600" width="11.85546875" style="472" customWidth="1"/>
    <col min="14601" max="14602" width="9.140625" style="472"/>
    <col min="14603" max="14603" width="11.5703125" style="472" bestFit="1" customWidth="1"/>
    <col min="14604" max="14848" width="9.140625" style="472"/>
    <col min="14849" max="14849" width="34.7109375" style="472" customWidth="1"/>
    <col min="14850" max="14850" width="17.28515625" style="472" customWidth="1"/>
    <col min="14851" max="14851" width="16.28515625" style="472" bestFit="1" customWidth="1"/>
    <col min="14852" max="14852" width="12.5703125" style="472" bestFit="1" customWidth="1"/>
    <col min="14853" max="14853" width="34.7109375" style="472" customWidth="1"/>
    <col min="14854" max="14854" width="16.28515625" style="472" customWidth="1"/>
    <col min="14855" max="14855" width="16.28515625" style="472" bestFit="1" customWidth="1"/>
    <col min="14856" max="14856" width="11.85546875" style="472" customWidth="1"/>
    <col min="14857" max="14858" width="9.140625" style="472"/>
    <col min="14859" max="14859" width="11.5703125" style="472" bestFit="1" customWidth="1"/>
    <col min="14860" max="15104" width="9.140625" style="472"/>
    <col min="15105" max="15105" width="34.7109375" style="472" customWidth="1"/>
    <col min="15106" max="15106" width="17.28515625" style="472" customWidth="1"/>
    <col min="15107" max="15107" width="16.28515625" style="472" bestFit="1" customWidth="1"/>
    <col min="15108" max="15108" width="12.5703125" style="472" bestFit="1" customWidth="1"/>
    <col min="15109" max="15109" width="34.7109375" style="472" customWidth="1"/>
    <col min="15110" max="15110" width="16.28515625" style="472" customWidth="1"/>
    <col min="15111" max="15111" width="16.28515625" style="472" bestFit="1" customWidth="1"/>
    <col min="15112" max="15112" width="11.85546875" style="472" customWidth="1"/>
    <col min="15113" max="15114" width="9.140625" style="472"/>
    <col min="15115" max="15115" width="11.5703125" style="472" bestFit="1" customWidth="1"/>
    <col min="15116" max="15360" width="9.140625" style="472"/>
    <col min="15361" max="15361" width="34.7109375" style="472" customWidth="1"/>
    <col min="15362" max="15362" width="17.28515625" style="472" customWidth="1"/>
    <col min="15363" max="15363" width="16.28515625" style="472" bestFit="1" customWidth="1"/>
    <col min="15364" max="15364" width="12.5703125" style="472" bestFit="1" customWidth="1"/>
    <col min="15365" max="15365" width="34.7109375" style="472" customWidth="1"/>
    <col min="15366" max="15366" width="16.28515625" style="472" customWidth="1"/>
    <col min="15367" max="15367" width="16.28515625" style="472" bestFit="1" customWidth="1"/>
    <col min="15368" max="15368" width="11.85546875" style="472" customWidth="1"/>
    <col min="15369" max="15370" width="9.140625" style="472"/>
    <col min="15371" max="15371" width="11.5703125" style="472" bestFit="1" customWidth="1"/>
    <col min="15372" max="15616" width="9.140625" style="472"/>
    <col min="15617" max="15617" width="34.7109375" style="472" customWidth="1"/>
    <col min="15618" max="15618" width="17.28515625" style="472" customWidth="1"/>
    <col min="15619" max="15619" width="16.28515625" style="472" bestFit="1" customWidth="1"/>
    <col min="15620" max="15620" width="12.5703125" style="472" bestFit="1" customWidth="1"/>
    <col min="15621" max="15621" width="34.7109375" style="472" customWidth="1"/>
    <col min="15622" max="15622" width="16.28515625" style="472" customWidth="1"/>
    <col min="15623" max="15623" width="16.28515625" style="472" bestFit="1" customWidth="1"/>
    <col min="15624" max="15624" width="11.85546875" style="472" customWidth="1"/>
    <col min="15625" max="15626" width="9.140625" style="472"/>
    <col min="15627" max="15627" width="11.5703125" style="472" bestFit="1" customWidth="1"/>
    <col min="15628" max="15872" width="9.140625" style="472"/>
    <col min="15873" max="15873" width="34.7109375" style="472" customWidth="1"/>
    <col min="15874" max="15874" width="17.28515625" style="472" customWidth="1"/>
    <col min="15875" max="15875" width="16.28515625" style="472" bestFit="1" customWidth="1"/>
    <col min="15876" max="15876" width="12.5703125" style="472" bestFit="1" customWidth="1"/>
    <col min="15877" max="15877" width="34.7109375" style="472" customWidth="1"/>
    <col min="15878" max="15878" width="16.28515625" style="472" customWidth="1"/>
    <col min="15879" max="15879" width="16.28515625" style="472" bestFit="1" customWidth="1"/>
    <col min="15880" max="15880" width="11.85546875" style="472" customWidth="1"/>
    <col min="15881" max="15882" width="9.140625" style="472"/>
    <col min="15883" max="15883" width="11.5703125" style="472" bestFit="1" customWidth="1"/>
    <col min="15884" max="16128" width="9.140625" style="472"/>
    <col min="16129" max="16129" width="34.7109375" style="472" customWidth="1"/>
    <col min="16130" max="16130" width="17.28515625" style="472" customWidth="1"/>
    <col min="16131" max="16131" width="16.28515625" style="472" bestFit="1" customWidth="1"/>
    <col min="16132" max="16132" width="12.5703125" style="472" bestFit="1" customWidth="1"/>
    <col min="16133" max="16133" width="34.7109375" style="472" customWidth="1"/>
    <col min="16134" max="16134" width="16.28515625" style="472" customWidth="1"/>
    <col min="16135" max="16135" width="16.28515625" style="472" bestFit="1" customWidth="1"/>
    <col min="16136" max="16136" width="11.85546875" style="472" customWidth="1"/>
    <col min="16137" max="16138" width="9.140625" style="472"/>
    <col min="16139" max="16139" width="11.5703125" style="472" bestFit="1" customWidth="1"/>
    <col min="16140" max="16384" width="9.140625" style="472"/>
  </cols>
  <sheetData>
    <row r="1" spans="1:8" ht="13.5" thickBot="1">
      <c r="A1" s="470"/>
      <c r="B1" s="470"/>
      <c r="C1" s="470"/>
      <c r="D1" s="471"/>
      <c r="E1" s="470"/>
      <c r="F1" s="470"/>
      <c r="G1" s="470"/>
      <c r="H1" s="471" t="s">
        <v>1</v>
      </c>
    </row>
    <row r="2" spans="1:8" ht="18.75" customHeight="1" thickBot="1">
      <c r="A2" s="473" t="s">
        <v>257</v>
      </c>
      <c r="B2" s="474"/>
      <c r="C2" s="474"/>
      <c r="D2" s="474"/>
      <c r="E2" s="475" t="s">
        <v>258</v>
      </c>
      <c r="F2" s="474"/>
      <c r="G2" s="474"/>
      <c r="H2" s="476"/>
    </row>
    <row r="3" spans="1:8" ht="21" customHeight="1">
      <c r="A3" s="477" t="s">
        <v>259</v>
      </c>
      <c r="B3" s="478" t="s">
        <v>555</v>
      </c>
      <c r="C3" s="479"/>
      <c r="D3" s="479"/>
      <c r="E3" s="480" t="s">
        <v>259</v>
      </c>
      <c r="F3" s="478" t="s">
        <v>555</v>
      </c>
      <c r="G3" s="479"/>
      <c r="H3" s="481"/>
    </row>
    <row r="4" spans="1:8" ht="18" customHeight="1" thickBot="1">
      <c r="A4" s="459"/>
      <c r="B4" s="482" t="s">
        <v>6</v>
      </c>
      <c r="C4" s="483" t="s">
        <v>7</v>
      </c>
      <c r="D4" s="484" t="s">
        <v>8</v>
      </c>
      <c r="E4" s="485"/>
      <c r="F4" s="482" t="s">
        <v>6</v>
      </c>
      <c r="G4" s="483" t="s">
        <v>7</v>
      </c>
      <c r="H4" s="486" t="s">
        <v>8</v>
      </c>
    </row>
    <row r="5" spans="1:8" ht="18" customHeight="1">
      <c r="A5" s="487" t="s">
        <v>260</v>
      </c>
      <c r="B5" s="488">
        <v>203600000</v>
      </c>
      <c r="C5" s="489"/>
      <c r="D5" s="490"/>
      <c r="E5" s="491" t="s">
        <v>261</v>
      </c>
      <c r="F5" s="385">
        <v>587831000</v>
      </c>
      <c r="G5" s="492"/>
      <c r="H5" s="493"/>
    </row>
    <row r="6" spans="1:8" ht="18" customHeight="1">
      <c r="A6" s="494" t="s">
        <v>262</v>
      </c>
      <c r="B6" s="323">
        <v>106865000</v>
      </c>
      <c r="C6" s="149"/>
      <c r="D6" s="324"/>
      <c r="E6" s="495" t="s">
        <v>263</v>
      </c>
      <c r="F6" s="496">
        <v>110857000</v>
      </c>
      <c r="G6" s="169"/>
      <c r="H6" s="183"/>
    </row>
    <row r="7" spans="1:8" ht="18" customHeight="1">
      <c r="A7" s="497" t="s">
        <v>41</v>
      </c>
      <c r="B7" s="323">
        <v>500412000</v>
      </c>
      <c r="C7" s="149"/>
      <c r="D7" s="324"/>
      <c r="E7" s="495" t="s">
        <v>264</v>
      </c>
      <c r="F7" s="496">
        <v>397018000</v>
      </c>
      <c r="G7" s="149"/>
      <c r="H7" s="183"/>
    </row>
    <row r="8" spans="1:8" ht="18" customHeight="1">
      <c r="A8" s="494" t="s">
        <v>265</v>
      </c>
      <c r="B8" s="323">
        <v>15708000</v>
      </c>
      <c r="C8" s="149"/>
      <c r="D8" s="324"/>
      <c r="E8" s="495" t="s">
        <v>266</v>
      </c>
      <c r="F8" s="496">
        <v>58350000</v>
      </c>
      <c r="G8" s="149"/>
      <c r="H8" s="183"/>
    </row>
    <row r="9" spans="1:8" ht="18" customHeight="1">
      <c r="A9" s="494" t="s">
        <v>24</v>
      </c>
      <c r="B9" s="323">
        <v>41420000</v>
      </c>
      <c r="C9" s="149"/>
      <c r="D9" s="324"/>
      <c r="E9" s="495" t="s">
        <v>267</v>
      </c>
      <c r="F9" s="496">
        <v>9400000</v>
      </c>
      <c r="G9" s="149"/>
      <c r="H9" s="183"/>
    </row>
    <row r="10" spans="1:8" ht="18" customHeight="1">
      <c r="A10" s="498" t="s">
        <v>268</v>
      </c>
      <c r="B10" s="323">
        <v>62523000</v>
      </c>
      <c r="C10" s="149"/>
      <c r="D10" s="324"/>
      <c r="E10" s="495"/>
      <c r="F10" s="496"/>
      <c r="G10" s="149"/>
      <c r="H10" s="183"/>
    </row>
    <row r="11" spans="1:8" ht="18" customHeight="1">
      <c r="A11" s="498" t="s">
        <v>269</v>
      </c>
      <c r="B11" s="323">
        <v>0</v>
      </c>
      <c r="C11" s="149"/>
      <c r="D11" s="324"/>
      <c r="E11" s="495" t="s">
        <v>270</v>
      </c>
      <c r="F11" s="496">
        <v>7000000</v>
      </c>
      <c r="G11" s="169"/>
      <c r="H11" s="183"/>
    </row>
    <row r="12" spans="1:8" ht="18" customHeight="1">
      <c r="A12" s="498" t="s">
        <v>271</v>
      </c>
      <c r="B12" s="323">
        <v>300000000</v>
      </c>
      <c r="C12" s="149"/>
      <c r="D12" s="324"/>
      <c r="E12" s="495" t="s">
        <v>272</v>
      </c>
      <c r="F12" s="496">
        <v>16888000</v>
      </c>
      <c r="G12" s="149"/>
      <c r="H12" s="183"/>
    </row>
    <row r="13" spans="1:8" ht="18" customHeight="1" thickBot="1">
      <c r="A13" s="499" t="s">
        <v>273</v>
      </c>
      <c r="B13" s="323">
        <v>203738000</v>
      </c>
      <c r="C13" s="149"/>
      <c r="D13" s="324"/>
      <c r="E13" s="495" t="s">
        <v>274</v>
      </c>
      <c r="F13" s="496">
        <v>300000000</v>
      </c>
      <c r="G13" s="149"/>
      <c r="H13" s="183"/>
    </row>
    <row r="14" spans="1:8" ht="18" customHeight="1" thickBot="1">
      <c r="A14" s="500" t="s">
        <v>177</v>
      </c>
      <c r="B14" s="377">
        <f>SUM(B5:B13)</f>
        <v>1434266000</v>
      </c>
      <c r="C14" s="377">
        <f>SUM(C5:C13)</f>
        <v>0</v>
      </c>
      <c r="D14" s="377">
        <f>SUM(D5:D13)</f>
        <v>0</v>
      </c>
      <c r="E14" s="501" t="s">
        <v>177</v>
      </c>
      <c r="F14" s="377">
        <f>SUM(F5:F13)</f>
        <v>1487344000</v>
      </c>
      <c r="G14" s="377">
        <f>SUM(G5:G13)</f>
        <v>0</v>
      </c>
      <c r="H14" s="378">
        <f>SUM(H5:H13)</f>
        <v>0</v>
      </c>
    </row>
    <row r="15" spans="1:8" ht="18" customHeight="1" thickBot="1">
      <c r="A15" s="502" t="s">
        <v>275</v>
      </c>
      <c r="B15" s="503">
        <v>53078000</v>
      </c>
      <c r="C15" s="504"/>
      <c r="D15" s="505"/>
      <c r="E15" s="506" t="s">
        <v>276</v>
      </c>
      <c r="F15" s="503"/>
      <c r="G15" s="504"/>
      <c r="H15" s="507"/>
    </row>
    <row r="16" spans="1:8">
      <c r="C16" s="472" t="s">
        <v>277</v>
      </c>
    </row>
    <row r="17" spans="2:7">
      <c r="G17" s="508"/>
    </row>
    <row r="18" spans="2:7">
      <c r="B18" s="508"/>
    </row>
    <row r="20" spans="2:7">
      <c r="B20" s="508"/>
    </row>
  </sheetData>
  <printOptions horizontalCentered="1"/>
  <pageMargins left="0.74803149606299213" right="0.74803149606299213" top="1.1811023622047245" bottom="1.0629921259842521" header="0.51181102362204722" footer="0.51181102362204722"/>
  <pageSetup paperSize="9" scale="83" orientation="landscape" useFirstPageNumber="1" horizontalDpi="300" r:id="rId1"/>
  <headerFooter alignWithMargins="0">
    <oddHeader>&amp;CÖnkormányzati szinten a működési célú (folyó) bevételek, és kiadások mérlege &amp;R&amp;12 8. sz. melléklet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workbookViewId="0">
      <selection activeCell="F6" sqref="F6"/>
    </sheetView>
  </sheetViews>
  <sheetFormatPr defaultRowHeight="12.75"/>
  <cols>
    <col min="1" max="1" width="36.7109375" style="310" customWidth="1"/>
    <col min="2" max="2" width="16.28515625" style="310" bestFit="1" customWidth="1"/>
    <col min="3" max="3" width="14.7109375" style="310" bestFit="1" customWidth="1"/>
    <col min="4" max="4" width="10.7109375" style="310" customWidth="1"/>
    <col min="5" max="5" width="36.7109375" style="310" customWidth="1"/>
    <col min="6" max="6" width="16.28515625" style="310" bestFit="1" customWidth="1"/>
    <col min="7" max="7" width="14.7109375" style="310" bestFit="1" customWidth="1"/>
    <col min="8" max="8" width="10.7109375" style="310" customWidth="1"/>
    <col min="9" max="256" width="9.140625" style="310"/>
    <col min="257" max="257" width="36.7109375" style="310" customWidth="1"/>
    <col min="258" max="259" width="14.7109375" style="310" bestFit="1" customWidth="1"/>
    <col min="260" max="260" width="10.7109375" style="310" customWidth="1"/>
    <col min="261" max="261" width="36.7109375" style="310" customWidth="1"/>
    <col min="262" max="262" width="14.85546875" style="310" customWidth="1"/>
    <col min="263" max="263" width="14.7109375" style="310" bestFit="1" customWidth="1"/>
    <col min="264" max="264" width="10.7109375" style="310" customWidth="1"/>
    <col min="265" max="512" width="9.140625" style="310"/>
    <col min="513" max="513" width="36.7109375" style="310" customWidth="1"/>
    <col min="514" max="515" width="14.7109375" style="310" bestFit="1" customWidth="1"/>
    <col min="516" max="516" width="10.7109375" style="310" customWidth="1"/>
    <col min="517" max="517" width="36.7109375" style="310" customWidth="1"/>
    <col min="518" max="518" width="14.85546875" style="310" customWidth="1"/>
    <col min="519" max="519" width="14.7109375" style="310" bestFit="1" customWidth="1"/>
    <col min="520" max="520" width="10.7109375" style="310" customWidth="1"/>
    <col min="521" max="768" width="9.140625" style="310"/>
    <col min="769" max="769" width="36.7109375" style="310" customWidth="1"/>
    <col min="770" max="771" width="14.7109375" style="310" bestFit="1" customWidth="1"/>
    <col min="772" max="772" width="10.7109375" style="310" customWidth="1"/>
    <col min="773" max="773" width="36.7109375" style="310" customWidth="1"/>
    <col min="774" max="774" width="14.85546875" style="310" customWidth="1"/>
    <col min="775" max="775" width="14.7109375" style="310" bestFit="1" customWidth="1"/>
    <col min="776" max="776" width="10.7109375" style="310" customWidth="1"/>
    <col min="777" max="1024" width="9.140625" style="310"/>
    <col min="1025" max="1025" width="36.7109375" style="310" customWidth="1"/>
    <col min="1026" max="1027" width="14.7109375" style="310" bestFit="1" customWidth="1"/>
    <col min="1028" max="1028" width="10.7109375" style="310" customWidth="1"/>
    <col min="1029" max="1029" width="36.7109375" style="310" customWidth="1"/>
    <col min="1030" max="1030" width="14.85546875" style="310" customWidth="1"/>
    <col min="1031" max="1031" width="14.7109375" style="310" bestFit="1" customWidth="1"/>
    <col min="1032" max="1032" width="10.7109375" style="310" customWidth="1"/>
    <col min="1033" max="1280" width="9.140625" style="310"/>
    <col min="1281" max="1281" width="36.7109375" style="310" customWidth="1"/>
    <col min="1282" max="1283" width="14.7109375" style="310" bestFit="1" customWidth="1"/>
    <col min="1284" max="1284" width="10.7109375" style="310" customWidth="1"/>
    <col min="1285" max="1285" width="36.7109375" style="310" customWidth="1"/>
    <col min="1286" max="1286" width="14.85546875" style="310" customWidth="1"/>
    <col min="1287" max="1287" width="14.7109375" style="310" bestFit="1" customWidth="1"/>
    <col min="1288" max="1288" width="10.7109375" style="310" customWidth="1"/>
    <col min="1289" max="1536" width="9.140625" style="310"/>
    <col min="1537" max="1537" width="36.7109375" style="310" customWidth="1"/>
    <col min="1538" max="1539" width="14.7109375" style="310" bestFit="1" customWidth="1"/>
    <col min="1540" max="1540" width="10.7109375" style="310" customWidth="1"/>
    <col min="1541" max="1541" width="36.7109375" style="310" customWidth="1"/>
    <col min="1542" max="1542" width="14.85546875" style="310" customWidth="1"/>
    <col min="1543" max="1543" width="14.7109375" style="310" bestFit="1" customWidth="1"/>
    <col min="1544" max="1544" width="10.7109375" style="310" customWidth="1"/>
    <col min="1545" max="1792" width="9.140625" style="310"/>
    <col min="1793" max="1793" width="36.7109375" style="310" customWidth="1"/>
    <col min="1794" max="1795" width="14.7109375" style="310" bestFit="1" customWidth="1"/>
    <col min="1796" max="1796" width="10.7109375" style="310" customWidth="1"/>
    <col min="1797" max="1797" width="36.7109375" style="310" customWidth="1"/>
    <col min="1798" max="1798" width="14.85546875" style="310" customWidth="1"/>
    <col min="1799" max="1799" width="14.7109375" style="310" bestFit="1" customWidth="1"/>
    <col min="1800" max="1800" width="10.7109375" style="310" customWidth="1"/>
    <col min="1801" max="2048" width="9.140625" style="310"/>
    <col min="2049" max="2049" width="36.7109375" style="310" customWidth="1"/>
    <col min="2050" max="2051" width="14.7109375" style="310" bestFit="1" customWidth="1"/>
    <col min="2052" max="2052" width="10.7109375" style="310" customWidth="1"/>
    <col min="2053" max="2053" width="36.7109375" style="310" customWidth="1"/>
    <col min="2054" max="2054" width="14.85546875" style="310" customWidth="1"/>
    <col min="2055" max="2055" width="14.7109375" style="310" bestFit="1" customWidth="1"/>
    <col min="2056" max="2056" width="10.7109375" style="310" customWidth="1"/>
    <col min="2057" max="2304" width="9.140625" style="310"/>
    <col min="2305" max="2305" width="36.7109375" style="310" customWidth="1"/>
    <col min="2306" max="2307" width="14.7109375" style="310" bestFit="1" customWidth="1"/>
    <col min="2308" max="2308" width="10.7109375" style="310" customWidth="1"/>
    <col min="2309" max="2309" width="36.7109375" style="310" customWidth="1"/>
    <col min="2310" max="2310" width="14.85546875" style="310" customWidth="1"/>
    <col min="2311" max="2311" width="14.7109375" style="310" bestFit="1" customWidth="1"/>
    <col min="2312" max="2312" width="10.7109375" style="310" customWidth="1"/>
    <col min="2313" max="2560" width="9.140625" style="310"/>
    <col min="2561" max="2561" width="36.7109375" style="310" customWidth="1"/>
    <col min="2562" max="2563" width="14.7109375" style="310" bestFit="1" customWidth="1"/>
    <col min="2564" max="2564" width="10.7109375" style="310" customWidth="1"/>
    <col min="2565" max="2565" width="36.7109375" style="310" customWidth="1"/>
    <col min="2566" max="2566" width="14.85546875" style="310" customWidth="1"/>
    <col min="2567" max="2567" width="14.7109375" style="310" bestFit="1" customWidth="1"/>
    <col min="2568" max="2568" width="10.7109375" style="310" customWidth="1"/>
    <col min="2569" max="2816" width="9.140625" style="310"/>
    <col min="2817" max="2817" width="36.7109375" style="310" customWidth="1"/>
    <col min="2818" max="2819" width="14.7109375" style="310" bestFit="1" customWidth="1"/>
    <col min="2820" max="2820" width="10.7109375" style="310" customWidth="1"/>
    <col min="2821" max="2821" width="36.7109375" style="310" customWidth="1"/>
    <col min="2822" max="2822" width="14.85546875" style="310" customWidth="1"/>
    <col min="2823" max="2823" width="14.7109375" style="310" bestFit="1" customWidth="1"/>
    <col min="2824" max="2824" width="10.7109375" style="310" customWidth="1"/>
    <col min="2825" max="3072" width="9.140625" style="310"/>
    <col min="3073" max="3073" width="36.7109375" style="310" customWidth="1"/>
    <col min="3074" max="3075" width="14.7109375" style="310" bestFit="1" customWidth="1"/>
    <col min="3076" max="3076" width="10.7109375" style="310" customWidth="1"/>
    <col min="3077" max="3077" width="36.7109375" style="310" customWidth="1"/>
    <col min="3078" max="3078" width="14.85546875" style="310" customWidth="1"/>
    <col min="3079" max="3079" width="14.7109375" style="310" bestFit="1" customWidth="1"/>
    <col min="3080" max="3080" width="10.7109375" style="310" customWidth="1"/>
    <col min="3081" max="3328" width="9.140625" style="310"/>
    <col min="3329" max="3329" width="36.7109375" style="310" customWidth="1"/>
    <col min="3330" max="3331" width="14.7109375" style="310" bestFit="1" customWidth="1"/>
    <col min="3332" max="3332" width="10.7109375" style="310" customWidth="1"/>
    <col min="3333" max="3333" width="36.7109375" style="310" customWidth="1"/>
    <col min="3334" max="3334" width="14.85546875" style="310" customWidth="1"/>
    <col min="3335" max="3335" width="14.7109375" style="310" bestFit="1" customWidth="1"/>
    <col min="3336" max="3336" width="10.7109375" style="310" customWidth="1"/>
    <col min="3337" max="3584" width="9.140625" style="310"/>
    <col min="3585" max="3585" width="36.7109375" style="310" customWidth="1"/>
    <col min="3586" max="3587" width="14.7109375" style="310" bestFit="1" customWidth="1"/>
    <col min="3588" max="3588" width="10.7109375" style="310" customWidth="1"/>
    <col min="3589" max="3589" width="36.7109375" style="310" customWidth="1"/>
    <col min="3590" max="3590" width="14.85546875" style="310" customWidth="1"/>
    <col min="3591" max="3591" width="14.7109375" style="310" bestFit="1" customWidth="1"/>
    <col min="3592" max="3592" width="10.7109375" style="310" customWidth="1"/>
    <col min="3593" max="3840" width="9.140625" style="310"/>
    <col min="3841" max="3841" width="36.7109375" style="310" customWidth="1"/>
    <col min="3842" max="3843" width="14.7109375" style="310" bestFit="1" customWidth="1"/>
    <col min="3844" max="3844" width="10.7109375" style="310" customWidth="1"/>
    <col min="3845" max="3845" width="36.7109375" style="310" customWidth="1"/>
    <col min="3846" max="3846" width="14.85546875" style="310" customWidth="1"/>
    <col min="3847" max="3847" width="14.7109375" style="310" bestFit="1" customWidth="1"/>
    <col min="3848" max="3848" width="10.7109375" style="310" customWidth="1"/>
    <col min="3849" max="4096" width="9.140625" style="310"/>
    <col min="4097" max="4097" width="36.7109375" style="310" customWidth="1"/>
    <col min="4098" max="4099" width="14.7109375" style="310" bestFit="1" customWidth="1"/>
    <col min="4100" max="4100" width="10.7109375" style="310" customWidth="1"/>
    <col min="4101" max="4101" width="36.7109375" style="310" customWidth="1"/>
    <col min="4102" max="4102" width="14.85546875" style="310" customWidth="1"/>
    <col min="4103" max="4103" width="14.7109375" style="310" bestFit="1" customWidth="1"/>
    <col min="4104" max="4104" width="10.7109375" style="310" customWidth="1"/>
    <col min="4105" max="4352" width="9.140625" style="310"/>
    <col min="4353" max="4353" width="36.7109375" style="310" customWidth="1"/>
    <col min="4354" max="4355" width="14.7109375" style="310" bestFit="1" customWidth="1"/>
    <col min="4356" max="4356" width="10.7109375" style="310" customWidth="1"/>
    <col min="4357" max="4357" width="36.7109375" style="310" customWidth="1"/>
    <col min="4358" max="4358" width="14.85546875" style="310" customWidth="1"/>
    <col min="4359" max="4359" width="14.7109375" style="310" bestFit="1" customWidth="1"/>
    <col min="4360" max="4360" width="10.7109375" style="310" customWidth="1"/>
    <col min="4361" max="4608" width="9.140625" style="310"/>
    <col min="4609" max="4609" width="36.7109375" style="310" customWidth="1"/>
    <col min="4610" max="4611" width="14.7109375" style="310" bestFit="1" customWidth="1"/>
    <col min="4612" max="4612" width="10.7109375" style="310" customWidth="1"/>
    <col min="4613" max="4613" width="36.7109375" style="310" customWidth="1"/>
    <col min="4614" max="4614" width="14.85546875" style="310" customWidth="1"/>
    <col min="4615" max="4615" width="14.7109375" style="310" bestFit="1" customWidth="1"/>
    <col min="4616" max="4616" width="10.7109375" style="310" customWidth="1"/>
    <col min="4617" max="4864" width="9.140625" style="310"/>
    <col min="4865" max="4865" width="36.7109375" style="310" customWidth="1"/>
    <col min="4866" max="4867" width="14.7109375" style="310" bestFit="1" customWidth="1"/>
    <col min="4868" max="4868" width="10.7109375" style="310" customWidth="1"/>
    <col min="4869" max="4869" width="36.7109375" style="310" customWidth="1"/>
    <col min="4870" max="4870" width="14.85546875" style="310" customWidth="1"/>
    <col min="4871" max="4871" width="14.7109375" style="310" bestFit="1" customWidth="1"/>
    <col min="4872" max="4872" width="10.7109375" style="310" customWidth="1"/>
    <col min="4873" max="5120" width="9.140625" style="310"/>
    <col min="5121" max="5121" width="36.7109375" style="310" customWidth="1"/>
    <col min="5122" max="5123" width="14.7109375" style="310" bestFit="1" customWidth="1"/>
    <col min="5124" max="5124" width="10.7109375" style="310" customWidth="1"/>
    <col min="5125" max="5125" width="36.7109375" style="310" customWidth="1"/>
    <col min="5126" max="5126" width="14.85546875" style="310" customWidth="1"/>
    <col min="5127" max="5127" width="14.7109375" style="310" bestFit="1" customWidth="1"/>
    <col min="5128" max="5128" width="10.7109375" style="310" customWidth="1"/>
    <col min="5129" max="5376" width="9.140625" style="310"/>
    <col min="5377" max="5377" width="36.7109375" style="310" customWidth="1"/>
    <col min="5378" max="5379" width="14.7109375" style="310" bestFit="1" customWidth="1"/>
    <col min="5380" max="5380" width="10.7109375" style="310" customWidth="1"/>
    <col min="5381" max="5381" width="36.7109375" style="310" customWidth="1"/>
    <col min="5382" max="5382" width="14.85546875" style="310" customWidth="1"/>
    <col min="5383" max="5383" width="14.7109375" style="310" bestFit="1" customWidth="1"/>
    <col min="5384" max="5384" width="10.7109375" style="310" customWidth="1"/>
    <col min="5385" max="5632" width="9.140625" style="310"/>
    <col min="5633" max="5633" width="36.7109375" style="310" customWidth="1"/>
    <col min="5634" max="5635" width="14.7109375" style="310" bestFit="1" customWidth="1"/>
    <col min="5636" max="5636" width="10.7109375" style="310" customWidth="1"/>
    <col min="5637" max="5637" width="36.7109375" style="310" customWidth="1"/>
    <col min="5638" max="5638" width="14.85546875" style="310" customWidth="1"/>
    <col min="5639" max="5639" width="14.7109375" style="310" bestFit="1" customWidth="1"/>
    <col min="5640" max="5640" width="10.7109375" style="310" customWidth="1"/>
    <col min="5641" max="5888" width="9.140625" style="310"/>
    <col min="5889" max="5889" width="36.7109375" style="310" customWidth="1"/>
    <col min="5890" max="5891" width="14.7109375" style="310" bestFit="1" customWidth="1"/>
    <col min="5892" max="5892" width="10.7109375" style="310" customWidth="1"/>
    <col min="5893" max="5893" width="36.7109375" style="310" customWidth="1"/>
    <col min="5894" max="5894" width="14.85546875" style="310" customWidth="1"/>
    <col min="5895" max="5895" width="14.7109375" style="310" bestFit="1" customWidth="1"/>
    <col min="5896" max="5896" width="10.7109375" style="310" customWidth="1"/>
    <col min="5897" max="6144" width="9.140625" style="310"/>
    <col min="6145" max="6145" width="36.7109375" style="310" customWidth="1"/>
    <col min="6146" max="6147" width="14.7109375" style="310" bestFit="1" customWidth="1"/>
    <col min="6148" max="6148" width="10.7109375" style="310" customWidth="1"/>
    <col min="6149" max="6149" width="36.7109375" style="310" customWidth="1"/>
    <col min="6150" max="6150" width="14.85546875" style="310" customWidth="1"/>
    <col min="6151" max="6151" width="14.7109375" style="310" bestFit="1" customWidth="1"/>
    <col min="6152" max="6152" width="10.7109375" style="310" customWidth="1"/>
    <col min="6153" max="6400" width="9.140625" style="310"/>
    <col min="6401" max="6401" width="36.7109375" style="310" customWidth="1"/>
    <col min="6402" max="6403" width="14.7109375" style="310" bestFit="1" customWidth="1"/>
    <col min="6404" max="6404" width="10.7109375" style="310" customWidth="1"/>
    <col min="6405" max="6405" width="36.7109375" style="310" customWidth="1"/>
    <col min="6406" max="6406" width="14.85546875" style="310" customWidth="1"/>
    <col min="6407" max="6407" width="14.7109375" style="310" bestFit="1" customWidth="1"/>
    <col min="6408" max="6408" width="10.7109375" style="310" customWidth="1"/>
    <col min="6409" max="6656" width="9.140625" style="310"/>
    <col min="6657" max="6657" width="36.7109375" style="310" customWidth="1"/>
    <col min="6658" max="6659" width="14.7109375" style="310" bestFit="1" customWidth="1"/>
    <col min="6660" max="6660" width="10.7109375" style="310" customWidth="1"/>
    <col min="6661" max="6661" width="36.7109375" style="310" customWidth="1"/>
    <col min="6662" max="6662" width="14.85546875" style="310" customWidth="1"/>
    <col min="6663" max="6663" width="14.7109375" style="310" bestFit="1" customWidth="1"/>
    <col min="6664" max="6664" width="10.7109375" style="310" customWidth="1"/>
    <col min="6665" max="6912" width="9.140625" style="310"/>
    <col min="6913" max="6913" width="36.7109375" style="310" customWidth="1"/>
    <col min="6914" max="6915" width="14.7109375" style="310" bestFit="1" customWidth="1"/>
    <col min="6916" max="6916" width="10.7109375" style="310" customWidth="1"/>
    <col min="6917" max="6917" width="36.7109375" style="310" customWidth="1"/>
    <col min="6918" max="6918" width="14.85546875" style="310" customWidth="1"/>
    <col min="6919" max="6919" width="14.7109375" style="310" bestFit="1" customWidth="1"/>
    <col min="6920" max="6920" width="10.7109375" style="310" customWidth="1"/>
    <col min="6921" max="7168" width="9.140625" style="310"/>
    <col min="7169" max="7169" width="36.7109375" style="310" customWidth="1"/>
    <col min="7170" max="7171" width="14.7109375" style="310" bestFit="1" customWidth="1"/>
    <col min="7172" max="7172" width="10.7109375" style="310" customWidth="1"/>
    <col min="7173" max="7173" width="36.7109375" style="310" customWidth="1"/>
    <col min="7174" max="7174" width="14.85546875" style="310" customWidth="1"/>
    <col min="7175" max="7175" width="14.7109375" style="310" bestFit="1" customWidth="1"/>
    <col min="7176" max="7176" width="10.7109375" style="310" customWidth="1"/>
    <col min="7177" max="7424" width="9.140625" style="310"/>
    <col min="7425" max="7425" width="36.7109375" style="310" customWidth="1"/>
    <col min="7426" max="7427" width="14.7109375" style="310" bestFit="1" customWidth="1"/>
    <col min="7428" max="7428" width="10.7109375" style="310" customWidth="1"/>
    <col min="7429" max="7429" width="36.7109375" style="310" customWidth="1"/>
    <col min="7430" max="7430" width="14.85546875" style="310" customWidth="1"/>
    <col min="7431" max="7431" width="14.7109375" style="310" bestFit="1" customWidth="1"/>
    <col min="7432" max="7432" width="10.7109375" style="310" customWidth="1"/>
    <col min="7433" max="7680" width="9.140625" style="310"/>
    <col min="7681" max="7681" width="36.7109375" style="310" customWidth="1"/>
    <col min="7682" max="7683" width="14.7109375" style="310" bestFit="1" customWidth="1"/>
    <col min="7684" max="7684" width="10.7109375" style="310" customWidth="1"/>
    <col min="7685" max="7685" width="36.7109375" style="310" customWidth="1"/>
    <col min="7686" max="7686" width="14.85546875" style="310" customWidth="1"/>
    <col min="7687" max="7687" width="14.7109375" style="310" bestFit="1" customWidth="1"/>
    <col min="7688" max="7688" width="10.7109375" style="310" customWidth="1"/>
    <col min="7689" max="7936" width="9.140625" style="310"/>
    <col min="7937" max="7937" width="36.7109375" style="310" customWidth="1"/>
    <col min="7938" max="7939" width="14.7109375" style="310" bestFit="1" customWidth="1"/>
    <col min="7940" max="7940" width="10.7109375" style="310" customWidth="1"/>
    <col min="7941" max="7941" width="36.7109375" style="310" customWidth="1"/>
    <col min="7942" max="7942" width="14.85546875" style="310" customWidth="1"/>
    <col min="7943" max="7943" width="14.7109375" style="310" bestFit="1" customWidth="1"/>
    <col min="7944" max="7944" width="10.7109375" style="310" customWidth="1"/>
    <col min="7945" max="8192" width="9.140625" style="310"/>
    <col min="8193" max="8193" width="36.7109375" style="310" customWidth="1"/>
    <col min="8194" max="8195" width="14.7109375" style="310" bestFit="1" customWidth="1"/>
    <col min="8196" max="8196" width="10.7109375" style="310" customWidth="1"/>
    <col min="8197" max="8197" width="36.7109375" style="310" customWidth="1"/>
    <col min="8198" max="8198" width="14.85546875" style="310" customWidth="1"/>
    <col min="8199" max="8199" width="14.7109375" style="310" bestFit="1" customWidth="1"/>
    <col min="8200" max="8200" width="10.7109375" style="310" customWidth="1"/>
    <col min="8201" max="8448" width="9.140625" style="310"/>
    <col min="8449" max="8449" width="36.7109375" style="310" customWidth="1"/>
    <col min="8450" max="8451" width="14.7109375" style="310" bestFit="1" customWidth="1"/>
    <col min="8452" max="8452" width="10.7109375" style="310" customWidth="1"/>
    <col min="8453" max="8453" width="36.7109375" style="310" customWidth="1"/>
    <col min="8454" max="8454" width="14.85546875" style="310" customWidth="1"/>
    <col min="8455" max="8455" width="14.7109375" style="310" bestFit="1" customWidth="1"/>
    <col min="8456" max="8456" width="10.7109375" style="310" customWidth="1"/>
    <col min="8457" max="8704" width="9.140625" style="310"/>
    <col min="8705" max="8705" width="36.7109375" style="310" customWidth="1"/>
    <col min="8706" max="8707" width="14.7109375" style="310" bestFit="1" customWidth="1"/>
    <col min="8708" max="8708" width="10.7109375" style="310" customWidth="1"/>
    <col min="8709" max="8709" width="36.7109375" style="310" customWidth="1"/>
    <col min="8710" max="8710" width="14.85546875" style="310" customWidth="1"/>
    <col min="8711" max="8711" width="14.7109375" style="310" bestFit="1" customWidth="1"/>
    <col min="8712" max="8712" width="10.7109375" style="310" customWidth="1"/>
    <col min="8713" max="8960" width="9.140625" style="310"/>
    <col min="8961" max="8961" width="36.7109375" style="310" customWidth="1"/>
    <col min="8962" max="8963" width="14.7109375" style="310" bestFit="1" customWidth="1"/>
    <col min="8964" max="8964" width="10.7109375" style="310" customWidth="1"/>
    <col min="8965" max="8965" width="36.7109375" style="310" customWidth="1"/>
    <col min="8966" max="8966" width="14.85546875" style="310" customWidth="1"/>
    <col min="8967" max="8967" width="14.7109375" style="310" bestFit="1" customWidth="1"/>
    <col min="8968" max="8968" width="10.7109375" style="310" customWidth="1"/>
    <col min="8969" max="9216" width="9.140625" style="310"/>
    <col min="9217" max="9217" width="36.7109375" style="310" customWidth="1"/>
    <col min="9218" max="9219" width="14.7109375" style="310" bestFit="1" customWidth="1"/>
    <col min="9220" max="9220" width="10.7109375" style="310" customWidth="1"/>
    <col min="9221" max="9221" width="36.7109375" style="310" customWidth="1"/>
    <col min="9222" max="9222" width="14.85546875" style="310" customWidth="1"/>
    <col min="9223" max="9223" width="14.7109375" style="310" bestFit="1" customWidth="1"/>
    <col min="9224" max="9224" width="10.7109375" style="310" customWidth="1"/>
    <col min="9225" max="9472" width="9.140625" style="310"/>
    <col min="9473" max="9473" width="36.7109375" style="310" customWidth="1"/>
    <col min="9474" max="9475" width="14.7109375" style="310" bestFit="1" customWidth="1"/>
    <col min="9476" max="9476" width="10.7109375" style="310" customWidth="1"/>
    <col min="9477" max="9477" width="36.7109375" style="310" customWidth="1"/>
    <col min="9478" max="9478" width="14.85546875" style="310" customWidth="1"/>
    <col min="9479" max="9479" width="14.7109375" style="310" bestFit="1" customWidth="1"/>
    <col min="9480" max="9480" width="10.7109375" style="310" customWidth="1"/>
    <col min="9481" max="9728" width="9.140625" style="310"/>
    <col min="9729" max="9729" width="36.7109375" style="310" customWidth="1"/>
    <col min="9730" max="9731" width="14.7109375" style="310" bestFit="1" customWidth="1"/>
    <col min="9732" max="9732" width="10.7109375" style="310" customWidth="1"/>
    <col min="9733" max="9733" width="36.7109375" style="310" customWidth="1"/>
    <col min="9734" max="9734" width="14.85546875" style="310" customWidth="1"/>
    <col min="9735" max="9735" width="14.7109375" style="310" bestFit="1" customWidth="1"/>
    <col min="9736" max="9736" width="10.7109375" style="310" customWidth="1"/>
    <col min="9737" max="9984" width="9.140625" style="310"/>
    <col min="9985" max="9985" width="36.7109375" style="310" customWidth="1"/>
    <col min="9986" max="9987" width="14.7109375" style="310" bestFit="1" customWidth="1"/>
    <col min="9988" max="9988" width="10.7109375" style="310" customWidth="1"/>
    <col min="9989" max="9989" width="36.7109375" style="310" customWidth="1"/>
    <col min="9990" max="9990" width="14.85546875" style="310" customWidth="1"/>
    <col min="9991" max="9991" width="14.7109375" style="310" bestFit="1" customWidth="1"/>
    <col min="9992" max="9992" width="10.7109375" style="310" customWidth="1"/>
    <col min="9993" max="10240" width="9.140625" style="310"/>
    <col min="10241" max="10241" width="36.7109375" style="310" customWidth="1"/>
    <col min="10242" max="10243" width="14.7109375" style="310" bestFit="1" customWidth="1"/>
    <col min="10244" max="10244" width="10.7109375" style="310" customWidth="1"/>
    <col min="10245" max="10245" width="36.7109375" style="310" customWidth="1"/>
    <col min="10246" max="10246" width="14.85546875" style="310" customWidth="1"/>
    <col min="10247" max="10247" width="14.7109375" style="310" bestFit="1" customWidth="1"/>
    <col min="10248" max="10248" width="10.7109375" style="310" customWidth="1"/>
    <col min="10249" max="10496" width="9.140625" style="310"/>
    <col min="10497" max="10497" width="36.7109375" style="310" customWidth="1"/>
    <col min="10498" max="10499" width="14.7109375" style="310" bestFit="1" customWidth="1"/>
    <col min="10500" max="10500" width="10.7109375" style="310" customWidth="1"/>
    <col min="10501" max="10501" width="36.7109375" style="310" customWidth="1"/>
    <col min="10502" max="10502" width="14.85546875" style="310" customWidth="1"/>
    <col min="10503" max="10503" width="14.7109375" style="310" bestFit="1" customWidth="1"/>
    <col min="10504" max="10504" width="10.7109375" style="310" customWidth="1"/>
    <col min="10505" max="10752" width="9.140625" style="310"/>
    <col min="10753" max="10753" width="36.7109375" style="310" customWidth="1"/>
    <col min="10754" max="10755" width="14.7109375" style="310" bestFit="1" customWidth="1"/>
    <col min="10756" max="10756" width="10.7109375" style="310" customWidth="1"/>
    <col min="10757" max="10757" width="36.7109375" style="310" customWidth="1"/>
    <col min="10758" max="10758" width="14.85546875" style="310" customWidth="1"/>
    <col min="10759" max="10759" width="14.7109375" style="310" bestFit="1" customWidth="1"/>
    <col min="10760" max="10760" width="10.7109375" style="310" customWidth="1"/>
    <col min="10761" max="11008" width="9.140625" style="310"/>
    <col min="11009" max="11009" width="36.7109375" style="310" customWidth="1"/>
    <col min="11010" max="11011" width="14.7109375" style="310" bestFit="1" customWidth="1"/>
    <col min="11012" max="11012" width="10.7109375" style="310" customWidth="1"/>
    <col min="11013" max="11013" width="36.7109375" style="310" customWidth="1"/>
    <col min="11014" max="11014" width="14.85546875" style="310" customWidth="1"/>
    <col min="11015" max="11015" width="14.7109375" style="310" bestFit="1" customWidth="1"/>
    <col min="11016" max="11016" width="10.7109375" style="310" customWidth="1"/>
    <col min="11017" max="11264" width="9.140625" style="310"/>
    <col min="11265" max="11265" width="36.7109375" style="310" customWidth="1"/>
    <col min="11266" max="11267" width="14.7109375" style="310" bestFit="1" customWidth="1"/>
    <col min="11268" max="11268" width="10.7109375" style="310" customWidth="1"/>
    <col min="11269" max="11269" width="36.7109375" style="310" customWidth="1"/>
    <col min="11270" max="11270" width="14.85546875" style="310" customWidth="1"/>
    <col min="11271" max="11271" width="14.7109375" style="310" bestFit="1" customWidth="1"/>
    <col min="11272" max="11272" width="10.7109375" style="310" customWidth="1"/>
    <col min="11273" max="11520" width="9.140625" style="310"/>
    <col min="11521" max="11521" width="36.7109375" style="310" customWidth="1"/>
    <col min="11522" max="11523" width="14.7109375" style="310" bestFit="1" customWidth="1"/>
    <col min="11524" max="11524" width="10.7109375" style="310" customWidth="1"/>
    <col min="11525" max="11525" width="36.7109375" style="310" customWidth="1"/>
    <col min="11526" max="11526" width="14.85546875" style="310" customWidth="1"/>
    <col min="11527" max="11527" width="14.7109375" style="310" bestFit="1" customWidth="1"/>
    <col min="11528" max="11528" width="10.7109375" style="310" customWidth="1"/>
    <col min="11529" max="11776" width="9.140625" style="310"/>
    <col min="11777" max="11777" width="36.7109375" style="310" customWidth="1"/>
    <col min="11778" max="11779" width="14.7109375" style="310" bestFit="1" customWidth="1"/>
    <col min="11780" max="11780" width="10.7109375" style="310" customWidth="1"/>
    <col min="11781" max="11781" width="36.7109375" style="310" customWidth="1"/>
    <col min="11782" max="11782" width="14.85546875" style="310" customWidth="1"/>
    <col min="11783" max="11783" width="14.7109375" style="310" bestFit="1" customWidth="1"/>
    <col min="11784" max="11784" width="10.7109375" style="310" customWidth="1"/>
    <col min="11785" max="12032" width="9.140625" style="310"/>
    <col min="12033" max="12033" width="36.7109375" style="310" customWidth="1"/>
    <col min="12034" max="12035" width="14.7109375" style="310" bestFit="1" customWidth="1"/>
    <col min="12036" max="12036" width="10.7109375" style="310" customWidth="1"/>
    <col min="12037" max="12037" width="36.7109375" style="310" customWidth="1"/>
    <col min="12038" max="12038" width="14.85546875" style="310" customWidth="1"/>
    <col min="12039" max="12039" width="14.7109375" style="310" bestFit="1" customWidth="1"/>
    <col min="12040" max="12040" width="10.7109375" style="310" customWidth="1"/>
    <col min="12041" max="12288" width="9.140625" style="310"/>
    <col min="12289" max="12289" width="36.7109375" style="310" customWidth="1"/>
    <col min="12290" max="12291" width="14.7109375" style="310" bestFit="1" customWidth="1"/>
    <col min="12292" max="12292" width="10.7109375" style="310" customWidth="1"/>
    <col min="12293" max="12293" width="36.7109375" style="310" customWidth="1"/>
    <col min="12294" max="12294" width="14.85546875" style="310" customWidth="1"/>
    <col min="12295" max="12295" width="14.7109375" style="310" bestFit="1" customWidth="1"/>
    <col min="12296" max="12296" width="10.7109375" style="310" customWidth="1"/>
    <col min="12297" max="12544" width="9.140625" style="310"/>
    <col min="12545" max="12545" width="36.7109375" style="310" customWidth="1"/>
    <col min="12546" max="12547" width="14.7109375" style="310" bestFit="1" customWidth="1"/>
    <col min="12548" max="12548" width="10.7109375" style="310" customWidth="1"/>
    <col min="12549" max="12549" width="36.7109375" style="310" customWidth="1"/>
    <col min="12550" max="12550" width="14.85546875" style="310" customWidth="1"/>
    <col min="12551" max="12551" width="14.7109375" style="310" bestFit="1" customWidth="1"/>
    <col min="12552" max="12552" width="10.7109375" style="310" customWidth="1"/>
    <col min="12553" max="12800" width="9.140625" style="310"/>
    <col min="12801" max="12801" width="36.7109375" style="310" customWidth="1"/>
    <col min="12802" max="12803" width="14.7109375" style="310" bestFit="1" customWidth="1"/>
    <col min="12804" max="12804" width="10.7109375" style="310" customWidth="1"/>
    <col min="12805" max="12805" width="36.7109375" style="310" customWidth="1"/>
    <col min="12806" max="12806" width="14.85546875" style="310" customWidth="1"/>
    <col min="12807" max="12807" width="14.7109375" style="310" bestFit="1" customWidth="1"/>
    <col min="12808" max="12808" width="10.7109375" style="310" customWidth="1"/>
    <col min="12809" max="13056" width="9.140625" style="310"/>
    <col min="13057" max="13057" width="36.7109375" style="310" customWidth="1"/>
    <col min="13058" max="13059" width="14.7109375" style="310" bestFit="1" customWidth="1"/>
    <col min="13060" max="13060" width="10.7109375" style="310" customWidth="1"/>
    <col min="13061" max="13061" width="36.7109375" style="310" customWidth="1"/>
    <col min="13062" max="13062" width="14.85546875" style="310" customWidth="1"/>
    <col min="13063" max="13063" width="14.7109375" style="310" bestFit="1" customWidth="1"/>
    <col min="13064" max="13064" width="10.7109375" style="310" customWidth="1"/>
    <col min="13065" max="13312" width="9.140625" style="310"/>
    <col min="13313" max="13313" width="36.7109375" style="310" customWidth="1"/>
    <col min="13314" max="13315" width="14.7109375" style="310" bestFit="1" customWidth="1"/>
    <col min="13316" max="13316" width="10.7109375" style="310" customWidth="1"/>
    <col min="13317" max="13317" width="36.7109375" style="310" customWidth="1"/>
    <col min="13318" max="13318" width="14.85546875" style="310" customWidth="1"/>
    <col min="13319" max="13319" width="14.7109375" style="310" bestFit="1" customWidth="1"/>
    <col min="13320" max="13320" width="10.7109375" style="310" customWidth="1"/>
    <col min="13321" max="13568" width="9.140625" style="310"/>
    <col min="13569" max="13569" width="36.7109375" style="310" customWidth="1"/>
    <col min="13570" max="13571" width="14.7109375" style="310" bestFit="1" customWidth="1"/>
    <col min="13572" max="13572" width="10.7109375" style="310" customWidth="1"/>
    <col min="13573" max="13573" width="36.7109375" style="310" customWidth="1"/>
    <col min="13574" max="13574" width="14.85546875" style="310" customWidth="1"/>
    <col min="13575" max="13575" width="14.7109375" style="310" bestFit="1" customWidth="1"/>
    <col min="13576" max="13576" width="10.7109375" style="310" customWidth="1"/>
    <col min="13577" max="13824" width="9.140625" style="310"/>
    <col min="13825" max="13825" width="36.7109375" style="310" customWidth="1"/>
    <col min="13826" max="13827" width="14.7109375" style="310" bestFit="1" customWidth="1"/>
    <col min="13828" max="13828" width="10.7109375" style="310" customWidth="1"/>
    <col min="13829" max="13829" width="36.7109375" style="310" customWidth="1"/>
    <col min="13830" max="13830" width="14.85546875" style="310" customWidth="1"/>
    <col min="13831" max="13831" width="14.7109375" style="310" bestFit="1" customWidth="1"/>
    <col min="13832" max="13832" width="10.7109375" style="310" customWidth="1"/>
    <col min="13833" max="14080" width="9.140625" style="310"/>
    <col min="14081" max="14081" width="36.7109375" style="310" customWidth="1"/>
    <col min="14082" max="14083" width="14.7109375" style="310" bestFit="1" customWidth="1"/>
    <col min="14084" max="14084" width="10.7109375" style="310" customWidth="1"/>
    <col min="14085" max="14085" width="36.7109375" style="310" customWidth="1"/>
    <col min="14086" max="14086" width="14.85546875" style="310" customWidth="1"/>
    <col min="14087" max="14087" width="14.7109375" style="310" bestFit="1" customWidth="1"/>
    <col min="14088" max="14088" width="10.7109375" style="310" customWidth="1"/>
    <col min="14089" max="14336" width="9.140625" style="310"/>
    <col min="14337" max="14337" width="36.7109375" style="310" customWidth="1"/>
    <col min="14338" max="14339" width="14.7109375" style="310" bestFit="1" customWidth="1"/>
    <col min="14340" max="14340" width="10.7109375" style="310" customWidth="1"/>
    <col min="14341" max="14341" width="36.7109375" style="310" customWidth="1"/>
    <col min="14342" max="14342" width="14.85546875" style="310" customWidth="1"/>
    <col min="14343" max="14343" width="14.7109375" style="310" bestFit="1" customWidth="1"/>
    <col min="14344" max="14344" width="10.7109375" style="310" customWidth="1"/>
    <col min="14345" max="14592" width="9.140625" style="310"/>
    <col min="14593" max="14593" width="36.7109375" style="310" customWidth="1"/>
    <col min="14594" max="14595" width="14.7109375" style="310" bestFit="1" customWidth="1"/>
    <col min="14596" max="14596" width="10.7109375" style="310" customWidth="1"/>
    <col min="14597" max="14597" width="36.7109375" style="310" customWidth="1"/>
    <col min="14598" max="14598" width="14.85546875" style="310" customWidth="1"/>
    <col min="14599" max="14599" width="14.7109375" style="310" bestFit="1" customWidth="1"/>
    <col min="14600" max="14600" width="10.7109375" style="310" customWidth="1"/>
    <col min="14601" max="14848" width="9.140625" style="310"/>
    <col min="14849" max="14849" width="36.7109375" style="310" customWidth="1"/>
    <col min="14850" max="14851" width="14.7109375" style="310" bestFit="1" customWidth="1"/>
    <col min="14852" max="14852" width="10.7109375" style="310" customWidth="1"/>
    <col min="14853" max="14853" width="36.7109375" style="310" customWidth="1"/>
    <col min="14854" max="14854" width="14.85546875" style="310" customWidth="1"/>
    <col min="14855" max="14855" width="14.7109375" style="310" bestFit="1" customWidth="1"/>
    <col min="14856" max="14856" width="10.7109375" style="310" customWidth="1"/>
    <col min="14857" max="15104" width="9.140625" style="310"/>
    <col min="15105" max="15105" width="36.7109375" style="310" customWidth="1"/>
    <col min="15106" max="15107" width="14.7109375" style="310" bestFit="1" customWidth="1"/>
    <col min="15108" max="15108" width="10.7109375" style="310" customWidth="1"/>
    <col min="15109" max="15109" width="36.7109375" style="310" customWidth="1"/>
    <col min="15110" max="15110" width="14.85546875" style="310" customWidth="1"/>
    <col min="15111" max="15111" width="14.7109375" style="310" bestFit="1" customWidth="1"/>
    <col min="15112" max="15112" width="10.7109375" style="310" customWidth="1"/>
    <col min="15113" max="15360" width="9.140625" style="310"/>
    <col min="15361" max="15361" width="36.7109375" style="310" customWidth="1"/>
    <col min="15362" max="15363" width="14.7109375" style="310" bestFit="1" customWidth="1"/>
    <col min="15364" max="15364" width="10.7109375" style="310" customWidth="1"/>
    <col min="15365" max="15365" width="36.7109375" style="310" customWidth="1"/>
    <col min="15366" max="15366" width="14.85546875" style="310" customWidth="1"/>
    <col min="15367" max="15367" width="14.7109375" style="310" bestFit="1" customWidth="1"/>
    <col min="15368" max="15368" width="10.7109375" style="310" customWidth="1"/>
    <col min="15369" max="15616" width="9.140625" style="310"/>
    <col min="15617" max="15617" width="36.7109375" style="310" customWidth="1"/>
    <col min="15618" max="15619" width="14.7109375" style="310" bestFit="1" customWidth="1"/>
    <col min="15620" max="15620" width="10.7109375" style="310" customWidth="1"/>
    <col min="15621" max="15621" width="36.7109375" style="310" customWidth="1"/>
    <col min="15622" max="15622" width="14.85546875" style="310" customWidth="1"/>
    <col min="15623" max="15623" width="14.7109375" style="310" bestFit="1" customWidth="1"/>
    <col min="15624" max="15624" width="10.7109375" style="310" customWidth="1"/>
    <col min="15625" max="15872" width="9.140625" style="310"/>
    <col min="15873" max="15873" width="36.7109375" style="310" customWidth="1"/>
    <col min="15874" max="15875" width="14.7109375" style="310" bestFit="1" customWidth="1"/>
    <col min="15876" max="15876" width="10.7109375" style="310" customWidth="1"/>
    <col min="15877" max="15877" width="36.7109375" style="310" customWidth="1"/>
    <col min="15878" max="15878" width="14.85546875" style="310" customWidth="1"/>
    <col min="15879" max="15879" width="14.7109375" style="310" bestFit="1" customWidth="1"/>
    <col min="15880" max="15880" width="10.7109375" style="310" customWidth="1"/>
    <col min="15881" max="16128" width="9.140625" style="310"/>
    <col min="16129" max="16129" width="36.7109375" style="310" customWidth="1"/>
    <col min="16130" max="16131" width="14.7109375" style="310" bestFit="1" customWidth="1"/>
    <col min="16132" max="16132" width="10.7109375" style="310" customWidth="1"/>
    <col min="16133" max="16133" width="36.7109375" style="310" customWidth="1"/>
    <col min="16134" max="16134" width="14.85546875" style="310" customWidth="1"/>
    <col min="16135" max="16135" width="14.7109375" style="310" bestFit="1" customWidth="1"/>
    <col min="16136" max="16136" width="10.7109375" style="310" customWidth="1"/>
    <col min="16137" max="16384" width="9.140625" style="310"/>
  </cols>
  <sheetData>
    <row r="1" spans="1:8" ht="13.5" thickBot="1">
      <c r="A1" s="470"/>
      <c r="B1" s="470"/>
      <c r="C1" s="470"/>
      <c r="D1" s="471"/>
      <c r="E1" s="470"/>
      <c r="F1" s="470"/>
      <c r="G1" s="470"/>
      <c r="H1" s="471" t="s">
        <v>1</v>
      </c>
    </row>
    <row r="2" spans="1:8" ht="18" customHeight="1" thickBot="1">
      <c r="A2" s="473" t="s">
        <v>257</v>
      </c>
      <c r="B2" s="474"/>
      <c r="C2" s="474"/>
      <c r="D2" s="509"/>
      <c r="E2" s="510" t="s">
        <v>258</v>
      </c>
      <c r="F2" s="474"/>
      <c r="G2" s="474"/>
      <c r="H2" s="476"/>
    </row>
    <row r="3" spans="1:8" ht="18" customHeight="1">
      <c r="A3" s="477" t="s">
        <v>259</v>
      </c>
      <c r="B3" s="479" t="s">
        <v>555</v>
      </c>
      <c r="C3" s="479"/>
      <c r="D3" s="511"/>
      <c r="E3" s="512" t="s">
        <v>259</v>
      </c>
      <c r="F3" s="478" t="s">
        <v>555</v>
      </c>
      <c r="G3" s="479"/>
      <c r="H3" s="481"/>
    </row>
    <row r="4" spans="1:8" ht="18" customHeight="1" thickBot="1">
      <c r="A4" s="459"/>
      <c r="B4" s="513" t="s">
        <v>6</v>
      </c>
      <c r="C4" s="483" t="s">
        <v>7</v>
      </c>
      <c r="D4" s="514" t="s">
        <v>8</v>
      </c>
      <c r="E4" s="515"/>
      <c r="F4" s="482" t="s">
        <v>6</v>
      </c>
      <c r="G4" s="483" t="s">
        <v>7</v>
      </c>
      <c r="H4" s="486" t="s">
        <v>8</v>
      </c>
    </row>
    <row r="5" spans="1:8" ht="25.5" customHeight="1">
      <c r="A5" s="516" t="s">
        <v>278</v>
      </c>
      <c r="B5" s="488">
        <v>20000000</v>
      </c>
      <c r="C5" s="489"/>
      <c r="D5" s="517"/>
      <c r="E5" s="518" t="s">
        <v>279</v>
      </c>
      <c r="F5" s="385">
        <v>283117000</v>
      </c>
      <c r="G5" s="489"/>
      <c r="H5" s="493"/>
    </row>
    <row r="6" spans="1:8" ht="25.5">
      <c r="A6" s="519" t="s">
        <v>280</v>
      </c>
      <c r="B6" s="323"/>
      <c r="C6" s="149"/>
      <c r="D6" s="520"/>
      <c r="E6" s="518" t="s">
        <v>281</v>
      </c>
      <c r="F6" s="496">
        <v>1258200000</v>
      </c>
      <c r="G6" s="149"/>
      <c r="H6" s="183"/>
    </row>
    <row r="7" spans="1:8" ht="23.25" customHeight="1">
      <c r="A7" s="519" t="s">
        <v>282</v>
      </c>
      <c r="B7" s="323"/>
      <c r="C7" s="149"/>
      <c r="D7" s="520"/>
      <c r="E7" s="518" t="s">
        <v>283</v>
      </c>
      <c r="F7" s="496">
        <v>1000000</v>
      </c>
      <c r="G7" s="149"/>
      <c r="H7" s="183"/>
    </row>
    <row r="8" spans="1:8" ht="24.75" customHeight="1">
      <c r="A8" s="519" t="s">
        <v>284</v>
      </c>
      <c r="B8" s="323">
        <v>1000000</v>
      </c>
      <c r="C8" s="149"/>
      <c r="D8" s="520"/>
      <c r="E8" s="518" t="s">
        <v>285</v>
      </c>
      <c r="F8" s="496">
        <v>24592000</v>
      </c>
      <c r="G8" s="149"/>
      <c r="H8" s="183"/>
    </row>
    <row r="9" spans="1:8" ht="24.75" customHeight="1">
      <c r="A9" s="519" t="s">
        <v>51</v>
      </c>
      <c r="B9" s="323"/>
      <c r="C9" s="149"/>
      <c r="D9" s="520"/>
      <c r="E9" s="518" t="s">
        <v>286</v>
      </c>
      <c r="F9" s="496">
        <v>9000000</v>
      </c>
      <c r="G9" s="149"/>
      <c r="H9" s="183"/>
    </row>
    <row r="10" spans="1:8" ht="24.75" customHeight="1">
      <c r="A10" s="519" t="s">
        <v>287</v>
      </c>
      <c r="B10" s="323"/>
      <c r="C10" s="149"/>
      <c r="D10" s="520"/>
      <c r="E10" s="518" t="s">
        <v>288</v>
      </c>
      <c r="F10" s="496"/>
      <c r="G10" s="149"/>
      <c r="H10" s="183"/>
    </row>
    <row r="11" spans="1:8" ht="18" customHeight="1">
      <c r="A11" s="519" t="s">
        <v>289</v>
      </c>
      <c r="B11" s="323">
        <v>1322212000</v>
      </c>
      <c r="C11" s="149"/>
      <c r="D11" s="520"/>
      <c r="E11" s="518" t="s">
        <v>270</v>
      </c>
      <c r="F11" s="496">
        <v>25000000</v>
      </c>
      <c r="G11" s="149"/>
      <c r="H11" s="183"/>
    </row>
    <row r="12" spans="1:8" ht="18" customHeight="1" thickBot="1">
      <c r="A12" s="521" t="s">
        <v>290</v>
      </c>
      <c r="B12" s="522">
        <v>257697000</v>
      </c>
      <c r="C12" s="523"/>
      <c r="D12" s="524"/>
      <c r="F12" s="525"/>
      <c r="G12" s="219"/>
      <c r="H12" s="526"/>
    </row>
    <row r="13" spans="1:8" ht="32.25" customHeight="1" thickBot="1">
      <c r="A13" s="417" t="s">
        <v>177</v>
      </c>
      <c r="B13" s="334">
        <f>SUM(B5:B12)</f>
        <v>1600909000</v>
      </c>
      <c r="C13" s="334">
        <f>SUM(C5:C12)</f>
        <v>0</v>
      </c>
      <c r="D13" s="334">
        <f>SUM(D5:D12)</f>
        <v>0</v>
      </c>
      <c r="E13" s="527" t="s">
        <v>177</v>
      </c>
      <c r="F13" s="334">
        <f>SUM(F5:F12)</f>
        <v>1600909000</v>
      </c>
      <c r="G13" s="334">
        <f>SUM(G5:G12)</f>
        <v>0</v>
      </c>
      <c r="H13" s="334">
        <f>SUM(H5:H12)</f>
        <v>0</v>
      </c>
    </row>
    <row r="14" spans="1:8" ht="18" customHeight="1"/>
  </sheetData>
  <printOptions horizontalCentered="1"/>
  <pageMargins left="0.74803149606299213" right="0.74803149606299213" top="1.1811023622047245" bottom="1.0629921259842521" header="0.51181102362204722" footer="0.51181102362204722"/>
  <pageSetup paperSize="9" scale="84" orientation="landscape" useFirstPageNumber="1" horizontalDpi="300" r:id="rId1"/>
  <headerFooter alignWithMargins="0">
    <oddHeader>&amp;CÖnkormányzati szinten a felhalmozási bevételek és kiadások pénzügyi mérlege&amp;R&amp;12 9. sz. melléklet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"/>
  <sheetViews>
    <sheetView workbookViewId="0">
      <selection activeCell="H7" sqref="H7"/>
    </sheetView>
  </sheetViews>
  <sheetFormatPr defaultRowHeight="12.75"/>
  <cols>
    <col min="1" max="1" width="5.5703125" style="310" customWidth="1"/>
    <col min="2" max="2" width="38.42578125" style="310" bestFit="1" customWidth="1"/>
    <col min="3" max="3" width="13" style="310" customWidth="1"/>
    <col min="4" max="4" width="9.42578125" style="310" customWidth="1"/>
    <col min="5" max="7" width="13.7109375" style="310" bestFit="1" customWidth="1"/>
    <col min="8" max="9" width="14.7109375" style="310" bestFit="1" customWidth="1"/>
    <col min="10" max="16384" width="9.140625" style="310"/>
  </cols>
  <sheetData>
    <row r="1" spans="1:9" ht="17.25" customHeight="1" thickBot="1">
      <c r="A1" s="397"/>
      <c r="F1" s="311"/>
      <c r="G1" s="311"/>
      <c r="H1" s="311"/>
      <c r="I1" s="310" t="s">
        <v>1</v>
      </c>
    </row>
    <row r="2" spans="1:9" ht="13.5" thickBot="1">
      <c r="A2" s="767" t="s">
        <v>194</v>
      </c>
      <c r="B2" s="769" t="s">
        <v>195</v>
      </c>
      <c r="C2" s="771" t="s">
        <v>196</v>
      </c>
      <c r="D2" s="773" t="s">
        <v>197</v>
      </c>
      <c r="E2" s="775"/>
      <c r="F2" s="775"/>
      <c r="G2" s="775"/>
      <c r="H2" s="776"/>
      <c r="I2" s="398" t="s">
        <v>177</v>
      </c>
    </row>
    <row r="3" spans="1:9" ht="18" customHeight="1" thickBot="1">
      <c r="A3" s="768"/>
      <c r="B3" s="770"/>
      <c r="C3" s="772"/>
      <c r="D3" s="774"/>
      <c r="E3" s="399">
        <v>2019</v>
      </c>
      <c r="F3" s="400">
        <v>2020</v>
      </c>
      <c r="G3" s="400">
        <v>2021</v>
      </c>
      <c r="H3" s="401" t="s">
        <v>224</v>
      </c>
      <c r="I3" s="402" t="s">
        <v>198</v>
      </c>
    </row>
    <row r="4" spans="1:9" ht="18" customHeight="1" thickBot="1">
      <c r="A4" s="403" t="s">
        <v>10</v>
      </c>
      <c r="B4" s="404" t="s">
        <v>19</v>
      </c>
      <c r="C4" s="364" t="s">
        <v>21</v>
      </c>
      <c r="D4" s="405" t="s">
        <v>26</v>
      </c>
      <c r="E4" s="366" t="s">
        <v>29</v>
      </c>
      <c r="F4" s="406" t="s">
        <v>70</v>
      </c>
      <c r="G4" s="406" t="s">
        <v>72</v>
      </c>
      <c r="H4" s="405" t="s">
        <v>74</v>
      </c>
      <c r="I4" s="407" t="s">
        <v>76</v>
      </c>
    </row>
    <row r="5" spans="1:9" ht="15" customHeight="1" thickBot="1">
      <c r="A5" s="403">
        <f ca="1">CELL("sor",A5)-4</f>
        <v>1</v>
      </c>
      <c r="B5" s="408" t="s">
        <v>199</v>
      </c>
      <c r="C5" s="409"/>
      <c r="D5" s="410"/>
      <c r="E5" s="389">
        <f>SUM(E6:E8)</f>
        <v>24592000</v>
      </c>
      <c r="F5" s="389">
        <f>SUM(F6:F8)</f>
        <v>24592000</v>
      </c>
      <c r="G5" s="389">
        <f>SUM(G6:G8)</f>
        <v>24592000</v>
      </c>
      <c r="H5" s="411">
        <f>SUM(H6:H8)</f>
        <v>129182000</v>
      </c>
      <c r="I5" s="375">
        <f>SUM(I6:I8)</f>
        <v>202958000</v>
      </c>
    </row>
    <row r="6" spans="1:9" ht="15" customHeight="1" thickBot="1">
      <c r="A6" s="403">
        <f ca="1">CELL("sor",A6)-4</f>
        <v>2</v>
      </c>
      <c r="B6" s="328" t="s">
        <v>200</v>
      </c>
      <c r="C6" s="412">
        <v>2016</v>
      </c>
      <c r="D6" s="413">
        <v>2026</v>
      </c>
      <c r="E6" s="160">
        <v>9480000</v>
      </c>
      <c r="F6" s="414">
        <v>9480000</v>
      </c>
      <c r="G6" s="414">
        <v>9480000</v>
      </c>
      <c r="H6" s="415">
        <v>42600000</v>
      </c>
      <c r="I6" s="416">
        <f>SUM(E6:H6)</f>
        <v>71040000</v>
      </c>
    </row>
    <row r="7" spans="1:9" ht="15" customHeight="1" thickBot="1">
      <c r="A7" s="403">
        <f ca="1">CELL("sor",A7)-4</f>
        <v>3</v>
      </c>
      <c r="B7" s="328" t="s">
        <v>209</v>
      </c>
      <c r="C7" s="412">
        <v>2017</v>
      </c>
      <c r="D7" s="413">
        <v>2027</v>
      </c>
      <c r="E7" s="160">
        <v>14060000</v>
      </c>
      <c r="F7" s="414">
        <v>14060000</v>
      </c>
      <c r="G7" s="414">
        <v>14060000</v>
      </c>
      <c r="H7" s="415">
        <v>80790000</v>
      </c>
      <c r="I7" s="416">
        <f>SUM(E7:H7)</f>
        <v>122970000</v>
      </c>
    </row>
    <row r="8" spans="1:9" ht="15" customHeight="1" thickBot="1">
      <c r="A8" s="403">
        <f ca="1">CELL("sor",A8)-4</f>
        <v>4</v>
      </c>
      <c r="B8" s="328" t="s">
        <v>210</v>
      </c>
      <c r="C8" s="412">
        <v>2017</v>
      </c>
      <c r="D8" s="413">
        <v>2027</v>
      </c>
      <c r="E8" s="160">
        <v>1052000</v>
      </c>
      <c r="F8" s="414">
        <v>1052000</v>
      </c>
      <c r="G8" s="414">
        <v>1052000</v>
      </c>
      <c r="H8" s="415">
        <v>5792000</v>
      </c>
      <c r="I8" s="416">
        <f>SUM(E8:H8)</f>
        <v>8948000</v>
      </c>
    </row>
    <row r="9" spans="1:9" ht="15" customHeight="1" thickBot="1">
      <c r="A9" s="417"/>
      <c r="B9" s="408" t="s">
        <v>177</v>
      </c>
      <c r="C9" s="409"/>
      <c r="D9" s="410"/>
      <c r="E9" s="377">
        <f>SUM(E5)</f>
        <v>24592000</v>
      </c>
      <c r="F9" s="377">
        <f>SUM(F5)</f>
        <v>24592000</v>
      </c>
      <c r="G9" s="377">
        <f>SUM(G5)</f>
        <v>24592000</v>
      </c>
      <c r="H9" s="377">
        <f>SUM(H5)</f>
        <v>129182000</v>
      </c>
      <c r="I9" s="377">
        <f>SUM(I5)</f>
        <v>202958000</v>
      </c>
    </row>
    <row r="10" spans="1:9" ht="15" customHeight="1"/>
    <row r="11" spans="1:9" ht="15" customHeight="1" thickBot="1"/>
    <row r="12" spans="1:9" ht="15" customHeight="1">
      <c r="A12" s="398"/>
      <c r="B12" s="418" t="s">
        <v>201</v>
      </c>
      <c r="C12" s="447"/>
      <c r="D12" s="448"/>
      <c r="E12" s="419">
        <v>2019</v>
      </c>
      <c r="F12" s="419">
        <v>2020</v>
      </c>
      <c r="G12" s="419">
        <v>2021</v>
      </c>
      <c r="H12" s="419" t="s">
        <v>224</v>
      </c>
      <c r="I12" s="420" t="s">
        <v>177</v>
      </c>
    </row>
    <row r="13" spans="1:9" s="427" customFormat="1" ht="15" customHeight="1" thickBot="1">
      <c r="A13" s="421"/>
      <c r="B13" s="422" t="s">
        <v>211</v>
      </c>
      <c r="C13" s="423"/>
      <c r="D13" s="424"/>
      <c r="E13" s="425"/>
      <c r="F13" s="425"/>
      <c r="G13" s="425"/>
      <c r="H13" s="425"/>
      <c r="I13" s="426">
        <v>5000000</v>
      </c>
    </row>
    <row r="14" spans="1:9" ht="15" customHeight="1" thickBot="1">
      <c r="A14" s="417"/>
      <c r="B14" s="408" t="s">
        <v>202</v>
      </c>
      <c r="C14" s="409"/>
      <c r="D14" s="428"/>
      <c r="E14" s="429">
        <f>SUM(E13:E13)</f>
        <v>0</v>
      </c>
      <c r="F14" s="429">
        <f>SUM(F13:F13)</f>
        <v>0</v>
      </c>
      <c r="G14" s="429"/>
      <c r="H14" s="429">
        <f>SUM(H13:H13)</f>
        <v>0</v>
      </c>
      <c r="I14" s="430">
        <f>SUM(I13:I13)</f>
        <v>5000000</v>
      </c>
    </row>
  </sheetData>
  <mergeCells count="5">
    <mergeCell ref="A2:A3"/>
    <mergeCell ref="B2:B3"/>
    <mergeCell ref="C2:C3"/>
    <mergeCell ref="D2:D3"/>
    <mergeCell ref="E2:H2"/>
  </mergeCells>
  <printOptions horizontalCentered="1"/>
  <pageMargins left="0.74803149606299213" right="0.74803149606299213" top="1.1811023622047245" bottom="1.0629921259842521" header="0.51181102362204722" footer="0.51181102362204722"/>
  <pageSetup paperSize="9" scale="96" orientation="landscape" useFirstPageNumber="1" horizontalDpi="300" r:id="rId1"/>
  <headerFooter alignWithMargins="0">
    <oddHeader>&amp;CTöbbéves kihatással járó döntésekből származó kötelezettségek célok szerinti évenkénti bontásban&amp;R&amp;"Times New Roman,Normál"&amp;11 10. sz. melléklet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"/>
  <sheetViews>
    <sheetView workbookViewId="0">
      <selection activeCell="F25" sqref="F25"/>
    </sheetView>
  </sheetViews>
  <sheetFormatPr defaultRowHeight="12.75"/>
  <cols>
    <col min="1" max="1" width="30.28515625" style="310" customWidth="1"/>
    <col min="2" max="2" width="12.140625" style="431" bestFit="1" customWidth="1"/>
    <col min="3" max="3" width="11.28515625" style="431" bestFit="1" customWidth="1"/>
    <col min="4" max="7" width="14.7109375" style="310" bestFit="1" customWidth="1"/>
    <col min="8" max="16384" width="9.140625" style="310"/>
  </cols>
  <sheetData>
    <row r="1" spans="1:7" ht="13.5" thickBot="1">
      <c r="G1" s="311" t="s">
        <v>1</v>
      </c>
    </row>
    <row r="2" spans="1:7" ht="18" customHeight="1" thickBot="1">
      <c r="A2" s="432" t="s">
        <v>203</v>
      </c>
      <c r="B2" s="433" t="s">
        <v>204</v>
      </c>
      <c r="C2" s="434" t="s">
        <v>205</v>
      </c>
      <c r="D2" s="435">
        <v>2019</v>
      </c>
      <c r="E2" s="435">
        <v>2020</v>
      </c>
      <c r="F2" s="435">
        <v>2021</v>
      </c>
      <c r="G2" s="436">
        <v>2022</v>
      </c>
    </row>
    <row r="3" spans="1:7" ht="18" customHeight="1" thickBot="1">
      <c r="A3" s="417" t="s">
        <v>206</v>
      </c>
      <c r="B3" s="437"/>
      <c r="C3" s="438"/>
      <c r="D3" s="377">
        <f>SUM(D4:D4)</f>
        <v>0</v>
      </c>
      <c r="E3" s="377">
        <f>SUM(E4:E4)</f>
        <v>0</v>
      </c>
      <c r="F3" s="377">
        <f>SUM(F4:F4)</f>
        <v>0</v>
      </c>
      <c r="G3" s="378">
        <f>SUM(G4:G4)</f>
        <v>0</v>
      </c>
    </row>
    <row r="4" spans="1:7" ht="18" customHeight="1" thickBot="1">
      <c r="A4" s="325"/>
      <c r="B4" s="439"/>
      <c r="C4" s="440"/>
      <c r="D4" s="160"/>
      <c r="E4" s="160"/>
      <c r="F4" s="160"/>
      <c r="G4" s="161"/>
    </row>
    <row r="5" spans="1:7" ht="18" customHeight="1" thickBot="1">
      <c r="A5" s="417" t="s">
        <v>207</v>
      </c>
      <c r="B5" s="437"/>
      <c r="C5" s="438"/>
      <c r="D5" s="335">
        <f>SUM(D6:D8)</f>
        <v>202958000</v>
      </c>
      <c r="E5" s="335">
        <f>SUM(E6:E8)</f>
        <v>178366000</v>
      </c>
      <c r="F5" s="335">
        <f>SUM(F6:F8)</f>
        <v>153774000</v>
      </c>
      <c r="G5" s="441">
        <f>SUM(G6:G8)</f>
        <v>129182000</v>
      </c>
    </row>
    <row r="6" spans="1:7" ht="18" customHeight="1">
      <c r="A6" s="332" t="s">
        <v>209</v>
      </c>
      <c r="B6" s="442">
        <v>2017</v>
      </c>
      <c r="C6" s="443">
        <v>2027</v>
      </c>
      <c r="D6" s="444">
        <v>122970000</v>
      </c>
      <c r="E6" s="444">
        <v>108910000</v>
      </c>
      <c r="F6" s="455">
        <v>94850000</v>
      </c>
      <c r="G6" s="453">
        <v>80790000</v>
      </c>
    </row>
    <row r="7" spans="1:7" ht="18" customHeight="1">
      <c r="A7" s="332" t="s">
        <v>210</v>
      </c>
      <c r="B7" s="442">
        <v>2017</v>
      </c>
      <c r="C7" s="443">
        <v>2027</v>
      </c>
      <c r="D7" s="444">
        <v>8948000</v>
      </c>
      <c r="E7" s="444">
        <v>7896000</v>
      </c>
      <c r="F7" s="444">
        <v>6844000</v>
      </c>
      <c r="G7" s="453">
        <v>5792000</v>
      </c>
    </row>
    <row r="8" spans="1:7" ht="18" customHeight="1" thickBot="1">
      <c r="A8" s="332" t="s">
        <v>200</v>
      </c>
      <c r="B8" s="442">
        <v>2016</v>
      </c>
      <c r="C8" s="445">
        <v>2026</v>
      </c>
      <c r="D8" s="446">
        <v>71040000</v>
      </c>
      <c r="E8" s="446">
        <v>61560000</v>
      </c>
      <c r="F8" s="456">
        <v>52080000</v>
      </c>
      <c r="G8" s="454">
        <v>42600000</v>
      </c>
    </row>
    <row r="9" spans="1:7" ht="18" customHeight="1" thickBot="1">
      <c r="A9" s="417" t="s">
        <v>177</v>
      </c>
      <c r="B9" s="437"/>
      <c r="C9" s="438"/>
      <c r="D9" s="378">
        <f>D3+D5</f>
        <v>202958000</v>
      </c>
      <c r="E9" s="378">
        <f>E3+E5</f>
        <v>178366000</v>
      </c>
      <c r="F9" s="378">
        <f>F3+F5</f>
        <v>153774000</v>
      </c>
      <c r="G9" s="378">
        <f>G3+G5</f>
        <v>129182000</v>
      </c>
    </row>
    <row r="10" spans="1:7" ht="18" customHeight="1"/>
    <row r="12" spans="1:7">
      <c r="D12" s="777"/>
      <c r="E12" s="777"/>
      <c r="F12" s="777"/>
      <c r="G12" s="777"/>
    </row>
  </sheetData>
  <mergeCells count="1">
    <mergeCell ref="D12:G12"/>
  </mergeCells>
  <printOptions horizontalCentered="1"/>
  <pageMargins left="0.74803149606299213" right="0.74803149606299213" top="1.1811023622047245" bottom="1.0629921259842521" header="0.51181102362204722" footer="0.51181102362204722"/>
  <pageSetup paperSize="9" orientation="landscape" useFirstPageNumber="1" horizontalDpi="300" r:id="rId1"/>
  <headerFooter alignWithMargins="0">
    <oddHeader>&amp;CAz önkormányzat által felvett hitelállomány alakulása lejárat és eszközök szerinti bontásban&amp;R&amp;"Times New Roman,Normál"&amp;11 11. sz.melléklet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5"/>
  <sheetViews>
    <sheetView topLeftCell="A22" zoomScaleNormal="100" workbookViewId="0">
      <selection activeCell="D34" sqref="D34"/>
    </sheetView>
  </sheetViews>
  <sheetFormatPr defaultRowHeight="12.75"/>
  <cols>
    <col min="1" max="1" width="62.140625" style="529" customWidth="1"/>
    <col min="2" max="4" width="16.28515625" style="529" bestFit="1" customWidth="1"/>
    <col min="5" max="256" width="9.140625" style="529"/>
    <col min="257" max="257" width="62.140625" style="529" customWidth="1"/>
    <col min="258" max="260" width="16.28515625" style="529" bestFit="1" customWidth="1"/>
    <col min="261" max="512" width="9.140625" style="529"/>
    <col min="513" max="513" width="62.140625" style="529" customWidth="1"/>
    <col min="514" max="516" width="16.28515625" style="529" bestFit="1" customWidth="1"/>
    <col min="517" max="768" width="9.140625" style="529"/>
    <col min="769" max="769" width="62.140625" style="529" customWidth="1"/>
    <col min="770" max="772" width="16.28515625" style="529" bestFit="1" customWidth="1"/>
    <col min="773" max="1024" width="9.140625" style="529"/>
    <col min="1025" max="1025" width="62.140625" style="529" customWidth="1"/>
    <col min="1026" max="1028" width="16.28515625" style="529" bestFit="1" customWidth="1"/>
    <col min="1029" max="1280" width="9.140625" style="529"/>
    <col min="1281" max="1281" width="62.140625" style="529" customWidth="1"/>
    <col min="1282" max="1284" width="16.28515625" style="529" bestFit="1" customWidth="1"/>
    <col min="1285" max="1536" width="9.140625" style="529"/>
    <col min="1537" max="1537" width="62.140625" style="529" customWidth="1"/>
    <col min="1538" max="1540" width="16.28515625" style="529" bestFit="1" customWidth="1"/>
    <col min="1541" max="1792" width="9.140625" style="529"/>
    <col min="1793" max="1793" width="62.140625" style="529" customWidth="1"/>
    <col min="1794" max="1796" width="16.28515625" style="529" bestFit="1" customWidth="1"/>
    <col min="1797" max="2048" width="9.140625" style="529"/>
    <col min="2049" max="2049" width="62.140625" style="529" customWidth="1"/>
    <col min="2050" max="2052" width="16.28515625" style="529" bestFit="1" customWidth="1"/>
    <col min="2053" max="2304" width="9.140625" style="529"/>
    <col min="2305" max="2305" width="62.140625" style="529" customWidth="1"/>
    <col min="2306" max="2308" width="16.28515625" style="529" bestFit="1" customWidth="1"/>
    <col min="2309" max="2560" width="9.140625" style="529"/>
    <col min="2561" max="2561" width="62.140625" style="529" customWidth="1"/>
    <col min="2562" max="2564" width="16.28515625" style="529" bestFit="1" customWidth="1"/>
    <col min="2565" max="2816" width="9.140625" style="529"/>
    <col min="2817" max="2817" width="62.140625" style="529" customWidth="1"/>
    <col min="2818" max="2820" width="16.28515625" style="529" bestFit="1" customWidth="1"/>
    <col min="2821" max="3072" width="9.140625" style="529"/>
    <col min="3073" max="3073" width="62.140625" style="529" customWidth="1"/>
    <col min="3074" max="3076" width="16.28515625" style="529" bestFit="1" customWidth="1"/>
    <col min="3077" max="3328" width="9.140625" style="529"/>
    <col min="3329" max="3329" width="62.140625" style="529" customWidth="1"/>
    <col min="3330" max="3332" width="16.28515625" style="529" bestFit="1" customWidth="1"/>
    <col min="3333" max="3584" width="9.140625" style="529"/>
    <col min="3585" max="3585" width="62.140625" style="529" customWidth="1"/>
    <col min="3586" max="3588" width="16.28515625" style="529" bestFit="1" customWidth="1"/>
    <col min="3589" max="3840" width="9.140625" style="529"/>
    <col min="3841" max="3841" width="62.140625" style="529" customWidth="1"/>
    <col min="3842" max="3844" width="16.28515625" style="529" bestFit="1" customWidth="1"/>
    <col min="3845" max="4096" width="9.140625" style="529"/>
    <col min="4097" max="4097" width="62.140625" style="529" customWidth="1"/>
    <col min="4098" max="4100" width="16.28515625" style="529" bestFit="1" customWidth="1"/>
    <col min="4101" max="4352" width="9.140625" style="529"/>
    <col min="4353" max="4353" width="62.140625" style="529" customWidth="1"/>
    <col min="4354" max="4356" width="16.28515625" style="529" bestFit="1" customWidth="1"/>
    <col min="4357" max="4608" width="9.140625" style="529"/>
    <col min="4609" max="4609" width="62.140625" style="529" customWidth="1"/>
    <col min="4610" max="4612" width="16.28515625" style="529" bestFit="1" customWidth="1"/>
    <col min="4613" max="4864" width="9.140625" style="529"/>
    <col min="4865" max="4865" width="62.140625" style="529" customWidth="1"/>
    <col min="4866" max="4868" width="16.28515625" style="529" bestFit="1" customWidth="1"/>
    <col min="4869" max="5120" width="9.140625" style="529"/>
    <col min="5121" max="5121" width="62.140625" style="529" customWidth="1"/>
    <col min="5122" max="5124" width="16.28515625" style="529" bestFit="1" customWidth="1"/>
    <col min="5125" max="5376" width="9.140625" style="529"/>
    <col min="5377" max="5377" width="62.140625" style="529" customWidth="1"/>
    <col min="5378" max="5380" width="16.28515625" style="529" bestFit="1" customWidth="1"/>
    <col min="5381" max="5632" width="9.140625" style="529"/>
    <col min="5633" max="5633" width="62.140625" style="529" customWidth="1"/>
    <col min="5634" max="5636" width="16.28515625" style="529" bestFit="1" customWidth="1"/>
    <col min="5637" max="5888" width="9.140625" style="529"/>
    <col min="5889" max="5889" width="62.140625" style="529" customWidth="1"/>
    <col min="5890" max="5892" width="16.28515625" style="529" bestFit="1" customWidth="1"/>
    <col min="5893" max="6144" width="9.140625" style="529"/>
    <col min="6145" max="6145" width="62.140625" style="529" customWidth="1"/>
    <col min="6146" max="6148" width="16.28515625" style="529" bestFit="1" customWidth="1"/>
    <col min="6149" max="6400" width="9.140625" style="529"/>
    <col min="6401" max="6401" width="62.140625" style="529" customWidth="1"/>
    <col min="6402" max="6404" width="16.28515625" style="529" bestFit="1" customWidth="1"/>
    <col min="6405" max="6656" width="9.140625" style="529"/>
    <col min="6657" max="6657" width="62.140625" style="529" customWidth="1"/>
    <col min="6658" max="6660" width="16.28515625" style="529" bestFit="1" customWidth="1"/>
    <col min="6661" max="6912" width="9.140625" style="529"/>
    <col min="6913" max="6913" width="62.140625" style="529" customWidth="1"/>
    <col min="6914" max="6916" width="16.28515625" style="529" bestFit="1" customWidth="1"/>
    <col min="6917" max="7168" width="9.140625" style="529"/>
    <col min="7169" max="7169" width="62.140625" style="529" customWidth="1"/>
    <col min="7170" max="7172" width="16.28515625" style="529" bestFit="1" customWidth="1"/>
    <col min="7173" max="7424" width="9.140625" style="529"/>
    <col min="7425" max="7425" width="62.140625" style="529" customWidth="1"/>
    <col min="7426" max="7428" width="16.28515625" style="529" bestFit="1" customWidth="1"/>
    <col min="7429" max="7680" width="9.140625" style="529"/>
    <col min="7681" max="7681" width="62.140625" style="529" customWidth="1"/>
    <col min="7682" max="7684" width="16.28515625" style="529" bestFit="1" customWidth="1"/>
    <col min="7685" max="7936" width="9.140625" style="529"/>
    <col min="7937" max="7937" width="62.140625" style="529" customWidth="1"/>
    <col min="7938" max="7940" width="16.28515625" style="529" bestFit="1" customWidth="1"/>
    <col min="7941" max="8192" width="9.140625" style="529"/>
    <col min="8193" max="8193" width="62.140625" style="529" customWidth="1"/>
    <col min="8194" max="8196" width="16.28515625" style="529" bestFit="1" customWidth="1"/>
    <col min="8197" max="8448" width="9.140625" style="529"/>
    <col min="8449" max="8449" width="62.140625" style="529" customWidth="1"/>
    <col min="8450" max="8452" width="16.28515625" style="529" bestFit="1" customWidth="1"/>
    <col min="8453" max="8704" width="9.140625" style="529"/>
    <col min="8705" max="8705" width="62.140625" style="529" customWidth="1"/>
    <col min="8706" max="8708" width="16.28515625" style="529" bestFit="1" customWidth="1"/>
    <col min="8709" max="8960" width="9.140625" style="529"/>
    <col min="8961" max="8961" width="62.140625" style="529" customWidth="1"/>
    <col min="8962" max="8964" width="16.28515625" style="529" bestFit="1" customWidth="1"/>
    <col min="8965" max="9216" width="9.140625" style="529"/>
    <col min="9217" max="9217" width="62.140625" style="529" customWidth="1"/>
    <col min="9218" max="9220" width="16.28515625" style="529" bestFit="1" customWidth="1"/>
    <col min="9221" max="9472" width="9.140625" style="529"/>
    <col min="9473" max="9473" width="62.140625" style="529" customWidth="1"/>
    <col min="9474" max="9476" width="16.28515625" style="529" bestFit="1" customWidth="1"/>
    <col min="9477" max="9728" width="9.140625" style="529"/>
    <col min="9729" max="9729" width="62.140625" style="529" customWidth="1"/>
    <col min="9730" max="9732" width="16.28515625" style="529" bestFit="1" customWidth="1"/>
    <col min="9733" max="9984" width="9.140625" style="529"/>
    <col min="9985" max="9985" width="62.140625" style="529" customWidth="1"/>
    <col min="9986" max="9988" width="16.28515625" style="529" bestFit="1" customWidth="1"/>
    <col min="9989" max="10240" width="9.140625" style="529"/>
    <col min="10241" max="10241" width="62.140625" style="529" customWidth="1"/>
    <col min="10242" max="10244" width="16.28515625" style="529" bestFit="1" customWidth="1"/>
    <col min="10245" max="10496" width="9.140625" style="529"/>
    <col min="10497" max="10497" width="62.140625" style="529" customWidth="1"/>
    <col min="10498" max="10500" width="16.28515625" style="529" bestFit="1" customWidth="1"/>
    <col min="10501" max="10752" width="9.140625" style="529"/>
    <col min="10753" max="10753" width="62.140625" style="529" customWidth="1"/>
    <col min="10754" max="10756" width="16.28515625" style="529" bestFit="1" customWidth="1"/>
    <col min="10757" max="11008" width="9.140625" style="529"/>
    <col min="11009" max="11009" width="62.140625" style="529" customWidth="1"/>
    <col min="11010" max="11012" width="16.28515625" style="529" bestFit="1" customWidth="1"/>
    <col min="11013" max="11264" width="9.140625" style="529"/>
    <col min="11265" max="11265" width="62.140625" style="529" customWidth="1"/>
    <col min="11266" max="11268" width="16.28515625" style="529" bestFit="1" customWidth="1"/>
    <col min="11269" max="11520" width="9.140625" style="529"/>
    <col min="11521" max="11521" width="62.140625" style="529" customWidth="1"/>
    <col min="11522" max="11524" width="16.28515625" style="529" bestFit="1" customWidth="1"/>
    <col min="11525" max="11776" width="9.140625" style="529"/>
    <col min="11777" max="11777" width="62.140625" style="529" customWidth="1"/>
    <col min="11778" max="11780" width="16.28515625" style="529" bestFit="1" customWidth="1"/>
    <col min="11781" max="12032" width="9.140625" style="529"/>
    <col min="12033" max="12033" width="62.140625" style="529" customWidth="1"/>
    <col min="12034" max="12036" width="16.28515625" style="529" bestFit="1" customWidth="1"/>
    <col min="12037" max="12288" width="9.140625" style="529"/>
    <col min="12289" max="12289" width="62.140625" style="529" customWidth="1"/>
    <col min="12290" max="12292" width="16.28515625" style="529" bestFit="1" customWidth="1"/>
    <col min="12293" max="12544" width="9.140625" style="529"/>
    <col min="12545" max="12545" width="62.140625" style="529" customWidth="1"/>
    <col min="12546" max="12548" width="16.28515625" style="529" bestFit="1" customWidth="1"/>
    <col min="12549" max="12800" width="9.140625" style="529"/>
    <col min="12801" max="12801" width="62.140625" style="529" customWidth="1"/>
    <col min="12802" max="12804" width="16.28515625" style="529" bestFit="1" customWidth="1"/>
    <col min="12805" max="13056" width="9.140625" style="529"/>
    <col min="13057" max="13057" width="62.140625" style="529" customWidth="1"/>
    <col min="13058" max="13060" width="16.28515625" style="529" bestFit="1" customWidth="1"/>
    <col min="13061" max="13312" width="9.140625" style="529"/>
    <col min="13313" max="13313" width="62.140625" style="529" customWidth="1"/>
    <col min="13314" max="13316" width="16.28515625" style="529" bestFit="1" customWidth="1"/>
    <col min="13317" max="13568" width="9.140625" style="529"/>
    <col min="13569" max="13569" width="62.140625" style="529" customWidth="1"/>
    <col min="13570" max="13572" width="16.28515625" style="529" bestFit="1" customWidth="1"/>
    <col min="13573" max="13824" width="9.140625" style="529"/>
    <col min="13825" max="13825" width="62.140625" style="529" customWidth="1"/>
    <col min="13826" max="13828" width="16.28515625" style="529" bestFit="1" customWidth="1"/>
    <col min="13829" max="14080" width="9.140625" style="529"/>
    <col min="14081" max="14081" width="62.140625" style="529" customWidth="1"/>
    <col min="14082" max="14084" width="16.28515625" style="529" bestFit="1" customWidth="1"/>
    <col min="14085" max="14336" width="9.140625" style="529"/>
    <col min="14337" max="14337" width="62.140625" style="529" customWidth="1"/>
    <col min="14338" max="14340" width="16.28515625" style="529" bestFit="1" customWidth="1"/>
    <col min="14341" max="14592" width="9.140625" style="529"/>
    <col min="14593" max="14593" width="62.140625" style="529" customWidth="1"/>
    <col min="14594" max="14596" width="16.28515625" style="529" bestFit="1" customWidth="1"/>
    <col min="14597" max="14848" width="9.140625" style="529"/>
    <col min="14849" max="14849" width="62.140625" style="529" customWidth="1"/>
    <col min="14850" max="14852" width="16.28515625" style="529" bestFit="1" customWidth="1"/>
    <col min="14853" max="15104" width="9.140625" style="529"/>
    <col min="15105" max="15105" width="62.140625" style="529" customWidth="1"/>
    <col min="15106" max="15108" width="16.28515625" style="529" bestFit="1" customWidth="1"/>
    <col min="15109" max="15360" width="9.140625" style="529"/>
    <col min="15361" max="15361" width="62.140625" style="529" customWidth="1"/>
    <col min="15362" max="15364" width="16.28515625" style="529" bestFit="1" customWidth="1"/>
    <col min="15365" max="15616" width="9.140625" style="529"/>
    <col min="15617" max="15617" width="62.140625" style="529" customWidth="1"/>
    <col min="15618" max="15620" width="16.28515625" style="529" bestFit="1" customWidth="1"/>
    <col min="15621" max="15872" width="9.140625" style="529"/>
    <col min="15873" max="15873" width="62.140625" style="529" customWidth="1"/>
    <col min="15874" max="15876" width="16.28515625" style="529" bestFit="1" customWidth="1"/>
    <col min="15877" max="16128" width="9.140625" style="529"/>
    <col min="16129" max="16129" width="62.140625" style="529" customWidth="1"/>
    <col min="16130" max="16132" width="16.28515625" style="529" bestFit="1" customWidth="1"/>
    <col min="16133" max="16384" width="9.140625" style="529"/>
  </cols>
  <sheetData>
    <row r="1" spans="1:4" ht="13.5" thickBot="1">
      <c r="A1" s="528"/>
      <c r="B1" s="528"/>
      <c r="D1" s="530" t="s">
        <v>1</v>
      </c>
    </row>
    <row r="2" spans="1:4" ht="15.95" customHeight="1" thickBot="1">
      <c r="A2" s="531" t="s">
        <v>291</v>
      </c>
      <c r="B2" s="532">
        <v>2019</v>
      </c>
      <c r="C2" s="532">
        <v>2020</v>
      </c>
      <c r="D2" s="533">
        <v>2021</v>
      </c>
    </row>
    <row r="3" spans="1:4" ht="15.95" customHeight="1" thickBot="1">
      <c r="A3" s="534" t="s">
        <v>292</v>
      </c>
      <c r="B3" s="535"/>
      <c r="C3" s="535"/>
      <c r="D3" s="536"/>
    </row>
    <row r="4" spans="1:4">
      <c r="A4" s="537" t="s">
        <v>293</v>
      </c>
      <c r="B4" s="538">
        <v>203600000</v>
      </c>
      <c r="C4" s="538">
        <v>203600000</v>
      </c>
      <c r="D4" s="538">
        <v>203600000</v>
      </c>
    </row>
    <row r="5" spans="1:4">
      <c r="A5" s="539" t="s">
        <v>11</v>
      </c>
      <c r="B5" s="540">
        <v>106865000</v>
      </c>
      <c r="C5" s="540">
        <v>120000000</v>
      </c>
      <c r="D5" s="540">
        <v>130000000</v>
      </c>
    </row>
    <row r="6" spans="1:4">
      <c r="A6" s="539" t="s">
        <v>294</v>
      </c>
      <c r="B6" s="541">
        <v>673141000</v>
      </c>
      <c r="C6" s="541">
        <v>689318000</v>
      </c>
      <c r="D6" s="541">
        <v>700000000</v>
      </c>
    </row>
    <row r="7" spans="1:4" ht="15.95" customHeight="1">
      <c r="A7" s="539" t="s">
        <v>295</v>
      </c>
      <c r="B7" s="540"/>
      <c r="C7" s="540"/>
      <c r="D7" s="540"/>
    </row>
    <row r="8" spans="1:4" ht="15.95" customHeight="1">
      <c r="A8" s="539" t="s">
        <v>296</v>
      </c>
      <c r="B8" s="540"/>
      <c r="C8" s="540"/>
      <c r="D8" s="540"/>
    </row>
    <row r="9" spans="1:4" ht="15.95" customHeight="1">
      <c r="A9" s="542" t="s">
        <v>297</v>
      </c>
      <c r="B9" s="543">
        <v>300000000</v>
      </c>
      <c r="C9" s="543">
        <v>300000000</v>
      </c>
      <c r="D9" s="543">
        <v>300000000</v>
      </c>
    </row>
    <row r="10" spans="1:4" ht="15.95" customHeight="1">
      <c r="A10" s="542" t="s">
        <v>298</v>
      </c>
      <c r="B10" s="544"/>
      <c r="C10" s="544"/>
      <c r="D10" s="544"/>
    </row>
    <row r="11" spans="1:4" s="528" customFormat="1" ht="15.95" customHeight="1" thickBot="1">
      <c r="A11" s="545" t="s">
        <v>299</v>
      </c>
      <c r="B11" s="543">
        <v>203738000</v>
      </c>
      <c r="C11" s="543">
        <v>200000000</v>
      </c>
      <c r="D11" s="543">
        <v>170000000</v>
      </c>
    </row>
    <row r="12" spans="1:4" s="528" customFormat="1" ht="26.25" customHeight="1" thickBot="1">
      <c r="A12" s="546" t="s">
        <v>300</v>
      </c>
      <c r="B12" s="547">
        <f>SUM(B4:B11)</f>
        <v>1487344000</v>
      </c>
      <c r="C12" s="547">
        <f>SUM(C4:C11)</f>
        <v>1512918000</v>
      </c>
      <c r="D12" s="547">
        <f>SUM(D4:D11)</f>
        <v>1503600000</v>
      </c>
    </row>
    <row r="13" spans="1:4" s="528" customFormat="1" ht="15.95" customHeight="1">
      <c r="A13" s="548" t="s">
        <v>301</v>
      </c>
      <c r="B13" s="549">
        <v>587831000</v>
      </c>
      <c r="C13" s="549">
        <v>587831000</v>
      </c>
      <c r="D13" s="549">
        <v>587831000</v>
      </c>
    </row>
    <row r="14" spans="1:4" s="528" customFormat="1" ht="15.95" customHeight="1">
      <c r="A14" s="550" t="s">
        <v>302</v>
      </c>
      <c r="B14" s="544">
        <v>110857000</v>
      </c>
      <c r="C14" s="544">
        <v>110857000</v>
      </c>
      <c r="D14" s="544">
        <v>110857000</v>
      </c>
    </row>
    <row r="15" spans="1:4" s="528" customFormat="1">
      <c r="A15" s="550" t="s">
        <v>303</v>
      </c>
      <c r="B15" s="544">
        <v>395018000</v>
      </c>
      <c r="C15" s="544">
        <v>400000000</v>
      </c>
      <c r="D15" s="544">
        <v>416682000</v>
      </c>
    </row>
    <row r="16" spans="1:4" s="528" customFormat="1" ht="15.95" customHeight="1">
      <c r="A16" s="551" t="s">
        <v>304</v>
      </c>
      <c r="B16" s="544">
        <v>5300000</v>
      </c>
      <c r="C16" s="544">
        <v>5300000</v>
      </c>
      <c r="D16" s="544">
        <v>5300000</v>
      </c>
    </row>
    <row r="17" spans="1:4" s="528" customFormat="1" ht="15.95" customHeight="1">
      <c r="A17" s="550" t="s">
        <v>305</v>
      </c>
      <c r="B17" s="544">
        <v>53050000</v>
      </c>
      <c r="C17" s="544">
        <v>53050000</v>
      </c>
      <c r="D17" s="544">
        <v>53050000</v>
      </c>
    </row>
    <row r="18" spans="1:4" s="528" customFormat="1" ht="15.95" customHeight="1">
      <c r="A18" s="550" t="s">
        <v>306</v>
      </c>
      <c r="B18" s="544">
        <v>9400000</v>
      </c>
      <c r="C18" s="544">
        <v>9400000</v>
      </c>
      <c r="D18" s="544">
        <v>9400000</v>
      </c>
    </row>
    <row r="19" spans="1:4" s="528" customFormat="1" ht="15.95" customHeight="1">
      <c r="A19" s="551" t="s">
        <v>307</v>
      </c>
      <c r="B19" s="544"/>
      <c r="C19" s="544"/>
      <c r="D19" s="544"/>
    </row>
    <row r="20" spans="1:4" s="528" customFormat="1" ht="15.95" customHeight="1">
      <c r="A20" s="550" t="s">
        <v>308</v>
      </c>
      <c r="B20" s="552">
        <v>300000000</v>
      </c>
      <c r="C20" s="552">
        <v>300000000</v>
      </c>
      <c r="D20" s="552">
        <v>300000000</v>
      </c>
    </row>
    <row r="21" spans="1:4" s="528" customFormat="1" ht="15.95" customHeight="1">
      <c r="A21" s="550" t="s">
        <v>309</v>
      </c>
      <c r="B21" s="553">
        <v>2000000</v>
      </c>
      <c r="C21" s="553">
        <v>2000000</v>
      </c>
      <c r="D21" s="553">
        <v>2000000</v>
      </c>
    </row>
    <row r="22" spans="1:4" s="528" customFormat="1" ht="15.95" customHeight="1">
      <c r="A22" s="550" t="s">
        <v>113</v>
      </c>
      <c r="B22" s="544">
        <v>16888000</v>
      </c>
      <c r="C22" s="544">
        <v>16888000</v>
      </c>
      <c r="D22" s="544">
        <v>16888000</v>
      </c>
    </row>
    <row r="23" spans="1:4" s="528" customFormat="1" ht="15.95" customHeight="1" thickBot="1">
      <c r="A23" s="554" t="s">
        <v>310</v>
      </c>
      <c r="B23" s="555">
        <v>7000000</v>
      </c>
      <c r="C23" s="555">
        <v>5000000</v>
      </c>
      <c r="D23" s="555">
        <v>5000000</v>
      </c>
    </row>
    <row r="24" spans="1:4" s="528" customFormat="1" ht="26.25" customHeight="1" thickBot="1">
      <c r="A24" s="546" t="s">
        <v>311</v>
      </c>
      <c r="B24" s="547">
        <f>SUM(B13:B23)</f>
        <v>1487344000</v>
      </c>
      <c r="C24" s="547">
        <f>SUM(C13:C23)</f>
        <v>1490326000</v>
      </c>
      <c r="D24" s="547">
        <f>SUM(D13:D23)</f>
        <v>1507008000</v>
      </c>
    </row>
    <row r="25" spans="1:4" ht="15.95" customHeight="1" thickBot="1">
      <c r="A25" s="534" t="s">
        <v>312</v>
      </c>
      <c r="B25" s="535"/>
      <c r="C25" s="535"/>
      <c r="D25" s="536"/>
    </row>
    <row r="26" spans="1:4" s="528" customFormat="1">
      <c r="A26" s="556" t="s">
        <v>313</v>
      </c>
      <c r="B26" s="549">
        <v>20000000</v>
      </c>
      <c r="C26" s="549">
        <v>10000000</v>
      </c>
      <c r="D26" s="549">
        <v>5000000</v>
      </c>
    </row>
    <row r="27" spans="1:4" s="528" customFormat="1">
      <c r="A27" s="556" t="s">
        <v>314</v>
      </c>
      <c r="B27" s="549"/>
      <c r="C27" s="549"/>
      <c r="D27" s="549"/>
    </row>
    <row r="28" spans="1:4" s="528" customFormat="1" ht="15.95" customHeight="1">
      <c r="A28" s="557" t="s">
        <v>315</v>
      </c>
      <c r="B28" s="544">
        <v>1000000</v>
      </c>
      <c r="C28" s="544">
        <v>1000000</v>
      </c>
      <c r="D28" s="544">
        <v>1000000</v>
      </c>
    </row>
    <row r="29" spans="1:4" s="528" customFormat="1" ht="15.95" customHeight="1">
      <c r="A29" s="542" t="s">
        <v>316</v>
      </c>
      <c r="B29" s="544">
        <v>257697000</v>
      </c>
      <c r="C29" s="544">
        <v>150000000</v>
      </c>
      <c r="D29" s="544">
        <v>150000000</v>
      </c>
    </row>
    <row r="30" spans="1:4" s="528" customFormat="1" ht="15.95" customHeight="1" thickBot="1">
      <c r="A30" s="545" t="s">
        <v>317</v>
      </c>
      <c r="B30" s="555">
        <v>1322212000</v>
      </c>
      <c r="C30" s="555">
        <v>550000000</v>
      </c>
      <c r="D30" s="555">
        <v>550000000</v>
      </c>
    </row>
    <row r="31" spans="1:4" s="528" customFormat="1" ht="26.25" customHeight="1" thickBot="1">
      <c r="A31" s="546" t="s">
        <v>318</v>
      </c>
      <c r="B31" s="547">
        <f>SUM(B26:B30)</f>
        <v>1600909000</v>
      </c>
      <c r="C31" s="547">
        <f>SUM(C26:C30)</f>
        <v>711000000</v>
      </c>
      <c r="D31" s="547">
        <f>SUM(D26:D30)</f>
        <v>706000000</v>
      </c>
    </row>
    <row r="32" spans="1:4" s="528" customFormat="1" ht="15.95" customHeight="1">
      <c r="A32" s="548" t="s">
        <v>319</v>
      </c>
      <c r="B32" s="549">
        <v>283117000</v>
      </c>
      <c r="C32" s="549">
        <v>180000000</v>
      </c>
      <c r="D32" s="549">
        <v>150000000</v>
      </c>
    </row>
    <row r="33" spans="1:4" s="528" customFormat="1" ht="15.95" customHeight="1">
      <c r="A33" s="550" t="s">
        <v>320</v>
      </c>
      <c r="B33" s="544">
        <v>1258200000</v>
      </c>
      <c r="C33" s="544">
        <v>500000000</v>
      </c>
      <c r="D33" s="544">
        <v>500000000</v>
      </c>
    </row>
    <row r="34" spans="1:4" s="528" customFormat="1" ht="15.95" customHeight="1">
      <c r="A34" s="550" t="s">
        <v>321</v>
      </c>
      <c r="B34" s="544">
        <v>1000000</v>
      </c>
      <c r="C34" s="544">
        <v>1000000</v>
      </c>
      <c r="D34" s="544">
        <v>1000000</v>
      </c>
    </row>
    <row r="35" spans="1:4" s="528" customFormat="1" ht="15.95" customHeight="1">
      <c r="A35" s="550" t="s">
        <v>322</v>
      </c>
      <c r="B35" s="544"/>
      <c r="C35" s="544"/>
      <c r="D35" s="544"/>
    </row>
    <row r="36" spans="1:4" s="528" customFormat="1" ht="15.95" customHeight="1">
      <c r="A36" s="551" t="s">
        <v>323</v>
      </c>
      <c r="B36" s="558"/>
      <c r="C36" s="558"/>
      <c r="D36" s="558"/>
    </row>
    <row r="37" spans="1:4" s="528" customFormat="1" ht="15.95" customHeight="1">
      <c r="A37" s="550" t="s">
        <v>324</v>
      </c>
      <c r="B37" s="540">
        <v>24592000</v>
      </c>
      <c r="C37" s="540">
        <v>24592000</v>
      </c>
      <c r="D37" s="540">
        <v>24592000</v>
      </c>
    </row>
    <row r="38" spans="1:4" s="528" customFormat="1" ht="15.95" customHeight="1">
      <c r="A38" s="551" t="s">
        <v>325</v>
      </c>
      <c r="B38" s="540">
        <v>9000000</v>
      </c>
      <c r="C38" s="540">
        <v>8000000</v>
      </c>
      <c r="D38" s="540">
        <v>7000000</v>
      </c>
    </row>
    <row r="39" spans="1:4" s="528" customFormat="1" ht="15.95" customHeight="1">
      <c r="A39" s="551" t="s">
        <v>326</v>
      </c>
      <c r="B39" s="559"/>
      <c r="C39" s="559"/>
      <c r="D39" s="559"/>
    </row>
    <row r="40" spans="1:4" s="528" customFormat="1" ht="15.75" customHeight="1" thickBot="1">
      <c r="A40" s="554" t="s">
        <v>310</v>
      </c>
      <c r="B40" s="555">
        <v>25000000</v>
      </c>
      <c r="C40" s="555">
        <v>20000000</v>
      </c>
      <c r="D40" s="555">
        <v>20000000</v>
      </c>
    </row>
    <row r="41" spans="1:4" s="528" customFormat="1" ht="26.25" customHeight="1" thickBot="1">
      <c r="A41" s="546" t="s">
        <v>327</v>
      </c>
      <c r="B41" s="547">
        <f>SUM(B32:B40)</f>
        <v>1600909000</v>
      </c>
      <c r="C41" s="547">
        <f>SUM(C32:C40)</f>
        <v>733592000</v>
      </c>
      <c r="D41" s="547">
        <f>SUM(D32:D40)</f>
        <v>702592000</v>
      </c>
    </row>
    <row r="42" spans="1:4" s="528" customFormat="1" ht="26.25" customHeight="1" thickBot="1">
      <c r="A42" s="546" t="s">
        <v>328</v>
      </c>
      <c r="B42" s="547">
        <f>SUM(B12+B31)</f>
        <v>3088253000</v>
      </c>
      <c r="C42" s="547">
        <f>SUM(C12+C31)</f>
        <v>2223918000</v>
      </c>
      <c r="D42" s="547">
        <f>SUM(D12+D31)</f>
        <v>2209600000</v>
      </c>
    </row>
    <row r="43" spans="1:4" s="528" customFormat="1" ht="26.25" customHeight="1" thickBot="1">
      <c r="A43" s="546" t="s">
        <v>329</v>
      </c>
      <c r="B43" s="547">
        <f>SUM(B24+B41)</f>
        <v>3088253000</v>
      </c>
      <c r="C43" s="547">
        <f>SUM(C24+C41)</f>
        <v>2223918000</v>
      </c>
      <c r="D43" s="547">
        <f>SUM(D24+D41)</f>
        <v>2209600000</v>
      </c>
    </row>
    <row r="44" spans="1:4" s="528" customFormat="1" ht="13.5" thickBot="1">
      <c r="A44" s="560"/>
      <c r="C44" s="561"/>
      <c r="D44" s="562"/>
    </row>
    <row r="45" spans="1:4" s="528" customFormat="1" ht="27.75" customHeight="1" thickBot="1">
      <c r="A45" s="563" t="s">
        <v>330</v>
      </c>
      <c r="B45" s="547">
        <f>B43-B42</f>
        <v>0</v>
      </c>
      <c r="C45" s="547">
        <f>C43-C42</f>
        <v>0</v>
      </c>
      <c r="D45" s="547">
        <f>D43-D42</f>
        <v>0</v>
      </c>
    </row>
  </sheetData>
  <printOptions horizontalCentered="1"/>
  <pageMargins left="0.74803149606299213" right="0.74803149606299213" top="1.1811023622047245" bottom="1.0629921259842521" header="0.51181102362204722" footer="0.51181102362204722"/>
  <pageSetup paperSize="9" scale="79" orientation="portrait" useFirstPageNumber="1" horizontalDpi="300" r:id="rId1"/>
  <headerFooter alignWithMargins="0">
    <oddHeader>&amp;CA működési és fejlesztési célú bevételek és kiadások 2018/2019/2020. évi alakulását bemutató mérleg&amp;R&amp;"Times New Roman,Normál"&amp;11
 12. sz. melléklet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V898"/>
  <sheetViews>
    <sheetView topLeftCell="A2" workbookViewId="0">
      <selection activeCell="G25" sqref="G25"/>
    </sheetView>
  </sheetViews>
  <sheetFormatPr defaultRowHeight="12.75"/>
  <cols>
    <col min="1" max="1" width="35.7109375" style="565" customWidth="1"/>
    <col min="2" max="13" width="7.7109375" style="565" customWidth="1"/>
    <col min="14" max="15" width="9.140625" style="565" hidden="1" customWidth="1"/>
    <col min="16" max="256" width="9.140625" style="565"/>
    <col min="257" max="257" width="35.7109375" style="565" customWidth="1"/>
    <col min="258" max="269" width="7.7109375" style="565" customWidth="1"/>
    <col min="270" max="271" width="0" style="565" hidden="1" customWidth="1"/>
    <col min="272" max="512" width="9.140625" style="565"/>
    <col min="513" max="513" width="35.7109375" style="565" customWidth="1"/>
    <col min="514" max="525" width="7.7109375" style="565" customWidth="1"/>
    <col min="526" max="527" width="0" style="565" hidden="1" customWidth="1"/>
    <col min="528" max="768" width="9.140625" style="565"/>
    <col min="769" max="769" width="35.7109375" style="565" customWidth="1"/>
    <col min="770" max="781" width="7.7109375" style="565" customWidth="1"/>
    <col min="782" max="783" width="0" style="565" hidden="1" customWidth="1"/>
    <col min="784" max="1024" width="9.140625" style="565"/>
    <col min="1025" max="1025" width="35.7109375" style="565" customWidth="1"/>
    <col min="1026" max="1037" width="7.7109375" style="565" customWidth="1"/>
    <col min="1038" max="1039" width="0" style="565" hidden="1" customWidth="1"/>
    <col min="1040" max="1280" width="9.140625" style="565"/>
    <col min="1281" max="1281" width="35.7109375" style="565" customWidth="1"/>
    <col min="1282" max="1293" width="7.7109375" style="565" customWidth="1"/>
    <col min="1294" max="1295" width="0" style="565" hidden="1" customWidth="1"/>
    <col min="1296" max="1536" width="9.140625" style="565"/>
    <col min="1537" max="1537" width="35.7109375" style="565" customWidth="1"/>
    <col min="1538" max="1549" width="7.7109375" style="565" customWidth="1"/>
    <col min="1550" max="1551" width="0" style="565" hidden="1" customWidth="1"/>
    <col min="1552" max="1792" width="9.140625" style="565"/>
    <col min="1793" max="1793" width="35.7109375" style="565" customWidth="1"/>
    <col min="1794" max="1805" width="7.7109375" style="565" customWidth="1"/>
    <col min="1806" max="1807" width="0" style="565" hidden="1" customWidth="1"/>
    <col min="1808" max="2048" width="9.140625" style="565"/>
    <col min="2049" max="2049" width="35.7109375" style="565" customWidth="1"/>
    <col min="2050" max="2061" width="7.7109375" style="565" customWidth="1"/>
    <col min="2062" max="2063" width="0" style="565" hidden="1" customWidth="1"/>
    <col min="2064" max="2304" width="9.140625" style="565"/>
    <col min="2305" max="2305" width="35.7109375" style="565" customWidth="1"/>
    <col min="2306" max="2317" width="7.7109375" style="565" customWidth="1"/>
    <col min="2318" max="2319" width="0" style="565" hidden="1" customWidth="1"/>
    <col min="2320" max="2560" width="9.140625" style="565"/>
    <col min="2561" max="2561" width="35.7109375" style="565" customWidth="1"/>
    <col min="2562" max="2573" width="7.7109375" style="565" customWidth="1"/>
    <col min="2574" max="2575" width="0" style="565" hidden="1" customWidth="1"/>
    <col min="2576" max="2816" width="9.140625" style="565"/>
    <col min="2817" max="2817" width="35.7109375" style="565" customWidth="1"/>
    <col min="2818" max="2829" width="7.7109375" style="565" customWidth="1"/>
    <col min="2830" max="2831" width="0" style="565" hidden="1" customWidth="1"/>
    <col min="2832" max="3072" width="9.140625" style="565"/>
    <col min="3073" max="3073" width="35.7109375" style="565" customWidth="1"/>
    <col min="3074" max="3085" width="7.7109375" style="565" customWidth="1"/>
    <col min="3086" max="3087" width="0" style="565" hidden="1" customWidth="1"/>
    <col min="3088" max="3328" width="9.140625" style="565"/>
    <col min="3329" max="3329" width="35.7109375" style="565" customWidth="1"/>
    <col min="3330" max="3341" width="7.7109375" style="565" customWidth="1"/>
    <col min="3342" max="3343" width="0" style="565" hidden="1" customWidth="1"/>
    <col min="3344" max="3584" width="9.140625" style="565"/>
    <col min="3585" max="3585" width="35.7109375" style="565" customWidth="1"/>
    <col min="3586" max="3597" width="7.7109375" style="565" customWidth="1"/>
    <col min="3598" max="3599" width="0" style="565" hidden="1" customWidth="1"/>
    <col min="3600" max="3840" width="9.140625" style="565"/>
    <col min="3841" max="3841" width="35.7109375" style="565" customWidth="1"/>
    <col min="3842" max="3853" width="7.7109375" style="565" customWidth="1"/>
    <col min="3854" max="3855" width="0" style="565" hidden="1" customWidth="1"/>
    <col min="3856" max="4096" width="9.140625" style="565"/>
    <col min="4097" max="4097" width="35.7109375" style="565" customWidth="1"/>
    <col min="4098" max="4109" width="7.7109375" style="565" customWidth="1"/>
    <col min="4110" max="4111" width="0" style="565" hidden="1" customWidth="1"/>
    <col min="4112" max="4352" width="9.140625" style="565"/>
    <col min="4353" max="4353" width="35.7109375" style="565" customWidth="1"/>
    <col min="4354" max="4365" width="7.7109375" style="565" customWidth="1"/>
    <col min="4366" max="4367" width="0" style="565" hidden="1" customWidth="1"/>
    <col min="4368" max="4608" width="9.140625" style="565"/>
    <col min="4609" max="4609" width="35.7109375" style="565" customWidth="1"/>
    <col min="4610" max="4621" width="7.7109375" style="565" customWidth="1"/>
    <col min="4622" max="4623" width="0" style="565" hidden="1" customWidth="1"/>
    <col min="4624" max="4864" width="9.140625" style="565"/>
    <col min="4865" max="4865" width="35.7109375" style="565" customWidth="1"/>
    <col min="4866" max="4877" width="7.7109375" style="565" customWidth="1"/>
    <col min="4878" max="4879" width="0" style="565" hidden="1" customWidth="1"/>
    <col min="4880" max="5120" width="9.140625" style="565"/>
    <col min="5121" max="5121" width="35.7109375" style="565" customWidth="1"/>
    <col min="5122" max="5133" width="7.7109375" style="565" customWidth="1"/>
    <col min="5134" max="5135" width="0" style="565" hidden="1" customWidth="1"/>
    <col min="5136" max="5376" width="9.140625" style="565"/>
    <col min="5377" max="5377" width="35.7109375" style="565" customWidth="1"/>
    <col min="5378" max="5389" width="7.7109375" style="565" customWidth="1"/>
    <col min="5390" max="5391" width="0" style="565" hidden="1" customWidth="1"/>
    <col min="5392" max="5632" width="9.140625" style="565"/>
    <col min="5633" max="5633" width="35.7109375" style="565" customWidth="1"/>
    <col min="5634" max="5645" width="7.7109375" style="565" customWidth="1"/>
    <col min="5646" max="5647" width="0" style="565" hidden="1" customWidth="1"/>
    <col min="5648" max="5888" width="9.140625" style="565"/>
    <col min="5889" max="5889" width="35.7109375" style="565" customWidth="1"/>
    <col min="5890" max="5901" width="7.7109375" style="565" customWidth="1"/>
    <col min="5902" max="5903" width="0" style="565" hidden="1" customWidth="1"/>
    <col min="5904" max="6144" width="9.140625" style="565"/>
    <col min="6145" max="6145" width="35.7109375" style="565" customWidth="1"/>
    <col min="6146" max="6157" width="7.7109375" style="565" customWidth="1"/>
    <col min="6158" max="6159" width="0" style="565" hidden="1" customWidth="1"/>
    <col min="6160" max="6400" width="9.140625" style="565"/>
    <col min="6401" max="6401" width="35.7109375" style="565" customWidth="1"/>
    <col min="6402" max="6413" width="7.7109375" style="565" customWidth="1"/>
    <col min="6414" max="6415" width="0" style="565" hidden="1" customWidth="1"/>
    <col min="6416" max="6656" width="9.140625" style="565"/>
    <col min="6657" max="6657" width="35.7109375" style="565" customWidth="1"/>
    <col min="6658" max="6669" width="7.7109375" style="565" customWidth="1"/>
    <col min="6670" max="6671" width="0" style="565" hidden="1" customWidth="1"/>
    <col min="6672" max="6912" width="9.140625" style="565"/>
    <col min="6913" max="6913" width="35.7109375" style="565" customWidth="1"/>
    <col min="6914" max="6925" width="7.7109375" style="565" customWidth="1"/>
    <col min="6926" max="6927" width="0" style="565" hidden="1" customWidth="1"/>
    <col min="6928" max="7168" width="9.140625" style="565"/>
    <col min="7169" max="7169" width="35.7109375" style="565" customWidth="1"/>
    <col min="7170" max="7181" width="7.7109375" style="565" customWidth="1"/>
    <col min="7182" max="7183" width="0" style="565" hidden="1" customWidth="1"/>
    <col min="7184" max="7424" width="9.140625" style="565"/>
    <col min="7425" max="7425" width="35.7109375" style="565" customWidth="1"/>
    <col min="7426" max="7437" width="7.7109375" style="565" customWidth="1"/>
    <col min="7438" max="7439" width="0" style="565" hidden="1" customWidth="1"/>
    <col min="7440" max="7680" width="9.140625" style="565"/>
    <col min="7681" max="7681" width="35.7109375" style="565" customWidth="1"/>
    <col min="7682" max="7693" width="7.7109375" style="565" customWidth="1"/>
    <col min="7694" max="7695" width="0" style="565" hidden="1" customWidth="1"/>
    <col min="7696" max="7936" width="9.140625" style="565"/>
    <col min="7937" max="7937" width="35.7109375" style="565" customWidth="1"/>
    <col min="7938" max="7949" width="7.7109375" style="565" customWidth="1"/>
    <col min="7950" max="7951" width="0" style="565" hidden="1" customWidth="1"/>
    <col min="7952" max="8192" width="9.140625" style="565"/>
    <col min="8193" max="8193" width="35.7109375" style="565" customWidth="1"/>
    <col min="8194" max="8205" width="7.7109375" style="565" customWidth="1"/>
    <col min="8206" max="8207" width="0" style="565" hidden="1" customWidth="1"/>
    <col min="8208" max="8448" width="9.140625" style="565"/>
    <col min="8449" max="8449" width="35.7109375" style="565" customWidth="1"/>
    <col min="8450" max="8461" width="7.7109375" style="565" customWidth="1"/>
    <col min="8462" max="8463" width="0" style="565" hidden="1" customWidth="1"/>
    <col min="8464" max="8704" width="9.140625" style="565"/>
    <col min="8705" max="8705" width="35.7109375" style="565" customWidth="1"/>
    <col min="8706" max="8717" width="7.7109375" style="565" customWidth="1"/>
    <col min="8718" max="8719" width="0" style="565" hidden="1" customWidth="1"/>
    <col min="8720" max="8960" width="9.140625" style="565"/>
    <col min="8961" max="8961" width="35.7109375" style="565" customWidth="1"/>
    <col min="8962" max="8973" width="7.7109375" style="565" customWidth="1"/>
    <col min="8974" max="8975" width="0" style="565" hidden="1" customWidth="1"/>
    <col min="8976" max="9216" width="9.140625" style="565"/>
    <col min="9217" max="9217" width="35.7109375" style="565" customWidth="1"/>
    <col min="9218" max="9229" width="7.7109375" style="565" customWidth="1"/>
    <col min="9230" max="9231" width="0" style="565" hidden="1" customWidth="1"/>
    <col min="9232" max="9472" width="9.140625" style="565"/>
    <col min="9473" max="9473" width="35.7109375" style="565" customWidth="1"/>
    <col min="9474" max="9485" width="7.7109375" style="565" customWidth="1"/>
    <col min="9486" max="9487" width="0" style="565" hidden="1" customWidth="1"/>
    <col min="9488" max="9728" width="9.140625" style="565"/>
    <col min="9729" max="9729" width="35.7109375" style="565" customWidth="1"/>
    <col min="9730" max="9741" width="7.7109375" style="565" customWidth="1"/>
    <col min="9742" max="9743" width="0" style="565" hidden="1" customWidth="1"/>
    <col min="9744" max="9984" width="9.140625" style="565"/>
    <col min="9985" max="9985" width="35.7109375" style="565" customWidth="1"/>
    <col min="9986" max="9997" width="7.7109375" style="565" customWidth="1"/>
    <col min="9998" max="9999" width="0" style="565" hidden="1" customWidth="1"/>
    <col min="10000" max="10240" width="9.140625" style="565"/>
    <col min="10241" max="10241" width="35.7109375" style="565" customWidth="1"/>
    <col min="10242" max="10253" width="7.7109375" style="565" customWidth="1"/>
    <col min="10254" max="10255" width="0" style="565" hidden="1" customWidth="1"/>
    <col min="10256" max="10496" width="9.140625" style="565"/>
    <col min="10497" max="10497" width="35.7109375" style="565" customWidth="1"/>
    <col min="10498" max="10509" width="7.7109375" style="565" customWidth="1"/>
    <col min="10510" max="10511" width="0" style="565" hidden="1" customWidth="1"/>
    <col min="10512" max="10752" width="9.140625" style="565"/>
    <col min="10753" max="10753" width="35.7109375" style="565" customWidth="1"/>
    <col min="10754" max="10765" width="7.7109375" style="565" customWidth="1"/>
    <col min="10766" max="10767" width="0" style="565" hidden="1" customWidth="1"/>
    <col min="10768" max="11008" width="9.140625" style="565"/>
    <col min="11009" max="11009" width="35.7109375" style="565" customWidth="1"/>
    <col min="11010" max="11021" width="7.7109375" style="565" customWidth="1"/>
    <col min="11022" max="11023" width="0" style="565" hidden="1" customWidth="1"/>
    <col min="11024" max="11264" width="9.140625" style="565"/>
    <col min="11265" max="11265" width="35.7109375" style="565" customWidth="1"/>
    <col min="11266" max="11277" width="7.7109375" style="565" customWidth="1"/>
    <col min="11278" max="11279" width="0" style="565" hidden="1" customWidth="1"/>
    <col min="11280" max="11520" width="9.140625" style="565"/>
    <col min="11521" max="11521" width="35.7109375" style="565" customWidth="1"/>
    <col min="11522" max="11533" width="7.7109375" style="565" customWidth="1"/>
    <col min="11534" max="11535" width="0" style="565" hidden="1" customWidth="1"/>
    <col min="11536" max="11776" width="9.140625" style="565"/>
    <col min="11777" max="11777" width="35.7109375" style="565" customWidth="1"/>
    <col min="11778" max="11789" width="7.7109375" style="565" customWidth="1"/>
    <col min="11790" max="11791" width="0" style="565" hidden="1" customWidth="1"/>
    <col min="11792" max="12032" width="9.140625" style="565"/>
    <col min="12033" max="12033" width="35.7109375" style="565" customWidth="1"/>
    <col min="12034" max="12045" width="7.7109375" style="565" customWidth="1"/>
    <col min="12046" max="12047" width="0" style="565" hidden="1" customWidth="1"/>
    <col min="12048" max="12288" width="9.140625" style="565"/>
    <col min="12289" max="12289" width="35.7109375" style="565" customWidth="1"/>
    <col min="12290" max="12301" width="7.7109375" style="565" customWidth="1"/>
    <col min="12302" max="12303" width="0" style="565" hidden="1" customWidth="1"/>
    <col min="12304" max="12544" width="9.140625" style="565"/>
    <col min="12545" max="12545" width="35.7109375" style="565" customWidth="1"/>
    <col min="12546" max="12557" width="7.7109375" style="565" customWidth="1"/>
    <col min="12558" max="12559" width="0" style="565" hidden="1" customWidth="1"/>
    <col min="12560" max="12800" width="9.140625" style="565"/>
    <col min="12801" max="12801" width="35.7109375" style="565" customWidth="1"/>
    <col min="12802" max="12813" width="7.7109375" style="565" customWidth="1"/>
    <col min="12814" max="12815" width="0" style="565" hidden="1" customWidth="1"/>
    <col min="12816" max="13056" width="9.140625" style="565"/>
    <col min="13057" max="13057" width="35.7109375" style="565" customWidth="1"/>
    <col min="13058" max="13069" width="7.7109375" style="565" customWidth="1"/>
    <col min="13070" max="13071" width="0" style="565" hidden="1" customWidth="1"/>
    <col min="13072" max="13312" width="9.140625" style="565"/>
    <col min="13313" max="13313" width="35.7109375" style="565" customWidth="1"/>
    <col min="13314" max="13325" width="7.7109375" style="565" customWidth="1"/>
    <col min="13326" max="13327" width="0" style="565" hidden="1" customWidth="1"/>
    <col min="13328" max="13568" width="9.140625" style="565"/>
    <col min="13569" max="13569" width="35.7109375" style="565" customWidth="1"/>
    <col min="13570" max="13581" width="7.7109375" style="565" customWidth="1"/>
    <col min="13582" max="13583" width="0" style="565" hidden="1" customWidth="1"/>
    <col min="13584" max="13824" width="9.140625" style="565"/>
    <col min="13825" max="13825" width="35.7109375" style="565" customWidth="1"/>
    <col min="13826" max="13837" width="7.7109375" style="565" customWidth="1"/>
    <col min="13838" max="13839" width="0" style="565" hidden="1" customWidth="1"/>
    <col min="13840" max="14080" width="9.140625" style="565"/>
    <col min="14081" max="14081" width="35.7109375" style="565" customWidth="1"/>
    <col min="14082" max="14093" width="7.7109375" style="565" customWidth="1"/>
    <col min="14094" max="14095" width="0" style="565" hidden="1" customWidth="1"/>
    <col min="14096" max="14336" width="9.140625" style="565"/>
    <col min="14337" max="14337" width="35.7109375" style="565" customWidth="1"/>
    <col min="14338" max="14349" width="7.7109375" style="565" customWidth="1"/>
    <col min="14350" max="14351" width="0" style="565" hidden="1" customWidth="1"/>
    <col min="14352" max="14592" width="9.140625" style="565"/>
    <col min="14593" max="14593" width="35.7109375" style="565" customWidth="1"/>
    <col min="14594" max="14605" width="7.7109375" style="565" customWidth="1"/>
    <col min="14606" max="14607" width="0" style="565" hidden="1" customWidth="1"/>
    <col min="14608" max="14848" width="9.140625" style="565"/>
    <col min="14849" max="14849" width="35.7109375" style="565" customWidth="1"/>
    <col min="14850" max="14861" width="7.7109375" style="565" customWidth="1"/>
    <col min="14862" max="14863" width="0" style="565" hidden="1" customWidth="1"/>
    <col min="14864" max="15104" width="9.140625" style="565"/>
    <col min="15105" max="15105" width="35.7109375" style="565" customWidth="1"/>
    <col min="15106" max="15117" width="7.7109375" style="565" customWidth="1"/>
    <col min="15118" max="15119" width="0" style="565" hidden="1" customWidth="1"/>
    <col min="15120" max="15360" width="9.140625" style="565"/>
    <col min="15361" max="15361" width="35.7109375" style="565" customWidth="1"/>
    <col min="15362" max="15373" width="7.7109375" style="565" customWidth="1"/>
    <col min="15374" max="15375" width="0" style="565" hidden="1" customWidth="1"/>
    <col min="15376" max="15616" width="9.140625" style="565"/>
    <col min="15617" max="15617" width="35.7109375" style="565" customWidth="1"/>
    <col min="15618" max="15629" width="7.7109375" style="565" customWidth="1"/>
    <col min="15630" max="15631" width="0" style="565" hidden="1" customWidth="1"/>
    <col min="15632" max="15872" width="9.140625" style="565"/>
    <col min="15873" max="15873" width="35.7109375" style="565" customWidth="1"/>
    <col min="15874" max="15885" width="7.7109375" style="565" customWidth="1"/>
    <col min="15886" max="15887" width="0" style="565" hidden="1" customWidth="1"/>
    <col min="15888" max="16128" width="9.140625" style="565"/>
    <col min="16129" max="16129" width="35.7109375" style="565" customWidth="1"/>
    <col min="16130" max="16141" width="7.7109375" style="565" customWidth="1"/>
    <col min="16142" max="16143" width="0" style="565" hidden="1" customWidth="1"/>
    <col min="16144" max="16384" width="9.140625" style="565"/>
  </cols>
  <sheetData>
    <row r="1" spans="1:22" hidden="1">
      <c r="A1" s="564"/>
      <c r="H1" s="564"/>
    </row>
    <row r="2" spans="1:22">
      <c r="B2" s="564"/>
      <c r="H2" s="564"/>
    </row>
    <row r="3" spans="1:22" ht="20.25">
      <c r="A3" s="566" t="s">
        <v>331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</row>
    <row r="4" spans="1:22" ht="20.25">
      <c r="A4" s="568" t="s">
        <v>556</v>
      </c>
      <c r="B4" s="567"/>
      <c r="C4" s="566"/>
      <c r="D4" s="566"/>
      <c r="E4" s="566"/>
      <c r="F4" s="566"/>
      <c r="G4" s="566"/>
      <c r="H4" s="566"/>
      <c r="I4" s="567"/>
      <c r="J4" s="567"/>
      <c r="K4" s="567"/>
      <c r="L4" s="567"/>
      <c r="M4" s="567"/>
      <c r="N4" s="569"/>
      <c r="O4" s="569"/>
      <c r="P4" s="569"/>
    </row>
    <row r="5" spans="1:22" ht="15.75">
      <c r="A5" s="570" t="s">
        <v>332</v>
      </c>
      <c r="B5" s="567"/>
      <c r="C5" s="571"/>
      <c r="D5" s="571"/>
      <c r="E5" s="571"/>
      <c r="F5" s="571"/>
      <c r="G5" s="571"/>
      <c r="H5" s="571"/>
      <c r="I5" s="567"/>
      <c r="J5" s="567"/>
      <c r="K5" s="567"/>
      <c r="L5" s="567"/>
      <c r="M5" s="567"/>
      <c r="N5" s="569"/>
      <c r="O5" s="569"/>
      <c r="P5" s="569"/>
    </row>
    <row r="6" spans="1:22" ht="12.75" customHeight="1">
      <c r="B6" s="572"/>
      <c r="C6" s="572"/>
      <c r="D6" s="572"/>
      <c r="E6" s="572"/>
      <c r="F6" s="573"/>
      <c r="G6" s="573"/>
      <c r="H6" s="573"/>
      <c r="I6" s="573"/>
      <c r="J6" s="573"/>
      <c r="K6" s="573"/>
      <c r="L6" s="573"/>
      <c r="M6" s="573"/>
      <c r="P6" s="569"/>
    </row>
    <row r="7" spans="1:22" ht="12.75" customHeight="1">
      <c r="A7" s="574" t="s">
        <v>333</v>
      </c>
      <c r="B7" s="575" t="s">
        <v>334</v>
      </c>
      <c r="C7" s="575" t="s">
        <v>335</v>
      </c>
      <c r="D7" s="575" t="s">
        <v>336</v>
      </c>
      <c r="E7" s="575" t="s">
        <v>337</v>
      </c>
      <c r="F7" s="575" t="s">
        <v>338</v>
      </c>
      <c r="G7" s="575" t="s">
        <v>339</v>
      </c>
      <c r="H7" s="575" t="s">
        <v>340</v>
      </c>
      <c r="I7" s="575" t="s">
        <v>341</v>
      </c>
      <c r="J7" s="575" t="s">
        <v>342</v>
      </c>
      <c r="K7" s="575" t="s">
        <v>343</v>
      </c>
      <c r="L7" s="575" t="s">
        <v>344</v>
      </c>
      <c r="M7" s="575" t="s">
        <v>345</v>
      </c>
    </row>
    <row r="8" spans="1:22">
      <c r="A8" s="576" t="s">
        <v>260</v>
      </c>
      <c r="B8" s="577">
        <v>5000</v>
      </c>
      <c r="C8" s="577">
        <v>10000</v>
      </c>
      <c r="D8" s="577">
        <v>40000</v>
      </c>
      <c r="E8" s="577">
        <v>10000</v>
      </c>
      <c r="F8" s="577">
        <v>25000</v>
      </c>
      <c r="G8" s="577">
        <v>5000</v>
      </c>
      <c r="H8" s="577">
        <v>5000</v>
      </c>
      <c r="I8" s="577">
        <v>13600</v>
      </c>
      <c r="J8" s="577">
        <v>40000</v>
      </c>
      <c r="K8" s="577">
        <v>10000</v>
      </c>
      <c r="L8" s="577">
        <v>10000</v>
      </c>
      <c r="M8" s="577">
        <v>30000</v>
      </c>
      <c r="N8" s="578">
        <f t="shared" ref="N8:N14" si="0">SUM(B8:M8)</f>
        <v>203600</v>
      </c>
      <c r="O8" s="565">
        <v>203600</v>
      </c>
      <c r="P8" s="573"/>
      <c r="Q8" s="573"/>
      <c r="R8" s="573"/>
      <c r="S8" s="573"/>
      <c r="T8" s="573"/>
      <c r="U8" s="573"/>
      <c r="V8" s="573"/>
    </row>
    <row r="9" spans="1:22">
      <c r="A9" s="576" t="s">
        <v>11</v>
      </c>
      <c r="B9" s="577">
        <v>9000</v>
      </c>
      <c r="C9" s="577">
        <v>9000</v>
      </c>
      <c r="D9" s="577">
        <v>9500</v>
      </c>
      <c r="E9" s="577">
        <v>9000</v>
      </c>
      <c r="F9" s="577">
        <v>9000</v>
      </c>
      <c r="G9" s="577">
        <v>8500</v>
      </c>
      <c r="H9" s="577">
        <v>9000</v>
      </c>
      <c r="I9" s="577">
        <v>8000</v>
      </c>
      <c r="J9" s="577">
        <v>9000</v>
      </c>
      <c r="K9" s="577">
        <v>8500</v>
      </c>
      <c r="L9" s="577">
        <v>9000</v>
      </c>
      <c r="M9" s="577">
        <v>9365</v>
      </c>
      <c r="N9" s="578">
        <f t="shared" si="0"/>
        <v>106865</v>
      </c>
      <c r="O9" s="565">
        <v>106865</v>
      </c>
      <c r="P9" s="573"/>
      <c r="Q9" s="573"/>
      <c r="R9" s="573"/>
      <c r="S9" s="573"/>
      <c r="T9" s="573"/>
      <c r="U9" s="573"/>
      <c r="V9" s="573"/>
    </row>
    <row r="10" spans="1:22">
      <c r="A10" s="576" t="s">
        <v>294</v>
      </c>
      <c r="B10" s="577">
        <v>56095</v>
      </c>
      <c r="C10" s="577">
        <v>56096</v>
      </c>
      <c r="D10" s="577">
        <v>56095</v>
      </c>
      <c r="E10" s="577">
        <v>56095</v>
      </c>
      <c r="F10" s="577">
        <v>56095</v>
      </c>
      <c r="G10" s="577">
        <v>56095</v>
      </c>
      <c r="H10" s="577">
        <v>56095</v>
      </c>
      <c r="I10" s="577">
        <v>56095</v>
      </c>
      <c r="J10" s="577">
        <v>56095</v>
      </c>
      <c r="K10" s="577">
        <v>56095</v>
      </c>
      <c r="L10" s="577">
        <v>56095</v>
      </c>
      <c r="M10" s="577">
        <v>56095</v>
      </c>
      <c r="N10" s="578">
        <f t="shared" si="0"/>
        <v>673141</v>
      </c>
      <c r="O10" s="565">
        <v>673141</v>
      </c>
      <c r="P10" s="573"/>
      <c r="Q10" s="573"/>
      <c r="R10" s="573"/>
      <c r="S10" s="573"/>
      <c r="T10" s="573"/>
      <c r="U10" s="573"/>
      <c r="V10" s="573"/>
    </row>
    <row r="11" spans="1:22">
      <c r="A11" s="576" t="s">
        <v>346</v>
      </c>
      <c r="B11" s="577"/>
      <c r="C11" s="577"/>
      <c r="D11" s="577"/>
      <c r="E11" s="577"/>
      <c r="F11" s="577"/>
      <c r="G11" s="577"/>
      <c r="H11" s="577"/>
      <c r="I11" s="577"/>
      <c r="J11" s="577"/>
      <c r="K11" s="577"/>
      <c r="L11" s="577"/>
      <c r="M11" s="577"/>
      <c r="N11" s="578">
        <f t="shared" si="0"/>
        <v>0</v>
      </c>
      <c r="O11" s="565">
        <v>0</v>
      </c>
      <c r="P11" s="573"/>
      <c r="Q11" s="573"/>
      <c r="R11" s="573"/>
      <c r="S11" s="573"/>
      <c r="T11" s="573"/>
      <c r="U11" s="573"/>
      <c r="V11" s="573"/>
    </row>
    <row r="12" spans="1:22">
      <c r="A12" s="579" t="s">
        <v>347</v>
      </c>
      <c r="B12" s="580"/>
      <c r="C12" s="580"/>
      <c r="D12" s="580"/>
      <c r="E12" s="580"/>
      <c r="F12" s="580">
        <v>10000</v>
      </c>
      <c r="G12" s="580"/>
      <c r="H12" s="580"/>
      <c r="I12" s="580"/>
      <c r="J12" s="580">
        <v>1000</v>
      </c>
      <c r="K12" s="580">
        <v>10000</v>
      </c>
      <c r="L12" s="580"/>
      <c r="M12" s="580"/>
      <c r="N12" s="578">
        <f t="shared" si="0"/>
        <v>21000</v>
      </c>
      <c r="O12" s="565">
        <v>21000</v>
      </c>
      <c r="P12" s="573"/>
      <c r="Q12" s="573"/>
      <c r="R12" s="573"/>
      <c r="S12" s="573"/>
      <c r="T12" s="573"/>
      <c r="U12" s="573"/>
      <c r="V12" s="573"/>
    </row>
    <row r="13" spans="1:22">
      <c r="A13" s="579" t="s">
        <v>348</v>
      </c>
      <c r="B13" s="580">
        <v>100000</v>
      </c>
      <c r="C13" s="580">
        <v>100000</v>
      </c>
      <c r="D13" s="580">
        <v>100000</v>
      </c>
      <c r="E13" s="580">
        <v>120000</v>
      </c>
      <c r="F13" s="580">
        <v>200000</v>
      </c>
      <c r="G13" s="580">
        <v>150000</v>
      </c>
      <c r="H13" s="580">
        <v>200000</v>
      </c>
      <c r="I13" s="580">
        <v>200000</v>
      </c>
      <c r="J13" s="580">
        <v>100000</v>
      </c>
      <c r="K13" s="580">
        <v>200000</v>
      </c>
      <c r="L13" s="580">
        <v>55950</v>
      </c>
      <c r="M13" s="580"/>
      <c r="N13" s="578">
        <f t="shared" si="0"/>
        <v>1525950</v>
      </c>
      <c r="O13" s="565">
        <v>1525950</v>
      </c>
      <c r="P13" s="573"/>
      <c r="Q13" s="573"/>
      <c r="R13" s="573"/>
      <c r="S13" s="573"/>
      <c r="T13" s="573"/>
      <c r="U13" s="573"/>
      <c r="V13" s="573"/>
    </row>
    <row r="14" spans="1:22" ht="13.5" thickBot="1">
      <c r="A14" s="581" t="s">
        <v>349</v>
      </c>
      <c r="B14" s="582"/>
      <c r="C14" s="582">
        <v>20000</v>
      </c>
      <c r="D14" s="582">
        <v>30000</v>
      </c>
      <c r="E14" s="582">
        <v>50000</v>
      </c>
      <c r="F14" s="582">
        <v>40000</v>
      </c>
      <c r="G14" s="582">
        <v>50000</v>
      </c>
      <c r="H14" s="582">
        <v>50000</v>
      </c>
      <c r="I14" s="582">
        <v>80000</v>
      </c>
      <c r="J14" s="582">
        <v>50000</v>
      </c>
      <c r="K14" s="582">
        <v>80000</v>
      </c>
      <c r="L14" s="582">
        <v>50000</v>
      </c>
      <c r="M14" s="582">
        <v>57697</v>
      </c>
      <c r="N14" s="578">
        <f t="shared" si="0"/>
        <v>557697</v>
      </c>
      <c r="O14" s="565">
        <v>557697</v>
      </c>
      <c r="P14" s="573"/>
      <c r="Q14" s="573"/>
      <c r="R14" s="573"/>
      <c r="S14" s="573"/>
      <c r="T14" s="573"/>
      <c r="U14" s="573"/>
      <c r="V14" s="573"/>
    </row>
    <row r="15" spans="1:22" ht="13.5" thickTop="1">
      <c r="A15" s="576" t="s">
        <v>350</v>
      </c>
      <c r="B15" s="577">
        <f t="shared" ref="B15:N15" si="1">SUM(B8:B14)</f>
        <v>170095</v>
      </c>
      <c r="C15" s="577">
        <f t="shared" si="1"/>
        <v>195096</v>
      </c>
      <c r="D15" s="577">
        <f t="shared" si="1"/>
        <v>235595</v>
      </c>
      <c r="E15" s="577">
        <f t="shared" si="1"/>
        <v>245095</v>
      </c>
      <c r="F15" s="577">
        <f t="shared" si="1"/>
        <v>340095</v>
      </c>
      <c r="G15" s="577">
        <f t="shared" si="1"/>
        <v>269595</v>
      </c>
      <c r="H15" s="577">
        <f t="shared" si="1"/>
        <v>320095</v>
      </c>
      <c r="I15" s="577">
        <f t="shared" si="1"/>
        <v>357695</v>
      </c>
      <c r="J15" s="577">
        <f t="shared" si="1"/>
        <v>256095</v>
      </c>
      <c r="K15" s="577">
        <f t="shared" si="1"/>
        <v>364595</v>
      </c>
      <c r="L15" s="577">
        <f t="shared" si="1"/>
        <v>181045</v>
      </c>
      <c r="M15" s="577">
        <f t="shared" si="1"/>
        <v>153157</v>
      </c>
      <c r="N15" s="578">
        <f t="shared" si="1"/>
        <v>3088253</v>
      </c>
      <c r="O15" s="565">
        <f>SUM(O8:O14)</f>
        <v>3088253</v>
      </c>
      <c r="P15" s="573"/>
      <c r="Q15" s="573"/>
      <c r="R15" s="573"/>
      <c r="S15" s="573"/>
      <c r="T15" s="573"/>
      <c r="U15" s="573"/>
      <c r="V15" s="573"/>
    </row>
    <row r="16" spans="1:22">
      <c r="A16" s="583"/>
      <c r="B16" s="583"/>
      <c r="C16" s="583"/>
      <c r="D16" s="583"/>
      <c r="E16" s="583"/>
      <c r="F16" s="583"/>
      <c r="G16" s="583"/>
      <c r="H16" s="583"/>
      <c r="I16" s="583"/>
      <c r="J16" s="583"/>
      <c r="K16" s="583"/>
      <c r="L16" s="583"/>
      <c r="M16" s="583"/>
      <c r="P16" s="573"/>
      <c r="Q16" s="573"/>
      <c r="R16" s="573"/>
      <c r="S16" s="573"/>
      <c r="T16" s="573"/>
      <c r="U16" s="573"/>
      <c r="V16" s="573"/>
    </row>
    <row r="17" spans="1:22">
      <c r="A17" s="574" t="s">
        <v>351</v>
      </c>
      <c r="B17" s="575" t="s">
        <v>334</v>
      </c>
      <c r="C17" s="575" t="s">
        <v>335</v>
      </c>
      <c r="D17" s="575" t="s">
        <v>336</v>
      </c>
      <c r="E17" s="575" t="s">
        <v>337</v>
      </c>
      <c r="F17" s="575" t="s">
        <v>338</v>
      </c>
      <c r="G17" s="575" t="s">
        <v>339</v>
      </c>
      <c r="H17" s="575" t="s">
        <v>340</v>
      </c>
      <c r="I17" s="575" t="s">
        <v>341</v>
      </c>
      <c r="J17" s="575" t="s">
        <v>342</v>
      </c>
      <c r="K17" s="575" t="s">
        <v>343</v>
      </c>
      <c r="L17" s="575" t="s">
        <v>344</v>
      </c>
      <c r="M17" s="575" t="s">
        <v>345</v>
      </c>
      <c r="N17" s="578"/>
      <c r="P17" s="573"/>
      <c r="Q17" s="573"/>
      <c r="R17" s="573"/>
      <c r="S17" s="573"/>
      <c r="T17" s="573"/>
      <c r="U17" s="573"/>
      <c r="V17" s="573"/>
    </row>
    <row r="18" spans="1:22">
      <c r="A18" s="576" t="s">
        <v>301</v>
      </c>
      <c r="B18" s="577">
        <v>52120</v>
      </c>
      <c r="C18" s="577">
        <v>51680</v>
      </c>
      <c r="D18" s="577">
        <v>51600</v>
      </c>
      <c r="E18" s="577">
        <v>50000</v>
      </c>
      <c r="F18" s="577">
        <v>50000</v>
      </c>
      <c r="G18" s="577">
        <v>47400</v>
      </c>
      <c r="H18" s="577">
        <v>47400</v>
      </c>
      <c r="I18" s="577">
        <v>47400</v>
      </c>
      <c r="J18" s="577">
        <v>48000</v>
      </c>
      <c r="K18" s="577">
        <v>47500</v>
      </c>
      <c r="L18" s="577">
        <v>47000</v>
      </c>
      <c r="M18" s="577">
        <v>47731</v>
      </c>
      <c r="N18" s="578">
        <f t="shared" ref="N18:N29" si="2">SUM(B18:M18)</f>
        <v>587831</v>
      </c>
      <c r="O18" s="565">
        <v>587831</v>
      </c>
      <c r="P18" s="573"/>
      <c r="Q18" s="573"/>
      <c r="R18" s="573"/>
      <c r="S18" s="573"/>
      <c r="T18" s="573"/>
      <c r="U18" s="573"/>
      <c r="V18" s="573"/>
    </row>
    <row r="19" spans="1:22">
      <c r="A19" s="576" t="s">
        <v>352</v>
      </c>
      <c r="B19" s="577">
        <v>9830</v>
      </c>
      <c r="C19" s="577">
        <v>9750</v>
      </c>
      <c r="D19" s="577">
        <v>9740</v>
      </c>
      <c r="E19" s="577">
        <v>9430</v>
      </c>
      <c r="F19" s="577">
        <v>9430</v>
      </c>
      <c r="G19" s="577">
        <v>8900</v>
      </c>
      <c r="H19" s="577">
        <v>8900</v>
      </c>
      <c r="I19" s="577">
        <v>8900</v>
      </c>
      <c r="J19" s="577">
        <v>9050</v>
      </c>
      <c r="K19" s="577">
        <v>9027</v>
      </c>
      <c r="L19" s="577">
        <v>8900</v>
      </c>
      <c r="M19" s="577">
        <v>9000</v>
      </c>
      <c r="N19" s="578">
        <f t="shared" si="2"/>
        <v>110857</v>
      </c>
      <c r="O19" s="565">
        <v>110857</v>
      </c>
      <c r="P19" s="573"/>
      <c r="Q19" s="573"/>
      <c r="R19" s="573"/>
      <c r="S19" s="573"/>
      <c r="T19" s="573"/>
      <c r="U19" s="573"/>
      <c r="V19" s="573"/>
    </row>
    <row r="20" spans="1:22">
      <c r="A20" s="576" t="s">
        <v>303</v>
      </c>
      <c r="B20" s="577">
        <v>30000</v>
      </c>
      <c r="C20" s="577">
        <v>30000</v>
      </c>
      <c r="D20" s="577">
        <v>40000</v>
      </c>
      <c r="E20" s="577">
        <v>35000</v>
      </c>
      <c r="F20" s="577">
        <v>32000</v>
      </c>
      <c r="G20" s="577">
        <v>32000</v>
      </c>
      <c r="H20" s="577">
        <v>30000</v>
      </c>
      <c r="I20" s="577">
        <v>33000</v>
      </c>
      <c r="J20" s="577">
        <v>40000</v>
      </c>
      <c r="K20" s="577">
        <v>33000</v>
      </c>
      <c r="L20" s="577">
        <v>33000</v>
      </c>
      <c r="M20" s="577">
        <v>38018</v>
      </c>
      <c r="N20" s="578">
        <f t="shared" si="2"/>
        <v>406018</v>
      </c>
      <c r="O20" s="565">
        <v>406018</v>
      </c>
      <c r="P20" s="573"/>
      <c r="Q20" s="573"/>
      <c r="R20" s="573"/>
      <c r="S20" s="573"/>
      <c r="T20" s="573"/>
      <c r="U20" s="573"/>
      <c r="V20" s="573"/>
    </row>
    <row r="21" spans="1:22">
      <c r="A21" s="576" t="s">
        <v>304</v>
      </c>
      <c r="B21" s="577"/>
      <c r="C21" s="577">
        <v>850</v>
      </c>
      <c r="D21" s="577">
        <v>1000</v>
      </c>
      <c r="E21" s="577">
        <v>400</v>
      </c>
      <c r="F21" s="577"/>
      <c r="G21" s="577"/>
      <c r="H21" s="577"/>
      <c r="I21" s="577">
        <v>1000</v>
      </c>
      <c r="J21" s="577">
        <v>1000</v>
      </c>
      <c r="K21" s="577"/>
      <c r="L21" s="577"/>
      <c r="M21" s="577">
        <v>1050</v>
      </c>
      <c r="N21" s="578">
        <f t="shared" si="2"/>
        <v>5300</v>
      </c>
      <c r="O21" s="565">
        <v>5300</v>
      </c>
      <c r="P21" s="573"/>
      <c r="Q21" s="573"/>
      <c r="R21" s="573"/>
      <c r="S21" s="573"/>
      <c r="T21" s="573"/>
      <c r="U21" s="573"/>
      <c r="V21" s="573"/>
    </row>
    <row r="22" spans="1:22">
      <c r="A22" s="576" t="s">
        <v>353</v>
      </c>
      <c r="B22" s="577">
        <v>4000</v>
      </c>
      <c r="C22" s="577">
        <v>4000</v>
      </c>
      <c r="D22" s="577">
        <v>5000</v>
      </c>
      <c r="E22" s="577">
        <v>4050</v>
      </c>
      <c r="F22" s="577">
        <v>6000</v>
      </c>
      <c r="G22" s="577">
        <v>4000</v>
      </c>
      <c r="H22" s="577">
        <v>4000</v>
      </c>
      <c r="I22" s="577">
        <v>5000</v>
      </c>
      <c r="J22" s="577">
        <v>5000</v>
      </c>
      <c r="K22" s="577">
        <v>4000</v>
      </c>
      <c r="L22" s="577">
        <v>4000</v>
      </c>
      <c r="M22" s="577">
        <v>4000</v>
      </c>
      <c r="N22" s="578">
        <f t="shared" si="2"/>
        <v>53050</v>
      </c>
      <c r="O22" s="565">
        <v>53050</v>
      </c>
      <c r="P22" s="573"/>
      <c r="Q22" s="573"/>
      <c r="R22" s="573"/>
      <c r="S22" s="573"/>
      <c r="T22" s="573"/>
      <c r="U22" s="573"/>
      <c r="V22" s="573"/>
    </row>
    <row r="23" spans="1:22">
      <c r="A23" s="576" t="s">
        <v>306</v>
      </c>
      <c r="B23" s="577">
        <v>750</v>
      </c>
      <c r="C23" s="577">
        <v>750</v>
      </c>
      <c r="D23" s="577">
        <v>800</v>
      </c>
      <c r="E23" s="577">
        <v>800</v>
      </c>
      <c r="F23" s="577">
        <v>750</v>
      </c>
      <c r="G23" s="577">
        <v>800</v>
      </c>
      <c r="H23" s="577">
        <v>750</v>
      </c>
      <c r="I23" s="577">
        <v>800</v>
      </c>
      <c r="J23" s="577">
        <v>800</v>
      </c>
      <c r="K23" s="577">
        <v>800</v>
      </c>
      <c r="L23" s="577">
        <v>800</v>
      </c>
      <c r="M23" s="577">
        <v>800</v>
      </c>
      <c r="N23" s="578">
        <f t="shared" si="2"/>
        <v>9400</v>
      </c>
      <c r="O23" s="565">
        <v>9400</v>
      </c>
      <c r="P23" s="573"/>
      <c r="Q23" s="573"/>
      <c r="R23" s="573"/>
      <c r="S23" s="573"/>
      <c r="T23" s="573"/>
      <c r="U23" s="573"/>
      <c r="V23" s="573"/>
    </row>
    <row r="24" spans="1:22">
      <c r="A24" s="576" t="s">
        <v>319</v>
      </c>
      <c r="B24" s="577"/>
      <c r="C24" s="577">
        <v>8117</v>
      </c>
      <c r="D24" s="577">
        <v>15000</v>
      </c>
      <c r="E24" s="577">
        <v>25000</v>
      </c>
      <c r="F24" s="577">
        <v>20000</v>
      </c>
      <c r="G24" s="577">
        <v>25000</v>
      </c>
      <c r="H24" s="577">
        <v>20000</v>
      </c>
      <c r="I24" s="577">
        <v>20000</v>
      </c>
      <c r="J24" s="577">
        <v>30000</v>
      </c>
      <c r="K24" s="577">
        <v>30000</v>
      </c>
      <c r="L24" s="577">
        <v>40000</v>
      </c>
      <c r="M24" s="577">
        <v>50000</v>
      </c>
      <c r="N24" s="578">
        <f t="shared" si="2"/>
        <v>283117</v>
      </c>
      <c r="O24" s="565">
        <v>283117</v>
      </c>
      <c r="P24" s="573"/>
      <c r="Q24" s="573"/>
      <c r="R24" s="573"/>
      <c r="S24" s="573"/>
      <c r="T24" s="573"/>
      <c r="U24" s="573"/>
      <c r="V24" s="573"/>
    </row>
    <row r="25" spans="1:22">
      <c r="A25" s="576" t="s">
        <v>320</v>
      </c>
      <c r="B25" s="577"/>
      <c r="C25" s="577"/>
      <c r="D25" s="577">
        <v>100000</v>
      </c>
      <c r="E25" s="577">
        <v>100000</v>
      </c>
      <c r="F25" s="577">
        <v>100000</v>
      </c>
      <c r="G25" s="577">
        <v>200000</v>
      </c>
      <c r="H25" s="577">
        <v>150000</v>
      </c>
      <c r="I25" s="577">
        <v>100000</v>
      </c>
      <c r="J25" s="577">
        <v>150000</v>
      </c>
      <c r="K25" s="577">
        <v>200000</v>
      </c>
      <c r="L25" s="577">
        <v>100000</v>
      </c>
      <c r="M25" s="577">
        <v>58200</v>
      </c>
      <c r="N25" s="578">
        <f t="shared" si="2"/>
        <v>1258200</v>
      </c>
      <c r="O25" s="565">
        <v>1258200</v>
      </c>
      <c r="P25" s="573"/>
      <c r="Q25" s="573"/>
      <c r="R25" s="573"/>
      <c r="S25" s="573"/>
      <c r="T25" s="573"/>
      <c r="U25" s="573"/>
      <c r="V25" s="573"/>
    </row>
    <row r="26" spans="1:22">
      <c r="A26" s="576" t="s">
        <v>354</v>
      </c>
      <c r="B26" s="577"/>
      <c r="C26" s="577"/>
      <c r="D26" s="577"/>
      <c r="E26" s="577"/>
      <c r="F26" s="577">
        <v>500</v>
      </c>
      <c r="G26" s="577"/>
      <c r="H26" s="577"/>
      <c r="I26" s="577"/>
      <c r="J26" s="577"/>
      <c r="K26" s="577">
        <v>500</v>
      </c>
      <c r="L26" s="577"/>
      <c r="M26" s="577"/>
      <c r="N26" s="578">
        <f t="shared" si="2"/>
        <v>1000</v>
      </c>
      <c r="O26" s="565">
        <v>1000</v>
      </c>
      <c r="P26" s="573"/>
      <c r="Q26" s="573"/>
      <c r="R26" s="573"/>
      <c r="S26" s="573"/>
      <c r="T26" s="573"/>
      <c r="U26" s="573"/>
      <c r="V26" s="573"/>
    </row>
    <row r="27" spans="1:22" hidden="1">
      <c r="A27" s="579" t="s">
        <v>355</v>
      </c>
      <c r="B27" s="580"/>
      <c r="C27" s="580"/>
      <c r="D27" s="580"/>
      <c r="E27" s="580"/>
      <c r="F27" s="580"/>
      <c r="G27" s="580"/>
      <c r="H27" s="580"/>
      <c r="I27" s="580"/>
      <c r="J27" s="580"/>
      <c r="K27" s="580"/>
      <c r="L27" s="580"/>
      <c r="M27" s="580"/>
      <c r="N27" s="578">
        <f t="shared" si="2"/>
        <v>0</v>
      </c>
      <c r="P27" s="573"/>
      <c r="Q27" s="573"/>
      <c r="R27" s="573"/>
      <c r="S27" s="573"/>
      <c r="T27" s="573"/>
      <c r="U27" s="573"/>
      <c r="V27" s="573"/>
    </row>
    <row r="28" spans="1:22">
      <c r="A28" s="579" t="s">
        <v>356</v>
      </c>
      <c r="B28" s="580">
        <v>31000</v>
      </c>
      <c r="C28" s="580">
        <v>25000</v>
      </c>
      <c r="D28" s="580">
        <v>25000</v>
      </c>
      <c r="E28" s="580">
        <v>48000</v>
      </c>
      <c r="F28" s="580">
        <v>25000</v>
      </c>
      <c r="G28" s="580">
        <v>25000</v>
      </c>
      <c r="H28" s="580">
        <v>31000</v>
      </c>
      <c r="I28" s="580">
        <v>25000</v>
      </c>
      <c r="J28" s="580">
        <v>25000</v>
      </c>
      <c r="K28" s="580">
        <v>31000</v>
      </c>
      <c r="L28" s="580">
        <v>25000</v>
      </c>
      <c r="M28" s="580">
        <v>25480</v>
      </c>
      <c r="N28" s="578">
        <f t="shared" si="2"/>
        <v>341480</v>
      </c>
      <c r="O28" s="565">
        <v>341480</v>
      </c>
      <c r="P28" s="573"/>
      <c r="Q28" s="573"/>
      <c r="R28" s="573"/>
      <c r="S28" s="573"/>
      <c r="T28" s="573"/>
      <c r="U28" s="573"/>
      <c r="V28" s="573"/>
    </row>
    <row r="29" spans="1:22">
      <c r="A29" s="579" t="s">
        <v>357</v>
      </c>
      <c r="B29" s="580"/>
      <c r="C29" s="580"/>
      <c r="D29" s="580"/>
      <c r="E29" s="580"/>
      <c r="F29" s="580"/>
      <c r="G29" s="580"/>
      <c r="H29" s="580"/>
      <c r="I29" s="580"/>
      <c r="J29" s="580"/>
      <c r="K29" s="580"/>
      <c r="L29" s="580"/>
      <c r="M29" s="580">
        <v>32000</v>
      </c>
      <c r="N29" s="578">
        <f t="shared" si="2"/>
        <v>32000</v>
      </c>
      <c r="O29" s="565">
        <v>32000</v>
      </c>
      <c r="P29" s="573"/>
      <c r="Q29" s="573"/>
      <c r="R29" s="573"/>
      <c r="S29" s="573"/>
      <c r="T29" s="573"/>
      <c r="U29" s="573"/>
      <c r="V29" s="573"/>
    </row>
    <row r="30" spans="1:22">
      <c r="A30" s="576" t="s">
        <v>350</v>
      </c>
      <c r="B30" s="577">
        <f t="shared" ref="B30:N30" si="3">SUM(B18:B29)</f>
        <v>127700</v>
      </c>
      <c r="C30" s="577">
        <f t="shared" si="3"/>
        <v>130147</v>
      </c>
      <c r="D30" s="577">
        <f t="shared" si="3"/>
        <v>248140</v>
      </c>
      <c r="E30" s="577">
        <f t="shared" si="3"/>
        <v>272680</v>
      </c>
      <c r="F30" s="577">
        <f t="shared" si="3"/>
        <v>243680</v>
      </c>
      <c r="G30" s="577">
        <f t="shared" si="3"/>
        <v>343100</v>
      </c>
      <c r="H30" s="577">
        <f t="shared" si="3"/>
        <v>292050</v>
      </c>
      <c r="I30" s="577">
        <f t="shared" si="3"/>
        <v>241100</v>
      </c>
      <c r="J30" s="577">
        <f t="shared" si="3"/>
        <v>308850</v>
      </c>
      <c r="K30" s="577">
        <f t="shared" si="3"/>
        <v>355827</v>
      </c>
      <c r="L30" s="577">
        <f t="shared" si="3"/>
        <v>258700</v>
      </c>
      <c r="M30" s="577">
        <f t="shared" si="3"/>
        <v>266279</v>
      </c>
      <c r="N30" s="578">
        <f t="shared" si="3"/>
        <v>3088253</v>
      </c>
      <c r="O30" s="565">
        <f>SUM(O18:O29)</f>
        <v>3088253</v>
      </c>
      <c r="P30" s="573"/>
      <c r="Q30" s="573"/>
      <c r="R30" s="573"/>
      <c r="S30" s="573"/>
      <c r="T30" s="573"/>
      <c r="U30" s="573"/>
      <c r="V30" s="573"/>
    </row>
    <row r="31" spans="1:22">
      <c r="A31" s="583"/>
      <c r="B31" s="583"/>
      <c r="C31" s="583"/>
      <c r="D31" s="583"/>
      <c r="E31" s="583"/>
      <c r="F31" s="583"/>
      <c r="G31" s="583"/>
      <c r="H31" s="583"/>
      <c r="I31" s="583"/>
      <c r="J31" s="583"/>
      <c r="K31" s="583"/>
      <c r="L31" s="583"/>
      <c r="M31" s="583"/>
      <c r="P31" s="573"/>
      <c r="Q31" s="573"/>
      <c r="R31" s="573"/>
      <c r="S31" s="573"/>
      <c r="T31" s="573"/>
      <c r="U31" s="573"/>
      <c r="V31" s="573"/>
    </row>
    <row r="32" spans="1:22">
      <c r="A32" s="579" t="s">
        <v>358</v>
      </c>
      <c r="B32" s="580">
        <v>0</v>
      </c>
      <c r="C32" s="580">
        <f t="shared" ref="C32:M32" si="4">B35</f>
        <v>42395</v>
      </c>
      <c r="D32" s="580">
        <f t="shared" si="4"/>
        <v>107344</v>
      </c>
      <c r="E32" s="580">
        <f t="shared" si="4"/>
        <v>94799</v>
      </c>
      <c r="F32" s="580">
        <f t="shared" si="4"/>
        <v>67214</v>
      </c>
      <c r="G32" s="580">
        <f t="shared" si="4"/>
        <v>163629</v>
      </c>
      <c r="H32" s="580">
        <f t="shared" si="4"/>
        <v>90124</v>
      </c>
      <c r="I32" s="580">
        <f t="shared" si="4"/>
        <v>118169</v>
      </c>
      <c r="J32" s="580">
        <f t="shared" si="4"/>
        <v>234764</v>
      </c>
      <c r="K32" s="580">
        <f t="shared" si="4"/>
        <v>182009</v>
      </c>
      <c r="L32" s="580">
        <f t="shared" si="4"/>
        <v>190777</v>
      </c>
      <c r="M32" s="580">
        <f t="shared" si="4"/>
        <v>113122</v>
      </c>
      <c r="P32" s="573"/>
      <c r="Q32" s="573"/>
      <c r="R32" s="573"/>
      <c r="S32" s="573"/>
      <c r="T32" s="573"/>
      <c r="U32" s="573"/>
      <c r="V32" s="573"/>
    </row>
    <row r="33" spans="1:22">
      <c r="A33" s="579" t="s">
        <v>359</v>
      </c>
      <c r="B33" s="580">
        <f t="shared" ref="B33:M33" si="5">B15</f>
        <v>170095</v>
      </c>
      <c r="C33" s="580">
        <f t="shared" si="5"/>
        <v>195096</v>
      </c>
      <c r="D33" s="580">
        <f t="shared" si="5"/>
        <v>235595</v>
      </c>
      <c r="E33" s="580">
        <f t="shared" si="5"/>
        <v>245095</v>
      </c>
      <c r="F33" s="580">
        <f t="shared" si="5"/>
        <v>340095</v>
      </c>
      <c r="G33" s="580">
        <f t="shared" si="5"/>
        <v>269595</v>
      </c>
      <c r="H33" s="580">
        <f t="shared" si="5"/>
        <v>320095</v>
      </c>
      <c r="I33" s="580">
        <f t="shared" si="5"/>
        <v>357695</v>
      </c>
      <c r="J33" s="580">
        <f t="shared" si="5"/>
        <v>256095</v>
      </c>
      <c r="K33" s="580">
        <f t="shared" si="5"/>
        <v>364595</v>
      </c>
      <c r="L33" s="580">
        <f t="shared" si="5"/>
        <v>181045</v>
      </c>
      <c r="M33" s="580">
        <f t="shared" si="5"/>
        <v>153157</v>
      </c>
      <c r="P33" s="573"/>
      <c r="Q33" s="573"/>
      <c r="R33" s="573"/>
      <c r="S33" s="573"/>
      <c r="T33" s="573"/>
      <c r="U33" s="573"/>
      <c r="V33" s="573"/>
    </row>
    <row r="34" spans="1:22">
      <c r="A34" s="584" t="s">
        <v>360</v>
      </c>
      <c r="B34" s="585">
        <f t="shared" ref="B34:M34" si="6">B30</f>
        <v>127700</v>
      </c>
      <c r="C34" s="585">
        <f t="shared" si="6"/>
        <v>130147</v>
      </c>
      <c r="D34" s="585">
        <f t="shared" si="6"/>
        <v>248140</v>
      </c>
      <c r="E34" s="585">
        <f t="shared" si="6"/>
        <v>272680</v>
      </c>
      <c r="F34" s="585">
        <f t="shared" si="6"/>
        <v>243680</v>
      </c>
      <c r="G34" s="585">
        <f t="shared" si="6"/>
        <v>343100</v>
      </c>
      <c r="H34" s="585">
        <f t="shared" si="6"/>
        <v>292050</v>
      </c>
      <c r="I34" s="585">
        <f t="shared" si="6"/>
        <v>241100</v>
      </c>
      <c r="J34" s="585">
        <f t="shared" si="6"/>
        <v>308850</v>
      </c>
      <c r="K34" s="585">
        <f t="shared" si="6"/>
        <v>355827</v>
      </c>
      <c r="L34" s="585">
        <f t="shared" si="6"/>
        <v>258700</v>
      </c>
      <c r="M34" s="585">
        <f t="shared" si="6"/>
        <v>266279</v>
      </c>
      <c r="P34" s="573"/>
      <c r="Q34" s="573"/>
      <c r="R34" s="573"/>
      <c r="S34" s="573"/>
      <c r="T34" s="573"/>
      <c r="U34" s="573"/>
      <c r="V34" s="573"/>
    </row>
    <row r="35" spans="1:22">
      <c r="A35" s="584" t="s">
        <v>361</v>
      </c>
      <c r="B35" s="585">
        <f t="shared" ref="B35:M35" si="7">B32+B33-B34</f>
        <v>42395</v>
      </c>
      <c r="C35" s="585">
        <f t="shared" si="7"/>
        <v>107344</v>
      </c>
      <c r="D35" s="585">
        <f t="shared" si="7"/>
        <v>94799</v>
      </c>
      <c r="E35" s="585">
        <f t="shared" si="7"/>
        <v>67214</v>
      </c>
      <c r="F35" s="585">
        <f t="shared" si="7"/>
        <v>163629</v>
      </c>
      <c r="G35" s="585">
        <f t="shared" si="7"/>
        <v>90124</v>
      </c>
      <c r="H35" s="585">
        <f t="shared" si="7"/>
        <v>118169</v>
      </c>
      <c r="I35" s="585">
        <f t="shared" si="7"/>
        <v>234764</v>
      </c>
      <c r="J35" s="585">
        <f t="shared" si="7"/>
        <v>182009</v>
      </c>
      <c r="K35" s="585">
        <f t="shared" si="7"/>
        <v>190777</v>
      </c>
      <c r="L35" s="585">
        <f t="shared" si="7"/>
        <v>113122</v>
      </c>
      <c r="M35" s="585">
        <f t="shared" si="7"/>
        <v>0</v>
      </c>
      <c r="S35" s="573"/>
      <c r="T35" s="573"/>
      <c r="U35" s="573"/>
      <c r="V35" s="573"/>
    </row>
    <row r="36" spans="1:22">
      <c r="S36" s="573"/>
      <c r="T36" s="573"/>
      <c r="U36" s="573"/>
      <c r="V36" s="573"/>
    </row>
    <row r="37" spans="1:22">
      <c r="S37" s="573"/>
      <c r="T37" s="573"/>
      <c r="U37" s="573"/>
      <c r="V37" s="573"/>
    </row>
    <row r="38" spans="1:22">
      <c r="S38" s="573"/>
      <c r="T38" s="573"/>
      <c r="U38" s="573"/>
      <c r="V38" s="573"/>
    </row>
    <row r="39" spans="1:22">
      <c r="S39" s="573"/>
      <c r="T39" s="573"/>
      <c r="U39" s="573"/>
      <c r="V39" s="573"/>
    </row>
    <row r="40" spans="1:22">
      <c r="S40" s="573"/>
      <c r="T40" s="573"/>
      <c r="U40" s="573"/>
      <c r="V40" s="573"/>
    </row>
    <row r="41" spans="1:22">
      <c r="S41" s="573"/>
      <c r="T41" s="573"/>
      <c r="U41" s="573"/>
      <c r="V41" s="573"/>
    </row>
    <row r="42" spans="1:22">
      <c r="S42" s="573"/>
      <c r="T42" s="573"/>
      <c r="U42" s="573"/>
      <c r="V42" s="573"/>
    </row>
    <row r="43" spans="1:22">
      <c r="S43" s="573"/>
      <c r="T43" s="573"/>
      <c r="U43" s="573"/>
      <c r="V43" s="573"/>
    </row>
    <row r="44" spans="1:22">
      <c r="S44" s="573"/>
      <c r="T44" s="573"/>
      <c r="U44" s="573"/>
      <c r="V44" s="573"/>
    </row>
    <row r="45" spans="1:22">
      <c r="S45" s="573"/>
      <c r="T45" s="573"/>
      <c r="U45" s="573"/>
      <c r="V45" s="573"/>
    </row>
    <row r="46" spans="1:22">
      <c r="S46" s="573"/>
      <c r="T46" s="573"/>
      <c r="U46" s="573"/>
      <c r="V46" s="573"/>
    </row>
    <row r="47" spans="1:22">
      <c r="S47" s="573"/>
      <c r="T47" s="573"/>
      <c r="U47" s="573"/>
      <c r="V47" s="573"/>
    </row>
    <row r="48" spans="1:22">
      <c r="S48" s="573"/>
      <c r="T48" s="573"/>
      <c r="U48" s="573"/>
      <c r="V48" s="573"/>
    </row>
    <row r="49" spans="19:22">
      <c r="S49" s="573"/>
      <c r="T49" s="573"/>
      <c r="U49" s="573"/>
      <c r="V49" s="573"/>
    </row>
    <row r="50" spans="19:22">
      <c r="S50" s="573"/>
      <c r="T50" s="573"/>
      <c r="U50" s="573"/>
      <c r="V50" s="573"/>
    </row>
    <row r="51" spans="19:22">
      <c r="S51" s="573"/>
      <c r="T51" s="573"/>
      <c r="U51" s="573"/>
      <c r="V51" s="573"/>
    </row>
    <row r="52" spans="19:22">
      <c r="S52" s="573"/>
      <c r="T52" s="573"/>
      <c r="U52" s="573"/>
      <c r="V52" s="573"/>
    </row>
    <row r="53" spans="19:22">
      <c r="S53" s="573"/>
      <c r="T53" s="573"/>
      <c r="U53" s="573"/>
      <c r="V53" s="573"/>
    </row>
    <row r="54" spans="19:22">
      <c r="S54" s="573"/>
      <c r="T54" s="573"/>
      <c r="U54" s="573"/>
      <c r="V54" s="573"/>
    </row>
    <row r="55" spans="19:22">
      <c r="S55" s="573"/>
      <c r="T55" s="573"/>
      <c r="U55" s="573"/>
      <c r="V55" s="573"/>
    </row>
    <row r="56" spans="19:22">
      <c r="S56" s="573"/>
      <c r="T56" s="573"/>
      <c r="U56" s="573"/>
      <c r="V56" s="573"/>
    </row>
    <row r="57" spans="19:22">
      <c r="S57" s="573"/>
      <c r="T57" s="573"/>
      <c r="U57" s="573"/>
      <c r="V57" s="573"/>
    </row>
    <row r="58" spans="19:22">
      <c r="S58" s="573"/>
      <c r="T58" s="573"/>
      <c r="U58" s="573"/>
      <c r="V58" s="573"/>
    </row>
    <row r="59" spans="19:22">
      <c r="S59" s="573"/>
      <c r="T59" s="573"/>
      <c r="U59" s="573"/>
      <c r="V59" s="573"/>
    </row>
    <row r="60" spans="19:22">
      <c r="S60" s="573"/>
      <c r="T60" s="573"/>
      <c r="U60" s="573"/>
      <c r="V60" s="573"/>
    </row>
    <row r="61" spans="19:22">
      <c r="S61" s="573"/>
      <c r="T61" s="573"/>
      <c r="U61" s="573"/>
      <c r="V61" s="573"/>
    </row>
    <row r="62" spans="19:22">
      <c r="S62" s="573"/>
      <c r="T62" s="573"/>
      <c r="U62" s="573"/>
      <c r="V62" s="573"/>
    </row>
    <row r="63" spans="19:22">
      <c r="S63" s="573"/>
      <c r="T63" s="573"/>
      <c r="U63" s="573"/>
      <c r="V63" s="573"/>
    </row>
    <row r="64" spans="19:22">
      <c r="S64" s="573"/>
      <c r="T64" s="573"/>
      <c r="U64" s="573"/>
      <c r="V64" s="573"/>
    </row>
    <row r="65" spans="19:22">
      <c r="S65" s="573"/>
      <c r="T65" s="573"/>
      <c r="U65" s="573"/>
      <c r="V65" s="573"/>
    </row>
    <row r="66" spans="19:22">
      <c r="S66" s="573"/>
      <c r="T66" s="573"/>
      <c r="U66" s="573"/>
      <c r="V66" s="573"/>
    </row>
    <row r="67" spans="19:22">
      <c r="S67" s="573"/>
      <c r="T67" s="573"/>
      <c r="U67" s="573"/>
      <c r="V67" s="573"/>
    </row>
    <row r="68" spans="19:22">
      <c r="S68" s="573"/>
      <c r="T68" s="573"/>
      <c r="U68" s="573"/>
      <c r="V68" s="573"/>
    </row>
    <row r="69" spans="19:22">
      <c r="S69" s="573"/>
      <c r="T69" s="573"/>
      <c r="U69" s="573"/>
      <c r="V69" s="573"/>
    </row>
    <row r="70" spans="19:22">
      <c r="S70" s="573"/>
      <c r="T70" s="573"/>
      <c r="U70" s="573"/>
      <c r="V70" s="573"/>
    </row>
    <row r="71" spans="19:22">
      <c r="S71" s="573"/>
      <c r="T71" s="573"/>
      <c r="U71" s="573"/>
      <c r="V71" s="573"/>
    </row>
    <row r="72" spans="19:22">
      <c r="S72" s="573"/>
      <c r="T72" s="573"/>
      <c r="U72" s="573"/>
      <c r="V72" s="573"/>
    </row>
    <row r="73" spans="19:22">
      <c r="S73" s="573"/>
      <c r="T73" s="573"/>
      <c r="U73" s="573"/>
      <c r="V73" s="573"/>
    </row>
    <row r="74" spans="19:22">
      <c r="S74" s="573"/>
      <c r="T74" s="573"/>
      <c r="U74" s="573"/>
      <c r="V74" s="573"/>
    </row>
    <row r="75" spans="19:22">
      <c r="S75" s="573"/>
      <c r="T75" s="573"/>
      <c r="U75" s="573"/>
      <c r="V75" s="573"/>
    </row>
    <row r="76" spans="19:22">
      <c r="S76" s="573"/>
      <c r="T76" s="573"/>
      <c r="U76" s="573"/>
      <c r="V76" s="573"/>
    </row>
    <row r="77" spans="19:22">
      <c r="S77" s="573"/>
      <c r="T77" s="573"/>
      <c r="U77" s="573"/>
      <c r="V77" s="573"/>
    </row>
    <row r="78" spans="19:22">
      <c r="S78" s="573"/>
      <c r="T78" s="573"/>
      <c r="U78" s="573"/>
      <c r="V78" s="573"/>
    </row>
    <row r="79" spans="19:22">
      <c r="S79" s="573"/>
      <c r="T79" s="573"/>
      <c r="U79" s="573"/>
      <c r="V79" s="573"/>
    </row>
    <row r="80" spans="19:22">
      <c r="S80" s="573"/>
      <c r="T80" s="573"/>
      <c r="U80" s="573"/>
      <c r="V80" s="573"/>
    </row>
    <row r="81" spans="19:22">
      <c r="S81" s="573"/>
      <c r="T81" s="573"/>
      <c r="U81" s="573"/>
      <c r="V81" s="573"/>
    </row>
    <row r="82" spans="19:22">
      <c r="S82" s="573"/>
      <c r="T82" s="573"/>
      <c r="U82" s="573"/>
      <c r="V82" s="573"/>
    </row>
    <row r="83" spans="19:22">
      <c r="S83" s="573"/>
      <c r="T83" s="573"/>
      <c r="U83" s="573"/>
      <c r="V83" s="573"/>
    </row>
    <row r="84" spans="19:22">
      <c r="S84" s="573"/>
      <c r="T84" s="573"/>
      <c r="U84" s="573"/>
      <c r="V84" s="573"/>
    </row>
    <row r="85" spans="19:22">
      <c r="S85" s="573"/>
      <c r="T85" s="573"/>
      <c r="U85" s="573"/>
      <c r="V85" s="573"/>
    </row>
    <row r="86" spans="19:22">
      <c r="S86" s="573"/>
      <c r="T86" s="573"/>
      <c r="U86" s="573"/>
      <c r="V86" s="573"/>
    </row>
    <row r="87" spans="19:22">
      <c r="S87" s="573"/>
      <c r="T87" s="573"/>
      <c r="U87" s="573"/>
      <c r="V87" s="573"/>
    </row>
    <row r="88" spans="19:22">
      <c r="S88" s="573"/>
      <c r="T88" s="573"/>
      <c r="U88" s="573"/>
      <c r="V88" s="573"/>
    </row>
    <row r="89" spans="19:22">
      <c r="S89" s="573"/>
      <c r="T89" s="573"/>
      <c r="U89" s="573"/>
      <c r="V89" s="573"/>
    </row>
    <row r="90" spans="19:22">
      <c r="S90" s="573"/>
      <c r="T90" s="573"/>
      <c r="U90" s="573"/>
      <c r="V90" s="573"/>
    </row>
    <row r="91" spans="19:22">
      <c r="S91" s="573"/>
      <c r="T91" s="573"/>
      <c r="U91" s="573"/>
      <c r="V91" s="573"/>
    </row>
    <row r="92" spans="19:22">
      <c r="S92" s="573"/>
      <c r="T92" s="573"/>
      <c r="U92" s="573"/>
      <c r="V92" s="573"/>
    </row>
    <row r="93" spans="19:22">
      <c r="S93" s="573"/>
      <c r="T93" s="573"/>
      <c r="U93" s="573"/>
      <c r="V93" s="573"/>
    </row>
    <row r="94" spans="19:22">
      <c r="S94" s="573"/>
      <c r="T94" s="573"/>
      <c r="U94" s="573"/>
      <c r="V94" s="573"/>
    </row>
    <row r="95" spans="19:22">
      <c r="S95" s="573"/>
      <c r="T95" s="573"/>
      <c r="U95" s="573"/>
      <c r="V95" s="573"/>
    </row>
    <row r="96" spans="19:22">
      <c r="S96" s="573"/>
      <c r="T96" s="573"/>
      <c r="U96" s="573"/>
      <c r="V96" s="573"/>
    </row>
    <row r="97" spans="19:22">
      <c r="S97" s="573"/>
      <c r="T97" s="573"/>
      <c r="U97" s="573"/>
      <c r="V97" s="573"/>
    </row>
    <row r="98" spans="19:22">
      <c r="S98" s="573"/>
      <c r="T98" s="573"/>
      <c r="U98" s="573"/>
      <c r="V98" s="573"/>
    </row>
    <row r="99" spans="19:22">
      <c r="S99" s="573"/>
      <c r="T99" s="573"/>
      <c r="U99" s="573"/>
      <c r="V99" s="573"/>
    </row>
    <row r="100" spans="19:22">
      <c r="S100" s="573"/>
      <c r="T100" s="573"/>
      <c r="U100" s="573"/>
      <c r="V100" s="573"/>
    </row>
    <row r="101" spans="19:22">
      <c r="S101" s="573"/>
      <c r="T101" s="573"/>
      <c r="U101" s="573"/>
      <c r="V101" s="573"/>
    </row>
    <row r="102" spans="19:22">
      <c r="S102" s="573"/>
      <c r="T102" s="573"/>
      <c r="U102" s="573"/>
      <c r="V102" s="573"/>
    </row>
    <row r="103" spans="19:22">
      <c r="S103" s="573"/>
      <c r="T103" s="573"/>
      <c r="U103" s="573"/>
      <c r="V103" s="573"/>
    </row>
    <row r="104" spans="19:22">
      <c r="S104" s="573"/>
      <c r="T104" s="573"/>
      <c r="U104" s="573"/>
      <c r="V104" s="573"/>
    </row>
    <row r="105" spans="19:22">
      <c r="S105" s="573"/>
      <c r="T105" s="573"/>
      <c r="U105" s="573"/>
      <c r="V105" s="573"/>
    </row>
    <row r="106" spans="19:22">
      <c r="S106" s="573"/>
      <c r="T106" s="573"/>
      <c r="U106" s="573"/>
      <c r="V106" s="573"/>
    </row>
    <row r="107" spans="19:22">
      <c r="S107" s="573"/>
      <c r="T107" s="573"/>
      <c r="U107" s="573"/>
      <c r="V107" s="573"/>
    </row>
    <row r="108" spans="19:22">
      <c r="S108" s="573"/>
      <c r="T108" s="573"/>
      <c r="U108" s="573"/>
      <c r="V108" s="573"/>
    </row>
    <row r="109" spans="19:22">
      <c r="S109" s="573"/>
      <c r="T109" s="573"/>
      <c r="U109" s="573"/>
      <c r="V109" s="573"/>
    </row>
    <row r="110" spans="19:22">
      <c r="S110" s="573"/>
      <c r="T110" s="573"/>
      <c r="U110" s="573"/>
      <c r="V110" s="573"/>
    </row>
    <row r="111" spans="19:22">
      <c r="S111" s="573"/>
      <c r="T111" s="573"/>
      <c r="U111" s="573"/>
      <c r="V111" s="573"/>
    </row>
    <row r="112" spans="19:22">
      <c r="S112" s="573"/>
      <c r="T112" s="573"/>
      <c r="U112" s="573"/>
      <c r="V112" s="573"/>
    </row>
    <row r="113" spans="19:22">
      <c r="S113" s="573"/>
      <c r="T113" s="573"/>
      <c r="U113" s="573"/>
      <c r="V113" s="573"/>
    </row>
    <row r="114" spans="19:22">
      <c r="S114" s="573"/>
      <c r="T114" s="573"/>
      <c r="U114" s="573"/>
      <c r="V114" s="573"/>
    </row>
    <row r="115" spans="19:22">
      <c r="S115" s="573"/>
      <c r="T115" s="573"/>
      <c r="U115" s="573"/>
      <c r="V115" s="573"/>
    </row>
    <row r="116" spans="19:22">
      <c r="S116" s="573"/>
      <c r="T116" s="573"/>
      <c r="U116" s="573"/>
      <c r="V116" s="573"/>
    </row>
    <row r="117" spans="19:22">
      <c r="S117" s="573"/>
      <c r="T117" s="573"/>
      <c r="U117" s="573"/>
      <c r="V117" s="573"/>
    </row>
    <row r="118" spans="19:22">
      <c r="S118" s="573"/>
      <c r="T118" s="573"/>
      <c r="U118" s="573"/>
      <c r="V118" s="573"/>
    </row>
    <row r="119" spans="19:22">
      <c r="S119" s="573"/>
      <c r="T119" s="573"/>
      <c r="U119" s="573"/>
      <c r="V119" s="573"/>
    </row>
    <row r="120" spans="19:22">
      <c r="S120" s="573"/>
      <c r="T120" s="573"/>
      <c r="U120" s="573"/>
      <c r="V120" s="573"/>
    </row>
    <row r="121" spans="19:22">
      <c r="S121" s="573"/>
      <c r="T121" s="573"/>
      <c r="U121" s="573"/>
      <c r="V121" s="573"/>
    </row>
    <row r="122" spans="19:22">
      <c r="S122" s="573"/>
      <c r="T122" s="573"/>
      <c r="U122" s="573"/>
      <c r="V122" s="573"/>
    </row>
    <row r="123" spans="19:22">
      <c r="S123" s="573"/>
      <c r="T123" s="573"/>
      <c r="U123" s="573"/>
      <c r="V123" s="573"/>
    </row>
    <row r="124" spans="19:22">
      <c r="S124" s="573"/>
      <c r="T124" s="573"/>
      <c r="U124" s="573"/>
      <c r="V124" s="573"/>
    </row>
    <row r="125" spans="19:22">
      <c r="S125" s="573"/>
      <c r="T125" s="573"/>
      <c r="U125" s="573"/>
      <c r="V125" s="573"/>
    </row>
    <row r="126" spans="19:22">
      <c r="S126" s="573"/>
      <c r="T126" s="573"/>
      <c r="U126" s="573"/>
      <c r="V126" s="573"/>
    </row>
    <row r="127" spans="19:22">
      <c r="S127" s="573"/>
      <c r="T127" s="573"/>
      <c r="U127" s="573"/>
      <c r="V127" s="573"/>
    </row>
    <row r="128" spans="19:22">
      <c r="S128" s="573"/>
      <c r="T128" s="573"/>
      <c r="U128" s="573"/>
      <c r="V128" s="573"/>
    </row>
    <row r="129" spans="19:22">
      <c r="S129" s="573"/>
      <c r="T129" s="573"/>
      <c r="U129" s="573"/>
      <c r="V129" s="573"/>
    </row>
    <row r="130" spans="19:22">
      <c r="S130" s="573"/>
      <c r="T130" s="573"/>
      <c r="U130" s="573"/>
      <c r="V130" s="573"/>
    </row>
    <row r="131" spans="19:22">
      <c r="S131" s="573"/>
      <c r="T131" s="573"/>
      <c r="U131" s="573"/>
      <c r="V131" s="573"/>
    </row>
    <row r="132" spans="19:22">
      <c r="S132" s="573"/>
      <c r="T132" s="573"/>
      <c r="U132" s="573"/>
      <c r="V132" s="573"/>
    </row>
    <row r="133" spans="19:22">
      <c r="S133" s="573"/>
      <c r="T133" s="573"/>
      <c r="U133" s="573"/>
      <c r="V133" s="573"/>
    </row>
    <row r="134" spans="19:22">
      <c r="S134" s="573"/>
      <c r="T134" s="573"/>
      <c r="U134" s="573"/>
      <c r="V134" s="573"/>
    </row>
    <row r="135" spans="19:22">
      <c r="S135" s="573"/>
      <c r="T135" s="573"/>
      <c r="U135" s="573"/>
      <c r="V135" s="573"/>
    </row>
    <row r="136" spans="19:22">
      <c r="S136" s="573"/>
      <c r="T136" s="573"/>
      <c r="U136" s="573"/>
      <c r="V136" s="573"/>
    </row>
    <row r="137" spans="19:22">
      <c r="S137" s="573"/>
      <c r="T137" s="573"/>
      <c r="U137" s="573"/>
      <c r="V137" s="573"/>
    </row>
    <row r="138" spans="19:22">
      <c r="S138" s="573"/>
      <c r="T138" s="573"/>
      <c r="U138" s="573"/>
      <c r="V138" s="573"/>
    </row>
    <row r="139" spans="19:22">
      <c r="S139" s="573"/>
      <c r="T139" s="573"/>
      <c r="U139" s="573"/>
      <c r="V139" s="573"/>
    </row>
    <row r="140" spans="19:22">
      <c r="S140" s="573"/>
      <c r="T140" s="573"/>
      <c r="U140" s="573"/>
      <c r="V140" s="573"/>
    </row>
    <row r="141" spans="19:22">
      <c r="S141" s="573"/>
      <c r="T141" s="573"/>
      <c r="U141" s="573"/>
      <c r="V141" s="573"/>
    </row>
    <row r="142" spans="19:22">
      <c r="S142" s="573"/>
      <c r="T142" s="573"/>
      <c r="U142" s="573"/>
      <c r="V142" s="573"/>
    </row>
    <row r="143" spans="19:22">
      <c r="S143" s="573"/>
      <c r="T143" s="573"/>
      <c r="U143" s="573"/>
      <c r="V143" s="573"/>
    </row>
    <row r="144" spans="19:22">
      <c r="S144" s="573"/>
      <c r="T144" s="573"/>
      <c r="U144" s="573"/>
      <c r="V144" s="573"/>
    </row>
    <row r="145" spans="19:22">
      <c r="S145" s="573"/>
      <c r="T145" s="573"/>
      <c r="U145" s="573"/>
      <c r="V145" s="573"/>
    </row>
    <row r="146" spans="19:22">
      <c r="S146" s="573"/>
      <c r="T146" s="573"/>
      <c r="U146" s="573"/>
      <c r="V146" s="573"/>
    </row>
    <row r="147" spans="19:22">
      <c r="S147" s="573"/>
      <c r="T147" s="573"/>
      <c r="U147" s="573"/>
      <c r="V147" s="573"/>
    </row>
    <row r="148" spans="19:22">
      <c r="S148" s="573"/>
      <c r="T148" s="573"/>
      <c r="U148" s="573"/>
      <c r="V148" s="573"/>
    </row>
    <row r="149" spans="19:22">
      <c r="S149" s="573"/>
      <c r="T149" s="573"/>
      <c r="U149" s="573"/>
      <c r="V149" s="573"/>
    </row>
    <row r="150" spans="19:22">
      <c r="S150" s="573"/>
      <c r="T150" s="573"/>
      <c r="U150" s="573"/>
      <c r="V150" s="573"/>
    </row>
    <row r="151" spans="19:22">
      <c r="S151" s="573"/>
      <c r="T151" s="573"/>
      <c r="U151" s="573"/>
      <c r="V151" s="573"/>
    </row>
    <row r="152" spans="19:22">
      <c r="S152" s="573"/>
      <c r="T152" s="573"/>
      <c r="U152" s="573"/>
      <c r="V152" s="573"/>
    </row>
    <row r="153" spans="19:22">
      <c r="S153" s="573"/>
      <c r="T153" s="573"/>
      <c r="U153" s="573"/>
      <c r="V153" s="573"/>
    </row>
    <row r="154" spans="19:22">
      <c r="S154" s="573"/>
      <c r="T154" s="573"/>
      <c r="U154" s="573"/>
      <c r="V154" s="573"/>
    </row>
    <row r="155" spans="19:22">
      <c r="S155" s="573"/>
      <c r="T155" s="573"/>
      <c r="U155" s="573"/>
      <c r="V155" s="573"/>
    </row>
    <row r="156" spans="19:22">
      <c r="S156" s="573"/>
      <c r="T156" s="573"/>
      <c r="U156" s="573"/>
      <c r="V156" s="573"/>
    </row>
    <row r="157" spans="19:22">
      <c r="S157" s="573"/>
      <c r="T157" s="573"/>
      <c r="U157" s="573"/>
      <c r="V157" s="573"/>
    </row>
    <row r="158" spans="19:22">
      <c r="S158" s="573"/>
      <c r="T158" s="573"/>
      <c r="U158" s="573"/>
      <c r="V158" s="573"/>
    </row>
    <row r="159" spans="19:22">
      <c r="S159" s="573"/>
      <c r="T159" s="573"/>
      <c r="U159" s="573"/>
      <c r="V159" s="573"/>
    </row>
    <row r="160" spans="19:22">
      <c r="S160" s="573"/>
      <c r="T160" s="573"/>
      <c r="U160" s="573"/>
      <c r="V160" s="573"/>
    </row>
    <row r="161" spans="19:22">
      <c r="S161" s="573"/>
      <c r="T161" s="573"/>
      <c r="U161" s="573"/>
      <c r="V161" s="573"/>
    </row>
    <row r="162" spans="19:22">
      <c r="S162" s="573"/>
      <c r="T162" s="573"/>
      <c r="U162" s="573"/>
      <c r="V162" s="573"/>
    </row>
    <row r="163" spans="19:22">
      <c r="S163" s="573"/>
      <c r="T163" s="573"/>
      <c r="U163" s="573"/>
      <c r="V163" s="573"/>
    </row>
    <row r="164" spans="19:22">
      <c r="S164" s="573"/>
      <c r="T164" s="573"/>
      <c r="U164" s="573"/>
      <c r="V164" s="573"/>
    </row>
    <row r="165" spans="19:22">
      <c r="S165" s="573"/>
      <c r="T165" s="573"/>
      <c r="U165" s="573"/>
      <c r="V165" s="573"/>
    </row>
    <row r="166" spans="19:22">
      <c r="S166" s="573"/>
      <c r="T166" s="573"/>
      <c r="U166" s="573"/>
      <c r="V166" s="573"/>
    </row>
    <row r="167" spans="19:22">
      <c r="S167" s="573"/>
      <c r="T167" s="573"/>
      <c r="U167" s="573"/>
      <c r="V167" s="573"/>
    </row>
    <row r="168" spans="19:22">
      <c r="S168" s="573"/>
      <c r="T168" s="573"/>
      <c r="U168" s="573"/>
      <c r="V168" s="573"/>
    </row>
    <row r="169" spans="19:22">
      <c r="S169" s="573"/>
      <c r="T169" s="573"/>
      <c r="U169" s="573"/>
      <c r="V169" s="573"/>
    </row>
    <row r="170" spans="19:22">
      <c r="S170" s="573"/>
      <c r="T170" s="573"/>
      <c r="U170" s="573"/>
      <c r="V170" s="573"/>
    </row>
    <row r="171" spans="19:22">
      <c r="S171" s="573"/>
      <c r="T171" s="573"/>
      <c r="U171" s="573"/>
      <c r="V171" s="573"/>
    </row>
    <row r="172" spans="19:22">
      <c r="S172" s="573"/>
      <c r="T172" s="573"/>
      <c r="U172" s="573"/>
      <c r="V172" s="573"/>
    </row>
    <row r="173" spans="19:22">
      <c r="S173" s="573"/>
      <c r="T173" s="573"/>
      <c r="U173" s="573"/>
      <c r="V173" s="573"/>
    </row>
    <row r="174" spans="19:22">
      <c r="S174" s="573"/>
      <c r="T174" s="573"/>
      <c r="U174" s="573"/>
      <c r="V174" s="573"/>
    </row>
    <row r="175" spans="19:22">
      <c r="S175" s="573"/>
      <c r="T175" s="573"/>
      <c r="U175" s="573"/>
      <c r="V175" s="573"/>
    </row>
    <row r="176" spans="19:22">
      <c r="S176" s="573"/>
      <c r="T176" s="573"/>
      <c r="U176" s="573"/>
      <c r="V176" s="573"/>
    </row>
    <row r="177" spans="19:22">
      <c r="S177" s="573"/>
      <c r="T177" s="573"/>
      <c r="U177" s="573"/>
      <c r="V177" s="573"/>
    </row>
    <row r="178" spans="19:22">
      <c r="S178" s="573"/>
      <c r="T178" s="573"/>
      <c r="U178" s="573"/>
      <c r="V178" s="573"/>
    </row>
    <row r="179" spans="19:22">
      <c r="S179" s="573"/>
      <c r="T179" s="573"/>
      <c r="U179" s="573"/>
      <c r="V179" s="573"/>
    </row>
    <row r="180" spans="19:22">
      <c r="S180" s="573"/>
      <c r="T180" s="573"/>
      <c r="U180" s="573"/>
      <c r="V180" s="573"/>
    </row>
    <row r="181" spans="19:22">
      <c r="S181" s="573"/>
      <c r="T181" s="573"/>
      <c r="U181" s="573"/>
      <c r="V181" s="573"/>
    </row>
    <row r="182" spans="19:22">
      <c r="S182" s="573"/>
      <c r="T182" s="573"/>
      <c r="U182" s="573"/>
      <c r="V182" s="573"/>
    </row>
    <row r="183" spans="19:22">
      <c r="S183" s="573"/>
      <c r="T183" s="573"/>
      <c r="U183" s="573"/>
      <c r="V183" s="573"/>
    </row>
    <row r="184" spans="19:22">
      <c r="S184" s="573"/>
      <c r="T184" s="573"/>
      <c r="U184" s="573"/>
      <c r="V184" s="573"/>
    </row>
    <row r="185" spans="19:22">
      <c r="S185" s="573"/>
      <c r="T185" s="573"/>
      <c r="U185" s="573"/>
      <c r="V185" s="573"/>
    </row>
    <row r="186" spans="19:22">
      <c r="S186" s="573"/>
      <c r="T186" s="573"/>
      <c r="U186" s="573"/>
      <c r="V186" s="573"/>
    </row>
    <row r="187" spans="19:22">
      <c r="S187" s="573"/>
      <c r="T187" s="573"/>
      <c r="U187" s="573"/>
      <c r="V187" s="573"/>
    </row>
    <row r="188" spans="19:22">
      <c r="S188" s="573"/>
      <c r="T188" s="573"/>
      <c r="U188" s="573"/>
      <c r="V188" s="573"/>
    </row>
    <row r="189" spans="19:22">
      <c r="S189" s="573"/>
      <c r="T189" s="573"/>
      <c r="U189" s="573"/>
      <c r="V189" s="573"/>
    </row>
    <row r="190" spans="19:22">
      <c r="S190" s="573"/>
      <c r="T190" s="573"/>
      <c r="U190" s="573"/>
      <c r="V190" s="573"/>
    </row>
    <row r="191" spans="19:22">
      <c r="S191" s="573"/>
      <c r="T191" s="573"/>
      <c r="U191" s="573"/>
      <c r="V191" s="573"/>
    </row>
    <row r="192" spans="19:22">
      <c r="S192" s="573"/>
      <c r="T192" s="573"/>
      <c r="U192" s="573"/>
      <c r="V192" s="573"/>
    </row>
    <row r="193" spans="19:22">
      <c r="S193" s="573"/>
      <c r="T193" s="573"/>
      <c r="U193" s="573"/>
      <c r="V193" s="573"/>
    </row>
    <row r="194" spans="19:22">
      <c r="S194" s="573"/>
      <c r="T194" s="573"/>
      <c r="U194" s="573"/>
      <c r="V194" s="573"/>
    </row>
    <row r="195" spans="19:22">
      <c r="S195" s="573"/>
      <c r="T195" s="573"/>
      <c r="U195" s="573"/>
      <c r="V195" s="573"/>
    </row>
    <row r="196" spans="19:22">
      <c r="S196" s="573"/>
      <c r="T196" s="573"/>
      <c r="U196" s="573"/>
      <c r="V196" s="573"/>
    </row>
    <row r="197" spans="19:22">
      <c r="S197" s="573"/>
      <c r="T197" s="573"/>
      <c r="U197" s="573"/>
      <c r="V197" s="573"/>
    </row>
    <row r="198" spans="19:22">
      <c r="S198" s="573"/>
      <c r="T198" s="573"/>
      <c r="U198" s="573"/>
      <c r="V198" s="573"/>
    </row>
    <row r="199" spans="19:22">
      <c r="S199" s="573"/>
      <c r="T199" s="573"/>
      <c r="U199" s="573"/>
      <c r="V199" s="573"/>
    </row>
    <row r="200" spans="19:22">
      <c r="S200" s="573"/>
      <c r="T200" s="573"/>
      <c r="U200" s="573"/>
      <c r="V200" s="573"/>
    </row>
    <row r="201" spans="19:22">
      <c r="S201" s="573"/>
      <c r="T201" s="573"/>
      <c r="U201" s="573"/>
      <c r="V201" s="573"/>
    </row>
    <row r="202" spans="19:22">
      <c r="S202" s="573"/>
      <c r="T202" s="573"/>
      <c r="U202" s="573"/>
      <c r="V202" s="573"/>
    </row>
    <row r="203" spans="19:22">
      <c r="S203" s="573"/>
      <c r="T203" s="573"/>
      <c r="U203" s="573"/>
      <c r="V203" s="573"/>
    </row>
    <row r="204" spans="19:22">
      <c r="S204" s="573"/>
      <c r="T204" s="573"/>
      <c r="U204" s="573"/>
      <c r="V204" s="573"/>
    </row>
    <row r="205" spans="19:22">
      <c r="S205" s="573"/>
      <c r="T205" s="573"/>
      <c r="U205" s="573"/>
      <c r="V205" s="573"/>
    </row>
    <row r="206" spans="19:22">
      <c r="S206" s="573"/>
      <c r="T206" s="573"/>
      <c r="U206" s="573"/>
      <c r="V206" s="573"/>
    </row>
    <row r="207" spans="19:22">
      <c r="S207" s="573"/>
      <c r="T207" s="573"/>
      <c r="U207" s="573"/>
      <c r="V207" s="573"/>
    </row>
    <row r="208" spans="19:22">
      <c r="S208" s="573"/>
      <c r="T208" s="573"/>
      <c r="U208" s="573"/>
      <c r="V208" s="573"/>
    </row>
    <row r="209" spans="19:22">
      <c r="S209" s="573"/>
      <c r="T209" s="573"/>
      <c r="U209" s="573"/>
      <c r="V209" s="573"/>
    </row>
    <row r="210" spans="19:22">
      <c r="S210" s="573"/>
      <c r="T210" s="573"/>
      <c r="U210" s="573"/>
      <c r="V210" s="573"/>
    </row>
    <row r="211" spans="19:22">
      <c r="S211" s="573"/>
      <c r="T211" s="573"/>
      <c r="U211" s="573"/>
      <c r="V211" s="573"/>
    </row>
    <row r="212" spans="19:22">
      <c r="S212" s="573"/>
      <c r="T212" s="573"/>
      <c r="U212" s="573"/>
      <c r="V212" s="573"/>
    </row>
    <row r="213" spans="19:22">
      <c r="S213" s="573"/>
      <c r="T213" s="573"/>
      <c r="U213" s="573"/>
      <c r="V213" s="573"/>
    </row>
    <row r="214" spans="19:22">
      <c r="S214" s="573"/>
      <c r="T214" s="573"/>
      <c r="U214" s="573"/>
      <c r="V214" s="573"/>
    </row>
    <row r="215" spans="19:22">
      <c r="S215" s="573"/>
      <c r="T215" s="573"/>
      <c r="U215" s="573"/>
      <c r="V215" s="573"/>
    </row>
    <row r="216" spans="19:22">
      <c r="S216" s="573"/>
      <c r="T216" s="573"/>
      <c r="U216" s="573"/>
      <c r="V216" s="573"/>
    </row>
    <row r="217" spans="19:22">
      <c r="S217" s="573"/>
      <c r="T217" s="573"/>
      <c r="U217" s="573"/>
      <c r="V217" s="573"/>
    </row>
    <row r="218" spans="19:22">
      <c r="S218" s="573"/>
      <c r="T218" s="573"/>
      <c r="U218" s="573"/>
      <c r="V218" s="573"/>
    </row>
    <row r="219" spans="19:22">
      <c r="S219" s="573"/>
      <c r="T219" s="573"/>
      <c r="U219" s="573"/>
      <c r="V219" s="573"/>
    </row>
    <row r="220" spans="19:22">
      <c r="S220" s="573"/>
      <c r="T220" s="573"/>
      <c r="U220" s="573"/>
      <c r="V220" s="573"/>
    </row>
    <row r="221" spans="19:22">
      <c r="S221" s="573"/>
      <c r="T221" s="573"/>
      <c r="U221" s="573"/>
      <c r="V221" s="573"/>
    </row>
    <row r="222" spans="19:22">
      <c r="S222" s="573"/>
      <c r="T222" s="573"/>
      <c r="U222" s="573"/>
      <c r="V222" s="573"/>
    </row>
    <row r="223" spans="19:22">
      <c r="S223" s="573"/>
      <c r="T223" s="573"/>
      <c r="U223" s="573"/>
      <c r="V223" s="573"/>
    </row>
    <row r="224" spans="19:22">
      <c r="S224" s="573"/>
      <c r="T224" s="573"/>
      <c r="U224" s="573"/>
      <c r="V224" s="573"/>
    </row>
    <row r="225" spans="19:22">
      <c r="S225" s="573"/>
      <c r="T225" s="573"/>
      <c r="U225" s="573"/>
      <c r="V225" s="573"/>
    </row>
    <row r="226" spans="19:22">
      <c r="S226" s="573"/>
      <c r="T226" s="573"/>
      <c r="U226" s="573"/>
      <c r="V226" s="573"/>
    </row>
    <row r="227" spans="19:22">
      <c r="S227" s="573"/>
      <c r="T227" s="573"/>
      <c r="U227" s="573"/>
      <c r="V227" s="573"/>
    </row>
    <row r="228" spans="19:22">
      <c r="S228" s="573"/>
      <c r="T228" s="573"/>
      <c r="U228" s="573"/>
      <c r="V228" s="573"/>
    </row>
    <row r="229" spans="19:22">
      <c r="S229" s="573"/>
      <c r="T229" s="573"/>
      <c r="U229" s="573"/>
      <c r="V229" s="573"/>
    </row>
    <row r="230" spans="19:22">
      <c r="S230" s="573"/>
      <c r="T230" s="573"/>
      <c r="U230" s="573"/>
      <c r="V230" s="573"/>
    </row>
    <row r="231" spans="19:22">
      <c r="S231" s="573"/>
      <c r="T231" s="573"/>
      <c r="U231" s="573"/>
      <c r="V231" s="573"/>
    </row>
    <row r="232" spans="19:22">
      <c r="S232" s="573"/>
      <c r="T232" s="573"/>
      <c r="U232" s="573"/>
      <c r="V232" s="573"/>
    </row>
    <row r="233" spans="19:22">
      <c r="S233" s="573"/>
      <c r="T233" s="573"/>
      <c r="U233" s="573"/>
      <c r="V233" s="573"/>
    </row>
    <row r="234" spans="19:22">
      <c r="S234" s="573"/>
      <c r="T234" s="573"/>
      <c r="U234" s="573"/>
      <c r="V234" s="573"/>
    </row>
    <row r="235" spans="19:22">
      <c r="S235" s="573"/>
      <c r="T235" s="573"/>
      <c r="U235" s="573"/>
      <c r="V235" s="573"/>
    </row>
    <row r="236" spans="19:22">
      <c r="S236" s="573"/>
      <c r="T236" s="573"/>
      <c r="U236" s="573"/>
      <c r="V236" s="573"/>
    </row>
    <row r="237" spans="19:22">
      <c r="S237" s="573"/>
      <c r="T237" s="573"/>
      <c r="U237" s="573"/>
      <c r="V237" s="573"/>
    </row>
    <row r="238" spans="19:22">
      <c r="S238" s="573"/>
      <c r="T238" s="573"/>
      <c r="U238" s="573"/>
      <c r="V238" s="573"/>
    </row>
    <row r="239" spans="19:22">
      <c r="S239" s="573"/>
      <c r="T239" s="573"/>
      <c r="U239" s="573"/>
      <c r="V239" s="573"/>
    </row>
    <row r="240" spans="19:22">
      <c r="S240" s="573"/>
      <c r="T240" s="573"/>
      <c r="U240" s="573"/>
      <c r="V240" s="573"/>
    </row>
    <row r="241" spans="19:22">
      <c r="S241" s="573"/>
      <c r="T241" s="573"/>
      <c r="U241" s="573"/>
      <c r="V241" s="573"/>
    </row>
    <row r="242" spans="19:22">
      <c r="S242" s="573"/>
      <c r="T242" s="573"/>
      <c r="U242" s="573"/>
      <c r="V242" s="573"/>
    </row>
    <row r="243" spans="19:22">
      <c r="S243" s="573"/>
      <c r="T243" s="573"/>
      <c r="U243" s="573"/>
      <c r="V243" s="573"/>
    </row>
    <row r="244" spans="19:22">
      <c r="S244" s="573"/>
      <c r="T244" s="573"/>
      <c r="U244" s="573"/>
      <c r="V244" s="573"/>
    </row>
    <row r="245" spans="19:22">
      <c r="S245" s="573"/>
      <c r="T245" s="573"/>
      <c r="U245" s="573"/>
      <c r="V245" s="573"/>
    </row>
    <row r="246" spans="19:22">
      <c r="S246" s="573"/>
      <c r="T246" s="573"/>
      <c r="U246" s="573"/>
      <c r="V246" s="573"/>
    </row>
    <row r="247" spans="19:22">
      <c r="S247" s="573"/>
      <c r="T247" s="573"/>
      <c r="U247" s="573"/>
      <c r="V247" s="573"/>
    </row>
    <row r="248" spans="19:22">
      <c r="S248" s="573"/>
      <c r="T248" s="573"/>
      <c r="U248" s="573"/>
      <c r="V248" s="573"/>
    </row>
    <row r="249" spans="19:22">
      <c r="S249" s="573"/>
      <c r="T249" s="573"/>
      <c r="U249" s="573"/>
      <c r="V249" s="573"/>
    </row>
    <row r="250" spans="19:22">
      <c r="S250" s="573"/>
      <c r="T250" s="573"/>
      <c r="U250" s="573"/>
      <c r="V250" s="573"/>
    </row>
    <row r="251" spans="19:22">
      <c r="S251" s="573"/>
      <c r="T251" s="573"/>
      <c r="U251" s="573"/>
      <c r="V251" s="573"/>
    </row>
    <row r="252" spans="19:22">
      <c r="S252" s="573"/>
      <c r="T252" s="573"/>
      <c r="U252" s="573"/>
      <c r="V252" s="573"/>
    </row>
    <row r="253" spans="19:22">
      <c r="S253" s="573"/>
      <c r="T253" s="573"/>
      <c r="U253" s="573"/>
      <c r="V253" s="573"/>
    </row>
    <row r="254" spans="19:22">
      <c r="S254" s="573"/>
      <c r="T254" s="573"/>
      <c r="U254" s="573"/>
      <c r="V254" s="573"/>
    </row>
    <row r="255" spans="19:22">
      <c r="S255" s="573"/>
      <c r="T255" s="573"/>
      <c r="U255" s="573"/>
      <c r="V255" s="573"/>
    </row>
    <row r="256" spans="19:22">
      <c r="S256" s="573"/>
      <c r="T256" s="573"/>
      <c r="U256" s="573"/>
      <c r="V256" s="573"/>
    </row>
    <row r="257" spans="19:22">
      <c r="S257" s="573"/>
      <c r="T257" s="573"/>
      <c r="U257" s="573"/>
      <c r="V257" s="573"/>
    </row>
    <row r="258" spans="19:22">
      <c r="S258" s="573"/>
      <c r="T258" s="573"/>
      <c r="U258" s="573"/>
      <c r="V258" s="573"/>
    </row>
    <row r="259" spans="19:22">
      <c r="S259" s="573"/>
      <c r="T259" s="573"/>
      <c r="U259" s="573"/>
      <c r="V259" s="573"/>
    </row>
    <row r="260" spans="19:22">
      <c r="S260" s="573"/>
      <c r="T260" s="573"/>
      <c r="U260" s="573"/>
      <c r="V260" s="573"/>
    </row>
    <row r="261" spans="19:22">
      <c r="S261" s="573"/>
      <c r="T261" s="573"/>
      <c r="U261" s="573"/>
      <c r="V261" s="573"/>
    </row>
    <row r="262" spans="19:22">
      <c r="S262" s="573"/>
      <c r="T262" s="573"/>
      <c r="U262" s="573"/>
      <c r="V262" s="573"/>
    </row>
    <row r="263" spans="19:22">
      <c r="S263" s="573"/>
      <c r="T263" s="573"/>
      <c r="U263" s="573"/>
      <c r="V263" s="573"/>
    </row>
    <row r="264" spans="19:22">
      <c r="S264" s="573"/>
      <c r="T264" s="573"/>
      <c r="U264" s="573"/>
      <c r="V264" s="573"/>
    </row>
    <row r="265" spans="19:22">
      <c r="S265" s="573"/>
      <c r="T265" s="573"/>
      <c r="U265" s="573"/>
      <c r="V265" s="573"/>
    </row>
    <row r="266" spans="19:22">
      <c r="S266" s="573"/>
      <c r="T266" s="573"/>
      <c r="U266" s="573"/>
      <c r="V266" s="573"/>
    </row>
    <row r="267" spans="19:22">
      <c r="S267" s="573"/>
      <c r="T267" s="573"/>
      <c r="U267" s="573"/>
      <c r="V267" s="573"/>
    </row>
    <row r="268" spans="19:22">
      <c r="S268" s="573"/>
      <c r="T268" s="573"/>
      <c r="U268" s="573"/>
      <c r="V268" s="573"/>
    </row>
    <row r="269" spans="19:22">
      <c r="S269" s="573"/>
      <c r="T269" s="573"/>
      <c r="U269" s="573"/>
      <c r="V269" s="573"/>
    </row>
    <row r="270" spans="19:22">
      <c r="S270" s="573"/>
      <c r="T270" s="573"/>
      <c r="U270" s="573"/>
      <c r="V270" s="573"/>
    </row>
    <row r="271" spans="19:22">
      <c r="S271" s="573"/>
      <c r="T271" s="573"/>
      <c r="U271" s="573"/>
      <c r="V271" s="573"/>
    </row>
    <row r="272" spans="19:22">
      <c r="S272" s="573"/>
      <c r="T272" s="573"/>
      <c r="U272" s="573"/>
      <c r="V272" s="573"/>
    </row>
    <row r="273" spans="19:22">
      <c r="S273" s="573"/>
      <c r="T273" s="573"/>
      <c r="U273" s="573"/>
      <c r="V273" s="573"/>
    </row>
    <row r="274" spans="19:22">
      <c r="S274" s="573"/>
      <c r="T274" s="573"/>
      <c r="U274" s="573"/>
      <c r="V274" s="573"/>
    </row>
    <row r="275" spans="19:22">
      <c r="S275" s="573"/>
      <c r="T275" s="573"/>
      <c r="U275" s="573"/>
      <c r="V275" s="573"/>
    </row>
    <row r="276" spans="19:22">
      <c r="S276" s="573"/>
      <c r="T276" s="573"/>
      <c r="U276" s="573"/>
      <c r="V276" s="573"/>
    </row>
    <row r="277" spans="19:22">
      <c r="S277" s="573"/>
      <c r="T277" s="573"/>
      <c r="U277" s="573"/>
      <c r="V277" s="573"/>
    </row>
    <row r="278" spans="19:22">
      <c r="S278" s="573"/>
      <c r="T278" s="573"/>
      <c r="U278" s="573"/>
      <c r="V278" s="573"/>
    </row>
    <row r="279" spans="19:22">
      <c r="S279" s="573"/>
      <c r="T279" s="573"/>
      <c r="U279" s="573"/>
      <c r="V279" s="573"/>
    </row>
    <row r="280" spans="19:22">
      <c r="S280" s="573"/>
      <c r="T280" s="573"/>
      <c r="U280" s="573"/>
      <c r="V280" s="573"/>
    </row>
    <row r="281" spans="19:22">
      <c r="S281" s="573"/>
      <c r="T281" s="573"/>
      <c r="U281" s="573"/>
      <c r="V281" s="573"/>
    </row>
    <row r="282" spans="19:22">
      <c r="S282" s="573"/>
      <c r="T282" s="573"/>
      <c r="U282" s="573"/>
      <c r="V282" s="573"/>
    </row>
    <row r="283" spans="19:22">
      <c r="S283" s="573"/>
      <c r="T283" s="573"/>
      <c r="U283" s="573"/>
      <c r="V283" s="573"/>
    </row>
    <row r="284" spans="19:22">
      <c r="S284" s="573"/>
      <c r="T284" s="573"/>
      <c r="U284" s="573"/>
      <c r="V284" s="573"/>
    </row>
    <row r="285" spans="19:22">
      <c r="S285" s="573"/>
      <c r="T285" s="573"/>
      <c r="U285" s="573"/>
      <c r="V285" s="573"/>
    </row>
    <row r="286" spans="19:22">
      <c r="S286" s="573"/>
      <c r="T286" s="573"/>
      <c r="U286" s="573"/>
      <c r="V286" s="573"/>
    </row>
    <row r="287" spans="19:22">
      <c r="S287" s="573"/>
      <c r="T287" s="573"/>
      <c r="U287" s="573"/>
      <c r="V287" s="573"/>
    </row>
    <row r="288" spans="19:22">
      <c r="S288" s="573"/>
      <c r="T288" s="573"/>
      <c r="U288" s="573"/>
      <c r="V288" s="573"/>
    </row>
    <row r="289" spans="19:22">
      <c r="S289" s="573"/>
      <c r="T289" s="573"/>
      <c r="U289" s="573"/>
      <c r="V289" s="573"/>
    </row>
    <row r="290" spans="19:22">
      <c r="S290" s="573"/>
      <c r="T290" s="573"/>
      <c r="U290" s="573"/>
      <c r="V290" s="573"/>
    </row>
    <row r="291" spans="19:22">
      <c r="S291" s="573"/>
      <c r="T291" s="573"/>
      <c r="U291" s="573"/>
      <c r="V291" s="573"/>
    </row>
    <row r="292" spans="19:22">
      <c r="S292" s="573"/>
      <c r="T292" s="573"/>
      <c r="U292" s="573"/>
      <c r="V292" s="573"/>
    </row>
    <row r="293" spans="19:22">
      <c r="S293" s="573"/>
      <c r="T293" s="573"/>
      <c r="U293" s="573"/>
      <c r="V293" s="573"/>
    </row>
    <row r="294" spans="19:22">
      <c r="S294" s="573"/>
      <c r="T294" s="573"/>
      <c r="U294" s="573"/>
      <c r="V294" s="573"/>
    </row>
    <row r="295" spans="19:22">
      <c r="S295" s="573"/>
      <c r="T295" s="573"/>
      <c r="U295" s="573"/>
      <c r="V295" s="573"/>
    </row>
    <row r="296" spans="19:22">
      <c r="S296" s="573"/>
      <c r="T296" s="573"/>
      <c r="U296" s="573"/>
      <c r="V296" s="573"/>
    </row>
    <row r="297" spans="19:22">
      <c r="S297" s="573"/>
      <c r="T297" s="573"/>
      <c r="U297" s="573"/>
      <c r="V297" s="573"/>
    </row>
    <row r="298" spans="19:22">
      <c r="S298" s="573"/>
      <c r="T298" s="573"/>
      <c r="U298" s="573"/>
      <c r="V298" s="573"/>
    </row>
    <row r="299" spans="19:22">
      <c r="S299" s="573"/>
      <c r="T299" s="573"/>
      <c r="U299" s="573"/>
      <c r="V299" s="573"/>
    </row>
    <row r="300" spans="19:22">
      <c r="S300" s="573"/>
      <c r="T300" s="573"/>
      <c r="U300" s="573"/>
      <c r="V300" s="573"/>
    </row>
    <row r="301" spans="19:22">
      <c r="S301" s="573"/>
      <c r="T301" s="573"/>
      <c r="U301" s="573"/>
      <c r="V301" s="573"/>
    </row>
    <row r="302" spans="19:22">
      <c r="S302" s="573"/>
      <c r="T302" s="573"/>
      <c r="U302" s="573"/>
      <c r="V302" s="573"/>
    </row>
    <row r="303" spans="19:22">
      <c r="S303" s="573"/>
      <c r="T303" s="573"/>
      <c r="U303" s="573"/>
      <c r="V303" s="573"/>
    </row>
    <row r="304" spans="19:22">
      <c r="S304" s="573"/>
      <c r="T304" s="573"/>
      <c r="U304" s="573"/>
      <c r="V304" s="573"/>
    </row>
    <row r="305" spans="19:22">
      <c r="S305" s="573"/>
      <c r="T305" s="573"/>
      <c r="U305" s="573"/>
      <c r="V305" s="573"/>
    </row>
    <row r="306" spans="19:22">
      <c r="S306" s="573"/>
      <c r="T306" s="573"/>
      <c r="U306" s="573"/>
      <c r="V306" s="573"/>
    </row>
    <row r="307" spans="19:22">
      <c r="S307" s="573"/>
      <c r="T307" s="573"/>
      <c r="U307" s="573"/>
      <c r="V307" s="573"/>
    </row>
    <row r="308" spans="19:22">
      <c r="S308" s="573"/>
      <c r="T308" s="573"/>
      <c r="U308" s="573"/>
      <c r="V308" s="573"/>
    </row>
    <row r="309" spans="19:22">
      <c r="S309" s="573"/>
      <c r="T309" s="573"/>
      <c r="U309" s="573"/>
      <c r="V309" s="573"/>
    </row>
    <row r="310" spans="19:22">
      <c r="S310" s="573"/>
      <c r="T310" s="573"/>
      <c r="U310" s="573"/>
      <c r="V310" s="573"/>
    </row>
    <row r="311" spans="19:22">
      <c r="S311" s="573"/>
      <c r="T311" s="573"/>
      <c r="U311" s="573"/>
      <c r="V311" s="573"/>
    </row>
    <row r="312" spans="19:22">
      <c r="S312" s="573"/>
      <c r="T312" s="573"/>
      <c r="U312" s="573"/>
      <c r="V312" s="573"/>
    </row>
    <row r="313" spans="19:22">
      <c r="S313" s="573"/>
      <c r="T313" s="573"/>
      <c r="U313" s="573"/>
      <c r="V313" s="573"/>
    </row>
    <row r="314" spans="19:22">
      <c r="S314" s="573"/>
      <c r="T314" s="573"/>
      <c r="U314" s="573"/>
      <c r="V314" s="573"/>
    </row>
    <row r="315" spans="19:22">
      <c r="S315" s="573"/>
      <c r="T315" s="573"/>
      <c r="U315" s="573"/>
      <c r="V315" s="573"/>
    </row>
    <row r="316" spans="19:22">
      <c r="S316" s="573"/>
      <c r="T316" s="573"/>
      <c r="U316" s="573"/>
      <c r="V316" s="573"/>
    </row>
    <row r="317" spans="19:22">
      <c r="S317" s="573"/>
      <c r="T317" s="573"/>
      <c r="U317" s="573"/>
      <c r="V317" s="573"/>
    </row>
    <row r="318" spans="19:22">
      <c r="S318" s="573"/>
      <c r="T318" s="573"/>
      <c r="U318" s="573"/>
      <c r="V318" s="573"/>
    </row>
    <row r="319" spans="19:22">
      <c r="S319" s="573"/>
      <c r="T319" s="573"/>
      <c r="U319" s="573"/>
      <c r="V319" s="573"/>
    </row>
    <row r="320" spans="19:22">
      <c r="S320" s="573"/>
      <c r="T320" s="573"/>
      <c r="U320" s="573"/>
      <c r="V320" s="573"/>
    </row>
    <row r="321" spans="19:22">
      <c r="S321" s="573"/>
      <c r="T321" s="573"/>
      <c r="U321" s="573"/>
      <c r="V321" s="573"/>
    </row>
    <row r="322" spans="19:22">
      <c r="S322" s="573"/>
      <c r="T322" s="573"/>
      <c r="U322" s="573"/>
      <c r="V322" s="573"/>
    </row>
    <row r="323" spans="19:22">
      <c r="S323" s="573"/>
      <c r="T323" s="573"/>
      <c r="U323" s="573"/>
      <c r="V323" s="573"/>
    </row>
    <row r="324" spans="19:22">
      <c r="S324" s="573"/>
      <c r="T324" s="573"/>
      <c r="U324" s="573"/>
      <c r="V324" s="573"/>
    </row>
    <row r="325" spans="19:22">
      <c r="S325" s="573"/>
      <c r="T325" s="573"/>
      <c r="U325" s="573"/>
      <c r="V325" s="573"/>
    </row>
    <row r="326" spans="19:22">
      <c r="S326" s="573"/>
      <c r="T326" s="573"/>
      <c r="U326" s="573"/>
      <c r="V326" s="573"/>
    </row>
    <row r="327" spans="19:22">
      <c r="S327" s="573"/>
      <c r="T327" s="573"/>
      <c r="U327" s="573"/>
      <c r="V327" s="573"/>
    </row>
    <row r="328" spans="19:22">
      <c r="S328" s="573"/>
      <c r="T328" s="573"/>
      <c r="U328" s="573"/>
      <c r="V328" s="573"/>
    </row>
    <row r="329" spans="19:22">
      <c r="S329" s="573"/>
      <c r="T329" s="573"/>
      <c r="U329" s="573"/>
      <c r="V329" s="573"/>
    </row>
    <row r="330" spans="19:22">
      <c r="S330" s="573"/>
      <c r="T330" s="573"/>
      <c r="U330" s="573"/>
      <c r="V330" s="573"/>
    </row>
    <row r="331" spans="19:22">
      <c r="S331" s="573"/>
      <c r="T331" s="573"/>
      <c r="U331" s="573"/>
      <c r="V331" s="573"/>
    </row>
    <row r="332" spans="19:22">
      <c r="S332" s="573"/>
      <c r="T332" s="573"/>
      <c r="U332" s="573"/>
      <c r="V332" s="573"/>
    </row>
    <row r="333" spans="19:22">
      <c r="S333" s="573"/>
      <c r="T333" s="573"/>
      <c r="U333" s="573"/>
      <c r="V333" s="573"/>
    </row>
    <row r="334" spans="19:22">
      <c r="S334" s="573"/>
      <c r="T334" s="573"/>
      <c r="U334" s="573"/>
      <c r="V334" s="573"/>
    </row>
    <row r="335" spans="19:22">
      <c r="S335" s="573"/>
      <c r="T335" s="573"/>
      <c r="U335" s="573"/>
      <c r="V335" s="573"/>
    </row>
    <row r="336" spans="19:22">
      <c r="S336" s="573"/>
      <c r="T336" s="573"/>
      <c r="U336" s="573"/>
      <c r="V336" s="573"/>
    </row>
    <row r="337" spans="19:22">
      <c r="S337" s="573"/>
      <c r="T337" s="573"/>
      <c r="U337" s="573"/>
      <c r="V337" s="573"/>
    </row>
    <row r="338" spans="19:22">
      <c r="S338" s="573"/>
      <c r="T338" s="573"/>
      <c r="U338" s="573"/>
      <c r="V338" s="573"/>
    </row>
    <row r="339" spans="19:22">
      <c r="S339" s="573"/>
      <c r="T339" s="573"/>
      <c r="U339" s="573"/>
      <c r="V339" s="573"/>
    </row>
    <row r="340" spans="19:22">
      <c r="S340" s="573"/>
      <c r="T340" s="573"/>
      <c r="U340" s="573"/>
      <c r="V340" s="573"/>
    </row>
    <row r="341" spans="19:22">
      <c r="S341" s="573"/>
      <c r="T341" s="573"/>
      <c r="U341" s="573"/>
      <c r="V341" s="573"/>
    </row>
    <row r="342" spans="19:22">
      <c r="S342" s="573"/>
      <c r="T342" s="573"/>
      <c r="U342" s="573"/>
      <c r="V342" s="573"/>
    </row>
    <row r="343" spans="19:22">
      <c r="S343" s="573"/>
      <c r="T343" s="573"/>
      <c r="U343" s="573"/>
      <c r="V343" s="573"/>
    </row>
    <row r="344" spans="19:22">
      <c r="S344" s="573"/>
      <c r="T344" s="573"/>
      <c r="U344" s="573"/>
      <c r="V344" s="573"/>
    </row>
    <row r="345" spans="19:22">
      <c r="S345" s="573"/>
      <c r="T345" s="573"/>
      <c r="U345" s="573"/>
      <c r="V345" s="573"/>
    </row>
    <row r="346" spans="19:22">
      <c r="S346" s="573"/>
      <c r="T346" s="573"/>
      <c r="U346" s="573"/>
      <c r="V346" s="573"/>
    </row>
    <row r="347" spans="19:22">
      <c r="S347" s="573"/>
      <c r="T347" s="573"/>
      <c r="U347" s="573"/>
      <c r="V347" s="573"/>
    </row>
    <row r="348" spans="19:22">
      <c r="S348" s="573"/>
      <c r="T348" s="573"/>
      <c r="U348" s="573"/>
      <c r="V348" s="573"/>
    </row>
    <row r="349" spans="19:22">
      <c r="S349" s="573"/>
      <c r="T349" s="573"/>
      <c r="U349" s="573"/>
      <c r="V349" s="573"/>
    </row>
    <row r="350" spans="19:22">
      <c r="S350" s="573"/>
      <c r="T350" s="573"/>
      <c r="U350" s="573"/>
      <c r="V350" s="573"/>
    </row>
    <row r="351" spans="19:22">
      <c r="S351" s="573"/>
      <c r="T351" s="573"/>
      <c r="U351" s="573"/>
      <c r="V351" s="573"/>
    </row>
    <row r="352" spans="19:22">
      <c r="S352" s="573"/>
      <c r="T352" s="573"/>
      <c r="U352" s="573"/>
      <c r="V352" s="573"/>
    </row>
    <row r="353" spans="19:22">
      <c r="S353" s="573"/>
      <c r="T353" s="573"/>
      <c r="U353" s="573"/>
      <c r="V353" s="573"/>
    </row>
    <row r="354" spans="19:22">
      <c r="S354" s="573"/>
      <c r="T354" s="573"/>
      <c r="U354" s="573"/>
      <c r="V354" s="573"/>
    </row>
    <row r="355" spans="19:22">
      <c r="S355" s="573"/>
      <c r="T355" s="573"/>
      <c r="U355" s="573"/>
      <c r="V355" s="573"/>
    </row>
    <row r="356" spans="19:22">
      <c r="S356" s="573"/>
      <c r="T356" s="573"/>
      <c r="U356" s="573"/>
      <c r="V356" s="573"/>
    </row>
    <row r="357" spans="19:22">
      <c r="S357" s="573"/>
      <c r="T357" s="573"/>
      <c r="U357" s="573"/>
      <c r="V357" s="573"/>
    </row>
    <row r="358" spans="19:22">
      <c r="S358" s="573"/>
      <c r="T358" s="573"/>
      <c r="U358" s="573"/>
      <c r="V358" s="573"/>
    </row>
    <row r="359" spans="19:22">
      <c r="S359" s="573"/>
      <c r="T359" s="573"/>
      <c r="U359" s="573"/>
      <c r="V359" s="573"/>
    </row>
    <row r="360" spans="19:22">
      <c r="S360" s="573"/>
      <c r="T360" s="573"/>
      <c r="U360" s="573"/>
      <c r="V360" s="573"/>
    </row>
    <row r="361" spans="19:22">
      <c r="S361" s="573"/>
      <c r="T361" s="573"/>
      <c r="U361" s="573"/>
      <c r="V361" s="573"/>
    </row>
    <row r="362" spans="19:22">
      <c r="S362" s="573"/>
      <c r="T362" s="573"/>
      <c r="U362" s="573"/>
      <c r="V362" s="573"/>
    </row>
    <row r="363" spans="19:22">
      <c r="S363" s="573"/>
      <c r="T363" s="573"/>
      <c r="U363" s="573"/>
      <c r="V363" s="573"/>
    </row>
    <row r="364" spans="19:22">
      <c r="S364" s="573"/>
      <c r="T364" s="573"/>
      <c r="U364" s="573"/>
      <c r="V364" s="573"/>
    </row>
    <row r="365" spans="19:22">
      <c r="S365" s="573"/>
      <c r="T365" s="573"/>
      <c r="U365" s="573"/>
      <c r="V365" s="573"/>
    </row>
    <row r="366" spans="19:22">
      <c r="S366" s="573"/>
      <c r="T366" s="573"/>
      <c r="U366" s="573"/>
      <c r="V366" s="573"/>
    </row>
    <row r="367" spans="19:22">
      <c r="S367" s="573"/>
      <c r="T367" s="573"/>
      <c r="U367" s="573"/>
      <c r="V367" s="573"/>
    </row>
    <row r="368" spans="19:22">
      <c r="S368" s="573"/>
      <c r="T368" s="573"/>
      <c r="U368" s="573"/>
      <c r="V368" s="573"/>
    </row>
    <row r="369" spans="19:22">
      <c r="S369" s="573"/>
      <c r="T369" s="573"/>
      <c r="U369" s="573"/>
      <c r="V369" s="573"/>
    </row>
    <row r="370" spans="19:22">
      <c r="S370" s="573"/>
      <c r="T370" s="573"/>
      <c r="U370" s="573"/>
      <c r="V370" s="573"/>
    </row>
    <row r="371" spans="19:22">
      <c r="S371" s="573"/>
      <c r="T371" s="573"/>
      <c r="U371" s="573"/>
      <c r="V371" s="573"/>
    </row>
    <row r="372" spans="19:22">
      <c r="S372" s="573"/>
      <c r="T372" s="573"/>
      <c r="U372" s="573"/>
      <c r="V372" s="573"/>
    </row>
    <row r="373" spans="19:22">
      <c r="S373" s="573"/>
      <c r="T373" s="573"/>
      <c r="U373" s="573"/>
      <c r="V373" s="573"/>
    </row>
    <row r="374" spans="19:22">
      <c r="S374" s="573"/>
      <c r="T374" s="573"/>
      <c r="U374" s="573"/>
      <c r="V374" s="573"/>
    </row>
    <row r="375" spans="19:22">
      <c r="S375" s="573"/>
      <c r="T375" s="573"/>
      <c r="U375" s="573"/>
      <c r="V375" s="573"/>
    </row>
    <row r="376" spans="19:22">
      <c r="S376" s="573"/>
      <c r="T376" s="573"/>
      <c r="U376" s="573"/>
      <c r="V376" s="573"/>
    </row>
    <row r="377" spans="19:22">
      <c r="S377" s="573"/>
      <c r="T377" s="573"/>
      <c r="U377" s="573"/>
      <c r="V377" s="573"/>
    </row>
    <row r="378" spans="19:22">
      <c r="S378" s="573"/>
      <c r="T378" s="573"/>
      <c r="U378" s="573"/>
      <c r="V378" s="573"/>
    </row>
    <row r="379" spans="19:22">
      <c r="S379" s="573"/>
      <c r="T379" s="573"/>
      <c r="U379" s="573"/>
      <c r="V379" s="573"/>
    </row>
    <row r="380" spans="19:22">
      <c r="S380" s="573"/>
      <c r="T380" s="573"/>
      <c r="U380" s="573"/>
      <c r="V380" s="573"/>
    </row>
    <row r="381" spans="19:22">
      <c r="S381" s="573"/>
      <c r="T381" s="573"/>
      <c r="U381" s="573"/>
      <c r="V381" s="573"/>
    </row>
    <row r="382" spans="19:22">
      <c r="S382" s="573"/>
      <c r="T382" s="573"/>
      <c r="U382" s="573"/>
      <c r="V382" s="573"/>
    </row>
    <row r="383" spans="19:22">
      <c r="S383" s="573"/>
      <c r="T383" s="573"/>
      <c r="U383" s="573"/>
      <c r="V383" s="573"/>
    </row>
    <row r="384" spans="19:22">
      <c r="S384" s="573"/>
      <c r="T384" s="573"/>
      <c r="U384" s="573"/>
      <c r="V384" s="573"/>
    </row>
    <row r="385" spans="19:22">
      <c r="S385" s="573"/>
      <c r="T385" s="573"/>
      <c r="U385" s="573"/>
      <c r="V385" s="573"/>
    </row>
    <row r="386" spans="19:22">
      <c r="S386" s="573"/>
      <c r="T386" s="573"/>
      <c r="U386" s="573"/>
      <c r="V386" s="573"/>
    </row>
    <row r="387" spans="19:22">
      <c r="S387" s="573"/>
      <c r="T387" s="573"/>
      <c r="U387" s="573"/>
      <c r="V387" s="573"/>
    </row>
    <row r="388" spans="19:22">
      <c r="S388" s="573"/>
      <c r="T388" s="573"/>
      <c r="U388" s="573"/>
      <c r="V388" s="573"/>
    </row>
    <row r="389" spans="19:22">
      <c r="S389" s="573"/>
      <c r="T389" s="573"/>
      <c r="U389" s="573"/>
      <c r="V389" s="573"/>
    </row>
    <row r="390" spans="19:22">
      <c r="S390" s="573"/>
      <c r="T390" s="573"/>
      <c r="U390" s="573"/>
      <c r="V390" s="573"/>
    </row>
    <row r="391" spans="19:22">
      <c r="S391" s="573"/>
      <c r="T391" s="573"/>
      <c r="U391" s="573"/>
      <c r="V391" s="573"/>
    </row>
    <row r="392" spans="19:22">
      <c r="S392" s="573"/>
      <c r="T392" s="573"/>
      <c r="U392" s="573"/>
      <c r="V392" s="573"/>
    </row>
    <row r="393" spans="19:22">
      <c r="S393" s="573"/>
      <c r="T393" s="573"/>
      <c r="U393" s="573"/>
      <c r="V393" s="573"/>
    </row>
    <row r="394" spans="19:22">
      <c r="S394" s="573"/>
      <c r="T394" s="573"/>
      <c r="U394" s="573"/>
      <c r="V394" s="573"/>
    </row>
    <row r="395" spans="19:22">
      <c r="S395" s="573"/>
      <c r="T395" s="573"/>
      <c r="U395" s="573"/>
      <c r="V395" s="573"/>
    </row>
    <row r="396" spans="19:22">
      <c r="S396" s="573"/>
      <c r="T396" s="573"/>
      <c r="U396" s="573"/>
      <c r="V396" s="573"/>
    </row>
    <row r="397" spans="19:22">
      <c r="S397" s="573"/>
      <c r="T397" s="573"/>
      <c r="U397" s="573"/>
      <c r="V397" s="573"/>
    </row>
    <row r="398" spans="19:22">
      <c r="S398" s="573"/>
      <c r="T398" s="573"/>
      <c r="U398" s="573"/>
      <c r="V398" s="573"/>
    </row>
    <row r="399" spans="19:22">
      <c r="S399" s="573"/>
      <c r="T399" s="573"/>
      <c r="U399" s="573"/>
      <c r="V399" s="573"/>
    </row>
    <row r="400" spans="19:22">
      <c r="S400" s="573"/>
      <c r="T400" s="573"/>
      <c r="U400" s="573"/>
      <c r="V400" s="573"/>
    </row>
    <row r="401" spans="19:22">
      <c r="S401" s="573"/>
      <c r="T401" s="573"/>
      <c r="U401" s="573"/>
      <c r="V401" s="573"/>
    </row>
    <row r="402" spans="19:22">
      <c r="S402" s="573"/>
      <c r="T402" s="573"/>
      <c r="U402" s="573"/>
      <c r="V402" s="573"/>
    </row>
    <row r="403" spans="19:22">
      <c r="S403" s="573"/>
      <c r="T403" s="573"/>
      <c r="U403" s="573"/>
      <c r="V403" s="573"/>
    </row>
    <row r="404" spans="19:22">
      <c r="S404" s="573"/>
      <c r="T404" s="573"/>
      <c r="U404" s="573"/>
      <c r="V404" s="573"/>
    </row>
    <row r="405" spans="19:22">
      <c r="S405" s="573"/>
      <c r="T405" s="573"/>
      <c r="U405" s="573"/>
      <c r="V405" s="573"/>
    </row>
    <row r="406" spans="19:22">
      <c r="S406" s="573"/>
      <c r="T406" s="573"/>
      <c r="U406" s="573"/>
      <c r="V406" s="573"/>
    </row>
    <row r="407" spans="19:22">
      <c r="S407" s="573"/>
      <c r="T407" s="573"/>
      <c r="U407" s="573"/>
      <c r="V407" s="573"/>
    </row>
    <row r="408" spans="19:22">
      <c r="S408" s="573"/>
      <c r="T408" s="573"/>
      <c r="U408" s="573"/>
      <c r="V408" s="573"/>
    </row>
    <row r="409" spans="19:22">
      <c r="S409" s="573"/>
      <c r="T409" s="573"/>
      <c r="U409" s="573"/>
      <c r="V409" s="573"/>
    </row>
    <row r="410" spans="19:22">
      <c r="S410" s="573"/>
      <c r="T410" s="573"/>
      <c r="U410" s="573"/>
      <c r="V410" s="573"/>
    </row>
    <row r="411" spans="19:22">
      <c r="S411" s="573"/>
      <c r="T411" s="573"/>
      <c r="U411" s="573"/>
      <c r="V411" s="573"/>
    </row>
    <row r="412" spans="19:22">
      <c r="S412" s="573"/>
      <c r="T412" s="573"/>
      <c r="U412" s="573"/>
      <c r="V412" s="573"/>
    </row>
    <row r="413" spans="19:22">
      <c r="S413" s="573"/>
      <c r="T413" s="573"/>
      <c r="U413" s="573"/>
      <c r="V413" s="573"/>
    </row>
    <row r="414" spans="19:22">
      <c r="S414" s="573"/>
      <c r="T414" s="573"/>
      <c r="U414" s="573"/>
      <c r="V414" s="573"/>
    </row>
    <row r="415" spans="19:22">
      <c r="S415" s="573"/>
      <c r="T415" s="573"/>
      <c r="U415" s="573"/>
      <c r="V415" s="573"/>
    </row>
    <row r="416" spans="19:22">
      <c r="S416" s="573"/>
      <c r="T416" s="573"/>
      <c r="U416" s="573"/>
      <c r="V416" s="573"/>
    </row>
    <row r="417" spans="19:22">
      <c r="S417" s="573"/>
      <c r="T417" s="573"/>
      <c r="U417" s="573"/>
      <c r="V417" s="573"/>
    </row>
    <row r="418" spans="19:22">
      <c r="S418" s="573"/>
      <c r="T418" s="573"/>
      <c r="U418" s="573"/>
      <c r="V418" s="573"/>
    </row>
    <row r="419" spans="19:22">
      <c r="S419" s="573"/>
      <c r="T419" s="573"/>
      <c r="U419" s="573"/>
      <c r="V419" s="573"/>
    </row>
    <row r="420" spans="19:22">
      <c r="S420" s="573"/>
      <c r="T420" s="573"/>
      <c r="U420" s="573"/>
      <c r="V420" s="573"/>
    </row>
    <row r="421" spans="19:22">
      <c r="S421" s="573"/>
      <c r="T421" s="573"/>
      <c r="U421" s="573"/>
      <c r="V421" s="573"/>
    </row>
    <row r="422" spans="19:22">
      <c r="S422" s="573"/>
      <c r="T422" s="573"/>
      <c r="U422" s="573"/>
      <c r="V422" s="573"/>
    </row>
    <row r="423" spans="19:22">
      <c r="S423" s="573"/>
      <c r="T423" s="573"/>
      <c r="U423" s="573"/>
      <c r="V423" s="573"/>
    </row>
    <row r="424" spans="19:22">
      <c r="S424" s="573"/>
      <c r="T424" s="573"/>
      <c r="U424" s="573"/>
      <c r="V424" s="573"/>
    </row>
    <row r="425" spans="19:22">
      <c r="S425" s="573"/>
      <c r="T425" s="573"/>
      <c r="U425" s="573"/>
      <c r="V425" s="573"/>
    </row>
    <row r="426" spans="19:22">
      <c r="S426" s="573"/>
      <c r="T426" s="573"/>
      <c r="U426" s="573"/>
      <c r="V426" s="573"/>
    </row>
    <row r="427" spans="19:22">
      <c r="S427" s="573"/>
      <c r="T427" s="573"/>
      <c r="U427" s="573"/>
      <c r="V427" s="573"/>
    </row>
    <row r="428" spans="19:22">
      <c r="S428" s="573"/>
      <c r="T428" s="573"/>
      <c r="U428" s="573"/>
      <c r="V428" s="573"/>
    </row>
    <row r="429" spans="19:22">
      <c r="S429" s="573"/>
      <c r="T429" s="573"/>
      <c r="U429" s="573"/>
      <c r="V429" s="573"/>
    </row>
    <row r="430" spans="19:22">
      <c r="S430" s="573"/>
      <c r="T430" s="573"/>
      <c r="U430" s="573"/>
      <c r="V430" s="573"/>
    </row>
    <row r="431" spans="19:22">
      <c r="S431" s="573"/>
      <c r="T431" s="573"/>
      <c r="U431" s="573"/>
      <c r="V431" s="573"/>
    </row>
    <row r="432" spans="19:22">
      <c r="S432" s="573"/>
      <c r="T432" s="573"/>
      <c r="U432" s="573"/>
      <c r="V432" s="573"/>
    </row>
    <row r="433" spans="19:22">
      <c r="S433" s="573"/>
      <c r="T433" s="573"/>
      <c r="U433" s="573"/>
      <c r="V433" s="573"/>
    </row>
    <row r="434" spans="19:22">
      <c r="S434" s="573"/>
      <c r="T434" s="573"/>
      <c r="U434" s="573"/>
      <c r="V434" s="573"/>
    </row>
    <row r="435" spans="19:22">
      <c r="S435" s="573"/>
      <c r="T435" s="573"/>
      <c r="U435" s="573"/>
      <c r="V435" s="573"/>
    </row>
    <row r="436" spans="19:22">
      <c r="S436" s="573"/>
      <c r="T436" s="573"/>
      <c r="U436" s="573"/>
      <c r="V436" s="573"/>
    </row>
    <row r="437" spans="19:22">
      <c r="S437" s="573"/>
      <c r="T437" s="573"/>
      <c r="U437" s="573"/>
      <c r="V437" s="573"/>
    </row>
    <row r="438" spans="19:22">
      <c r="S438" s="573"/>
      <c r="T438" s="573"/>
      <c r="U438" s="573"/>
      <c r="V438" s="573"/>
    </row>
    <row r="439" spans="19:22">
      <c r="S439" s="573"/>
      <c r="T439" s="573"/>
      <c r="U439" s="573"/>
      <c r="V439" s="573"/>
    </row>
    <row r="440" spans="19:22">
      <c r="S440" s="573"/>
      <c r="T440" s="573"/>
      <c r="U440" s="573"/>
      <c r="V440" s="573"/>
    </row>
    <row r="441" spans="19:22">
      <c r="S441" s="573"/>
      <c r="T441" s="573"/>
      <c r="U441" s="573"/>
      <c r="V441" s="573"/>
    </row>
    <row r="442" spans="19:22">
      <c r="S442" s="573"/>
      <c r="T442" s="573"/>
      <c r="U442" s="573"/>
      <c r="V442" s="573"/>
    </row>
    <row r="443" spans="19:22">
      <c r="S443" s="573"/>
      <c r="T443" s="573"/>
      <c r="U443" s="573"/>
      <c r="V443" s="573"/>
    </row>
    <row r="444" spans="19:22">
      <c r="S444" s="573"/>
      <c r="T444" s="573"/>
      <c r="U444" s="573"/>
      <c r="V444" s="573"/>
    </row>
    <row r="445" spans="19:22">
      <c r="S445" s="573"/>
      <c r="T445" s="573"/>
      <c r="U445" s="573"/>
      <c r="V445" s="573"/>
    </row>
    <row r="446" spans="19:22">
      <c r="S446" s="573"/>
      <c r="T446" s="573"/>
      <c r="U446" s="573"/>
      <c r="V446" s="573"/>
    </row>
    <row r="447" spans="19:22">
      <c r="S447" s="573"/>
      <c r="T447" s="573"/>
      <c r="U447" s="573"/>
      <c r="V447" s="573"/>
    </row>
    <row r="448" spans="19:22">
      <c r="S448" s="573"/>
      <c r="T448" s="573"/>
      <c r="U448" s="573"/>
      <c r="V448" s="573"/>
    </row>
    <row r="449" spans="19:22">
      <c r="S449" s="573"/>
      <c r="T449" s="573"/>
      <c r="U449" s="573"/>
      <c r="V449" s="573"/>
    </row>
    <row r="450" spans="19:22">
      <c r="S450" s="573"/>
      <c r="T450" s="573"/>
      <c r="U450" s="573"/>
      <c r="V450" s="573"/>
    </row>
    <row r="451" spans="19:22">
      <c r="S451" s="573"/>
      <c r="T451" s="573"/>
      <c r="U451" s="573"/>
      <c r="V451" s="573"/>
    </row>
    <row r="452" spans="19:22">
      <c r="S452" s="573"/>
      <c r="T452" s="573"/>
      <c r="U452" s="573"/>
      <c r="V452" s="573"/>
    </row>
    <row r="453" spans="19:22">
      <c r="S453" s="573"/>
      <c r="T453" s="573"/>
      <c r="U453" s="573"/>
      <c r="V453" s="573"/>
    </row>
    <row r="454" spans="19:22">
      <c r="S454" s="573"/>
      <c r="T454" s="573"/>
      <c r="U454" s="573"/>
      <c r="V454" s="573"/>
    </row>
    <row r="455" spans="19:22">
      <c r="S455" s="573"/>
      <c r="T455" s="573"/>
      <c r="U455" s="573"/>
      <c r="V455" s="573"/>
    </row>
    <row r="456" spans="19:22">
      <c r="S456" s="573"/>
      <c r="T456" s="573"/>
      <c r="U456" s="573"/>
      <c r="V456" s="573"/>
    </row>
    <row r="457" spans="19:22">
      <c r="S457" s="573"/>
      <c r="T457" s="573"/>
      <c r="U457" s="573"/>
      <c r="V457" s="573"/>
    </row>
    <row r="458" spans="19:22">
      <c r="S458" s="573"/>
      <c r="T458" s="573"/>
      <c r="U458" s="573"/>
      <c r="V458" s="573"/>
    </row>
    <row r="459" spans="19:22">
      <c r="S459" s="573"/>
      <c r="T459" s="573"/>
      <c r="U459" s="573"/>
      <c r="V459" s="573"/>
    </row>
    <row r="460" spans="19:22">
      <c r="S460" s="573"/>
      <c r="T460" s="573"/>
      <c r="U460" s="573"/>
      <c r="V460" s="573"/>
    </row>
    <row r="461" spans="19:22">
      <c r="S461" s="573"/>
      <c r="T461" s="573"/>
      <c r="U461" s="573"/>
      <c r="V461" s="573"/>
    </row>
    <row r="462" spans="19:22">
      <c r="S462" s="573"/>
      <c r="T462" s="573"/>
      <c r="U462" s="573"/>
      <c r="V462" s="573"/>
    </row>
    <row r="463" spans="19:22">
      <c r="S463" s="573"/>
      <c r="T463" s="573"/>
      <c r="U463" s="573"/>
      <c r="V463" s="573"/>
    </row>
    <row r="464" spans="19:22">
      <c r="S464" s="573"/>
      <c r="T464" s="573"/>
      <c r="U464" s="573"/>
      <c r="V464" s="573"/>
    </row>
    <row r="465" spans="19:22">
      <c r="S465" s="573"/>
      <c r="T465" s="573"/>
      <c r="U465" s="573"/>
      <c r="V465" s="573"/>
    </row>
    <row r="466" spans="19:22">
      <c r="S466" s="573"/>
      <c r="T466" s="573"/>
      <c r="U466" s="573"/>
      <c r="V466" s="573"/>
    </row>
    <row r="467" spans="19:22">
      <c r="S467" s="573"/>
      <c r="T467" s="573"/>
      <c r="U467" s="573"/>
      <c r="V467" s="573"/>
    </row>
    <row r="468" spans="19:22">
      <c r="S468" s="573"/>
      <c r="T468" s="573"/>
      <c r="U468" s="573"/>
      <c r="V468" s="573"/>
    </row>
    <row r="469" spans="19:22">
      <c r="S469" s="573"/>
      <c r="T469" s="573"/>
      <c r="U469" s="573"/>
      <c r="V469" s="573"/>
    </row>
    <row r="470" spans="19:22">
      <c r="S470" s="573"/>
      <c r="T470" s="573"/>
      <c r="U470" s="573"/>
      <c r="V470" s="573"/>
    </row>
    <row r="471" spans="19:22">
      <c r="S471" s="573"/>
      <c r="T471" s="573"/>
      <c r="U471" s="573"/>
      <c r="V471" s="573"/>
    </row>
    <row r="472" spans="19:22">
      <c r="S472" s="573"/>
      <c r="T472" s="573"/>
      <c r="U472" s="573"/>
      <c r="V472" s="573"/>
    </row>
    <row r="473" spans="19:22">
      <c r="S473" s="573"/>
      <c r="T473" s="573"/>
      <c r="U473" s="573"/>
      <c r="V473" s="573"/>
    </row>
    <row r="474" spans="19:22">
      <c r="S474" s="573"/>
      <c r="T474" s="573"/>
      <c r="U474" s="573"/>
      <c r="V474" s="573"/>
    </row>
    <row r="475" spans="19:22">
      <c r="S475" s="573"/>
      <c r="T475" s="573"/>
      <c r="U475" s="573"/>
      <c r="V475" s="573"/>
    </row>
    <row r="476" spans="19:22">
      <c r="S476" s="573"/>
      <c r="T476" s="573"/>
      <c r="U476" s="573"/>
      <c r="V476" s="573"/>
    </row>
    <row r="477" spans="19:22">
      <c r="S477" s="573"/>
      <c r="T477" s="573"/>
      <c r="U477" s="573"/>
      <c r="V477" s="573"/>
    </row>
    <row r="478" spans="19:22">
      <c r="S478" s="573"/>
      <c r="T478" s="573"/>
      <c r="U478" s="573"/>
      <c r="V478" s="573"/>
    </row>
    <row r="479" spans="19:22">
      <c r="S479" s="573"/>
      <c r="T479" s="573"/>
      <c r="U479" s="573"/>
      <c r="V479" s="573"/>
    </row>
    <row r="480" spans="19:22">
      <c r="S480" s="573"/>
      <c r="T480" s="573"/>
      <c r="U480" s="573"/>
      <c r="V480" s="573"/>
    </row>
    <row r="481" spans="19:22">
      <c r="S481" s="573"/>
      <c r="T481" s="573"/>
      <c r="U481" s="573"/>
      <c r="V481" s="573"/>
    </row>
    <row r="482" spans="19:22">
      <c r="S482" s="573"/>
      <c r="T482" s="573"/>
      <c r="U482" s="573"/>
      <c r="V482" s="573"/>
    </row>
    <row r="483" spans="19:22">
      <c r="S483" s="573"/>
      <c r="T483" s="573"/>
      <c r="U483" s="573"/>
      <c r="V483" s="573"/>
    </row>
    <row r="484" spans="19:22">
      <c r="S484" s="573"/>
      <c r="T484" s="573"/>
      <c r="U484" s="573"/>
      <c r="V484" s="573"/>
    </row>
    <row r="485" spans="19:22">
      <c r="S485" s="573"/>
      <c r="T485" s="573"/>
      <c r="U485" s="573"/>
      <c r="V485" s="573"/>
    </row>
    <row r="486" spans="19:22">
      <c r="S486" s="573"/>
      <c r="T486" s="573"/>
      <c r="U486" s="573"/>
      <c r="V486" s="573"/>
    </row>
    <row r="487" spans="19:22">
      <c r="S487" s="573"/>
      <c r="T487" s="573"/>
      <c r="U487" s="573"/>
      <c r="V487" s="573"/>
    </row>
    <row r="488" spans="19:22">
      <c r="S488" s="573"/>
      <c r="T488" s="573"/>
      <c r="U488" s="573"/>
      <c r="V488" s="573"/>
    </row>
    <row r="489" spans="19:22">
      <c r="S489" s="573"/>
      <c r="T489" s="573"/>
      <c r="U489" s="573"/>
      <c r="V489" s="573"/>
    </row>
    <row r="490" spans="19:22">
      <c r="S490" s="573"/>
      <c r="T490" s="573"/>
      <c r="U490" s="573"/>
      <c r="V490" s="573"/>
    </row>
    <row r="491" spans="19:22">
      <c r="S491" s="573"/>
      <c r="T491" s="573"/>
      <c r="U491" s="573"/>
      <c r="V491" s="573"/>
    </row>
    <row r="492" spans="19:22">
      <c r="S492" s="573"/>
      <c r="T492" s="573"/>
      <c r="U492" s="573"/>
      <c r="V492" s="573"/>
    </row>
    <row r="493" spans="19:22">
      <c r="S493" s="573"/>
      <c r="T493" s="573"/>
      <c r="U493" s="573"/>
      <c r="V493" s="573"/>
    </row>
    <row r="494" spans="19:22">
      <c r="S494" s="573"/>
      <c r="T494" s="573"/>
      <c r="U494" s="573"/>
      <c r="V494" s="573"/>
    </row>
    <row r="495" spans="19:22">
      <c r="S495" s="573"/>
      <c r="T495" s="573"/>
      <c r="U495" s="573"/>
      <c r="V495" s="573"/>
    </row>
    <row r="496" spans="19:22">
      <c r="S496" s="573"/>
      <c r="T496" s="573"/>
      <c r="U496" s="573"/>
      <c r="V496" s="573"/>
    </row>
    <row r="497" spans="19:22">
      <c r="S497" s="573"/>
      <c r="T497" s="573"/>
      <c r="U497" s="573"/>
      <c r="V497" s="573"/>
    </row>
    <row r="498" spans="19:22">
      <c r="S498" s="573"/>
      <c r="T498" s="573"/>
      <c r="U498" s="573"/>
      <c r="V498" s="573"/>
    </row>
    <row r="499" spans="19:22">
      <c r="S499" s="573"/>
      <c r="T499" s="573"/>
      <c r="U499" s="573"/>
      <c r="V499" s="573"/>
    </row>
    <row r="500" spans="19:22">
      <c r="S500" s="573"/>
      <c r="T500" s="573"/>
      <c r="U500" s="573"/>
      <c r="V500" s="573"/>
    </row>
    <row r="501" spans="19:22">
      <c r="S501" s="573"/>
      <c r="T501" s="573"/>
      <c r="U501" s="573"/>
      <c r="V501" s="573"/>
    </row>
    <row r="502" spans="19:22">
      <c r="S502" s="573"/>
      <c r="T502" s="573"/>
      <c r="U502" s="573"/>
      <c r="V502" s="573"/>
    </row>
    <row r="503" spans="19:22">
      <c r="S503" s="573"/>
      <c r="T503" s="573"/>
      <c r="U503" s="573"/>
      <c r="V503" s="573"/>
    </row>
    <row r="504" spans="19:22">
      <c r="S504" s="573"/>
      <c r="T504" s="573"/>
      <c r="U504" s="573"/>
      <c r="V504" s="573"/>
    </row>
    <row r="505" spans="19:22">
      <c r="S505" s="573"/>
      <c r="T505" s="573"/>
      <c r="U505" s="573"/>
      <c r="V505" s="573"/>
    </row>
    <row r="506" spans="19:22">
      <c r="S506" s="573"/>
      <c r="T506" s="573"/>
      <c r="U506" s="573"/>
      <c r="V506" s="573"/>
    </row>
    <row r="507" spans="19:22">
      <c r="S507" s="573"/>
      <c r="T507" s="573"/>
      <c r="U507" s="573"/>
      <c r="V507" s="573"/>
    </row>
    <row r="508" spans="19:22">
      <c r="S508" s="573"/>
      <c r="T508" s="573"/>
      <c r="U508" s="573"/>
      <c r="V508" s="573"/>
    </row>
    <row r="509" spans="19:22">
      <c r="S509" s="573"/>
      <c r="T509" s="573"/>
      <c r="U509" s="573"/>
      <c r="V509" s="573"/>
    </row>
    <row r="510" spans="19:22">
      <c r="S510" s="573"/>
      <c r="T510" s="573"/>
      <c r="U510" s="573"/>
      <c r="V510" s="573"/>
    </row>
    <row r="511" spans="19:22">
      <c r="S511" s="573"/>
      <c r="T511" s="573"/>
      <c r="U511" s="573"/>
      <c r="V511" s="573"/>
    </row>
    <row r="512" spans="19:22">
      <c r="S512" s="573"/>
      <c r="T512" s="573"/>
      <c r="U512" s="573"/>
      <c r="V512" s="573"/>
    </row>
    <row r="513" spans="19:22">
      <c r="S513" s="573"/>
      <c r="T513" s="573"/>
      <c r="U513" s="573"/>
      <c r="V513" s="573"/>
    </row>
    <row r="514" spans="19:22">
      <c r="S514" s="573"/>
      <c r="T514" s="573"/>
      <c r="U514" s="573"/>
      <c r="V514" s="573"/>
    </row>
    <row r="515" spans="19:22">
      <c r="S515" s="573"/>
      <c r="T515" s="573"/>
      <c r="U515" s="573"/>
      <c r="V515" s="573"/>
    </row>
    <row r="516" spans="19:22">
      <c r="S516" s="573"/>
      <c r="T516" s="573"/>
      <c r="U516" s="573"/>
      <c r="V516" s="573"/>
    </row>
    <row r="517" spans="19:22">
      <c r="S517" s="573"/>
      <c r="T517" s="573"/>
      <c r="U517" s="573"/>
      <c r="V517" s="573"/>
    </row>
    <row r="518" spans="19:22">
      <c r="S518" s="573"/>
      <c r="T518" s="573"/>
      <c r="U518" s="573"/>
      <c r="V518" s="573"/>
    </row>
    <row r="519" spans="19:22">
      <c r="S519" s="573"/>
      <c r="T519" s="573"/>
      <c r="U519" s="573"/>
      <c r="V519" s="573"/>
    </row>
    <row r="520" spans="19:22">
      <c r="S520" s="573"/>
      <c r="T520" s="573"/>
      <c r="U520" s="573"/>
      <c r="V520" s="573"/>
    </row>
    <row r="521" spans="19:22">
      <c r="S521" s="573"/>
      <c r="T521" s="573"/>
      <c r="U521" s="573"/>
      <c r="V521" s="573"/>
    </row>
    <row r="522" spans="19:22">
      <c r="S522" s="573"/>
      <c r="T522" s="573"/>
      <c r="U522" s="573"/>
      <c r="V522" s="573"/>
    </row>
    <row r="523" spans="19:22">
      <c r="S523" s="573"/>
      <c r="T523" s="573"/>
      <c r="U523" s="573"/>
      <c r="V523" s="573"/>
    </row>
    <row r="524" spans="19:22">
      <c r="S524" s="573"/>
      <c r="T524" s="573"/>
      <c r="U524" s="573"/>
      <c r="V524" s="573"/>
    </row>
    <row r="525" spans="19:22">
      <c r="S525" s="573"/>
      <c r="T525" s="573"/>
      <c r="U525" s="573"/>
      <c r="V525" s="573"/>
    </row>
    <row r="526" spans="19:22">
      <c r="S526" s="573"/>
      <c r="T526" s="573"/>
      <c r="U526" s="573"/>
      <c r="V526" s="573"/>
    </row>
    <row r="527" spans="19:22">
      <c r="S527" s="573"/>
      <c r="T527" s="573"/>
      <c r="U527" s="573"/>
      <c r="V527" s="573"/>
    </row>
    <row r="528" spans="19:22">
      <c r="S528" s="573"/>
      <c r="T528" s="573"/>
      <c r="U528" s="573"/>
      <c r="V528" s="573"/>
    </row>
    <row r="529" spans="19:22">
      <c r="S529" s="573"/>
      <c r="T529" s="573"/>
      <c r="U529" s="573"/>
      <c r="V529" s="573"/>
    </row>
    <row r="530" spans="19:22">
      <c r="S530" s="573"/>
      <c r="T530" s="573"/>
      <c r="U530" s="573"/>
      <c r="V530" s="573"/>
    </row>
    <row r="531" spans="19:22">
      <c r="S531" s="573"/>
      <c r="T531" s="573"/>
      <c r="U531" s="573"/>
      <c r="V531" s="573"/>
    </row>
    <row r="532" spans="19:22">
      <c r="S532" s="573"/>
      <c r="T532" s="573"/>
      <c r="U532" s="573"/>
      <c r="V532" s="573"/>
    </row>
    <row r="533" spans="19:22">
      <c r="S533" s="573"/>
      <c r="T533" s="573"/>
      <c r="U533" s="573"/>
      <c r="V533" s="573"/>
    </row>
    <row r="534" spans="19:22">
      <c r="S534" s="573"/>
      <c r="T534" s="573"/>
      <c r="U534" s="573"/>
      <c r="V534" s="573"/>
    </row>
    <row r="535" spans="19:22">
      <c r="S535" s="573"/>
      <c r="T535" s="573"/>
      <c r="U535" s="573"/>
      <c r="V535" s="573"/>
    </row>
    <row r="536" spans="19:22">
      <c r="S536" s="573"/>
      <c r="T536" s="573"/>
      <c r="U536" s="573"/>
      <c r="V536" s="573"/>
    </row>
    <row r="537" spans="19:22">
      <c r="S537" s="573"/>
      <c r="T537" s="573"/>
      <c r="U537" s="573"/>
      <c r="V537" s="573"/>
    </row>
    <row r="538" spans="19:22">
      <c r="S538" s="573"/>
      <c r="T538" s="573"/>
      <c r="U538" s="573"/>
      <c r="V538" s="573"/>
    </row>
    <row r="539" spans="19:22">
      <c r="S539" s="573"/>
      <c r="T539" s="573"/>
      <c r="U539" s="573"/>
      <c r="V539" s="573"/>
    </row>
    <row r="540" spans="19:22">
      <c r="S540" s="573"/>
      <c r="T540" s="573"/>
      <c r="U540" s="573"/>
      <c r="V540" s="573"/>
    </row>
    <row r="541" spans="19:22">
      <c r="S541" s="573"/>
      <c r="T541" s="573"/>
      <c r="U541" s="573"/>
      <c r="V541" s="573"/>
    </row>
    <row r="542" spans="19:22">
      <c r="S542" s="573"/>
      <c r="T542" s="573"/>
      <c r="U542" s="573"/>
      <c r="V542" s="573"/>
    </row>
    <row r="543" spans="19:22">
      <c r="S543" s="573"/>
      <c r="T543" s="573"/>
      <c r="U543" s="573"/>
      <c r="V543" s="573"/>
    </row>
    <row r="544" spans="19:22">
      <c r="S544" s="573"/>
      <c r="T544" s="573"/>
      <c r="U544" s="573"/>
      <c r="V544" s="573"/>
    </row>
    <row r="545" spans="19:22">
      <c r="S545" s="573"/>
      <c r="T545" s="573"/>
      <c r="U545" s="573"/>
      <c r="V545" s="573"/>
    </row>
    <row r="546" spans="19:22">
      <c r="S546" s="573"/>
      <c r="T546" s="573"/>
      <c r="U546" s="573"/>
      <c r="V546" s="573"/>
    </row>
    <row r="547" spans="19:22">
      <c r="S547" s="573"/>
      <c r="T547" s="573"/>
      <c r="U547" s="573"/>
      <c r="V547" s="573"/>
    </row>
    <row r="548" spans="19:22">
      <c r="S548" s="573"/>
      <c r="T548" s="573"/>
      <c r="U548" s="573"/>
      <c r="V548" s="573"/>
    </row>
    <row r="549" spans="19:22">
      <c r="S549" s="573"/>
      <c r="T549" s="573"/>
      <c r="U549" s="573"/>
      <c r="V549" s="573"/>
    </row>
    <row r="550" spans="19:22">
      <c r="S550" s="573"/>
      <c r="T550" s="573"/>
      <c r="U550" s="573"/>
      <c r="V550" s="573"/>
    </row>
    <row r="551" spans="19:22">
      <c r="S551" s="573"/>
      <c r="T551" s="573"/>
      <c r="U551" s="573"/>
      <c r="V551" s="573"/>
    </row>
    <row r="552" spans="19:22">
      <c r="S552" s="573"/>
      <c r="T552" s="573"/>
      <c r="U552" s="573"/>
      <c r="V552" s="573"/>
    </row>
    <row r="553" spans="19:22">
      <c r="S553" s="573"/>
      <c r="T553" s="573"/>
      <c r="U553" s="573"/>
      <c r="V553" s="573"/>
    </row>
    <row r="554" spans="19:22">
      <c r="S554" s="573"/>
      <c r="T554" s="573"/>
      <c r="U554" s="573"/>
      <c r="V554" s="573"/>
    </row>
    <row r="555" spans="19:22">
      <c r="S555" s="573"/>
      <c r="T555" s="573"/>
      <c r="U555" s="573"/>
      <c r="V555" s="573"/>
    </row>
    <row r="556" spans="19:22">
      <c r="S556" s="573"/>
      <c r="T556" s="573"/>
      <c r="U556" s="573"/>
      <c r="V556" s="573"/>
    </row>
    <row r="557" spans="19:22">
      <c r="S557" s="573"/>
      <c r="T557" s="573"/>
      <c r="U557" s="573"/>
      <c r="V557" s="573"/>
    </row>
    <row r="558" spans="19:22">
      <c r="S558" s="573"/>
      <c r="T558" s="573"/>
      <c r="U558" s="573"/>
      <c r="V558" s="573"/>
    </row>
    <row r="559" spans="19:22">
      <c r="S559" s="573"/>
      <c r="T559" s="573"/>
      <c r="U559" s="573"/>
      <c r="V559" s="573"/>
    </row>
    <row r="560" spans="19:22">
      <c r="S560" s="573"/>
      <c r="T560" s="573"/>
      <c r="U560" s="573"/>
      <c r="V560" s="573"/>
    </row>
    <row r="561" spans="19:22">
      <c r="S561" s="573"/>
      <c r="T561" s="573"/>
      <c r="U561" s="573"/>
      <c r="V561" s="573"/>
    </row>
    <row r="562" spans="19:22">
      <c r="S562" s="573"/>
      <c r="T562" s="573"/>
      <c r="U562" s="573"/>
      <c r="V562" s="573"/>
    </row>
    <row r="563" spans="19:22">
      <c r="S563" s="573"/>
      <c r="T563" s="573"/>
      <c r="U563" s="573"/>
      <c r="V563" s="573"/>
    </row>
    <row r="564" spans="19:22">
      <c r="S564" s="573"/>
      <c r="T564" s="573"/>
      <c r="U564" s="573"/>
      <c r="V564" s="573"/>
    </row>
    <row r="565" spans="19:22">
      <c r="S565" s="573"/>
      <c r="T565" s="573"/>
      <c r="U565" s="573"/>
      <c r="V565" s="573"/>
    </row>
    <row r="566" spans="19:22">
      <c r="S566" s="573"/>
      <c r="T566" s="573"/>
      <c r="U566" s="573"/>
      <c r="V566" s="573"/>
    </row>
    <row r="567" spans="19:22">
      <c r="S567" s="573"/>
      <c r="T567" s="573"/>
      <c r="U567" s="573"/>
      <c r="V567" s="573"/>
    </row>
    <row r="568" spans="19:22">
      <c r="S568" s="573"/>
      <c r="T568" s="573"/>
      <c r="U568" s="573"/>
      <c r="V568" s="573"/>
    </row>
    <row r="569" spans="19:22">
      <c r="S569" s="573"/>
      <c r="T569" s="573"/>
      <c r="U569" s="573"/>
      <c r="V569" s="573"/>
    </row>
    <row r="570" spans="19:22">
      <c r="S570" s="573"/>
      <c r="T570" s="573"/>
      <c r="U570" s="573"/>
      <c r="V570" s="573"/>
    </row>
    <row r="571" spans="19:22">
      <c r="S571" s="573"/>
      <c r="T571" s="573"/>
      <c r="U571" s="573"/>
      <c r="V571" s="573"/>
    </row>
    <row r="572" spans="19:22">
      <c r="S572" s="573"/>
      <c r="T572" s="573"/>
      <c r="U572" s="573"/>
      <c r="V572" s="573"/>
    </row>
    <row r="573" spans="19:22">
      <c r="S573" s="573"/>
      <c r="T573" s="573"/>
      <c r="U573" s="573"/>
      <c r="V573" s="573"/>
    </row>
    <row r="574" spans="19:22">
      <c r="S574" s="573"/>
      <c r="T574" s="573"/>
      <c r="U574" s="573"/>
      <c r="V574" s="573"/>
    </row>
    <row r="575" spans="19:22">
      <c r="S575" s="573"/>
      <c r="T575" s="573"/>
      <c r="U575" s="573"/>
      <c r="V575" s="573"/>
    </row>
    <row r="576" spans="19:22">
      <c r="S576" s="573"/>
      <c r="T576" s="573"/>
      <c r="U576" s="573"/>
      <c r="V576" s="573"/>
    </row>
    <row r="577" spans="19:22">
      <c r="S577" s="573"/>
      <c r="T577" s="573"/>
      <c r="U577" s="573"/>
      <c r="V577" s="573"/>
    </row>
    <row r="578" spans="19:22">
      <c r="S578" s="573"/>
      <c r="T578" s="573"/>
      <c r="U578" s="573"/>
      <c r="V578" s="573"/>
    </row>
    <row r="579" spans="19:22">
      <c r="S579" s="573"/>
      <c r="T579" s="573"/>
      <c r="U579" s="573"/>
      <c r="V579" s="573"/>
    </row>
    <row r="580" spans="19:22">
      <c r="S580" s="573"/>
      <c r="T580" s="573"/>
      <c r="U580" s="573"/>
      <c r="V580" s="573"/>
    </row>
    <row r="581" spans="19:22">
      <c r="S581" s="573"/>
      <c r="T581" s="573"/>
      <c r="U581" s="573"/>
      <c r="V581" s="573"/>
    </row>
    <row r="582" spans="19:22">
      <c r="S582" s="573"/>
      <c r="T582" s="573"/>
      <c r="U582" s="573"/>
      <c r="V582" s="573"/>
    </row>
    <row r="583" spans="19:22">
      <c r="S583" s="573"/>
      <c r="T583" s="573"/>
      <c r="U583" s="573"/>
      <c r="V583" s="573"/>
    </row>
    <row r="584" spans="19:22">
      <c r="S584" s="573"/>
      <c r="T584" s="573"/>
      <c r="U584" s="573"/>
      <c r="V584" s="573"/>
    </row>
    <row r="585" spans="19:22">
      <c r="S585" s="573"/>
      <c r="T585" s="573"/>
      <c r="U585" s="573"/>
      <c r="V585" s="573"/>
    </row>
    <row r="586" spans="19:22">
      <c r="S586" s="573"/>
      <c r="T586" s="573"/>
      <c r="U586" s="573"/>
      <c r="V586" s="573"/>
    </row>
    <row r="587" spans="19:22">
      <c r="S587" s="573"/>
      <c r="T587" s="573"/>
      <c r="U587" s="573"/>
      <c r="V587" s="573"/>
    </row>
    <row r="588" spans="19:22">
      <c r="S588" s="573"/>
      <c r="T588" s="573"/>
      <c r="U588" s="573"/>
      <c r="V588" s="573"/>
    </row>
    <row r="589" spans="19:22">
      <c r="S589" s="573"/>
      <c r="T589" s="573"/>
      <c r="U589" s="573"/>
      <c r="V589" s="573"/>
    </row>
    <row r="590" spans="19:22">
      <c r="S590" s="573"/>
      <c r="T590" s="573"/>
      <c r="U590" s="573"/>
      <c r="V590" s="573"/>
    </row>
    <row r="591" spans="19:22">
      <c r="S591" s="573"/>
      <c r="T591" s="573"/>
      <c r="U591" s="573"/>
      <c r="V591" s="573"/>
    </row>
    <row r="592" spans="19:22">
      <c r="S592" s="573"/>
      <c r="T592" s="573"/>
      <c r="U592" s="573"/>
      <c r="V592" s="573"/>
    </row>
    <row r="593" spans="19:22">
      <c r="S593" s="573"/>
      <c r="T593" s="573"/>
      <c r="U593" s="573"/>
      <c r="V593" s="573"/>
    </row>
    <row r="594" spans="19:22">
      <c r="S594" s="573"/>
      <c r="T594" s="573"/>
      <c r="U594" s="573"/>
      <c r="V594" s="573"/>
    </row>
    <row r="595" spans="19:22">
      <c r="S595" s="573"/>
      <c r="T595" s="573"/>
      <c r="U595" s="573"/>
      <c r="V595" s="573"/>
    </row>
    <row r="596" spans="19:22">
      <c r="S596" s="573"/>
      <c r="T596" s="573"/>
      <c r="U596" s="573"/>
      <c r="V596" s="573"/>
    </row>
    <row r="597" spans="19:22">
      <c r="S597" s="573"/>
      <c r="T597" s="573"/>
      <c r="U597" s="573"/>
      <c r="V597" s="573"/>
    </row>
    <row r="598" spans="19:22">
      <c r="S598" s="573"/>
      <c r="T598" s="573"/>
      <c r="U598" s="573"/>
      <c r="V598" s="573"/>
    </row>
    <row r="599" spans="19:22">
      <c r="S599" s="573"/>
      <c r="T599" s="573"/>
      <c r="U599" s="573"/>
      <c r="V599" s="573"/>
    </row>
    <row r="600" spans="19:22">
      <c r="S600" s="573"/>
      <c r="T600" s="573"/>
      <c r="U600" s="573"/>
      <c r="V600" s="573"/>
    </row>
    <row r="601" spans="19:22">
      <c r="S601" s="573"/>
      <c r="T601" s="573"/>
      <c r="U601" s="573"/>
      <c r="V601" s="573"/>
    </row>
    <row r="602" spans="19:22">
      <c r="S602" s="573"/>
      <c r="T602" s="573"/>
      <c r="U602" s="573"/>
      <c r="V602" s="573"/>
    </row>
    <row r="603" spans="19:22">
      <c r="S603" s="573"/>
      <c r="T603" s="573"/>
      <c r="U603" s="573"/>
      <c r="V603" s="573"/>
    </row>
    <row r="604" spans="19:22">
      <c r="S604" s="573"/>
      <c r="T604" s="573"/>
      <c r="U604" s="573"/>
      <c r="V604" s="573"/>
    </row>
    <row r="605" spans="19:22">
      <c r="S605" s="573"/>
      <c r="T605" s="573"/>
      <c r="U605" s="573"/>
      <c r="V605" s="573"/>
    </row>
    <row r="606" spans="19:22">
      <c r="S606" s="573"/>
      <c r="T606" s="573"/>
      <c r="U606" s="573"/>
      <c r="V606" s="573"/>
    </row>
    <row r="607" spans="19:22">
      <c r="S607" s="573"/>
      <c r="T607" s="573"/>
      <c r="U607" s="573"/>
      <c r="V607" s="573"/>
    </row>
    <row r="608" spans="19:22">
      <c r="S608" s="573"/>
      <c r="T608" s="573"/>
      <c r="U608" s="573"/>
      <c r="V608" s="573"/>
    </row>
    <row r="609" spans="19:22">
      <c r="S609" s="573"/>
      <c r="T609" s="573"/>
      <c r="U609" s="573"/>
      <c r="V609" s="573"/>
    </row>
    <row r="610" spans="19:22">
      <c r="S610" s="573"/>
      <c r="T610" s="573"/>
      <c r="U610" s="573"/>
      <c r="V610" s="573"/>
    </row>
    <row r="611" spans="19:22">
      <c r="S611" s="573"/>
      <c r="T611" s="573"/>
      <c r="U611" s="573"/>
      <c r="V611" s="573"/>
    </row>
    <row r="612" spans="19:22">
      <c r="S612" s="573"/>
      <c r="T612" s="573"/>
      <c r="U612" s="573"/>
      <c r="V612" s="573"/>
    </row>
    <row r="613" spans="19:22">
      <c r="S613" s="573"/>
      <c r="T613" s="573"/>
      <c r="U613" s="573"/>
      <c r="V613" s="573"/>
    </row>
    <row r="614" spans="19:22">
      <c r="S614" s="573"/>
      <c r="T614" s="573"/>
      <c r="U614" s="573"/>
      <c r="V614" s="573"/>
    </row>
    <row r="615" spans="19:22">
      <c r="S615" s="573"/>
      <c r="T615" s="573"/>
      <c r="U615" s="573"/>
      <c r="V615" s="573"/>
    </row>
    <row r="616" spans="19:22">
      <c r="S616" s="573"/>
      <c r="T616" s="573"/>
      <c r="U616" s="573"/>
      <c r="V616" s="573"/>
    </row>
    <row r="617" spans="19:22">
      <c r="S617" s="573"/>
      <c r="T617" s="573"/>
      <c r="U617" s="573"/>
      <c r="V617" s="573"/>
    </row>
    <row r="618" spans="19:22">
      <c r="S618" s="573"/>
      <c r="T618" s="573"/>
      <c r="U618" s="573"/>
      <c r="V618" s="573"/>
    </row>
    <row r="619" spans="19:22">
      <c r="S619" s="573"/>
      <c r="T619" s="573"/>
      <c r="U619" s="573"/>
      <c r="V619" s="573"/>
    </row>
    <row r="620" spans="19:22">
      <c r="S620" s="573"/>
      <c r="T620" s="573"/>
      <c r="U620" s="573"/>
      <c r="V620" s="573"/>
    </row>
    <row r="621" spans="19:22">
      <c r="S621" s="573"/>
      <c r="T621" s="573"/>
      <c r="U621" s="573"/>
      <c r="V621" s="573"/>
    </row>
    <row r="622" spans="19:22">
      <c r="S622" s="573"/>
      <c r="T622" s="573"/>
      <c r="U622" s="573"/>
      <c r="V622" s="573"/>
    </row>
    <row r="623" spans="19:22">
      <c r="S623" s="573"/>
      <c r="T623" s="573"/>
      <c r="U623" s="573"/>
      <c r="V623" s="573"/>
    </row>
    <row r="624" spans="19:22">
      <c r="S624" s="573"/>
      <c r="T624" s="573"/>
      <c r="U624" s="573"/>
      <c r="V624" s="573"/>
    </row>
    <row r="625" spans="19:22">
      <c r="S625" s="573"/>
      <c r="T625" s="573"/>
      <c r="U625" s="573"/>
      <c r="V625" s="573"/>
    </row>
    <row r="626" spans="19:22">
      <c r="S626" s="573"/>
      <c r="T626" s="573"/>
      <c r="U626" s="573"/>
      <c r="V626" s="573"/>
    </row>
    <row r="627" spans="19:22">
      <c r="S627" s="573"/>
      <c r="T627" s="573"/>
      <c r="U627" s="573"/>
      <c r="V627" s="573"/>
    </row>
    <row r="628" spans="19:22">
      <c r="S628" s="573"/>
      <c r="T628" s="573"/>
      <c r="U628" s="573"/>
      <c r="V628" s="573"/>
    </row>
    <row r="629" spans="19:22">
      <c r="S629" s="573"/>
      <c r="T629" s="573"/>
      <c r="U629" s="573"/>
      <c r="V629" s="573"/>
    </row>
    <row r="630" spans="19:22">
      <c r="S630" s="573"/>
      <c r="T630" s="573"/>
      <c r="U630" s="573"/>
      <c r="V630" s="573"/>
    </row>
    <row r="631" spans="19:22">
      <c r="S631" s="573"/>
      <c r="T631" s="573"/>
      <c r="U631" s="573"/>
      <c r="V631" s="573"/>
    </row>
    <row r="632" spans="19:22">
      <c r="S632" s="573"/>
      <c r="T632" s="573"/>
      <c r="U632" s="573"/>
      <c r="V632" s="573"/>
    </row>
    <row r="633" spans="19:22">
      <c r="S633" s="573"/>
      <c r="T633" s="573"/>
      <c r="U633" s="573"/>
      <c r="V633" s="573"/>
    </row>
    <row r="634" spans="19:22">
      <c r="S634" s="573"/>
      <c r="T634" s="573"/>
      <c r="U634" s="573"/>
      <c r="V634" s="573"/>
    </row>
    <row r="635" spans="19:22">
      <c r="S635" s="573"/>
      <c r="T635" s="573"/>
      <c r="U635" s="573"/>
      <c r="V635" s="573"/>
    </row>
    <row r="636" spans="19:22">
      <c r="S636" s="573"/>
      <c r="T636" s="573"/>
      <c r="U636" s="573"/>
      <c r="V636" s="573"/>
    </row>
    <row r="637" spans="19:22">
      <c r="S637" s="573"/>
      <c r="T637" s="573"/>
      <c r="U637" s="573"/>
      <c r="V637" s="573"/>
    </row>
    <row r="638" spans="19:22">
      <c r="S638" s="573"/>
      <c r="T638" s="573"/>
      <c r="U638" s="573"/>
      <c r="V638" s="573"/>
    </row>
    <row r="639" spans="19:22">
      <c r="S639" s="573"/>
      <c r="T639" s="573"/>
      <c r="U639" s="573"/>
      <c r="V639" s="573"/>
    </row>
    <row r="640" spans="19:22">
      <c r="S640" s="573"/>
      <c r="T640" s="573"/>
      <c r="U640" s="573"/>
      <c r="V640" s="573"/>
    </row>
    <row r="641" spans="19:22">
      <c r="S641" s="573"/>
      <c r="T641" s="573"/>
      <c r="U641" s="573"/>
      <c r="V641" s="573"/>
    </row>
    <row r="642" spans="19:22">
      <c r="S642" s="573"/>
      <c r="T642" s="573"/>
      <c r="U642" s="573"/>
      <c r="V642" s="573"/>
    </row>
    <row r="643" spans="19:22">
      <c r="S643" s="573"/>
      <c r="T643" s="573"/>
      <c r="U643" s="573"/>
      <c r="V643" s="573"/>
    </row>
    <row r="644" spans="19:22">
      <c r="S644" s="573"/>
      <c r="T644" s="573"/>
      <c r="U644" s="573"/>
      <c r="V644" s="573"/>
    </row>
    <row r="645" spans="19:22">
      <c r="S645" s="573"/>
      <c r="T645" s="573"/>
      <c r="U645" s="573"/>
      <c r="V645" s="573"/>
    </row>
    <row r="646" spans="19:22">
      <c r="S646" s="573"/>
      <c r="T646" s="573"/>
      <c r="U646" s="573"/>
      <c r="V646" s="573"/>
    </row>
    <row r="647" spans="19:22">
      <c r="S647" s="573"/>
      <c r="T647" s="573"/>
      <c r="U647" s="573"/>
      <c r="V647" s="573"/>
    </row>
    <row r="648" spans="19:22">
      <c r="S648" s="573"/>
      <c r="T648" s="573"/>
      <c r="U648" s="573"/>
      <c r="V648" s="573"/>
    </row>
    <row r="649" spans="19:22">
      <c r="S649" s="573"/>
      <c r="T649" s="573"/>
      <c r="U649" s="573"/>
      <c r="V649" s="573"/>
    </row>
    <row r="650" spans="19:22">
      <c r="S650" s="573"/>
      <c r="T650" s="573"/>
      <c r="U650" s="573"/>
      <c r="V650" s="573"/>
    </row>
    <row r="651" spans="19:22">
      <c r="S651" s="573"/>
      <c r="T651" s="573"/>
      <c r="U651" s="573"/>
      <c r="V651" s="573"/>
    </row>
    <row r="652" spans="19:22">
      <c r="S652" s="573"/>
      <c r="T652" s="573"/>
      <c r="U652" s="573"/>
      <c r="V652" s="573"/>
    </row>
    <row r="653" spans="19:22">
      <c r="S653" s="573"/>
      <c r="T653" s="573"/>
      <c r="U653" s="573"/>
      <c r="V653" s="573"/>
    </row>
    <row r="654" spans="19:22">
      <c r="S654" s="573"/>
      <c r="T654" s="573"/>
      <c r="U654" s="573"/>
      <c r="V654" s="573"/>
    </row>
    <row r="655" spans="19:22">
      <c r="S655" s="573"/>
      <c r="T655" s="573"/>
      <c r="U655" s="573"/>
      <c r="V655" s="573"/>
    </row>
    <row r="656" spans="19:22">
      <c r="S656" s="573"/>
      <c r="T656" s="573"/>
      <c r="U656" s="573"/>
      <c r="V656" s="573"/>
    </row>
    <row r="657" spans="19:22">
      <c r="S657" s="573"/>
      <c r="T657" s="573"/>
      <c r="U657" s="573"/>
      <c r="V657" s="573"/>
    </row>
    <row r="658" spans="19:22">
      <c r="S658" s="573"/>
      <c r="T658" s="573"/>
      <c r="U658" s="573"/>
      <c r="V658" s="573"/>
    </row>
    <row r="659" spans="19:22">
      <c r="S659" s="573"/>
      <c r="T659" s="573"/>
      <c r="U659" s="573"/>
      <c r="V659" s="573"/>
    </row>
    <row r="660" spans="19:22">
      <c r="S660" s="573"/>
      <c r="T660" s="573"/>
      <c r="U660" s="573"/>
      <c r="V660" s="573"/>
    </row>
    <row r="661" spans="19:22">
      <c r="S661" s="573"/>
      <c r="T661" s="573"/>
      <c r="U661" s="573"/>
      <c r="V661" s="573"/>
    </row>
    <row r="662" spans="19:22">
      <c r="S662" s="573"/>
      <c r="T662" s="573"/>
      <c r="U662" s="573"/>
      <c r="V662" s="573"/>
    </row>
    <row r="663" spans="19:22">
      <c r="S663" s="573"/>
      <c r="T663" s="573"/>
      <c r="U663" s="573"/>
      <c r="V663" s="573"/>
    </row>
    <row r="664" spans="19:22">
      <c r="S664" s="573"/>
      <c r="T664" s="573"/>
      <c r="U664" s="573"/>
      <c r="V664" s="573"/>
    </row>
    <row r="665" spans="19:22">
      <c r="S665" s="573"/>
      <c r="T665" s="573"/>
      <c r="U665" s="573"/>
      <c r="V665" s="573"/>
    </row>
    <row r="666" spans="19:22">
      <c r="S666" s="573"/>
      <c r="T666" s="573"/>
      <c r="U666" s="573"/>
      <c r="V666" s="573"/>
    </row>
    <row r="667" spans="19:22">
      <c r="S667" s="573"/>
      <c r="T667" s="573"/>
      <c r="U667" s="573"/>
      <c r="V667" s="573"/>
    </row>
    <row r="668" spans="19:22">
      <c r="S668" s="573"/>
      <c r="T668" s="573"/>
      <c r="U668" s="573"/>
      <c r="V668" s="573"/>
    </row>
    <row r="669" spans="19:22">
      <c r="S669" s="573"/>
      <c r="T669" s="573"/>
      <c r="U669" s="573"/>
      <c r="V669" s="573"/>
    </row>
    <row r="670" spans="19:22">
      <c r="S670" s="573"/>
      <c r="T670" s="573"/>
      <c r="U670" s="573"/>
      <c r="V670" s="573"/>
    </row>
    <row r="671" spans="19:22">
      <c r="S671" s="573"/>
      <c r="T671" s="573"/>
      <c r="U671" s="573"/>
      <c r="V671" s="573"/>
    </row>
    <row r="672" spans="19:22">
      <c r="S672" s="573"/>
      <c r="T672" s="573"/>
      <c r="U672" s="573"/>
      <c r="V672" s="573"/>
    </row>
    <row r="673" spans="19:22">
      <c r="S673" s="573"/>
      <c r="T673" s="573"/>
      <c r="U673" s="573"/>
      <c r="V673" s="573"/>
    </row>
    <row r="674" spans="19:22">
      <c r="S674" s="573"/>
      <c r="T674" s="573"/>
      <c r="U674" s="573"/>
      <c r="V674" s="573"/>
    </row>
    <row r="675" spans="19:22">
      <c r="S675" s="573"/>
      <c r="T675" s="573"/>
      <c r="U675" s="573"/>
      <c r="V675" s="573"/>
    </row>
    <row r="676" spans="19:22">
      <c r="S676" s="573"/>
      <c r="T676" s="573"/>
      <c r="U676" s="573"/>
      <c r="V676" s="573"/>
    </row>
    <row r="677" spans="19:22">
      <c r="S677" s="573"/>
      <c r="T677" s="573"/>
      <c r="U677" s="573"/>
      <c r="V677" s="573"/>
    </row>
    <row r="678" spans="19:22">
      <c r="S678" s="573"/>
      <c r="T678" s="573"/>
      <c r="U678" s="573"/>
      <c r="V678" s="573"/>
    </row>
    <row r="679" spans="19:22">
      <c r="S679" s="573"/>
      <c r="T679" s="573"/>
      <c r="U679" s="573"/>
      <c r="V679" s="573"/>
    </row>
    <row r="680" spans="19:22">
      <c r="S680" s="573"/>
      <c r="T680" s="573"/>
      <c r="U680" s="573"/>
      <c r="V680" s="573"/>
    </row>
    <row r="681" spans="19:22">
      <c r="S681" s="573"/>
      <c r="T681" s="573"/>
      <c r="U681" s="573"/>
      <c r="V681" s="573"/>
    </row>
    <row r="682" spans="19:22">
      <c r="S682" s="573"/>
      <c r="T682" s="573"/>
      <c r="U682" s="573"/>
      <c r="V682" s="573"/>
    </row>
    <row r="683" spans="19:22">
      <c r="S683" s="573"/>
      <c r="T683" s="573"/>
      <c r="U683" s="573"/>
      <c r="V683" s="573"/>
    </row>
    <row r="684" spans="19:22">
      <c r="S684" s="573"/>
      <c r="T684" s="573"/>
      <c r="U684" s="573"/>
      <c r="V684" s="573"/>
    </row>
    <row r="685" spans="19:22">
      <c r="S685" s="573"/>
      <c r="T685" s="573"/>
      <c r="U685" s="573"/>
      <c r="V685" s="573"/>
    </row>
    <row r="686" spans="19:22">
      <c r="S686" s="573"/>
      <c r="T686" s="573"/>
      <c r="U686" s="573"/>
      <c r="V686" s="573"/>
    </row>
    <row r="687" spans="19:22">
      <c r="S687" s="573"/>
      <c r="T687" s="573"/>
      <c r="U687" s="573"/>
      <c r="V687" s="573"/>
    </row>
    <row r="688" spans="19:22">
      <c r="S688" s="573"/>
      <c r="T688" s="573"/>
      <c r="U688" s="573"/>
      <c r="V688" s="573"/>
    </row>
    <row r="689" spans="19:22">
      <c r="S689" s="573"/>
      <c r="T689" s="573"/>
      <c r="U689" s="573"/>
      <c r="V689" s="573"/>
    </row>
    <row r="690" spans="19:22">
      <c r="S690" s="573"/>
      <c r="T690" s="573"/>
      <c r="U690" s="573"/>
      <c r="V690" s="573"/>
    </row>
    <row r="691" spans="19:22">
      <c r="S691" s="573"/>
      <c r="T691" s="573"/>
      <c r="U691" s="573"/>
      <c r="V691" s="573"/>
    </row>
    <row r="692" spans="19:22">
      <c r="S692" s="573"/>
      <c r="T692" s="573"/>
      <c r="U692" s="573"/>
      <c r="V692" s="573"/>
    </row>
    <row r="693" spans="19:22">
      <c r="S693" s="573"/>
      <c r="T693" s="573"/>
      <c r="U693" s="573"/>
      <c r="V693" s="573"/>
    </row>
    <row r="694" spans="19:22">
      <c r="S694" s="573"/>
      <c r="T694" s="573"/>
      <c r="U694" s="573"/>
      <c r="V694" s="573"/>
    </row>
    <row r="695" spans="19:22">
      <c r="S695" s="573"/>
      <c r="T695" s="573"/>
      <c r="U695" s="573"/>
      <c r="V695" s="573"/>
    </row>
    <row r="696" spans="19:22">
      <c r="S696" s="573"/>
      <c r="T696" s="573"/>
      <c r="U696" s="573"/>
      <c r="V696" s="573"/>
    </row>
    <row r="697" spans="19:22">
      <c r="S697" s="573"/>
      <c r="T697" s="573"/>
      <c r="U697" s="573"/>
      <c r="V697" s="573"/>
    </row>
    <row r="698" spans="19:22">
      <c r="S698" s="573"/>
      <c r="T698" s="573"/>
      <c r="U698" s="573"/>
      <c r="V698" s="573"/>
    </row>
    <row r="699" spans="19:22">
      <c r="S699" s="573"/>
      <c r="T699" s="573"/>
      <c r="U699" s="573"/>
      <c r="V699" s="573"/>
    </row>
    <row r="700" spans="19:22">
      <c r="S700" s="573"/>
      <c r="T700" s="573"/>
      <c r="U700" s="573"/>
      <c r="V700" s="573"/>
    </row>
    <row r="701" spans="19:22">
      <c r="S701" s="573"/>
      <c r="T701" s="573"/>
      <c r="U701" s="573"/>
      <c r="V701" s="573"/>
    </row>
    <row r="702" spans="19:22">
      <c r="S702" s="573"/>
      <c r="T702" s="573"/>
      <c r="U702" s="573"/>
      <c r="V702" s="573"/>
    </row>
    <row r="703" spans="19:22">
      <c r="S703" s="573"/>
      <c r="T703" s="573"/>
      <c r="U703" s="573"/>
      <c r="V703" s="573"/>
    </row>
    <row r="704" spans="19:22">
      <c r="S704" s="573"/>
      <c r="T704" s="573"/>
      <c r="U704" s="573"/>
      <c r="V704" s="573"/>
    </row>
    <row r="705" spans="19:22">
      <c r="S705" s="573"/>
      <c r="T705" s="573"/>
      <c r="U705" s="573"/>
      <c r="V705" s="573"/>
    </row>
    <row r="706" spans="19:22">
      <c r="S706" s="573"/>
      <c r="T706" s="573"/>
      <c r="U706" s="573"/>
      <c r="V706" s="573"/>
    </row>
    <row r="707" spans="19:22">
      <c r="S707" s="573"/>
      <c r="T707" s="573"/>
      <c r="U707" s="573"/>
      <c r="V707" s="573"/>
    </row>
    <row r="708" spans="19:22">
      <c r="S708" s="573"/>
      <c r="T708" s="573"/>
      <c r="U708" s="573"/>
      <c r="V708" s="573"/>
    </row>
    <row r="709" spans="19:22">
      <c r="S709" s="573"/>
      <c r="T709" s="573"/>
      <c r="U709" s="573"/>
      <c r="V709" s="573"/>
    </row>
    <row r="710" spans="19:22">
      <c r="S710" s="573"/>
      <c r="T710" s="573"/>
      <c r="U710" s="573"/>
      <c r="V710" s="573"/>
    </row>
    <row r="711" spans="19:22">
      <c r="S711" s="573"/>
      <c r="T711" s="573"/>
      <c r="U711" s="573"/>
      <c r="V711" s="573"/>
    </row>
    <row r="712" spans="19:22">
      <c r="S712" s="573"/>
      <c r="T712" s="573"/>
      <c r="U712" s="573"/>
      <c r="V712" s="573"/>
    </row>
    <row r="713" spans="19:22">
      <c r="S713" s="573"/>
      <c r="T713" s="573"/>
      <c r="U713" s="573"/>
      <c r="V713" s="573"/>
    </row>
    <row r="714" spans="19:22">
      <c r="S714" s="573"/>
      <c r="T714" s="573"/>
      <c r="U714" s="573"/>
      <c r="V714" s="573"/>
    </row>
    <row r="715" spans="19:22">
      <c r="S715" s="573"/>
      <c r="T715" s="573"/>
      <c r="U715" s="573"/>
      <c r="V715" s="573"/>
    </row>
    <row r="716" spans="19:22">
      <c r="S716" s="573"/>
      <c r="T716" s="573"/>
      <c r="U716" s="573"/>
      <c r="V716" s="573"/>
    </row>
    <row r="717" spans="19:22">
      <c r="S717" s="573"/>
      <c r="T717" s="573"/>
      <c r="U717" s="573"/>
      <c r="V717" s="573"/>
    </row>
    <row r="718" spans="19:22">
      <c r="S718" s="573"/>
      <c r="T718" s="573"/>
      <c r="U718" s="573"/>
      <c r="V718" s="573"/>
    </row>
    <row r="719" spans="19:22">
      <c r="S719" s="573"/>
      <c r="T719" s="573"/>
      <c r="U719" s="573"/>
      <c r="V719" s="573"/>
    </row>
    <row r="720" spans="19:22">
      <c r="S720" s="573"/>
      <c r="T720" s="573"/>
      <c r="U720" s="573"/>
      <c r="V720" s="573"/>
    </row>
    <row r="721" spans="19:22">
      <c r="S721" s="573"/>
      <c r="T721" s="573"/>
      <c r="U721" s="573"/>
      <c r="V721" s="573"/>
    </row>
    <row r="722" spans="19:22">
      <c r="S722" s="573"/>
      <c r="T722" s="573"/>
      <c r="U722" s="573"/>
      <c r="V722" s="573"/>
    </row>
    <row r="723" spans="19:22">
      <c r="S723" s="573"/>
      <c r="T723" s="573"/>
      <c r="U723" s="573"/>
      <c r="V723" s="573"/>
    </row>
    <row r="724" spans="19:22">
      <c r="S724" s="573"/>
      <c r="T724" s="573"/>
      <c r="U724" s="573"/>
      <c r="V724" s="573"/>
    </row>
    <row r="725" spans="19:22">
      <c r="S725" s="573"/>
      <c r="T725" s="573"/>
      <c r="U725" s="573"/>
      <c r="V725" s="573"/>
    </row>
    <row r="726" spans="19:22">
      <c r="S726" s="573"/>
      <c r="T726" s="573"/>
      <c r="U726" s="573"/>
      <c r="V726" s="573"/>
    </row>
    <row r="727" spans="19:22">
      <c r="S727" s="573"/>
      <c r="T727" s="573"/>
      <c r="U727" s="573"/>
      <c r="V727" s="573"/>
    </row>
    <row r="728" spans="19:22">
      <c r="S728" s="573"/>
      <c r="T728" s="573"/>
      <c r="U728" s="573"/>
      <c r="V728" s="573"/>
    </row>
    <row r="729" spans="19:22">
      <c r="S729" s="573"/>
      <c r="T729" s="573"/>
      <c r="U729" s="573"/>
      <c r="V729" s="573"/>
    </row>
    <row r="730" spans="19:22">
      <c r="S730" s="573"/>
      <c r="T730" s="573"/>
      <c r="U730" s="573"/>
      <c r="V730" s="573"/>
    </row>
    <row r="731" spans="19:22">
      <c r="S731" s="573"/>
      <c r="T731" s="573"/>
      <c r="U731" s="573"/>
      <c r="V731" s="573"/>
    </row>
    <row r="732" spans="19:22">
      <c r="S732" s="573"/>
      <c r="T732" s="573"/>
      <c r="U732" s="573"/>
      <c r="V732" s="573"/>
    </row>
    <row r="733" spans="19:22">
      <c r="S733" s="573"/>
      <c r="T733" s="573"/>
      <c r="U733" s="573"/>
      <c r="V733" s="573"/>
    </row>
    <row r="734" spans="19:22">
      <c r="S734" s="573"/>
      <c r="T734" s="573"/>
      <c r="U734" s="573"/>
      <c r="V734" s="573"/>
    </row>
    <row r="735" spans="19:22">
      <c r="S735" s="573"/>
      <c r="T735" s="573"/>
      <c r="U735" s="573"/>
      <c r="V735" s="573"/>
    </row>
    <row r="736" spans="19:22">
      <c r="S736" s="573"/>
      <c r="T736" s="573"/>
      <c r="U736" s="573"/>
      <c r="V736" s="573"/>
    </row>
    <row r="737" spans="19:22">
      <c r="S737" s="573"/>
      <c r="T737" s="573"/>
      <c r="U737" s="573"/>
      <c r="V737" s="573"/>
    </row>
    <row r="738" spans="19:22">
      <c r="S738" s="573"/>
      <c r="T738" s="573"/>
      <c r="U738" s="573"/>
      <c r="V738" s="573"/>
    </row>
    <row r="739" spans="19:22">
      <c r="S739" s="573"/>
      <c r="T739" s="573"/>
      <c r="U739" s="573"/>
      <c r="V739" s="573"/>
    </row>
    <row r="740" spans="19:22">
      <c r="S740" s="573"/>
      <c r="T740" s="573"/>
      <c r="U740" s="573"/>
      <c r="V740" s="573"/>
    </row>
    <row r="741" spans="19:22">
      <c r="S741" s="573"/>
      <c r="T741" s="573"/>
      <c r="U741" s="573"/>
      <c r="V741" s="573"/>
    </row>
    <row r="742" spans="19:22">
      <c r="S742" s="573"/>
      <c r="T742" s="573"/>
      <c r="U742" s="573"/>
      <c r="V742" s="573"/>
    </row>
    <row r="743" spans="19:22">
      <c r="S743" s="573"/>
      <c r="T743" s="573"/>
      <c r="U743" s="573"/>
      <c r="V743" s="573"/>
    </row>
    <row r="744" spans="19:22">
      <c r="S744" s="573"/>
      <c r="T744" s="573"/>
      <c r="U744" s="573"/>
      <c r="V744" s="573"/>
    </row>
    <row r="745" spans="19:22">
      <c r="S745" s="573"/>
      <c r="T745" s="573"/>
      <c r="U745" s="573"/>
      <c r="V745" s="573"/>
    </row>
    <row r="746" spans="19:22">
      <c r="S746" s="573"/>
      <c r="T746" s="573"/>
      <c r="U746" s="573"/>
      <c r="V746" s="573"/>
    </row>
    <row r="747" spans="19:22">
      <c r="S747" s="573"/>
      <c r="T747" s="573"/>
      <c r="U747" s="573"/>
      <c r="V747" s="573"/>
    </row>
    <row r="748" spans="19:22">
      <c r="S748" s="573"/>
      <c r="T748" s="573"/>
      <c r="U748" s="573"/>
      <c r="V748" s="573"/>
    </row>
    <row r="749" spans="19:22">
      <c r="S749" s="573"/>
      <c r="T749" s="573"/>
      <c r="U749" s="573"/>
      <c r="V749" s="573"/>
    </row>
    <row r="750" spans="19:22">
      <c r="S750" s="573"/>
      <c r="T750" s="573"/>
      <c r="U750" s="573"/>
      <c r="V750" s="573"/>
    </row>
    <row r="751" spans="19:22">
      <c r="S751" s="573"/>
      <c r="T751" s="573"/>
      <c r="U751" s="573"/>
      <c r="V751" s="573"/>
    </row>
    <row r="752" spans="19:22">
      <c r="S752" s="573"/>
      <c r="T752" s="573"/>
      <c r="U752" s="573"/>
      <c r="V752" s="573"/>
    </row>
    <row r="753" spans="19:22">
      <c r="S753" s="573"/>
      <c r="T753" s="573"/>
      <c r="U753" s="573"/>
      <c r="V753" s="573"/>
    </row>
    <row r="754" spans="19:22">
      <c r="S754" s="573"/>
      <c r="T754" s="573"/>
      <c r="U754" s="573"/>
      <c r="V754" s="573"/>
    </row>
    <row r="755" spans="19:22">
      <c r="S755" s="573"/>
      <c r="T755" s="573"/>
      <c r="U755" s="573"/>
      <c r="V755" s="573"/>
    </row>
    <row r="756" spans="19:22">
      <c r="S756" s="573"/>
      <c r="T756" s="573"/>
      <c r="U756" s="573"/>
      <c r="V756" s="573"/>
    </row>
    <row r="757" spans="19:22">
      <c r="S757" s="573"/>
      <c r="T757" s="573"/>
      <c r="U757" s="573"/>
      <c r="V757" s="573"/>
    </row>
    <row r="758" spans="19:22">
      <c r="S758" s="573"/>
      <c r="T758" s="573"/>
      <c r="U758" s="573"/>
      <c r="V758" s="573"/>
    </row>
    <row r="759" spans="19:22">
      <c r="S759" s="573"/>
      <c r="T759" s="573"/>
      <c r="U759" s="573"/>
      <c r="V759" s="573"/>
    </row>
    <row r="760" spans="19:22">
      <c r="S760" s="573"/>
      <c r="T760" s="573"/>
      <c r="U760" s="573"/>
      <c r="V760" s="573"/>
    </row>
    <row r="761" spans="19:22">
      <c r="S761" s="573"/>
      <c r="T761" s="573"/>
      <c r="U761" s="573"/>
      <c r="V761" s="573"/>
    </row>
    <row r="762" spans="19:22">
      <c r="S762" s="573"/>
      <c r="T762" s="573"/>
      <c r="U762" s="573"/>
      <c r="V762" s="573"/>
    </row>
    <row r="763" spans="19:22">
      <c r="S763" s="573"/>
      <c r="T763" s="573"/>
      <c r="U763" s="573"/>
      <c r="V763" s="573"/>
    </row>
    <row r="764" spans="19:22">
      <c r="S764" s="573"/>
      <c r="T764" s="573"/>
      <c r="U764" s="573"/>
      <c r="V764" s="573"/>
    </row>
    <row r="765" spans="19:22">
      <c r="S765" s="573"/>
      <c r="T765" s="573"/>
      <c r="U765" s="573"/>
      <c r="V765" s="573"/>
    </row>
    <row r="766" spans="19:22">
      <c r="S766" s="573"/>
      <c r="T766" s="573"/>
      <c r="U766" s="573"/>
      <c r="V766" s="573"/>
    </row>
    <row r="767" spans="19:22">
      <c r="S767" s="573"/>
      <c r="T767" s="573"/>
      <c r="U767" s="573"/>
      <c r="V767" s="573"/>
    </row>
    <row r="768" spans="19:22">
      <c r="S768" s="573"/>
      <c r="T768" s="573"/>
      <c r="U768" s="573"/>
      <c r="V768" s="573"/>
    </row>
    <row r="769" spans="19:22">
      <c r="S769" s="573"/>
      <c r="T769" s="573"/>
      <c r="U769" s="573"/>
      <c r="V769" s="573"/>
    </row>
    <row r="770" spans="19:22">
      <c r="S770" s="573"/>
      <c r="T770" s="573"/>
      <c r="U770" s="573"/>
      <c r="V770" s="573"/>
    </row>
    <row r="771" spans="19:22">
      <c r="S771" s="573"/>
      <c r="T771" s="573"/>
      <c r="U771" s="573"/>
      <c r="V771" s="573"/>
    </row>
    <row r="772" spans="19:22">
      <c r="S772" s="573"/>
      <c r="T772" s="573"/>
      <c r="U772" s="573"/>
      <c r="V772" s="573"/>
    </row>
    <row r="773" spans="19:22">
      <c r="S773" s="573"/>
      <c r="T773" s="573"/>
      <c r="U773" s="573"/>
      <c r="V773" s="573"/>
    </row>
    <row r="774" spans="19:22">
      <c r="S774" s="573"/>
      <c r="T774" s="573"/>
      <c r="U774" s="573"/>
      <c r="V774" s="573"/>
    </row>
    <row r="775" spans="19:22">
      <c r="S775" s="573"/>
      <c r="T775" s="573"/>
      <c r="U775" s="573"/>
      <c r="V775" s="573"/>
    </row>
    <row r="776" spans="19:22">
      <c r="S776" s="573"/>
      <c r="T776" s="573"/>
      <c r="U776" s="573"/>
      <c r="V776" s="573"/>
    </row>
    <row r="777" spans="19:22">
      <c r="S777" s="573"/>
      <c r="T777" s="573"/>
      <c r="U777" s="573"/>
      <c r="V777" s="573"/>
    </row>
    <row r="778" spans="19:22">
      <c r="S778" s="573"/>
      <c r="T778" s="573"/>
      <c r="U778" s="573"/>
      <c r="V778" s="573"/>
    </row>
    <row r="779" spans="19:22">
      <c r="S779" s="573"/>
      <c r="T779" s="573"/>
      <c r="U779" s="573"/>
      <c r="V779" s="573"/>
    </row>
    <row r="780" spans="19:22">
      <c r="S780" s="573"/>
      <c r="T780" s="573"/>
      <c r="U780" s="573"/>
      <c r="V780" s="573"/>
    </row>
    <row r="781" spans="19:22">
      <c r="S781" s="573"/>
      <c r="T781" s="573"/>
      <c r="U781" s="573"/>
      <c r="V781" s="573"/>
    </row>
    <row r="782" spans="19:22">
      <c r="S782" s="573"/>
      <c r="T782" s="573"/>
      <c r="U782" s="573"/>
      <c r="V782" s="573"/>
    </row>
    <row r="783" spans="19:22">
      <c r="S783" s="573"/>
      <c r="T783" s="573"/>
      <c r="U783" s="573"/>
      <c r="V783" s="573"/>
    </row>
    <row r="784" spans="19:22">
      <c r="S784" s="573"/>
      <c r="T784" s="573"/>
      <c r="U784" s="573"/>
      <c r="V784" s="573"/>
    </row>
    <row r="785" spans="19:22">
      <c r="S785" s="573"/>
      <c r="T785" s="573"/>
      <c r="U785" s="573"/>
      <c r="V785" s="573"/>
    </row>
    <row r="786" spans="19:22">
      <c r="S786" s="573"/>
      <c r="T786" s="573"/>
      <c r="U786" s="573"/>
      <c r="V786" s="573"/>
    </row>
    <row r="787" spans="19:22">
      <c r="S787" s="573"/>
      <c r="T787" s="573"/>
      <c r="U787" s="573"/>
      <c r="V787" s="573"/>
    </row>
    <row r="788" spans="19:22">
      <c r="S788" s="573"/>
      <c r="T788" s="573"/>
      <c r="U788" s="573"/>
      <c r="V788" s="573"/>
    </row>
    <row r="789" spans="19:22">
      <c r="S789" s="573"/>
      <c r="T789" s="573"/>
      <c r="U789" s="573"/>
      <c r="V789" s="573"/>
    </row>
    <row r="790" spans="19:22">
      <c r="S790" s="573"/>
      <c r="T790" s="573"/>
      <c r="U790" s="573"/>
      <c r="V790" s="573"/>
    </row>
    <row r="791" spans="19:22">
      <c r="S791" s="573"/>
      <c r="T791" s="573"/>
      <c r="U791" s="573"/>
      <c r="V791" s="573"/>
    </row>
    <row r="792" spans="19:22">
      <c r="S792" s="573"/>
      <c r="T792" s="573"/>
      <c r="U792" s="573"/>
      <c r="V792" s="573"/>
    </row>
    <row r="793" spans="19:22">
      <c r="S793" s="573"/>
      <c r="T793" s="573"/>
      <c r="U793" s="573"/>
      <c r="V793" s="573"/>
    </row>
    <row r="794" spans="19:22">
      <c r="S794" s="573"/>
      <c r="T794" s="573"/>
      <c r="U794" s="573"/>
      <c r="V794" s="573"/>
    </row>
    <row r="795" spans="19:22">
      <c r="S795" s="573"/>
      <c r="T795" s="573"/>
      <c r="U795" s="573"/>
      <c r="V795" s="573"/>
    </row>
    <row r="796" spans="19:22">
      <c r="S796" s="573"/>
      <c r="T796" s="573"/>
      <c r="U796" s="573"/>
      <c r="V796" s="573"/>
    </row>
    <row r="797" spans="19:22">
      <c r="S797" s="573"/>
      <c r="T797" s="573"/>
      <c r="U797" s="573"/>
      <c r="V797" s="573"/>
    </row>
    <row r="798" spans="19:22">
      <c r="S798" s="573"/>
      <c r="T798" s="573"/>
      <c r="U798" s="573"/>
      <c r="V798" s="573"/>
    </row>
    <row r="799" spans="19:22">
      <c r="S799" s="573"/>
      <c r="T799" s="573"/>
      <c r="U799" s="573"/>
      <c r="V799" s="573"/>
    </row>
    <row r="800" spans="19:22">
      <c r="S800" s="573"/>
      <c r="T800" s="573"/>
      <c r="U800" s="573"/>
      <c r="V800" s="573"/>
    </row>
    <row r="801" spans="19:22">
      <c r="S801" s="573"/>
      <c r="T801" s="573"/>
      <c r="U801" s="573"/>
      <c r="V801" s="573"/>
    </row>
    <row r="802" spans="19:22">
      <c r="S802" s="573"/>
      <c r="T802" s="573"/>
      <c r="U802" s="573"/>
      <c r="V802" s="573"/>
    </row>
    <row r="803" spans="19:22">
      <c r="S803" s="573"/>
      <c r="T803" s="573"/>
      <c r="U803" s="573"/>
      <c r="V803" s="573"/>
    </row>
    <row r="804" spans="19:22">
      <c r="S804" s="573"/>
      <c r="T804" s="573"/>
      <c r="U804" s="573"/>
      <c r="V804" s="573"/>
    </row>
    <row r="805" spans="19:22">
      <c r="S805" s="573"/>
      <c r="T805" s="573"/>
      <c r="U805" s="573"/>
      <c r="V805" s="573"/>
    </row>
    <row r="806" spans="19:22">
      <c r="S806" s="573"/>
      <c r="T806" s="573"/>
      <c r="U806" s="573"/>
      <c r="V806" s="573"/>
    </row>
    <row r="807" spans="19:22">
      <c r="S807" s="573"/>
      <c r="T807" s="573"/>
      <c r="U807" s="573"/>
      <c r="V807" s="573"/>
    </row>
    <row r="808" spans="19:22">
      <c r="S808" s="573"/>
      <c r="T808" s="573"/>
      <c r="U808" s="573"/>
      <c r="V808" s="573"/>
    </row>
    <row r="809" spans="19:22">
      <c r="S809" s="573"/>
      <c r="T809" s="573"/>
      <c r="U809" s="573"/>
      <c r="V809" s="573"/>
    </row>
    <row r="810" spans="19:22">
      <c r="S810" s="573"/>
      <c r="T810" s="573"/>
      <c r="U810" s="573"/>
      <c r="V810" s="573"/>
    </row>
    <row r="811" spans="19:22">
      <c r="S811" s="573"/>
      <c r="T811" s="573"/>
      <c r="U811" s="573"/>
      <c r="V811" s="573"/>
    </row>
    <row r="812" spans="19:22">
      <c r="S812" s="573"/>
      <c r="T812" s="573"/>
      <c r="U812" s="573"/>
      <c r="V812" s="573"/>
    </row>
    <row r="813" spans="19:22">
      <c r="S813" s="573"/>
      <c r="T813" s="573"/>
      <c r="U813" s="573"/>
      <c r="V813" s="573"/>
    </row>
    <row r="814" spans="19:22">
      <c r="S814" s="573"/>
      <c r="T814" s="573"/>
      <c r="U814" s="573"/>
      <c r="V814" s="573"/>
    </row>
    <row r="815" spans="19:22">
      <c r="S815" s="573"/>
      <c r="T815" s="573"/>
      <c r="U815" s="573"/>
      <c r="V815" s="573"/>
    </row>
    <row r="816" spans="19:22">
      <c r="S816" s="573"/>
      <c r="T816" s="573"/>
      <c r="U816" s="573"/>
      <c r="V816" s="573"/>
    </row>
    <row r="817" spans="19:22">
      <c r="S817" s="573"/>
      <c r="T817" s="573"/>
      <c r="U817" s="573"/>
      <c r="V817" s="573"/>
    </row>
    <row r="818" spans="19:22">
      <c r="S818" s="573"/>
      <c r="T818" s="573"/>
      <c r="U818" s="573"/>
      <c r="V818" s="573"/>
    </row>
    <row r="819" spans="19:22">
      <c r="S819" s="573"/>
      <c r="T819" s="573"/>
      <c r="U819" s="573"/>
      <c r="V819" s="573"/>
    </row>
    <row r="820" spans="19:22">
      <c r="S820" s="573"/>
      <c r="T820" s="573"/>
      <c r="U820" s="573"/>
      <c r="V820" s="573"/>
    </row>
    <row r="821" spans="19:22">
      <c r="S821" s="573"/>
      <c r="T821" s="573"/>
      <c r="U821" s="573"/>
      <c r="V821" s="573"/>
    </row>
    <row r="822" spans="19:22">
      <c r="S822" s="573"/>
      <c r="T822" s="573"/>
      <c r="U822" s="573"/>
      <c r="V822" s="573"/>
    </row>
    <row r="823" spans="19:22">
      <c r="S823" s="573"/>
      <c r="T823" s="573"/>
      <c r="U823" s="573"/>
      <c r="V823" s="573"/>
    </row>
    <row r="824" spans="19:22">
      <c r="S824" s="573"/>
      <c r="T824" s="573"/>
      <c r="U824" s="573"/>
      <c r="V824" s="573"/>
    </row>
    <row r="825" spans="19:22">
      <c r="S825" s="573"/>
      <c r="T825" s="573"/>
      <c r="U825" s="573"/>
      <c r="V825" s="573"/>
    </row>
    <row r="826" spans="19:22">
      <c r="S826" s="573"/>
      <c r="T826" s="573"/>
      <c r="U826" s="573"/>
      <c r="V826" s="573"/>
    </row>
    <row r="827" spans="19:22">
      <c r="S827" s="573"/>
      <c r="T827" s="573"/>
      <c r="U827" s="573"/>
      <c r="V827" s="573"/>
    </row>
    <row r="828" spans="19:22">
      <c r="S828" s="573"/>
      <c r="T828" s="573"/>
      <c r="U828" s="573"/>
      <c r="V828" s="573"/>
    </row>
    <row r="829" spans="19:22">
      <c r="S829" s="573"/>
      <c r="T829" s="573"/>
      <c r="U829" s="573"/>
      <c r="V829" s="573"/>
    </row>
    <row r="830" spans="19:22">
      <c r="S830" s="573"/>
      <c r="T830" s="573"/>
      <c r="U830" s="573"/>
      <c r="V830" s="573"/>
    </row>
    <row r="831" spans="19:22">
      <c r="S831" s="573"/>
      <c r="T831" s="573"/>
      <c r="U831" s="573"/>
      <c r="V831" s="573"/>
    </row>
    <row r="832" spans="19:22">
      <c r="S832" s="573"/>
      <c r="T832" s="573"/>
      <c r="U832" s="573"/>
      <c r="V832" s="573"/>
    </row>
    <row r="833" spans="19:22">
      <c r="S833" s="573"/>
      <c r="T833" s="573"/>
      <c r="U833" s="573"/>
      <c r="V833" s="573"/>
    </row>
    <row r="834" spans="19:22">
      <c r="S834" s="573"/>
      <c r="T834" s="573"/>
      <c r="U834" s="573"/>
      <c r="V834" s="573"/>
    </row>
    <row r="835" spans="19:22">
      <c r="S835" s="573"/>
      <c r="T835" s="573"/>
      <c r="U835" s="573"/>
      <c r="V835" s="573"/>
    </row>
    <row r="836" spans="19:22">
      <c r="S836" s="573"/>
      <c r="T836" s="573"/>
      <c r="U836" s="573"/>
      <c r="V836" s="573"/>
    </row>
    <row r="837" spans="19:22">
      <c r="S837" s="573"/>
      <c r="T837" s="573"/>
      <c r="U837" s="573"/>
      <c r="V837" s="573"/>
    </row>
    <row r="838" spans="19:22">
      <c r="S838" s="573"/>
      <c r="T838" s="573"/>
      <c r="U838" s="573"/>
      <c r="V838" s="573"/>
    </row>
    <row r="839" spans="19:22">
      <c r="S839" s="573"/>
      <c r="T839" s="573"/>
      <c r="U839" s="573"/>
      <c r="V839" s="573"/>
    </row>
    <row r="840" spans="19:22">
      <c r="S840" s="573"/>
      <c r="T840" s="573"/>
      <c r="U840" s="573"/>
      <c r="V840" s="573"/>
    </row>
    <row r="841" spans="19:22">
      <c r="S841" s="573"/>
      <c r="T841" s="573"/>
      <c r="U841" s="573"/>
      <c r="V841" s="573"/>
    </row>
    <row r="842" spans="19:22">
      <c r="S842" s="573"/>
      <c r="T842" s="573"/>
      <c r="U842" s="573"/>
      <c r="V842" s="573"/>
    </row>
    <row r="843" spans="19:22">
      <c r="S843" s="573"/>
      <c r="T843" s="573"/>
      <c r="U843" s="573"/>
      <c r="V843" s="573"/>
    </row>
    <row r="844" spans="19:22">
      <c r="S844" s="573"/>
      <c r="T844" s="573"/>
      <c r="U844" s="573"/>
      <c r="V844" s="573"/>
    </row>
    <row r="845" spans="19:22">
      <c r="S845" s="573"/>
      <c r="T845" s="573"/>
      <c r="U845" s="573"/>
      <c r="V845" s="573"/>
    </row>
    <row r="846" spans="19:22">
      <c r="S846" s="573"/>
      <c r="T846" s="573"/>
      <c r="U846" s="573"/>
      <c r="V846" s="573"/>
    </row>
    <row r="847" spans="19:22">
      <c r="S847" s="573"/>
      <c r="T847" s="573"/>
      <c r="U847" s="573"/>
      <c r="V847" s="573"/>
    </row>
    <row r="848" spans="19:22">
      <c r="S848" s="573"/>
      <c r="T848" s="573"/>
      <c r="U848" s="573"/>
      <c r="V848" s="573"/>
    </row>
    <row r="849" spans="19:22">
      <c r="S849" s="573"/>
      <c r="T849" s="573"/>
      <c r="U849" s="573"/>
      <c r="V849" s="573"/>
    </row>
    <row r="850" spans="19:22">
      <c r="S850" s="573"/>
      <c r="T850" s="573"/>
      <c r="U850" s="573"/>
      <c r="V850" s="573"/>
    </row>
    <row r="851" spans="19:22">
      <c r="S851" s="573"/>
      <c r="T851" s="573"/>
      <c r="U851" s="573"/>
      <c r="V851" s="573"/>
    </row>
    <row r="852" spans="19:22">
      <c r="S852" s="573"/>
      <c r="T852" s="573"/>
      <c r="U852" s="573"/>
      <c r="V852" s="573"/>
    </row>
    <row r="853" spans="19:22">
      <c r="S853" s="573"/>
      <c r="T853" s="573"/>
      <c r="U853" s="573"/>
      <c r="V853" s="573"/>
    </row>
    <row r="854" spans="19:22">
      <c r="S854" s="573"/>
      <c r="T854" s="573"/>
      <c r="U854" s="573"/>
      <c r="V854" s="573"/>
    </row>
    <row r="855" spans="19:22">
      <c r="S855" s="573"/>
      <c r="T855" s="573"/>
      <c r="U855" s="573"/>
      <c r="V855" s="573"/>
    </row>
    <row r="856" spans="19:22">
      <c r="S856" s="573"/>
      <c r="T856" s="573"/>
      <c r="U856" s="573"/>
      <c r="V856" s="573"/>
    </row>
    <row r="857" spans="19:22">
      <c r="S857" s="573"/>
      <c r="T857" s="573"/>
      <c r="U857" s="573"/>
      <c r="V857" s="573"/>
    </row>
    <row r="858" spans="19:22">
      <c r="S858" s="573"/>
      <c r="T858" s="573"/>
      <c r="U858" s="573"/>
      <c r="V858" s="573"/>
    </row>
    <row r="859" spans="19:22">
      <c r="S859" s="573"/>
      <c r="T859" s="573"/>
      <c r="U859" s="573"/>
      <c r="V859" s="573"/>
    </row>
    <row r="860" spans="19:22">
      <c r="S860" s="573"/>
      <c r="T860" s="573"/>
      <c r="U860" s="573"/>
      <c r="V860" s="573"/>
    </row>
    <row r="861" spans="19:22">
      <c r="S861" s="573"/>
      <c r="T861" s="573"/>
      <c r="U861" s="573"/>
      <c r="V861" s="573"/>
    </row>
    <row r="862" spans="19:22">
      <c r="S862" s="573"/>
      <c r="T862" s="573"/>
      <c r="U862" s="573"/>
      <c r="V862" s="573"/>
    </row>
    <row r="863" spans="19:22">
      <c r="S863" s="573"/>
      <c r="T863" s="573"/>
      <c r="U863" s="573"/>
      <c r="V863" s="573"/>
    </row>
    <row r="864" spans="19:22">
      <c r="S864" s="573"/>
      <c r="T864" s="573"/>
      <c r="U864" s="573"/>
      <c r="V864" s="573"/>
    </row>
    <row r="865" spans="19:22">
      <c r="S865" s="573"/>
      <c r="T865" s="573"/>
      <c r="U865" s="573"/>
      <c r="V865" s="573"/>
    </row>
    <row r="866" spans="19:22">
      <c r="S866" s="573"/>
      <c r="T866" s="573"/>
      <c r="U866" s="573"/>
      <c r="V866" s="573"/>
    </row>
    <row r="867" spans="19:22">
      <c r="S867" s="573"/>
      <c r="T867" s="573"/>
      <c r="U867" s="573"/>
      <c r="V867" s="573"/>
    </row>
    <row r="868" spans="19:22">
      <c r="S868" s="573"/>
      <c r="T868" s="573"/>
      <c r="U868" s="573"/>
      <c r="V868" s="573"/>
    </row>
    <row r="869" spans="19:22">
      <c r="S869" s="573"/>
      <c r="T869" s="573"/>
      <c r="U869" s="573"/>
      <c r="V869" s="573"/>
    </row>
    <row r="870" spans="19:22">
      <c r="S870" s="573"/>
      <c r="T870" s="573"/>
      <c r="U870" s="573"/>
      <c r="V870" s="573"/>
    </row>
    <row r="871" spans="19:22">
      <c r="S871" s="573"/>
      <c r="T871" s="573"/>
      <c r="U871" s="573"/>
      <c r="V871" s="573"/>
    </row>
    <row r="872" spans="19:22">
      <c r="S872" s="573"/>
      <c r="T872" s="573"/>
      <c r="U872" s="573"/>
      <c r="V872" s="573"/>
    </row>
    <row r="873" spans="19:22">
      <c r="S873" s="573"/>
      <c r="T873" s="573"/>
      <c r="U873" s="573"/>
      <c r="V873" s="573"/>
    </row>
    <row r="874" spans="19:22">
      <c r="S874" s="573"/>
      <c r="T874" s="573"/>
      <c r="U874" s="573"/>
      <c r="V874" s="573"/>
    </row>
    <row r="875" spans="19:22">
      <c r="S875" s="573"/>
      <c r="T875" s="573"/>
      <c r="U875" s="573"/>
      <c r="V875" s="573"/>
    </row>
    <row r="876" spans="19:22">
      <c r="S876" s="573"/>
      <c r="T876" s="573"/>
      <c r="U876" s="573"/>
      <c r="V876" s="573"/>
    </row>
    <row r="877" spans="19:22">
      <c r="S877" s="573"/>
      <c r="T877" s="573"/>
      <c r="U877" s="573"/>
      <c r="V877" s="573"/>
    </row>
    <row r="878" spans="19:22">
      <c r="S878" s="573"/>
      <c r="T878" s="573"/>
      <c r="U878" s="573"/>
      <c r="V878" s="573"/>
    </row>
    <row r="879" spans="19:22">
      <c r="S879" s="573"/>
      <c r="T879" s="573"/>
      <c r="U879" s="573"/>
      <c r="V879" s="573"/>
    </row>
    <row r="880" spans="19:22">
      <c r="S880" s="573"/>
      <c r="T880" s="573"/>
      <c r="U880" s="573"/>
      <c r="V880" s="573"/>
    </row>
    <row r="881" spans="19:22">
      <c r="S881" s="573"/>
      <c r="T881" s="573"/>
      <c r="U881" s="573"/>
      <c r="V881" s="573"/>
    </row>
    <row r="882" spans="19:22">
      <c r="S882" s="573"/>
      <c r="T882" s="573"/>
      <c r="U882" s="573"/>
      <c r="V882" s="573"/>
    </row>
    <row r="883" spans="19:22">
      <c r="S883" s="573"/>
      <c r="T883" s="573"/>
      <c r="U883" s="573"/>
      <c r="V883" s="573"/>
    </row>
    <row r="884" spans="19:22">
      <c r="S884" s="573"/>
      <c r="T884" s="573"/>
      <c r="U884" s="573"/>
      <c r="V884" s="573"/>
    </row>
    <row r="885" spans="19:22">
      <c r="S885" s="573"/>
      <c r="T885" s="573"/>
      <c r="U885" s="573"/>
      <c r="V885" s="573"/>
    </row>
    <row r="886" spans="19:22">
      <c r="S886" s="573"/>
      <c r="T886" s="573"/>
      <c r="U886" s="573"/>
      <c r="V886" s="573"/>
    </row>
    <row r="887" spans="19:22">
      <c r="S887" s="573"/>
      <c r="T887" s="573"/>
      <c r="U887" s="573"/>
      <c r="V887" s="573"/>
    </row>
    <row r="888" spans="19:22">
      <c r="S888" s="573"/>
      <c r="T888" s="573"/>
      <c r="U888" s="573"/>
      <c r="V888" s="573"/>
    </row>
    <row r="889" spans="19:22">
      <c r="S889" s="573"/>
      <c r="T889" s="573"/>
      <c r="U889" s="573"/>
      <c r="V889" s="573"/>
    </row>
    <row r="890" spans="19:22">
      <c r="S890" s="573"/>
      <c r="T890" s="573"/>
      <c r="U890" s="573"/>
      <c r="V890" s="573"/>
    </row>
    <row r="891" spans="19:22">
      <c r="S891" s="573"/>
      <c r="T891" s="573"/>
      <c r="U891" s="573"/>
      <c r="V891" s="573"/>
    </row>
    <row r="892" spans="19:22">
      <c r="S892" s="573"/>
      <c r="T892" s="573"/>
      <c r="U892" s="573"/>
      <c r="V892" s="573"/>
    </row>
    <row r="893" spans="19:22">
      <c r="S893" s="573"/>
      <c r="T893" s="573"/>
      <c r="U893" s="573"/>
      <c r="V893" s="573"/>
    </row>
    <row r="894" spans="19:22">
      <c r="S894" s="573"/>
      <c r="T894" s="573"/>
      <c r="U894" s="573"/>
      <c r="V894" s="573"/>
    </row>
    <row r="895" spans="19:22">
      <c r="S895" s="573"/>
      <c r="T895" s="573"/>
      <c r="U895" s="573"/>
      <c r="V895" s="573"/>
    </row>
    <row r="896" spans="19:22">
      <c r="S896" s="573"/>
      <c r="T896" s="573"/>
      <c r="U896" s="573"/>
      <c r="V896" s="573"/>
    </row>
    <row r="897" spans="19:22">
      <c r="S897" s="573"/>
      <c r="T897" s="573"/>
      <c r="U897" s="573"/>
      <c r="V897" s="573"/>
    </row>
    <row r="898" spans="19:22">
      <c r="S898" s="573"/>
      <c r="T898" s="573"/>
      <c r="U898" s="573"/>
      <c r="V898" s="573"/>
    </row>
  </sheetData>
  <pageMargins left="0.78740157480314965" right="0.78740157480314965" top="0.78740157480314965" bottom="0.78740157480314965" header="0.51181102362204722" footer="0.51181102362204722"/>
  <pageSetup paperSize="9" orientation="landscape" horizontalDpi="120" verticalDpi="144" r:id="rId1"/>
  <headerFooter alignWithMargins="0">
    <oddHeader>&amp;CAz év várható bevételi és kiadási előirányzatainak teljesüléséről előirányzat-felhasználási ütemterv&amp;R&amp;"Times New Roman,Normál"&amp;11 13.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134"/>
  <sheetViews>
    <sheetView topLeftCell="A106" zoomScaleNormal="100" workbookViewId="0">
      <selection activeCell="F133" sqref="F133"/>
    </sheetView>
  </sheetViews>
  <sheetFormatPr defaultRowHeight="12.75"/>
  <cols>
    <col min="1" max="1" width="12.28515625" style="2" customWidth="1"/>
    <col min="2" max="2" width="11.85546875" style="2" customWidth="1"/>
    <col min="3" max="3" width="11.7109375" style="2" customWidth="1"/>
    <col min="4" max="4" width="48.140625" style="2" customWidth="1"/>
    <col min="5" max="7" width="16.28515625" style="2" customWidth="1"/>
    <col min="8" max="8" width="13.5703125" style="2" customWidth="1"/>
    <col min="9" max="16384" width="9.140625" style="2"/>
  </cols>
  <sheetData>
    <row r="1" spans="5:5" hidden="1"/>
    <row r="2" spans="5:5" hidden="1"/>
    <row r="3" spans="5:5" hidden="1">
      <c r="E3" s="2" t="s">
        <v>57</v>
      </c>
    </row>
    <row r="4" spans="5:5" ht="24" hidden="1" customHeight="1"/>
    <row r="5" spans="5:5" ht="24" hidden="1" customHeight="1"/>
    <row r="6" spans="5:5" ht="24" hidden="1" customHeight="1"/>
    <row r="7" spans="5:5" ht="24" hidden="1" customHeight="1"/>
    <row r="8" spans="5:5" ht="24" hidden="1" customHeight="1"/>
    <row r="9" spans="5:5" ht="24" hidden="1" customHeight="1"/>
    <row r="10" spans="5:5" ht="24" hidden="1" customHeight="1"/>
    <row r="11" spans="5:5" ht="24" hidden="1" customHeight="1"/>
    <row r="12" spans="5:5" ht="24" hidden="1" customHeight="1"/>
    <row r="13" spans="5:5" ht="24" hidden="1" customHeight="1"/>
    <row r="14" spans="5:5" ht="24" hidden="1" customHeight="1"/>
    <row r="15" spans="5:5" ht="24" hidden="1" customHeight="1"/>
    <row r="16" spans="5:5" ht="24" hidden="1" customHeight="1"/>
    <row r="17" ht="24" hidden="1" customHeight="1"/>
    <row r="18" ht="24" hidden="1" customHeight="1"/>
    <row r="19" ht="24" hidden="1" customHeight="1"/>
    <row r="20" ht="24" hidden="1" customHeight="1"/>
    <row r="21" ht="24" hidden="1" customHeight="1"/>
    <row r="22" ht="24" hidden="1" customHeight="1"/>
    <row r="23" ht="24" hidden="1" customHeight="1"/>
    <row r="24" ht="24" hidden="1" customHeight="1"/>
    <row r="25" ht="24" hidden="1" customHeight="1"/>
    <row r="26" ht="24" hidden="1" customHeight="1"/>
    <row r="27" ht="24" hidden="1" customHeight="1"/>
    <row r="28" ht="24" hidden="1" customHeight="1"/>
    <row r="29" ht="24" hidden="1" customHeight="1"/>
    <row r="30" ht="24" hidden="1" customHeight="1"/>
    <row r="31" ht="24" hidden="1" customHeight="1"/>
    <row r="32" ht="24" hidden="1" customHeight="1"/>
    <row r="33" ht="24" hidden="1" customHeight="1"/>
    <row r="34" ht="24" hidden="1" customHeight="1"/>
    <row r="35" ht="24" hidden="1" customHeight="1"/>
    <row r="36" ht="24" hidden="1" customHeight="1"/>
    <row r="37" ht="24" hidden="1" customHeight="1"/>
    <row r="38" ht="24" hidden="1" customHeight="1"/>
    <row r="39" ht="24" hidden="1" customHeight="1"/>
    <row r="40" ht="24" hidden="1" customHeight="1"/>
    <row r="41" ht="24" hidden="1" customHeight="1"/>
    <row r="42" ht="24" hidden="1" customHeight="1"/>
    <row r="43" ht="24" hidden="1" customHeight="1"/>
    <row r="44" ht="24" hidden="1" customHeight="1"/>
    <row r="45" ht="24" hidden="1" customHeight="1"/>
    <row r="46" ht="24" hidden="1" customHeight="1"/>
    <row r="47" ht="24" hidden="1" customHeight="1"/>
    <row r="48" ht="24" hidden="1" customHeight="1"/>
    <row r="49" spans="1:7" ht="18" hidden="1" customHeight="1">
      <c r="A49" s="83"/>
      <c r="B49" s="83"/>
      <c r="C49" s="83"/>
      <c r="D49" s="83"/>
      <c r="E49" s="84"/>
      <c r="F49" s="84"/>
      <c r="G49" s="84"/>
    </row>
    <row r="50" spans="1:7" ht="18" hidden="1" customHeight="1">
      <c r="A50" s="83"/>
      <c r="B50" s="83"/>
      <c r="C50" s="83"/>
      <c r="D50" s="83"/>
      <c r="E50" s="84"/>
      <c r="F50" s="84"/>
      <c r="G50" s="84"/>
    </row>
    <row r="51" spans="1:7" ht="18" hidden="1" customHeight="1">
      <c r="A51" s="83"/>
      <c r="B51" s="83"/>
      <c r="C51" s="83"/>
      <c r="D51" s="83"/>
      <c r="E51" s="84"/>
      <c r="F51" s="84"/>
      <c r="G51" s="84"/>
    </row>
    <row r="52" spans="1:7" ht="18" hidden="1" customHeight="1">
      <c r="A52" s="83"/>
      <c r="B52" s="83"/>
      <c r="C52" s="83"/>
      <c r="D52" s="83"/>
      <c r="E52" s="84"/>
      <c r="F52" s="84"/>
      <c r="G52" s="84"/>
    </row>
    <row r="53" spans="1:7" ht="18" hidden="1" customHeight="1">
      <c r="A53" s="83"/>
      <c r="B53" s="83"/>
      <c r="C53" s="83"/>
      <c r="D53" s="83"/>
      <c r="E53" s="84"/>
      <c r="F53" s="84"/>
      <c r="G53" s="84"/>
    </row>
    <row r="54" spans="1:7" ht="18" hidden="1" customHeight="1">
      <c r="A54" s="83"/>
      <c r="B54" s="83"/>
      <c r="C54" s="83"/>
      <c r="D54" s="83"/>
      <c r="E54" s="84"/>
      <c r="F54" s="84"/>
      <c r="G54" s="84"/>
    </row>
    <row r="55" spans="1:7" hidden="1"/>
    <row r="56" spans="1:7" hidden="1"/>
    <row r="57" spans="1:7" hidden="1"/>
    <row r="58" spans="1:7" hidden="1"/>
    <row r="59" spans="1:7" hidden="1"/>
    <row r="60" spans="1:7" hidden="1"/>
    <row r="61" spans="1:7" hidden="1"/>
    <row r="62" spans="1:7" hidden="1"/>
    <row r="63" spans="1:7" hidden="1"/>
    <row r="64" spans="1:7" hidden="1"/>
    <row r="65" spans="1:8" hidden="1"/>
    <row r="66" spans="1:8" hidden="1"/>
    <row r="67" spans="1:8" hidden="1"/>
    <row r="68" spans="1:8" hidden="1"/>
    <row r="69" spans="1:8" hidden="1"/>
    <row r="70" spans="1:8" ht="16.5" thickBot="1">
      <c r="A70" s="1" t="s">
        <v>0</v>
      </c>
      <c r="C70" s="3"/>
      <c r="G70" s="4" t="s">
        <v>1</v>
      </c>
    </row>
    <row r="71" spans="1:8" ht="39" thickBot="1">
      <c r="A71" s="5" t="s">
        <v>2</v>
      </c>
      <c r="B71" s="6" t="s">
        <v>3</v>
      </c>
      <c r="C71" s="7" t="s">
        <v>4</v>
      </c>
      <c r="D71" s="8" t="s">
        <v>5</v>
      </c>
      <c r="E71" s="9" t="s">
        <v>219</v>
      </c>
      <c r="F71" s="10"/>
      <c r="G71" s="11"/>
      <c r="H71" s="11"/>
    </row>
    <row r="72" spans="1:8" ht="39" thickBot="1">
      <c r="A72" s="12"/>
      <c r="B72" s="13"/>
      <c r="C72" s="14"/>
      <c r="D72" s="15"/>
      <c r="E72" s="16" t="s">
        <v>6</v>
      </c>
      <c r="F72" s="17" t="s">
        <v>7</v>
      </c>
      <c r="G72" s="18" t="s">
        <v>8</v>
      </c>
      <c r="H72" s="19" t="s">
        <v>9</v>
      </c>
    </row>
    <row r="73" spans="1:8" ht="24" customHeight="1" thickBot="1">
      <c r="A73" s="20" t="s">
        <v>10</v>
      </c>
      <c r="B73" s="21"/>
      <c r="C73" s="21"/>
      <c r="D73" s="85" t="s">
        <v>58</v>
      </c>
      <c r="E73" s="24">
        <f>E74+E75+E76+E79+E104+E105+E89</f>
        <v>1204456000</v>
      </c>
      <c r="F73" s="25">
        <f>F74+F75+F76+F79+F104+F105+F89</f>
        <v>0</v>
      </c>
      <c r="G73" s="26">
        <f>G74+G75+G76+G79+G104+G105+G89</f>
        <v>0</v>
      </c>
      <c r="H73" s="27" t="str">
        <f>IF(F73=0,"",G73/F73*100)</f>
        <v/>
      </c>
    </row>
    <row r="74" spans="1:8" ht="24" customHeight="1" thickBot="1">
      <c r="A74" s="28"/>
      <c r="B74" s="29" t="s">
        <v>10</v>
      </c>
      <c r="C74" s="86"/>
      <c r="D74" s="87" t="s">
        <v>59</v>
      </c>
      <c r="E74" s="88">
        <f>PH!E74+Óvoda!E74+'Humán Szolgáltató'!E74+Könyvtár!E74+'Önk kiad.'!E74</f>
        <v>587831000</v>
      </c>
      <c r="F74" s="89">
        <f>PH!F74+Óvoda!F74+'Humán Szolgáltató'!F74+Könyvtár!F74+'Önk kiad.'!F74</f>
        <v>0</v>
      </c>
      <c r="G74" s="90">
        <f>PH!G74+Óvoda!G74+'Humán Szolgáltató'!G74+Könyvtár!G74+'Önk kiad.'!G74</f>
        <v>0</v>
      </c>
      <c r="H74" s="27" t="str">
        <f t="shared" ref="H74:H123" si="0">IF(F74=0,"",G74/F74*100)</f>
        <v/>
      </c>
    </row>
    <row r="75" spans="1:8" ht="24" customHeight="1" thickBot="1">
      <c r="A75" s="41"/>
      <c r="B75" s="42" t="s">
        <v>19</v>
      </c>
      <c r="C75" s="91"/>
      <c r="D75" s="92" t="s">
        <v>60</v>
      </c>
      <c r="E75" s="88">
        <f>PH!E75+Óvoda!E75+'Humán Szolgáltató'!E75+Könyvtár!E75+'Önk kiad.'!E75</f>
        <v>110857000</v>
      </c>
      <c r="F75" s="89">
        <f>PH!F75+Óvoda!F75+'Humán Szolgáltató'!F75+Könyvtár!F75+'Önk kiad.'!F75</f>
        <v>0</v>
      </c>
      <c r="G75" s="90">
        <f>PH!G75+Óvoda!G75+'Humán Szolgáltató'!G75+Könyvtár!G75+'Önk kiad.'!G75</f>
        <v>0</v>
      </c>
      <c r="H75" s="27" t="str">
        <f t="shared" si="0"/>
        <v/>
      </c>
    </row>
    <row r="76" spans="1:8" ht="24" customHeight="1" thickBot="1">
      <c r="A76" s="41"/>
      <c r="B76" s="42" t="s">
        <v>21</v>
      </c>
      <c r="C76" s="91"/>
      <c r="D76" s="92" t="s">
        <v>61</v>
      </c>
      <c r="E76" s="88">
        <f>PH!E76+Óvoda!E76+'Humán Szolgáltató'!E76+Könyvtár!E76+'Önk kiad.'!E76</f>
        <v>406018000</v>
      </c>
      <c r="F76" s="93">
        <f>PH!F76+Óvoda!F76+'Humán Szolgáltató'!F76+Könyvtár!F76+'Önk kiad.'!F76</f>
        <v>0</v>
      </c>
      <c r="G76" s="90">
        <f>PH!G76+Óvoda!G76+'Humán Szolgáltató'!G76+Könyvtár!G76+'Önk kiad.'!G76</f>
        <v>0</v>
      </c>
      <c r="H76" s="27" t="str">
        <f t="shared" si="0"/>
        <v/>
      </c>
    </row>
    <row r="77" spans="1:8" s="61" customFormat="1" ht="24" customHeight="1" thickBot="1">
      <c r="A77" s="94"/>
      <c r="B77" s="95"/>
      <c r="C77" s="56"/>
      <c r="D77" s="96" t="s">
        <v>62</v>
      </c>
      <c r="E77" s="88">
        <f>PH!E77+Óvoda!E77+'Humán Szolgáltató'!E77+Könyvtár!E77+'Önk kiad.'!E77</f>
        <v>2000000</v>
      </c>
      <c r="F77" s="93">
        <f>PH!F77+Óvoda!F77+'Humán Szolgáltató'!F77+Könyvtár!F77+'Önk kiad.'!F77</f>
        <v>0</v>
      </c>
      <c r="G77" s="90">
        <f>PH!G77+Óvoda!G77+'Humán Szolgáltató'!G77+Könyvtár!G77+'Önk kiad.'!G77</f>
        <v>0</v>
      </c>
      <c r="H77" s="27" t="str">
        <f t="shared" si="0"/>
        <v/>
      </c>
    </row>
    <row r="78" spans="1:8" s="61" customFormat="1" ht="24" customHeight="1" thickBot="1">
      <c r="A78" s="94"/>
      <c r="B78" s="95"/>
      <c r="C78" s="56"/>
      <c r="D78" s="96" t="s">
        <v>63</v>
      </c>
      <c r="E78" s="88">
        <f>PH!E78+Óvoda!E78+'Humán Szolgáltató'!E78+Könyvtár!E78+'Önk kiad.'!E78</f>
        <v>9000000</v>
      </c>
      <c r="F78" s="93">
        <f>PH!F78+Óvoda!F78+'Humán Szolgáltató'!F78+Könyvtár!F78+'Önk kiad.'!F78</f>
        <v>0</v>
      </c>
      <c r="G78" s="90">
        <f>PH!G78+Óvoda!G78+'Humán Szolgáltató'!G78+Könyvtár!G78+'Önk kiad.'!G78</f>
        <v>0</v>
      </c>
      <c r="H78" s="27" t="str">
        <f t="shared" si="0"/>
        <v/>
      </c>
    </row>
    <row r="79" spans="1:8" ht="24" customHeight="1" thickBot="1">
      <c r="A79" s="41"/>
      <c r="B79" s="42" t="s">
        <v>26</v>
      </c>
      <c r="C79" s="91"/>
      <c r="D79" s="92" t="s">
        <v>64</v>
      </c>
      <c r="E79" s="97">
        <f>SUM(E80:E88)</f>
        <v>5300000</v>
      </c>
      <c r="F79" s="98">
        <f>SUM(F80:F88)</f>
        <v>0</v>
      </c>
      <c r="G79" s="99">
        <f>SUM(G80:G88)</f>
        <v>0</v>
      </c>
      <c r="H79" s="27" t="str">
        <f t="shared" si="0"/>
        <v/>
      </c>
    </row>
    <row r="80" spans="1:8" s="40" customFormat="1" ht="24" customHeight="1" thickBot="1">
      <c r="A80" s="46"/>
      <c r="B80" s="47"/>
      <c r="C80" s="48" t="s">
        <v>10</v>
      </c>
      <c r="D80" s="100" t="s">
        <v>65</v>
      </c>
      <c r="E80" s="101">
        <f>PH!E80+Óvoda!E80+'Humán Szolgáltató'!E80+Könyvtár!E80+'Önk kiad.'!E80</f>
        <v>1500000</v>
      </c>
      <c r="F80" s="89">
        <f>PH!F80+Óvoda!F80+'Humán Szolgáltató'!F80+Könyvtár!F80+'Önk kiad.'!F80</f>
        <v>0</v>
      </c>
      <c r="G80" s="102">
        <f>PH!G80+Óvoda!G80+'Humán Szolgáltató'!G80+Könyvtár!G80+'Önk kiad.'!G80</f>
        <v>0</v>
      </c>
      <c r="H80" s="27" t="str">
        <f t="shared" si="0"/>
        <v/>
      </c>
    </row>
    <row r="81" spans="1:8" s="40" customFormat="1" ht="24" customHeight="1" thickBot="1">
      <c r="A81" s="46"/>
      <c r="B81" s="47"/>
      <c r="C81" s="48" t="s">
        <v>19</v>
      </c>
      <c r="D81" s="100" t="s">
        <v>66</v>
      </c>
      <c r="E81" s="101">
        <f>PH!E81+Óvoda!E81+'Humán Szolgáltató'!E81+Könyvtár!E81+'Önk kiad.'!E81</f>
        <v>600000</v>
      </c>
      <c r="F81" s="89">
        <f>PH!F81+Óvoda!F81+'Humán Szolgáltató'!F81+Könyvtár!F81+'Önk kiad.'!F81</f>
        <v>0</v>
      </c>
      <c r="G81" s="102">
        <f>PH!G81+Óvoda!G81+'Humán Szolgáltató'!G81+Könyvtár!G81+'Önk kiad.'!G81</f>
        <v>0</v>
      </c>
      <c r="H81" s="27" t="str">
        <f t="shared" si="0"/>
        <v/>
      </c>
    </row>
    <row r="82" spans="1:8" s="40" customFormat="1" ht="24" customHeight="1" thickBot="1">
      <c r="A82" s="46"/>
      <c r="B82" s="47"/>
      <c r="C82" s="48" t="s">
        <v>21</v>
      </c>
      <c r="D82" s="100" t="s">
        <v>67</v>
      </c>
      <c r="E82" s="101">
        <f>PH!E82+Óvoda!E82+'Humán Szolgáltató'!E82+Könyvtár!E82+'Önk kiad.'!E82</f>
        <v>1000000</v>
      </c>
      <c r="F82" s="89">
        <f>PH!F82+Óvoda!F82+'Humán Szolgáltató'!F82+Könyvtár!F82+'Önk kiad.'!F82</f>
        <v>0</v>
      </c>
      <c r="G82" s="102">
        <f>PH!G82+Óvoda!G82+'Humán Szolgáltató'!G82+Könyvtár!G82+'Önk kiad.'!G82</f>
        <v>0</v>
      </c>
      <c r="H82" s="27" t="str">
        <f t="shared" si="0"/>
        <v/>
      </c>
    </row>
    <row r="83" spans="1:8" s="40" customFormat="1" ht="24" customHeight="1" thickBot="1">
      <c r="A83" s="46"/>
      <c r="B83" s="47"/>
      <c r="C83" s="48" t="s">
        <v>26</v>
      </c>
      <c r="D83" s="92" t="s">
        <v>232</v>
      </c>
      <c r="E83" s="101">
        <f>PH!E83+Óvoda!E83+'Humán Szolgáltató'!E83+Könyvtár!E83+'Önk kiad.'!E83</f>
        <v>1200000</v>
      </c>
      <c r="F83" s="89">
        <f>PH!F83+Óvoda!F83+'Humán Szolgáltató'!F83+Könyvtár!F83+'Önk kiad.'!F83</f>
        <v>0</v>
      </c>
      <c r="G83" s="102">
        <f>PH!G83+Óvoda!G83+'Humán Szolgáltató'!G83+Könyvtár!G83+'Önk kiad.'!G83</f>
        <v>0</v>
      </c>
      <c r="H83" s="27" t="str">
        <f t="shared" si="0"/>
        <v/>
      </c>
    </row>
    <row r="84" spans="1:8" s="40" customFormat="1" ht="24" customHeight="1" thickBot="1">
      <c r="A84" s="46"/>
      <c r="B84" s="47"/>
      <c r="C84" s="48" t="s">
        <v>29</v>
      </c>
      <c r="D84" s="100" t="s">
        <v>69</v>
      </c>
      <c r="E84" s="101">
        <f>PH!E84+Óvoda!E84+'Humán Szolgáltató'!E84+Könyvtár!E84+'Önk kiad.'!E84</f>
        <v>0</v>
      </c>
      <c r="F84" s="89">
        <f>PH!F84+Óvoda!F84+'Humán Szolgáltató'!F84+Könyvtár!F84+'Önk kiad.'!F84</f>
        <v>0</v>
      </c>
      <c r="G84" s="102">
        <f>PH!G84+Óvoda!G84+'Humán Szolgáltató'!G84+Könyvtár!G84+'Önk kiad.'!G84</f>
        <v>0</v>
      </c>
      <c r="H84" s="27" t="str">
        <f t="shared" si="0"/>
        <v/>
      </c>
    </row>
    <row r="85" spans="1:8" s="40" customFormat="1" ht="24" customHeight="1" thickBot="1">
      <c r="A85" s="46"/>
      <c r="B85" s="47"/>
      <c r="C85" s="48" t="s">
        <v>70</v>
      </c>
      <c r="D85" s="100" t="s">
        <v>71</v>
      </c>
      <c r="E85" s="101">
        <f>PH!E85+Óvoda!E85+'Humán Szolgáltató'!E85+Könyvtár!E85+'Önk kiad.'!E85</f>
        <v>0</v>
      </c>
      <c r="F85" s="89">
        <f>PH!F85+Óvoda!F85+'Humán Szolgáltató'!F85+Könyvtár!F85+'Önk kiad.'!F85</f>
        <v>0</v>
      </c>
      <c r="G85" s="102">
        <f>PH!G85+Óvoda!G85+'Humán Szolgáltató'!G85+Könyvtár!G85+'Önk kiad.'!G85</f>
        <v>0</v>
      </c>
      <c r="H85" s="27" t="str">
        <f t="shared" si="0"/>
        <v/>
      </c>
    </row>
    <row r="86" spans="1:8" s="40" customFormat="1" ht="24" hidden="1" customHeight="1" thickBot="1">
      <c r="A86" s="46"/>
      <c r="B86" s="47"/>
      <c r="C86" s="48" t="s">
        <v>72</v>
      </c>
      <c r="D86" s="100" t="s">
        <v>73</v>
      </c>
      <c r="E86" s="101">
        <f>PH!E86+Óvoda!E86+'Humán Szolgáltató'!E86+Könyvtár!E86+'Önk kiad.'!E86</f>
        <v>0</v>
      </c>
      <c r="F86" s="89">
        <f>PH!F86+Óvoda!F86+'Humán Szolgáltató'!F86+Könyvtár!F86+'Önk kiad.'!F86</f>
        <v>0</v>
      </c>
      <c r="G86" s="102">
        <f>PH!G86+Óvoda!G86+'Humán Szolgáltató'!G86+Könyvtár!G86+'Önk kiad.'!G86</f>
        <v>0</v>
      </c>
      <c r="H86" s="27" t="str">
        <f>IF(F86=0,"",G86/F86*100)</f>
        <v/>
      </c>
    </row>
    <row r="87" spans="1:8" s="40" customFormat="1" ht="24" customHeight="1" thickBot="1">
      <c r="A87" s="46"/>
      <c r="B87" s="47"/>
      <c r="C87" s="48" t="s">
        <v>74</v>
      </c>
      <c r="D87" s="100" t="s">
        <v>75</v>
      </c>
      <c r="E87" s="101">
        <f>PH!E87+Óvoda!E87+'Humán Szolgáltató'!E87+Könyvtár!E87+'Önk kiad.'!E87</f>
        <v>1000000</v>
      </c>
      <c r="F87" s="89">
        <f>PH!F87+Óvoda!F87+'Humán Szolgáltató'!F87+Könyvtár!F87+'Önk kiad.'!F87</f>
        <v>0</v>
      </c>
      <c r="G87" s="102">
        <f>PH!G87+Óvoda!G87+'Humán Szolgáltató'!G87+Könyvtár!G87+'Önk kiad.'!G87</f>
        <v>0</v>
      </c>
      <c r="H87" s="27" t="str">
        <f t="shared" si="0"/>
        <v/>
      </c>
    </row>
    <row r="88" spans="1:8" s="40" customFormat="1" ht="24" customHeight="1" thickBot="1">
      <c r="A88" s="46"/>
      <c r="B88" s="47"/>
      <c r="C88" s="48" t="s">
        <v>76</v>
      </c>
      <c r="D88" s="100" t="s">
        <v>77</v>
      </c>
      <c r="E88" s="101">
        <f>PH!E88+Óvoda!E88+'Humán Szolgáltató'!E88+Könyvtár!E88+'Önk kiad.'!E88</f>
        <v>0</v>
      </c>
      <c r="F88" s="89">
        <f>PH!F88+Óvoda!F88+'Humán Szolgáltató'!F88+Könyvtár!F88+'Önk kiad.'!F88</f>
        <v>0</v>
      </c>
      <c r="G88" s="102">
        <f>PH!G88+Óvoda!G88+'Humán Szolgáltató'!G88+Könyvtár!G88+'Önk kiad.'!G88</f>
        <v>0</v>
      </c>
      <c r="H88" s="27" t="str">
        <f>IF(F88=0,"",G88/F88*100)</f>
        <v/>
      </c>
    </row>
    <row r="89" spans="1:8" ht="24" customHeight="1" thickBot="1">
      <c r="A89" s="41"/>
      <c r="B89" s="42" t="s">
        <v>29</v>
      </c>
      <c r="C89" s="91"/>
      <c r="D89" s="92" t="s">
        <v>78</v>
      </c>
      <c r="E89" s="88">
        <f>SUM(E90:E103)</f>
        <v>53050000</v>
      </c>
      <c r="F89" s="93">
        <f>SUM(F90:F103)</f>
        <v>0</v>
      </c>
      <c r="G89" s="90">
        <f>SUM(G90:G103)</f>
        <v>0</v>
      </c>
      <c r="H89" s="27" t="str">
        <f t="shared" si="0"/>
        <v/>
      </c>
    </row>
    <row r="90" spans="1:8" ht="24" customHeight="1" thickBot="1">
      <c r="A90" s="41"/>
      <c r="B90" s="42"/>
      <c r="C90" s="91" t="s">
        <v>10</v>
      </c>
      <c r="D90" s="92" t="s">
        <v>79</v>
      </c>
      <c r="E90" s="88">
        <f>PH!E90+Óvoda!E90+'Humán Szolgáltató'!E90+Könyvtár!E90+'Önk kiad.'!E90</f>
        <v>0</v>
      </c>
      <c r="F90" s="93">
        <f>PH!F90+Óvoda!F90+'Humán Szolgáltató'!F90+Könyvtár!F90+'Önk kiad.'!F90</f>
        <v>0</v>
      </c>
      <c r="G90" s="90">
        <f>PH!G90+Óvoda!G90+'Humán Szolgáltató'!G90+Könyvtár!G90+'Önk kiad.'!G90</f>
        <v>0</v>
      </c>
      <c r="H90" s="27" t="str">
        <f t="shared" si="0"/>
        <v/>
      </c>
    </row>
    <row r="91" spans="1:8" ht="24" customHeight="1" thickBot="1">
      <c r="A91" s="41"/>
      <c r="B91" s="42"/>
      <c r="C91" s="91" t="s">
        <v>19</v>
      </c>
      <c r="D91" s="92" t="s">
        <v>80</v>
      </c>
      <c r="E91" s="88">
        <f>PH!E91+Óvoda!E91+'Humán Szolgáltató'!E91+Könyvtár!E91+'Önk kiad.'!E91</f>
        <v>0</v>
      </c>
      <c r="F91" s="93">
        <f>PH!F91+Óvoda!F91+'Humán Szolgáltató'!F91+Könyvtár!F91+'Önk kiad.'!F91</f>
        <v>0</v>
      </c>
      <c r="G91" s="90">
        <f>PH!G91+Óvoda!G91+'Humán Szolgáltató'!G91+Könyvtár!G91+'Önk kiad.'!G91</f>
        <v>0</v>
      </c>
      <c r="H91" s="27" t="str">
        <f t="shared" si="0"/>
        <v/>
      </c>
    </row>
    <row r="92" spans="1:8" ht="24" customHeight="1" thickBot="1">
      <c r="A92" s="41"/>
      <c r="B92" s="42"/>
      <c r="C92" s="91" t="s">
        <v>21</v>
      </c>
      <c r="D92" s="92" t="s">
        <v>81</v>
      </c>
      <c r="E92" s="88">
        <f>PH!E92+Óvoda!E92+'Humán Szolgáltató'!E92+Könyvtár!E92+'Önk kiad.'!E92</f>
        <v>600000</v>
      </c>
      <c r="F92" s="93">
        <f>PH!F92+Óvoda!F92+'Humán Szolgáltató'!F92+Könyvtár!F92+'Önk kiad.'!F92</f>
        <v>0</v>
      </c>
      <c r="G92" s="90">
        <f>PH!G92+Óvoda!G92+'Humán Szolgáltató'!G92+Könyvtár!G92+'Önk kiad.'!G92</f>
        <v>0</v>
      </c>
      <c r="H92" s="27" t="str">
        <f t="shared" si="0"/>
        <v/>
      </c>
    </row>
    <row r="93" spans="1:8" ht="24" customHeight="1" thickBot="1">
      <c r="A93" s="41"/>
      <c r="B93" s="42"/>
      <c r="C93" s="91" t="s">
        <v>26</v>
      </c>
      <c r="D93" s="92" t="s">
        <v>82</v>
      </c>
      <c r="E93" s="88">
        <f>PH!E93+Óvoda!E93+'Humán Szolgáltató'!E93+Könyvtár!E93+'Önk kiad.'!E93</f>
        <v>15000000</v>
      </c>
      <c r="F93" s="93">
        <f>PH!F93+Óvoda!F93+'Humán Szolgáltató'!F93+Könyvtár!F93+'Önk kiad.'!F93</f>
        <v>0</v>
      </c>
      <c r="G93" s="90">
        <f>PH!G93+Óvoda!G93+'Humán Szolgáltató'!G93+Könyvtár!G93+'Önk kiad.'!G93</f>
        <v>0</v>
      </c>
      <c r="H93" s="27" t="str">
        <f t="shared" si="0"/>
        <v/>
      </c>
    </row>
    <row r="94" spans="1:8" ht="24" customHeight="1" thickBot="1">
      <c r="A94" s="41"/>
      <c r="B94" s="42"/>
      <c r="C94" s="91" t="s">
        <v>29</v>
      </c>
      <c r="D94" s="92" t="s">
        <v>83</v>
      </c>
      <c r="E94" s="88">
        <f>PH!E94+Óvoda!E94+'Humán Szolgáltató'!E94+Könyvtár!E94+'Önk kiad.'!E94</f>
        <v>300000</v>
      </c>
      <c r="F94" s="93">
        <f>PH!F94+Óvoda!F94+'Humán Szolgáltató'!F94+Könyvtár!F94+'Önk kiad.'!F94</f>
        <v>0</v>
      </c>
      <c r="G94" s="90">
        <f>PH!G94+Óvoda!G94+'Humán Szolgáltató'!G94+Könyvtár!G94+'Önk kiad.'!G94</f>
        <v>0</v>
      </c>
      <c r="H94" s="27" t="str">
        <f t="shared" si="0"/>
        <v/>
      </c>
    </row>
    <row r="95" spans="1:8" ht="24" customHeight="1" thickBot="1">
      <c r="A95" s="41"/>
      <c r="B95" s="42"/>
      <c r="C95" s="91" t="s">
        <v>70</v>
      </c>
      <c r="D95" s="92" t="s">
        <v>84</v>
      </c>
      <c r="E95" s="88">
        <f>PH!E95+Óvoda!E95+'Humán Szolgáltató'!E95+Könyvtár!E95+'Önk kiad.'!E95</f>
        <v>0</v>
      </c>
      <c r="F95" s="93">
        <f>PH!F95+Óvoda!F95+'Humán Szolgáltató'!F95+Könyvtár!F95+'Önk kiad.'!F95</f>
        <v>0</v>
      </c>
      <c r="G95" s="90">
        <f>PH!G95+Óvoda!G95+'Humán Szolgáltató'!G95+Könyvtár!G95+'Önk kiad.'!G95</f>
        <v>0</v>
      </c>
      <c r="H95" s="27" t="str">
        <f t="shared" si="0"/>
        <v/>
      </c>
    </row>
    <row r="96" spans="1:8" ht="24" customHeight="1" thickBot="1">
      <c r="A96" s="41"/>
      <c r="B96" s="42"/>
      <c r="C96" s="91" t="s">
        <v>72</v>
      </c>
      <c r="D96" s="92" t="s">
        <v>85</v>
      </c>
      <c r="E96" s="88">
        <f>PH!E96+Óvoda!E96+'Humán Szolgáltató'!E96+Könyvtár!E96+'Önk kiad.'!E96</f>
        <v>1000000</v>
      </c>
      <c r="F96" s="93">
        <f>PH!F96+Óvoda!F96+'Humán Szolgáltató'!F96+Könyvtár!F96+'Önk kiad.'!F96</f>
        <v>0</v>
      </c>
      <c r="G96" s="90">
        <f>PH!G96+Óvoda!G96+'Humán Szolgáltató'!G96+Könyvtár!G96+'Önk kiad.'!G96</f>
        <v>0</v>
      </c>
      <c r="H96" s="27" t="str">
        <f t="shared" si="0"/>
        <v/>
      </c>
    </row>
    <row r="97" spans="1:8" ht="24" customHeight="1" thickBot="1">
      <c r="A97" s="41"/>
      <c r="B97" s="42"/>
      <c r="C97" s="91" t="s">
        <v>74</v>
      </c>
      <c r="D97" s="92" t="s">
        <v>86</v>
      </c>
      <c r="E97" s="88">
        <f>PH!E97+Óvoda!E97+'Humán Szolgáltató'!E97+Könyvtár!E97+'Önk kiad.'!E97</f>
        <v>10500000</v>
      </c>
      <c r="F97" s="93">
        <f>PH!F97+Óvoda!F97+'Humán Szolgáltató'!F97+Könyvtár!F97+'Önk kiad.'!F97</f>
        <v>0</v>
      </c>
      <c r="G97" s="90">
        <f>PH!G97+Óvoda!G97+'Humán Szolgáltató'!G97+Könyvtár!G97+'Önk kiad.'!G97</f>
        <v>0</v>
      </c>
      <c r="H97" s="27" t="str">
        <f t="shared" si="0"/>
        <v/>
      </c>
    </row>
    <row r="98" spans="1:8" ht="24" customHeight="1" thickBot="1">
      <c r="A98" s="41"/>
      <c r="B98" s="42"/>
      <c r="C98" s="91" t="s">
        <v>76</v>
      </c>
      <c r="D98" s="92" t="s">
        <v>87</v>
      </c>
      <c r="E98" s="88">
        <f>PH!E98+Óvoda!E98+'Humán Szolgáltató'!E98+Könyvtár!E98+'Önk kiad.'!E98</f>
        <v>24900000</v>
      </c>
      <c r="F98" s="93">
        <f>PH!F98+Óvoda!F98+'Humán Szolgáltató'!F98+Könyvtár!F98+'Önk kiad.'!F98</f>
        <v>0</v>
      </c>
      <c r="G98" s="90">
        <f>PH!G98+Óvoda!G98+'Humán Szolgáltató'!G98+Könyvtár!G98+'Önk kiad.'!G98</f>
        <v>0</v>
      </c>
      <c r="H98" s="27" t="str">
        <f t="shared" si="0"/>
        <v/>
      </c>
    </row>
    <row r="99" spans="1:8" ht="24" customHeight="1" thickBot="1">
      <c r="A99" s="41"/>
      <c r="B99" s="42"/>
      <c r="C99" s="91" t="s">
        <v>88</v>
      </c>
      <c r="D99" s="92" t="s">
        <v>89</v>
      </c>
      <c r="E99" s="88">
        <f>PH!E99+Óvoda!E99+'Humán Szolgáltató'!E99+Könyvtár!E99+'Önk kiad.'!E99</f>
        <v>0</v>
      </c>
      <c r="F99" s="93">
        <f>PH!F99+Óvoda!F99+'Humán Szolgáltató'!F99+Könyvtár!F99+'Önk kiad.'!F99</f>
        <v>0</v>
      </c>
      <c r="G99" s="90">
        <f>PH!G99+Óvoda!G99+'Humán Szolgáltató'!G99+Könyvtár!G99+'Önk kiad.'!G99</f>
        <v>0</v>
      </c>
      <c r="H99" s="27" t="str">
        <f t="shared" si="0"/>
        <v/>
      </c>
    </row>
    <row r="100" spans="1:8" ht="24" customHeight="1" thickBot="1">
      <c r="A100" s="41"/>
      <c r="B100" s="42"/>
      <c r="C100" s="91" t="s">
        <v>90</v>
      </c>
      <c r="D100" s="92" t="s">
        <v>91</v>
      </c>
      <c r="E100" s="88">
        <f>PH!E100+Óvoda!E100+'Humán Szolgáltató'!E100+Könyvtár!E100+'Önk kiad.'!E100</f>
        <v>0</v>
      </c>
      <c r="F100" s="93">
        <f>PH!F100+Óvoda!F100+'Humán Szolgáltató'!F100+Könyvtár!F100+'Önk kiad.'!F100</f>
        <v>0</v>
      </c>
      <c r="G100" s="90">
        <f>PH!G100+Óvoda!G100+'Humán Szolgáltató'!G100+Könyvtár!G100+'Önk kiad.'!G100</f>
        <v>0</v>
      </c>
      <c r="H100" s="27" t="str">
        <f t="shared" si="0"/>
        <v/>
      </c>
    </row>
    <row r="101" spans="1:8" ht="24" customHeight="1" thickBot="1">
      <c r="A101" s="41"/>
      <c r="B101" s="42"/>
      <c r="C101" s="91" t="s">
        <v>92</v>
      </c>
      <c r="D101" s="92" t="s">
        <v>93</v>
      </c>
      <c r="E101" s="88">
        <f>PH!E101+Óvoda!E101+'Humán Szolgáltató'!E101+Könyvtár!E101+'Önk kiad.'!E101</f>
        <v>600000</v>
      </c>
      <c r="F101" s="93">
        <f>PH!F101+Óvoda!F101+'Humán Szolgáltató'!F101+Könyvtár!F101+'Önk kiad.'!F101</f>
        <v>0</v>
      </c>
      <c r="G101" s="90">
        <f>PH!G101+Óvoda!G101+'Humán Szolgáltató'!G101+Könyvtár!G101+'Önk kiad.'!G101</f>
        <v>0</v>
      </c>
      <c r="H101" s="27" t="str">
        <f t="shared" si="0"/>
        <v/>
      </c>
    </row>
    <row r="102" spans="1:8" ht="24" customHeight="1" thickBot="1">
      <c r="A102" s="41"/>
      <c r="B102" s="42"/>
      <c r="C102" s="91" t="s">
        <v>94</v>
      </c>
      <c r="D102" s="92" t="s">
        <v>216</v>
      </c>
      <c r="E102" s="88">
        <f>PH!E102+Óvoda!E102+'Humán Szolgáltató'!E102+Könyvtár!E102+'Önk kiad.'!E102</f>
        <v>150000</v>
      </c>
      <c r="F102" s="93">
        <f>PH!F102+Óvoda!F102+'Humán Szolgáltató'!F102+Könyvtár!F102+'Önk kiad.'!F102</f>
        <v>0</v>
      </c>
      <c r="G102" s="90">
        <f>PH!G102+Óvoda!G102+'Humán Szolgáltató'!G102+Könyvtár!G102+'Önk kiad.'!G102</f>
        <v>0</v>
      </c>
      <c r="H102" s="27" t="str">
        <f t="shared" si="0"/>
        <v/>
      </c>
    </row>
    <row r="103" spans="1:8" ht="24" customHeight="1" thickBot="1">
      <c r="A103" s="41"/>
      <c r="B103" s="42"/>
      <c r="C103" s="91" t="s">
        <v>95</v>
      </c>
      <c r="D103" s="92" t="s">
        <v>96</v>
      </c>
      <c r="E103" s="88">
        <f>PH!E103+Óvoda!E103+'Humán Szolgáltató'!E103+Könyvtár!E103+'Önk kiad.'!E103</f>
        <v>0</v>
      </c>
      <c r="F103" s="93">
        <f>PH!F103+Óvoda!F103+'Humán Szolgáltató'!F103+Könyvtár!F103+'Önk kiad.'!F103</f>
        <v>0</v>
      </c>
      <c r="G103" s="90">
        <f>PH!G103+Óvoda!G103+'Humán Szolgáltató'!G103+Könyvtár!G103+'Önk kiad.'!G103</f>
        <v>0</v>
      </c>
      <c r="H103" s="27" t="str">
        <f t="shared" si="0"/>
        <v/>
      </c>
    </row>
    <row r="104" spans="1:8" ht="24" customHeight="1" thickBot="1">
      <c r="A104" s="41"/>
      <c r="B104" s="42" t="s">
        <v>70</v>
      </c>
      <c r="C104" s="91"/>
      <c r="D104" s="92" t="s">
        <v>97</v>
      </c>
      <c r="E104" s="88">
        <f>PH!E104+Óvoda!E104+'Humán Szolgáltató'!E104+Könyvtár!E104+'Önk kiad.'!E104</f>
        <v>9400000</v>
      </c>
      <c r="F104" s="93">
        <f>PH!F104+Óvoda!F104+'Humán Szolgáltató'!F104+Könyvtár!F104+'Önk kiad.'!F104</f>
        <v>0</v>
      </c>
      <c r="G104" s="90">
        <f>PH!G104+Óvoda!G104+'Humán Szolgáltató'!G104+Könyvtár!G104+'Önk kiad.'!G104</f>
        <v>0</v>
      </c>
      <c r="H104" s="27" t="str">
        <f t="shared" si="0"/>
        <v/>
      </c>
    </row>
    <row r="105" spans="1:8" ht="24" customHeight="1" thickBot="1">
      <c r="A105" s="41"/>
      <c r="B105" s="42" t="s">
        <v>72</v>
      </c>
      <c r="C105" s="91"/>
      <c r="D105" s="92" t="s">
        <v>98</v>
      </c>
      <c r="E105" s="88">
        <f>PH!E105+Óvoda!E105+'Humán Szolgáltató'!E105+Könyvtár!E105+'Önk kiad.'!E105</f>
        <v>32000000</v>
      </c>
      <c r="F105" s="93">
        <f>PH!F105+Óvoda!F105+'Humán Szolgáltató'!F105+Könyvtár!F105+'Önk kiad.'!F105</f>
        <v>0</v>
      </c>
      <c r="G105" s="90">
        <f>PH!G105+Óvoda!G105+'Humán Szolgáltató'!G105+Könyvtár!G105+'Önk kiad.'!G105</f>
        <v>0</v>
      </c>
      <c r="H105" s="27" t="str">
        <f t="shared" si="0"/>
        <v/>
      </c>
    </row>
    <row r="106" spans="1:8" s="61" customFormat="1" ht="24" customHeight="1" thickBot="1">
      <c r="A106" s="94"/>
      <c r="B106" s="95"/>
      <c r="C106" s="56" t="s">
        <v>10</v>
      </c>
      <c r="D106" s="96" t="s">
        <v>99</v>
      </c>
      <c r="E106" s="103">
        <f>PH!E106+Óvoda!E106+'Humán Szolgáltató'!E106+Könyvtár!E106+'Önk kiad.'!E106</f>
        <v>7000000</v>
      </c>
      <c r="F106" s="104">
        <f>PH!F106+Óvoda!F106+'Humán Szolgáltató'!F106+Könyvtár!F106+'Önk kiad.'!F106</f>
        <v>0</v>
      </c>
      <c r="G106" s="105">
        <f>PH!G106+Óvoda!G106+'Humán Szolgáltató'!G106+Könyvtár!G106+'Önk kiad.'!G106</f>
        <v>0</v>
      </c>
      <c r="H106" s="106" t="str">
        <f>IF(F106=0,"",G106/F106*100)</f>
        <v/>
      </c>
    </row>
    <row r="107" spans="1:8" s="61" customFormat="1" ht="24" customHeight="1" thickBot="1">
      <c r="A107" s="94"/>
      <c r="B107" s="95"/>
      <c r="C107" s="56" t="s">
        <v>19</v>
      </c>
      <c r="D107" s="96" t="s">
        <v>100</v>
      </c>
      <c r="E107" s="103">
        <f>PH!E107+Óvoda!E107+'Humán Szolgáltató'!E107+Könyvtár!E107+'Önk kiad.'!E107</f>
        <v>25000000</v>
      </c>
      <c r="F107" s="104">
        <f>PH!F107+Óvoda!F107+'Humán Szolgáltató'!F107+Könyvtár!F107+'Önk kiad.'!F107</f>
        <v>0</v>
      </c>
      <c r="G107" s="105">
        <f>PH!G107+Óvoda!G107+'Humán Szolgáltató'!G107+Könyvtár!G107+'Önk kiad.'!G107</f>
        <v>0</v>
      </c>
      <c r="H107" s="106" t="str">
        <f>IF(F107=0,"",G107/F107*100)</f>
        <v/>
      </c>
    </row>
    <row r="108" spans="1:8" ht="24" customHeight="1" thickBot="1">
      <c r="A108" s="20" t="s">
        <v>19</v>
      </c>
      <c r="B108" s="21"/>
      <c r="C108" s="21"/>
      <c r="D108" s="85" t="s">
        <v>101</v>
      </c>
      <c r="E108" s="107">
        <f>SUM(E109:E112)</f>
        <v>1542317000</v>
      </c>
      <c r="F108" s="108">
        <f>SUM(F109:F112)</f>
        <v>0</v>
      </c>
      <c r="G108" s="109">
        <f>SUM(G109:G112)</f>
        <v>0</v>
      </c>
      <c r="H108" s="27" t="str">
        <f t="shared" si="0"/>
        <v/>
      </c>
    </row>
    <row r="109" spans="1:8" ht="24" customHeight="1" thickBot="1">
      <c r="A109" s="41"/>
      <c r="B109" s="42" t="s">
        <v>10</v>
      </c>
      <c r="C109" s="91"/>
      <c r="D109" s="92" t="s">
        <v>102</v>
      </c>
      <c r="E109" s="88">
        <f>PH!E109+Óvoda!E109+'Humán Szolgáltató'!E109+Könyvtár!E109+'Önk kiad.'!E109</f>
        <v>283117000</v>
      </c>
      <c r="F109" s="93">
        <f>PH!F109+Óvoda!F109+'Humán Szolgáltató'!F109+Könyvtár!F109+'Önk kiad.'!F109</f>
        <v>0</v>
      </c>
      <c r="G109" s="90">
        <f>PH!G109+Óvoda!G109+'Humán Szolgáltató'!G109+Könyvtár!G109+'Önk kiad.'!G109</f>
        <v>0</v>
      </c>
      <c r="H109" s="27" t="str">
        <f t="shared" si="0"/>
        <v/>
      </c>
    </row>
    <row r="110" spans="1:8" ht="24" customHeight="1" thickBot="1">
      <c r="A110" s="41"/>
      <c r="B110" s="42" t="s">
        <v>19</v>
      </c>
      <c r="C110" s="91"/>
      <c r="D110" s="92" t="s">
        <v>103</v>
      </c>
      <c r="E110" s="88">
        <f>PH!E110+Óvoda!E110+'Humán Szolgáltató'!E110+Könyvtár!E110+'Önk kiad.'!E110</f>
        <v>1258200000</v>
      </c>
      <c r="F110" s="93">
        <f>PH!F110+Óvoda!F110+'Humán Szolgáltató'!F110+Könyvtár!F110+'Önk kiad.'!F110</f>
        <v>0</v>
      </c>
      <c r="G110" s="90">
        <f>PH!G110+Óvoda!G110+'Humán Szolgáltató'!G110+Könyvtár!G110+'Önk kiad.'!G110</f>
        <v>0</v>
      </c>
      <c r="H110" s="27" t="str">
        <f t="shared" si="0"/>
        <v/>
      </c>
    </row>
    <row r="111" spans="1:8" ht="24" customHeight="1" thickBot="1">
      <c r="A111" s="41"/>
      <c r="B111" s="42" t="s">
        <v>21</v>
      </c>
      <c r="C111" s="91"/>
      <c r="D111" s="92" t="s">
        <v>104</v>
      </c>
      <c r="E111" s="88">
        <f>PH!E111+Óvoda!E111+'Humán Szolgáltató'!E111+Könyvtár!E111+'Önk kiad.'!E111</f>
        <v>0</v>
      </c>
      <c r="F111" s="93">
        <f>PH!F111+Óvoda!F111+'Humán Szolgáltató'!F111+Könyvtár!F111+'Önk kiad.'!F111</f>
        <v>0</v>
      </c>
      <c r="G111" s="90">
        <f>PH!G111+Óvoda!G111+'Humán Szolgáltató'!G111+Könyvtár!G111+'Önk kiad.'!G111</f>
        <v>0</v>
      </c>
      <c r="H111" s="27" t="str">
        <f t="shared" si="0"/>
        <v/>
      </c>
    </row>
    <row r="112" spans="1:8" ht="24" customHeight="1" thickBot="1">
      <c r="A112" s="41"/>
      <c r="B112" s="42" t="s">
        <v>26</v>
      </c>
      <c r="C112" s="91"/>
      <c r="D112" s="92" t="s">
        <v>217</v>
      </c>
      <c r="E112" s="88">
        <f>PH!E112+Óvoda!E112+'Humán Szolgáltató'!E112+Könyvtár!E112+'Önk kiad.'!E112</f>
        <v>1000000</v>
      </c>
      <c r="F112" s="93">
        <f>PH!F112+Óvoda!F112+'Humán Szolgáltató'!F112+Könyvtár!F112+'Önk kiad.'!F112</f>
        <v>0</v>
      </c>
      <c r="G112" s="90">
        <f>PH!G112+Óvoda!G112+'Humán Szolgáltató'!G112+Könyvtár!G112+'Önk kiad.'!G112</f>
        <v>0</v>
      </c>
      <c r="H112" s="27" t="str">
        <f t="shared" si="0"/>
        <v/>
      </c>
    </row>
    <row r="113" spans="1:8" ht="24" customHeight="1" thickBot="1">
      <c r="A113" s="749" t="s">
        <v>105</v>
      </c>
      <c r="B113" s="750"/>
      <c r="C113" s="750"/>
      <c r="D113" s="751"/>
      <c r="E113" s="107">
        <f>E73+E108</f>
        <v>2746773000</v>
      </c>
      <c r="F113" s="108">
        <f>F73+F108</f>
        <v>0</v>
      </c>
      <c r="G113" s="109">
        <f>G73+G108</f>
        <v>0</v>
      </c>
      <c r="H113" s="27" t="str">
        <f>IF(F113=0,"",G113/F113*100)</f>
        <v/>
      </c>
    </row>
    <row r="114" spans="1:8" ht="24" customHeight="1" thickBot="1">
      <c r="A114" s="749" t="s">
        <v>106</v>
      </c>
      <c r="B114" s="750"/>
      <c r="C114" s="750"/>
      <c r="D114" s="751" t="s">
        <v>106</v>
      </c>
      <c r="E114" s="107">
        <f>E115+E118</f>
        <v>341480000</v>
      </c>
      <c r="F114" s="108">
        <f>F115+F118</f>
        <v>0</v>
      </c>
      <c r="G114" s="109">
        <f>G115+G118</f>
        <v>0</v>
      </c>
      <c r="H114" s="27" t="str">
        <f>IF(F114=0,"",G114/F114*100)</f>
        <v/>
      </c>
    </row>
    <row r="115" spans="1:8" s="81" customFormat="1" ht="24" hidden="1" customHeight="1" thickBot="1">
      <c r="A115" s="110" t="s">
        <v>21</v>
      </c>
      <c r="B115" s="111"/>
      <c r="C115" s="111"/>
      <c r="D115" s="112" t="s">
        <v>107</v>
      </c>
      <c r="E115" s="113">
        <f>SUM(E116:E117)</f>
        <v>0</v>
      </c>
      <c r="F115" s="114">
        <f>SUM(F116:F117)</f>
        <v>0</v>
      </c>
      <c r="G115" s="115">
        <f>SUM(G116:G117)</f>
        <v>0</v>
      </c>
      <c r="H115" s="27" t="str">
        <f t="shared" si="0"/>
        <v/>
      </c>
    </row>
    <row r="116" spans="1:8" s="81" customFormat="1" ht="24" hidden="1" customHeight="1" thickBot="1">
      <c r="A116" s="74"/>
      <c r="B116" s="75" t="s">
        <v>10</v>
      </c>
      <c r="C116" s="116"/>
      <c r="D116" s="117" t="s">
        <v>108</v>
      </c>
      <c r="E116" s="118"/>
      <c r="F116" s="119"/>
      <c r="G116" s="120"/>
      <c r="H116" s="27" t="str">
        <f t="shared" si="0"/>
        <v/>
      </c>
    </row>
    <row r="117" spans="1:8" s="81" customFormat="1" ht="24" hidden="1" customHeight="1" thickBot="1">
      <c r="A117" s="121"/>
      <c r="B117" s="122" t="s">
        <v>19</v>
      </c>
      <c r="C117" s="123"/>
      <c r="D117" s="124" t="s">
        <v>109</v>
      </c>
      <c r="E117" s="118"/>
      <c r="F117" s="119"/>
      <c r="G117" s="120"/>
      <c r="H117" s="27" t="str">
        <f t="shared" si="0"/>
        <v/>
      </c>
    </row>
    <row r="118" spans="1:8" ht="24" customHeight="1" thickBot="1">
      <c r="A118" s="20" t="s">
        <v>26</v>
      </c>
      <c r="B118" s="21"/>
      <c r="C118" s="21"/>
      <c r="D118" s="85" t="s">
        <v>110</v>
      </c>
      <c r="E118" s="107">
        <f>SUM(E119:E121)</f>
        <v>341480000</v>
      </c>
      <c r="F118" s="108">
        <f>SUM(F119:F121)</f>
        <v>0</v>
      </c>
      <c r="G118" s="109">
        <f>SUM(G119:G121)</f>
        <v>0</v>
      </c>
      <c r="H118" s="27"/>
    </row>
    <row r="119" spans="1:8" ht="24" customHeight="1" thickBot="1">
      <c r="A119" s="41"/>
      <c r="B119" s="42" t="s">
        <v>10</v>
      </c>
      <c r="C119" s="91"/>
      <c r="D119" s="125" t="s">
        <v>111</v>
      </c>
      <c r="E119" s="88">
        <f>PH!E119+Óvoda!E119+'Humán Szolgáltató'!E119+Könyvtár!E119+'Önk kiad.'!E119</f>
        <v>300000000</v>
      </c>
      <c r="F119" s="93">
        <f>PH!F119+Óvoda!F119+'Humán Szolgáltató'!F119+Könyvtár!F119+'Önk kiad.'!F119</f>
        <v>0</v>
      </c>
      <c r="G119" s="90">
        <f>PH!G119+Óvoda!G119+'Humán Szolgáltató'!G119+Könyvtár!G119+'Önk kiad.'!G119</f>
        <v>0</v>
      </c>
      <c r="H119" s="27" t="str">
        <f t="shared" si="0"/>
        <v/>
      </c>
    </row>
    <row r="120" spans="1:8" ht="24" customHeight="1" thickBot="1">
      <c r="A120" s="41"/>
      <c r="B120" s="42" t="s">
        <v>19</v>
      </c>
      <c r="C120" s="91"/>
      <c r="D120" s="92" t="s">
        <v>112</v>
      </c>
      <c r="E120" s="88">
        <f>PH!E120+Óvoda!E120+'Humán Szolgáltató'!E120+Könyvtár!E120+'Önk kiad.'!E120</f>
        <v>24592000</v>
      </c>
      <c r="F120" s="93">
        <f>PH!F120+Óvoda!F120+'Humán Szolgáltató'!F120+Könyvtár!F120+'Önk kiad.'!F120</f>
        <v>0</v>
      </c>
      <c r="G120" s="90">
        <f>PH!G120+Óvoda!G120+'Humán Szolgáltató'!G120+Könyvtár!G120+'Önk kiad.'!G120</f>
        <v>0</v>
      </c>
      <c r="H120" s="27" t="str">
        <f t="shared" si="0"/>
        <v/>
      </c>
    </row>
    <row r="121" spans="1:8" ht="24" customHeight="1" thickBot="1">
      <c r="A121" s="41"/>
      <c r="B121" s="42" t="s">
        <v>21</v>
      </c>
      <c r="C121" s="91"/>
      <c r="D121" s="92" t="s">
        <v>113</v>
      </c>
      <c r="E121" s="88">
        <f>PH!E121+Óvoda!E121+'Humán Szolgáltató'!E121+Könyvtár!E121+'Önk kiad.'!E121</f>
        <v>16888000</v>
      </c>
      <c r="F121" s="93">
        <f>PH!F121+Óvoda!F121+'Humán Szolgáltató'!F121+Könyvtár!F121+'Önk kiad.'!F121</f>
        <v>0</v>
      </c>
      <c r="G121" s="90">
        <f>PH!G121+Óvoda!G121+'Humán Szolgáltató'!G121+Könyvtár!G121+'Önk kiad.'!G121</f>
        <v>0</v>
      </c>
      <c r="H121" s="27" t="str">
        <f>IF(F121=0,"",G121/F121*100)</f>
        <v/>
      </c>
    </row>
    <row r="122" spans="1:8" ht="24" hidden="1" customHeight="1" thickBot="1">
      <c r="A122" s="20" t="s">
        <v>29</v>
      </c>
      <c r="B122" s="21"/>
      <c r="C122" s="21"/>
      <c r="D122" s="85" t="s">
        <v>114</v>
      </c>
      <c r="E122" s="107">
        <f>PH!E122+Óvoda!E122+'Humán Szolgáltató'!E122+Könyvtár!E122+'Önk kiad.'!E122</f>
        <v>0</v>
      </c>
      <c r="F122" s="108">
        <f>PH!F122+Óvoda!F122+'Humán Szolgáltató'!F122+Könyvtár!F122+'Önk kiad.'!F122</f>
        <v>0</v>
      </c>
      <c r="G122" s="109">
        <f>PH!G122+Óvoda!G122+'Humán Szolgáltató'!G122+Könyvtár!G122+'Önk kiad.'!G122</f>
        <v>0</v>
      </c>
      <c r="H122" s="27" t="str">
        <f t="shared" si="0"/>
        <v/>
      </c>
    </row>
    <row r="123" spans="1:8" ht="24" customHeight="1" thickBot="1">
      <c r="A123" s="82" t="s">
        <v>115</v>
      </c>
      <c r="B123" s="21"/>
      <c r="C123" s="22"/>
      <c r="D123" s="23"/>
      <c r="E123" s="126">
        <f>E113+E114+E122</f>
        <v>3088253000</v>
      </c>
      <c r="F123" s="127">
        <f>F113+F114+F122</f>
        <v>0</v>
      </c>
      <c r="G123" s="128">
        <f>G113+G114+G122</f>
        <v>0</v>
      </c>
      <c r="H123" s="27" t="str">
        <f t="shared" si="0"/>
        <v/>
      </c>
    </row>
    <row r="124" spans="1:8" ht="17.25" customHeight="1" thickBot="1">
      <c r="A124" s="129"/>
      <c r="B124" s="130"/>
      <c r="C124" s="131"/>
      <c r="D124" s="132"/>
      <c r="E124" s="133"/>
      <c r="F124" s="134"/>
      <c r="G124" s="134"/>
    </row>
    <row r="125" spans="1:8" ht="14.25" thickTop="1" thickBot="1">
      <c r="A125" s="135" t="s">
        <v>116</v>
      </c>
      <c r="B125" s="136"/>
      <c r="C125" s="137"/>
      <c r="D125" s="138"/>
      <c r="E125" s="139">
        <f>SUM(E127:E133)</f>
        <v>298.75</v>
      </c>
      <c r="F125" s="139">
        <f>SUM(F127:F131)</f>
        <v>0</v>
      </c>
      <c r="G125" s="140"/>
      <c r="H125" s="140"/>
    </row>
    <row r="126" spans="1:8" ht="14.25" thickTop="1" thickBot="1">
      <c r="A126" s="141">
        <v>2019</v>
      </c>
      <c r="B126" s="142"/>
      <c r="C126" s="142"/>
      <c r="D126" s="142"/>
      <c r="E126" s="143">
        <v>39448</v>
      </c>
      <c r="F126" s="143"/>
      <c r="G126" s="143"/>
      <c r="H126" s="143"/>
    </row>
    <row r="127" spans="1:8" ht="13.5" thickTop="1">
      <c r="A127" s="144" t="s">
        <v>117</v>
      </c>
      <c r="B127" s="142" t="s">
        <v>118</v>
      </c>
      <c r="C127" s="142"/>
      <c r="D127" s="142"/>
      <c r="E127" s="145">
        <v>31</v>
      </c>
      <c r="F127" s="146"/>
      <c r="G127" s="146"/>
      <c r="H127" s="146"/>
    </row>
    <row r="128" spans="1:8">
      <c r="A128" s="147"/>
      <c r="B128" s="142" t="s">
        <v>119</v>
      </c>
      <c r="C128" s="142"/>
      <c r="D128" s="142"/>
      <c r="E128" s="145">
        <v>96.25</v>
      </c>
      <c r="F128" s="148"/>
      <c r="G128" s="149"/>
      <c r="H128" s="149"/>
    </row>
    <row r="129" spans="1:8">
      <c r="A129" s="147"/>
      <c r="B129" s="142" t="s">
        <v>120</v>
      </c>
      <c r="C129" s="142"/>
      <c r="D129" s="142"/>
      <c r="E129" s="145">
        <v>5</v>
      </c>
      <c r="F129" s="149"/>
      <c r="G129" s="149"/>
      <c r="H129" s="149"/>
    </row>
    <row r="130" spans="1:8">
      <c r="A130" s="147"/>
      <c r="B130" s="142" t="s">
        <v>121</v>
      </c>
      <c r="C130" s="142"/>
      <c r="D130" s="142"/>
      <c r="E130" s="145">
        <v>1</v>
      </c>
      <c r="F130" s="149"/>
      <c r="G130" s="149"/>
      <c r="H130" s="149"/>
    </row>
    <row r="131" spans="1:8" ht="13.5" thickBot="1">
      <c r="A131" s="150"/>
      <c r="B131" s="151" t="s">
        <v>122</v>
      </c>
      <c r="C131" s="151"/>
      <c r="D131" s="151"/>
      <c r="E131" s="152">
        <v>2</v>
      </c>
      <c r="F131" s="149"/>
      <c r="G131" s="149"/>
      <c r="H131" s="149"/>
    </row>
    <row r="132" spans="1:8" ht="13.5" thickTop="1">
      <c r="A132" s="153"/>
      <c r="B132" s="154" t="s">
        <v>123</v>
      </c>
      <c r="C132" s="154"/>
      <c r="D132" s="154"/>
      <c r="E132" s="154">
        <v>6</v>
      </c>
      <c r="F132" s="154"/>
      <c r="G132" s="154"/>
      <c r="H132" s="154"/>
    </row>
    <row r="133" spans="1:8" ht="13.5" thickBot="1">
      <c r="A133" s="155"/>
      <c r="B133" s="154" t="s">
        <v>124</v>
      </c>
      <c r="C133" s="154"/>
      <c r="D133" s="154"/>
      <c r="E133" s="154">
        <v>157.5</v>
      </c>
      <c r="F133" s="154"/>
      <c r="G133" s="154"/>
      <c r="H133" s="154"/>
    </row>
    <row r="134" spans="1:8" ht="13.5" thickTop="1"/>
  </sheetData>
  <sheetProtection formatCells="0" formatColumns="0" formatRows="0"/>
  <mergeCells count="2">
    <mergeCell ref="A113:D113"/>
    <mergeCell ref="A114:D114"/>
  </mergeCells>
  <printOptions horizontalCentered="1"/>
  <pageMargins left="0.74803149606299213" right="0.74803149606299213" top="1.1811023622047245" bottom="1.0629921259842521" header="0.51181102362204722" footer="0.51181102362204722"/>
  <pageSetup paperSize="9" scale="51" orientation="portrait" useFirstPageNumber="1" horizontalDpi="300" r:id="rId1"/>
  <headerFooter alignWithMargins="0">
    <oddHeader>&amp;C&amp;"Times New Roman,Normál"Mezőkovácsháza Város  Önkormányzatának költségvetése
&amp;UK I A D Á S O K&amp;R&amp;11 1. sz. melléklet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V31"/>
  <sheetViews>
    <sheetView workbookViewId="0">
      <selection activeCell="F9" sqref="F9"/>
    </sheetView>
  </sheetViews>
  <sheetFormatPr defaultRowHeight="12.75"/>
  <cols>
    <col min="1" max="1" width="60" customWidth="1"/>
    <col min="2" max="2" width="16.85546875" style="586" bestFit="1" customWidth="1"/>
    <col min="3" max="3" width="15.28515625" style="586" bestFit="1" customWidth="1"/>
    <col min="4" max="4" width="13.140625" style="586" customWidth="1"/>
    <col min="5" max="5" width="16.85546875" style="586" bestFit="1" customWidth="1"/>
    <col min="6" max="6" width="15.28515625" style="586" bestFit="1" customWidth="1"/>
    <col min="7" max="7" width="13.5703125" style="586" customWidth="1"/>
    <col min="257" max="257" width="55.85546875" customWidth="1"/>
    <col min="258" max="259" width="15.28515625" bestFit="1" customWidth="1"/>
    <col min="260" max="260" width="13.140625" customWidth="1"/>
    <col min="261" max="261" width="14.5703125" customWidth="1"/>
    <col min="262" max="262" width="15.28515625" bestFit="1" customWidth="1"/>
    <col min="263" max="263" width="13.5703125" customWidth="1"/>
    <col min="513" max="513" width="55.85546875" customWidth="1"/>
    <col min="514" max="515" width="15.28515625" bestFit="1" customWidth="1"/>
    <col min="516" max="516" width="13.140625" customWidth="1"/>
    <col min="517" max="517" width="14.5703125" customWidth="1"/>
    <col min="518" max="518" width="15.28515625" bestFit="1" customWidth="1"/>
    <col min="519" max="519" width="13.5703125" customWidth="1"/>
    <col min="769" max="769" width="55.85546875" customWidth="1"/>
    <col min="770" max="771" width="15.28515625" bestFit="1" customWidth="1"/>
    <col min="772" max="772" width="13.140625" customWidth="1"/>
    <col min="773" max="773" width="14.5703125" customWidth="1"/>
    <col min="774" max="774" width="15.28515625" bestFit="1" customWidth="1"/>
    <col min="775" max="775" width="13.5703125" customWidth="1"/>
    <col min="1025" max="1025" width="55.85546875" customWidth="1"/>
    <col min="1026" max="1027" width="15.28515625" bestFit="1" customWidth="1"/>
    <col min="1028" max="1028" width="13.140625" customWidth="1"/>
    <col min="1029" max="1029" width="14.5703125" customWidth="1"/>
    <col min="1030" max="1030" width="15.28515625" bestFit="1" customWidth="1"/>
    <col min="1031" max="1031" width="13.5703125" customWidth="1"/>
    <col min="1281" max="1281" width="55.85546875" customWidth="1"/>
    <col min="1282" max="1283" width="15.28515625" bestFit="1" customWidth="1"/>
    <col min="1284" max="1284" width="13.140625" customWidth="1"/>
    <col min="1285" max="1285" width="14.5703125" customWidth="1"/>
    <col min="1286" max="1286" width="15.28515625" bestFit="1" customWidth="1"/>
    <col min="1287" max="1287" width="13.5703125" customWidth="1"/>
    <col min="1537" max="1537" width="55.85546875" customWidth="1"/>
    <col min="1538" max="1539" width="15.28515625" bestFit="1" customWidth="1"/>
    <col min="1540" max="1540" width="13.140625" customWidth="1"/>
    <col min="1541" max="1541" width="14.5703125" customWidth="1"/>
    <col min="1542" max="1542" width="15.28515625" bestFit="1" customWidth="1"/>
    <col min="1543" max="1543" width="13.5703125" customWidth="1"/>
    <col min="1793" max="1793" width="55.85546875" customWidth="1"/>
    <col min="1794" max="1795" width="15.28515625" bestFit="1" customWidth="1"/>
    <col min="1796" max="1796" width="13.140625" customWidth="1"/>
    <col min="1797" max="1797" width="14.5703125" customWidth="1"/>
    <col min="1798" max="1798" width="15.28515625" bestFit="1" customWidth="1"/>
    <col min="1799" max="1799" width="13.5703125" customWidth="1"/>
    <col min="2049" max="2049" width="55.85546875" customWidth="1"/>
    <col min="2050" max="2051" width="15.28515625" bestFit="1" customWidth="1"/>
    <col min="2052" max="2052" width="13.140625" customWidth="1"/>
    <col min="2053" max="2053" width="14.5703125" customWidth="1"/>
    <col min="2054" max="2054" width="15.28515625" bestFit="1" customWidth="1"/>
    <col min="2055" max="2055" width="13.5703125" customWidth="1"/>
    <col min="2305" max="2305" width="55.85546875" customWidth="1"/>
    <col min="2306" max="2307" width="15.28515625" bestFit="1" customWidth="1"/>
    <col min="2308" max="2308" width="13.140625" customWidth="1"/>
    <col min="2309" max="2309" width="14.5703125" customWidth="1"/>
    <col min="2310" max="2310" width="15.28515625" bestFit="1" customWidth="1"/>
    <col min="2311" max="2311" width="13.5703125" customWidth="1"/>
    <col min="2561" max="2561" width="55.85546875" customWidth="1"/>
    <col min="2562" max="2563" width="15.28515625" bestFit="1" customWidth="1"/>
    <col min="2564" max="2564" width="13.140625" customWidth="1"/>
    <col min="2565" max="2565" width="14.5703125" customWidth="1"/>
    <col min="2566" max="2566" width="15.28515625" bestFit="1" customWidth="1"/>
    <col min="2567" max="2567" width="13.5703125" customWidth="1"/>
    <col min="2817" max="2817" width="55.85546875" customWidth="1"/>
    <col min="2818" max="2819" width="15.28515625" bestFit="1" customWidth="1"/>
    <col min="2820" max="2820" width="13.140625" customWidth="1"/>
    <col min="2821" max="2821" width="14.5703125" customWidth="1"/>
    <col min="2822" max="2822" width="15.28515625" bestFit="1" customWidth="1"/>
    <col min="2823" max="2823" width="13.5703125" customWidth="1"/>
    <col min="3073" max="3073" width="55.85546875" customWidth="1"/>
    <col min="3074" max="3075" width="15.28515625" bestFit="1" customWidth="1"/>
    <col min="3076" max="3076" width="13.140625" customWidth="1"/>
    <col min="3077" max="3077" width="14.5703125" customWidth="1"/>
    <col min="3078" max="3078" width="15.28515625" bestFit="1" customWidth="1"/>
    <col min="3079" max="3079" width="13.5703125" customWidth="1"/>
    <col min="3329" max="3329" width="55.85546875" customWidth="1"/>
    <col min="3330" max="3331" width="15.28515625" bestFit="1" customWidth="1"/>
    <col min="3332" max="3332" width="13.140625" customWidth="1"/>
    <col min="3333" max="3333" width="14.5703125" customWidth="1"/>
    <col min="3334" max="3334" width="15.28515625" bestFit="1" customWidth="1"/>
    <col min="3335" max="3335" width="13.5703125" customWidth="1"/>
    <col min="3585" max="3585" width="55.85546875" customWidth="1"/>
    <col min="3586" max="3587" width="15.28515625" bestFit="1" customWidth="1"/>
    <col min="3588" max="3588" width="13.140625" customWidth="1"/>
    <col min="3589" max="3589" width="14.5703125" customWidth="1"/>
    <col min="3590" max="3590" width="15.28515625" bestFit="1" customWidth="1"/>
    <col min="3591" max="3591" width="13.5703125" customWidth="1"/>
    <col min="3841" max="3841" width="55.85546875" customWidth="1"/>
    <col min="3842" max="3843" width="15.28515625" bestFit="1" customWidth="1"/>
    <col min="3844" max="3844" width="13.140625" customWidth="1"/>
    <col min="3845" max="3845" width="14.5703125" customWidth="1"/>
    <col min="3846" max="3846" width="15.28515625" bestFit="1" customWidth="1"/>
    <col min="3847" max="3847" width="13.5703125" customWidth="1"/>
    <col min="4097" max="4097" width="55.85546875" customWidth="1"/>
    <col min="4098" max="4099" width="15.28515625" bestFit="1" customWidth="1"/>
    <col min="4100" max="4100" width="13.140625" customWidth="1"/>
    <col min="4101" max="4101" width="14.5703125" customWidth="1"/>
    <col min="4102" max="4102" width="15.28515625" bestFit="1" customWidth="1"/>
    <col min="4103" max="4103" width="13.5703125" customWidth="1"/>
    <col min="4353" max="4353" width="55.85546875" customWidth="1"/>
    <col min="4354" max="4355" width="15.28515625" bestFit="1" customWidth="1"/>
    <col min="4356" max="4356" width="13.140625" customWidth="1"/>
    <col min="4357" max="4357" width="14.5703125" customWidth="1"/>
    <col min="4358" max="4358" width="15.28515625" bestFit="1" customWidth="1"/>
    <col min="4359" max="4359" width="13.5703125" customWidth="1"/>
    <col min="4609" max="4609" width="55.85546875" customWidth="1"/>
    <col min="4610" max="4611" width="15.28515625" bestFit="1" customWidth="1"/>
    <col min="4612" max="4612" width="13.140625" customWidth="1"/>
    <col min="4613" max="4613" width="14.5703125" customWidth="1"/>
    <col min="4614" max="4614" width="15.28515625" bestFit="1" customWidth="1"/>
    <col min="4615" max="4615" width="13.5703125" customWidth="1"/>
    <col min="4865" max="4865" width="55.85546875" customWidth="1"/>
    <col min="4866" max="4867" width="15.28515625" bestFit="1" customWidth="1"/>
    <col min="4868" max="4868" width="13.140625" customWidth="1"/>
    <col min="4869" max="4869" width="14.5703125" customWidth="1"/>
    <col min="4870" max="4870" width="15.28515625" bestFit="1" customWidth="1"/>
    <col min="4871" max="4871" width="13.5703125" customWidth="1"/>
    <col min="5121" max="5121" width="55.85546875" customWidth="1"/>
    <col min="5122" max="5123" width="15.28515625" bestFit="1" customWidth="1"/>
    <col min="5124" max="5124" width="13.140625" customWidth="1"/>
    <col min="5125" max="5125" width="14.5703125" customWidth="1"/>
    <col min="5126" max="5126" width="15.28515625" bestFit="1" customWidth="1"/>
    <col min="5127" max="5127" width="13.5703125" customWidth="1"/>
    <col min="5377" max="5377" width="55.85546875" customWidth="1"/>
    <col min="5378" max="5379" width="15.28515625" bestFit="1" customWidth="1"/>
    <col min="5380" max="5380" width="13.140625" customWidth="1"/>
    <col min="5381" max="5381" width="14.5703125" customWidth="1"/>
    <col min="5382" max="5382" width="15.28515625" bestFit="1" customWidth="1"/>
    <col min="5383" max="5383" width="13.5703125" customWidth="1"/>
    <col min="5633" max="5633" width="55.85546875" customWidth="1"/>
    <col min="5634" max="5635" width="15.28515625" bestFit="1" customWidth="1"/>
    <col min="5636" max="5636" width="13.140625" customWidth="1"/>
    <col min="5637" max="5637" width="14.5703125" customWidth="1"/>
    <col min="5638" max="5638" width="15.28515625" bestFit="1" customWidth="1"/>
    <col min="5639" max="5639" width="13.5703125" customWidth="1"/>
    <col min="5889" max="5889" width="55.85546875" customWidth="1"/>
    <col min="5890" max="5891" width="15.28515625" bestFit="1" customWidth="1"/>
    <col min="5892" max="5892" width="13.140625" customWidth="1"/>
    <col min="5893" max="5893" width="14.5703125" customWidth="1"/>
    <col min="5894" max="5894" width="15.28515625" bestFit="1" customWidth="1"/>
    <col min="5895" max="5895" width="13.5703125" customWidth="1"/>
    <col min="6145" max="6145" width="55.85546875" customWidth="1"/>
    <col min="6146" max="6147" width="15.28515625" bestFit="1" customWidth="1"/>
    <col min="6148" max="6148" width="13.140625" customWidth="1"/>
    <col min="6149" max="6149" width="14.5703125" customWidth="1"/>
    <col min="6150" max="6150" width="15.28515625" bestFit="1" customWidth="1"/>
    <col min="6151" max="6151" width="13.5703125" customWidth="1"/>
    <col min="6401" max="6401" width="55.85546875" customWidth="1"/>
    <col min="6402" max="6403" width="15.28515625" bestFit="1" customWidth="1"/>
    <col min="6404" max="6404" width="13.140625" customWidth="1"/>
    <col min="6405" max="6405" width="14.5703125" customWidth="1"/>
    <col min="6406" max="6406" width="15.28515625" bestFit="1" customWidth="1"/>
    <col min="6407" max="6407" width="13.5703125" customWidth="1"/>
    <col min="6657" max="6657" width="55.85546875" customWidth="1"/>
    <col min="6658" max="6659" width="15.28515625" bestFit="1" customWidth="1"/>
    <col min="6660" max="6660" width="13.140625" customWidth="1"/>
    <col min="6661" max="6661" width="14.5703125" customWidth="1"/>
    <col min="6662" max="6662" width="15.28515625" bestFit="1" customWidth="1"/>
    <col min="6663" max="6663" width="13.5703125" customWidth="1"/>
    <col min="6913" max="6913" width="55.85546875" customWidth="1"/>
    <col min="6914" max="6915" width="15.28515625" bestFit="1" customWidth="1"/>
    <col min="6916" max="6916" width="13.140625" customWidth="1"/>
    <col min="6917" max="6917" width="14.5703125" customWidth="1"/>
    <col min="6918" max="6918" width="15.28515625" bestFit="1" customWidth="1"/>
    <col min="6919" max="6919" width="13.5703125" customWidth="1"/>
    <col min="7169" max="7169" width="55.85546875" customWidth="1"/>
    <col min="7170" max="7171" width="15.28515625" bestFit="1" customWidth="1"/>
    <col min="7172" max="7172" width="13.140625" customWidth="1"/>
    <col min="7173" max="7173" width="14.5703125" customWidth="1"/>
    <col min="7174" max="7174" width="15.28515625" bestFit="1" customWidth="1"/>
    <col min="7175" max="7175" width="13.5703125" customWidth="1"/>
    <col min="7425" max="7425" width="55.85546875" customWidth="1"/>
    <col min="7426" max="7427" width="15.28515625" bestFit="1" customWidth="1"/>
    <col min="7428" max="7428" width="13.140625" customWidth="1"/>
    <col min="7429" max="7429" width="14.5703125" customWidth="1"/>
    <col min="7430" max="7430" width="15.28515625" bestFit="1" customWidth="1"/>
    <col min="7431" max="7431" width="13.5703125" customWidth="1"/>
    <col min="7681" max="7681" width="55.85546875" customWidth="1"/>
    <col min="7682" max="7683" width="15.28515625" bestFit="1" customWidth="1"/>
    <col min="7684" max="7684" width="13.140625" customWidth="1"/>
    <col min="7685" max="7685" width="14.5703125" customWidth="1"/>
    <col min="7686" max="7686" width="15.28515625" bestFit="1" customWidth="1"/>
    <col min="7687" max="7687" width="13.5703125" customWidth="1"/>
    <col min="7937" max="7937" width="55.85546875" customWidth="1"/>
    <col min="7938" max="7939" width="15.28515625" bestFit="1" customWidth="1"/>
    <col min="7940" max="7940" width="13.140625" customWidth="1"/>
    <col min="7941" max="7941" width="14.5703125" customWidth="1"/>
    <col min="7942" max="7942" width="15.28515625" bestFit="1" customWidth="1"/>
    <col min="7943" max="7943" width="13.5703125" customWidth="1"/>
    <col min="8193" max="8193" width="55.85546875" customWidth="1"/>
    <col min="8194" max="8195" width="15.28515625" bestFit="1" customWidth="1"/>
    <col min="8196" max="8196" width="13.140625" customWidth="1"/>
    <col min="8197" max="8197" width="14.5703125" customWidth="1"/>
    <col min="8198" max="8198" width="15.28515625" bestFit="1" customWidth="1"/>
    <col min="8199" max="8199" width="13.5703125" customWidth="1"/>
    <col min="8449" max="8449" width="55.85546875" customWidth="1"/>
    <col min="8450" max="8451" width="15.28515625" bestFit="1" customWidth="1"/>
    <col min="8452" max="8452" width="13.140625" customWidth="1"/>
    <col min="8453" max="8453" width="14.5703125" customWidth="1"/>
    <col min="8454" max="8454" width="15.28515625" bestFit="1" customWidth="1"/>
    <col min="8455" max="8455" width="13.5703125" customWidth="1"/>
    <col min="8705" max="8705" width="55.85546875" customWidth="1"/>
    <col min="8706" max="8707" width="15.28515625" bestFit="1" customWidth="1"/>
    <col min="8708" max="8708" width="13.140625" customWidth="1"/>
    <col min="8709" max="8709" width="14.5703125" customWidth="1"/>
    <col min="8710" max="8710" width="15.28515625" bestFit="1" customWidth="1"/>
    <col min="8711" max="8711" width="13.5703125" customWidth="1"/>
    <col min="8961" max="8961" width="55.85546875" customWidth="1"/>
    <col min="8962" max="8963" width="15.28515625" bestFit="1" customWidth="1"/>
    <col min="8964" max="8964" width="13.140625" customWidth="1"/>
    <col min="8965" max="8965" width="14.5703125" customWidth="1"/>
    <col min="8966" max="8966" width="15.28515625" bestFit="1" customWidth="1"/>
    <col min="8967" max="8967" width="13.5703125" customWidth="1"/>
    <col min="9217" max="9217" width="55.85546875" customWidth="1"/>
    <col min="9218" max="9219" width="15.28515625" bestFit="1" customWidth="1"/>
    <col min="9220" max="9220" width="13.140625" customWidth="1"/>
    <col min="9221" max="9221" width="14.5703125" customWidth="1"/>
    <col min="9222" max="9222" width="15.28515625" bestFit="1" customWidth="1"/>
    <col min="9223" max="9223" width="13.5703125" customWidth="1"/>
    <col min="9473" max="9473" width="55.85546875" customWidth="1"/>
    <col min="9474" max="9475" width="15.28515625" bestFit="1" customWidth="1"/>
    <col min="9476" max="9476" width="13.140625" customWidth="1"/>
    <col min="9477" max="9477" width="14.5703125" customWidth="1"/>
    <col min="9478" max="9478" width="15.28515625" bestFit="1" customWidth="1"/>
    <col min="9479" max="9479" width="13.5703125" customWidth="1"/>
    <col min="9729" max="9729" width="55.85546875" customWidth="1"/>
    <col min="9730" max="9731" width="15.28515625" bestFit="1" customWidth="1"/>
    <col min="9732" max="9732" width="13.140625" customWidth="1"/>
    <col min="9733" max="9733" width="14.5703125" customWidth="1"/>
    <col min="9734" max="9734" width="15.28515625" bestFit="1" customWidth="1"/>
    <col min="9735" max="9735" width="13.5703125" customWidth="1"/>
    <col min="9985" max="9985" width="55.85546875" customWidth="1"/>
    <col min="9986" max="9987" width="15.28515625" bestFit="1" customWidth="1"/>
    <col min="9988" max="9988" width="13.140625" customWidth="1"/>
    <col min="9989" max="9989" width="14.5703125" customWidth="1"/>
    <col min="9990" max="9990" width="15.28515625" bestFit="1" customWidth="1"/>
    <col min="9991" max="9991" width="13.5703125" customWidth="1"/>
    <col min="10241" max="10241" width="55.85546875" customWidth="1"/>
    <col min="10242" max="10243" width="15.28515625" bestFit="1" customWidth="1"/>
    <col min="10244" max="10244" width="13.140625" customWidth="1"/>
    <col min="10245" max="10245" width="14.5703125" customWidth="1"/>
    <col min="10246" max="10246" width="15.28515625" bestFit="1" customWidth="1"/>
    <col min="10247" max="10247" width="13.5703125" customWidth="1"/>
    <col min="10497" max="10497" width="55.85546875" customWidth="1"/>
    <col min="10498" max="10499" width="15.28515625" bestFit="1" customWidth="1"/>
    <col min="10500" max="10500" width="13.140625" customWidth="1"/>
    <col min="10501" max="10501" width="14.5703125" customWidth="1"/>
    <col min="10502" max="10502" width="15.28515625" bestFit="1" customWidth="1"/>
    <col min="10503" max="10503" width="13.5703125" customWidth="1"/>
    <col min="10753" max="10753" width="55.85546875" customWidth="1"/>
    <col min="10754" max="10755" width="15.28515625" bestFit="1" customWidth="1"/>
    <col min="10756" max="10756" width="13.140625" customWidth="1"/>
    <col min="10757" max="10757" width="14.5703125" customWidth="1"/>
    <col min="10758" max="10758" width="15.28515625" bestFit="1" customWidth="1"/>
    <col min="10759" max="10759" width="13.5703125" customWidth="1"/>
    <col min="11009" max="11009" width="55.85546875" customWidth="1"/>
    <col min="11010" max="11011" width="15.28515625" bestFit="1" customWidth="1"/>
    <col min="11012" max="11012" width="13.140625" customWidth="1"/>
    <col min="11013" max="11013" width="14.5703125" customWidth="1"/>
    <col min="11014" max="11014" width="15.28515625" bestFit="1" customWidth="1"/>
    <col min="11015" max="11015" width="13.5703125" customWidth="1"/>
    <col min="11265" max="11265" width="55.85546875" customWidth="1"/>
    <col min="11266" max="11267" width="15.28515625" bestFit="1" customWidth="1"/>
    <col min="11268" max="11268" width="13.140625" customWidth="1"/>
    <col min="11269" max="11269" width="14.5703125" customWidth="1"/>
    <col min="11270" max="11270" width="15.28515625" bestFit="1" customWidth="1"/>
    <col min="11271" max="11271" width="13.5703125" customWidth="1"/>
    <col min="11521" max="11521" width="55.85546875" customWidth="1"/>
    <col min="11522" max="11523" width="15.28515625" bestFit="1" customWidth="1"/>
    <col min="11524" max="11524" width="13.140625" customWidth="1"/>
    <col min="11525" max="11525" width="14.5703125" customWidth="1"/>
    <col min="11526" max="11526" width="15.28515625" bestFit="1" customWidth="1"/>
    <col min="11527" max="11527" width="13.5703125" customWidth="1"/>
    <col min="11777" max="11777" width="55.85546875" customWidth="1"/>
    <col min="11778" max="11779" width="15.28515625" bestFit="1" customWidth="1"/>
    <col min="11780" max="11780" width="13.140625" customWidth="1"/>
    <col min="11781" max="11781" width="14.5703125" customWidth="1"/>
    <col min="11782" max="11782" width="15.28515625" bestFit="1" customWidth="1"/>
    <col min="11783" max="11783" width="13.5703125" customWidth="1"/>
    <col min="12033" max="12033" width="55.85546875" customWidth="1"/>
    <col min="12034" max="12035" width="15.28515625" bestFit="1" customWidth="1"/>
    <col min="12036" max="12036" width="13.140625" customWidth="1"/>
    <col min="12037" max="12037" width="14.5703125" customWidth="1"/>
    <col min="12038" max="12038" width="15.28515625" bestFit="1" customWidth="1"/>
    <col min="12039" max="12039" width="13.5703125" customWidth="1"/>
    <col min="12289" max="12289" width="55.85546875" customWidth="1"/>
    <col min="12290" max="12291" width="15.28515625" bestFit="1" customWidth="1"/>
    <col min="12292" max="12292" width="13.140625" customWidth="1"/>
    <col min="12293" max="12293" width="14.5703125" customWidth="1"/>
    <col min="12294" max="12294" width="15.28515625" bestFit="1" customWidth="1"/>
    <col min="12295" max="12295" width="13.5703125" customWidth="1"/>
    <col min="12545" max="12545" width="55.85546875" customWidth="1"/>
    <col min="12546" max="12547" width="15.28515625" bestFit="1" customWidth="1"/>
    <col min="12548" max="12548" width="13.140625" customWidth="1"/>
    <col min="12549" max="12549" width="14.5703125" customWidth="1"/>
    <col min="12550" max="12550" width="15.28515625" bestFit="1" customWidth="1"/>
    <col min="12551" max="12551" width="13.5703125" customWidth="1"/>
    <col min="12801" max="12801" width="55.85546875" customWidth="1"/>
    <col min="12802" max="12803" width="15.28515625" bestFit="1" customWidth="1"/>
    <col min="12804" max="12804" width="13.140625" customWidth="1"/>
    <col min="12805" max="12805" width="14.5703125" customWidth="1"/>
    <col min="12806" max="12806" width="15.28515625" bestFit="1" customWidth="1"/>
    <col min="12807" max="12807" width="13.5703125" customWidth="1"/>
    <col min="13057" max="13057" width="55.85546875" customWidth="1"/>
    <col min="13058" max="13059" width="15.28515625" bestFit="1" customWidth="1"/>
    <col min="13060" max="13060" width="13.140625" customWidth="1"/>
    <col min="13061" max="13061" width="14.5703125" customWidth="1"/>
    <col min="13062" max="13062" width="15.28515625" bestFit="1" customWidth="1"/>
    <col min="13063" max="13063" width="13.5703125" customWidth="1"/>
    <col min="13313" max="13313" width="55.85546875" customWidth="1"/>
    <col min="13314" max="13315" width="15.28515625" bestFit="1" customWidth="1"/>
    <col min="13316" max="13316" width="13.140625" customWidth="1"/>
    <col min="13317" max="13317" width="14.5703125" customWidth="1"/>
    <col min="13318" max="13318" width="15.28515625" bestFit="1" customWidth="1"/>
    <col min="13319" max="13319" width="13.5703125" customWidth="1"/>
    <col min="13569" max="13569" width="55.85546875" customWidth="1"/>
    <col min="13570" max="13571" width="15.28515625" bestFit="1" customWidth="1"/>
    <col min="13572" max="13572" width="13.140625" customWidth="1"/>
    <col min="13573" max="13573" width="14.5703125" customWidth="1"/>
    <col min="13574" max="13574" width="15.28515625" bestFit="1" customWidth="1"/>
    <col min="13575" max="13575" width="13.5703125" customWidth="1"/>
    <col min="13825" max="13825" width="55.85546875" customWidth="1"/>
    <col min="13826" max="13827" width="15.28515625" bestFit="1" customWidth="1"/>
    <col min="13828" max="13828" width="13.140625" customWidth="1"/>
    <col min="13829" max="13829" width="14.5703125" customWidth="1"/>
    <col min="13830" max="13830" width="15.28515625" bestFit="1" customWidth="1"/>
    <col min="13831" max="13831" width="13.5703125" customWidth="1"/>
    <col min="14081" max="14081" width="55.85546875" customWidth="1"/>
    <col min="14082" max="14083" width="15.28515625" bestFit="1" customWidth="1"/>
    <col min="14084" max="14084" width="13.140625" customWidth="1"/>
    <col min="14085" max="14085" width="14.5703125" customWidth="1"/>
    <col min="14086" max="14086" width="15.28515625" bestFit="1" customWidth="1"/>
    <col min="14087" max="14087" width="13.5703125" customWidth="1"/>
    <col min="14337" max="14337" width="55.85546875" customWidth="1"/>
    <col min="14338" max="14339" width="15.28515625" bestFit="1" customWidth="1"/>
    <col min="14340" max="14340" width="13.140625" customWidth="1"/>
    <col min="14341" max="14341" width="14.5703125" customWidth="1"/>
    <col min="14342" max="14342" width="15.28515625" bestFit="1" customWidth="1"/>
    <col min="14343" max="14343" width="13.5703125" customWidth="1"/>
    <col min="14593" max="14593" width="55.85546875" customWidth="1"/>
    <col min="14594" max="14595" width="15.28515625" bestFit="1" customWidth="1"/>
    <col min="14596" max="14596" width="13.140625" customWidth="1"/>
    <col min="14597" max="14597" width="14.5703125" customWidth="1"/>
    <col min="14598" max="14598" width="15.28515625" bestFit="1" customWidth="1"/>
    <col min="14599" max="14599" width="13.5703125" customWidth="1"/>
    <col min="14849" max="14849" width="55.85546875" customWidth="1"/>
    <col min="14850" max="14851" width="15.28515625" bestFit="1" customWidth="1"/>
    <col min="14852" max="14852" width="13.140625" customWidth="1"/>
    <col min="14853" max="14853" width="14.5703125" customWidth="1"/>
    <col min="14854" max="14854" width="15.28515625" bestFit="1" customWidth="1"/>
    <col min="14855" max="14855" width="13.5703125" customWidth="1"/>
    <col min="15105" max="15105" width="55.85546875" customWidth="1"/>
    <col min="15106" max="15107" width="15.28515625" bestFit="1" customWidth="1"/>
    <col min="15108" max="15108" width="13.140625" customWidth="1"/>
    <col min="15109" max="15109" width="14.5703125" customWidth="1"/>
    <col min="15110" max="15110" width="15.28515625" bestFit="1" customWidth="1"/>
    <col min="15111" max="15111" width="13.5703125" customWidth="1"/>
    <col min="15361" max="15361" width="55.85546875" customWidth="1"/>
    <col min="15362" max="15363" width="15.28515625" bestFit="1" customWidth="1"/>
    <col min="15364" max="15364" width="13.140625" customWidth="1"/>
    <col min="15365" max="15365" width="14.5703125" customWidth="1"/>
    <col min="15366" max="15366" width="15.28515625" bestFit="1" customWidth="1"/>
    <col min="15367" max="15367" width="13.5703125" customWidth="1"/>
    <col min="15617" max="15617" width="55.85546875" customWidth="1"/>
    <col min="15618" max="15619" width="15.28515625" bestFit="1" customWidth="1"/>
    <col min="15620" max="15620" width="13.140625" customWidth="1"/>
    <col min="15621" max="15621" width="14.5703125" customWidth="1"/>
    <col min="15622" max="15622" width="15.28515625" bestFit="1" customWidth="1"/>
    <col min="15623" max="15623" width="13.5703125" customWidth="1"/>
    <col min="15873" max="15873" width="55.85546875" customWidth="1"/>
    <col min="15874" max="15875" width="15.28515625" bestFit="1" customWidth="1"/>
    <col min="15876" max="15876" width="13.140625" customWidth="1"/>
    <col min="15877" max="15877" width="14.5703125" customWidth="1"/>
    <col min="15878" max="15878" width="15.28515625" bestFit="1" customWidth="1"/>
    <col min="15879" max="15879" width="13.5703125" customWidth="1"/>
    <col min="16129" max="16129" width="55.85546875" customWidth="1"/>
    <col min="16130" max="16131" width="15.28515625" bestFit="1" customWidth="1"/>
    <col min="16132" max="16132" width="13.140625" customWidth="1"/>
    <col min="16133" max="16133" width="14.5703125" customWidth="1"/>
    <col min="16134" max="16134" width="15.28515625" bestFit="1" customWidth="1"/>
    <col min="16135" max="16135" width="13.5703125" customWidth="1"/>
  </cols>
  <sheetData>
    <row r="2" spans="1:7">
      <c r="G2" s="586" t="s">
        <v>1</v>
      </c>
    </row>
    <row r="3" spans="1:7">
      <c r="A3" s="587" t="s">
        <v>362</v>
      </c>
      <c r="B3" s="778" t="s">
        <v>363</v>
      </c>
      <c r="C3" s="779"/>
      <c r="D3" s="780"/>
      <c r="E3" s="778" t="s">
        <v>364</v>
      </c>
      <c r="F3" s="779"/>
      <c r="G3" s="780"/>
    </row>
    <row r="4" spans="1:7" s="589" customFormat="1">
      <c r="A4" s="464" t="s">
        <v>557</v>
      </c>
      <c r="B4" s="588" t="s">
        <v>6</v>
      </c>
      <c r="C4" s="588" t="s">
        <v>7</v>
      </c>
      <c r="D4" s="588" t="s">
        <v>8</v>
      </c>
      <c r="E4" s="588" t="s">
        <v>6</v>
      </c>
      <c r="F4" s="588" t="s">
        <v>7</v>
      </c>
      <c r="G4" s="588" t="s">
        <v>8</v>
      </c>
    </row>
    <row r="5" spans="1:7">
      <c r="A5" s="587" t="s">
        <v>581</v>
      </c>
      <c r="B5" s="590">
        <v>18665000</v>
      </c>
      <c r="C5" s="590"/>
      <c r="D5" s="590"/>
      <c r="E5" s="590">
        <v>18665000</v>
      </c>
      <c r="F5" s="590"/>
      <c r="G5" s="590"/>
    </row>
    <row r="6" spans="1:7">
      <c r="A6" s="587" t="s">
        <v>580</v>
      </c>
      <c r="B6" s="590">
        <v>7387000</v>
      </c>
      <c r="C6" s="590"/>
      <c r="D6" s="590"/>
      <c r="E6" s="590">
        <v>7387000</v>
      </c>
      <c r="F6" s="590"/>
      <c r="G6" s="590"/>
    </row>
    <row r="7" spans="1:7">
      <c r="A7" s="587" t="s">
        <v>365</v>
      </c>
      <c r="B7" s="590">
        <v>34650000</v>
      </c>
      <c r="C7" s="590"/>
      <c r="D7" s="590"/>
      <c r="E7" s="590">
        <v>34346000</v>
      </c>
      <c r="F7" s="590"/>
      <c r="G7" s="590"/>
    </row>
    <row r="8" spans="1:7">
      <c r="A8" s="587" t="s">
        <v>366</v>
      </c>
      <c r="B8" s="590">
        <v>1491000</v>
      </c>
      <c r="C8" s="590"/>
      <c r="D8" s="590"/>
      <c r="E8" s="590">
        <v>1491000</v>
      </c>
      <c r="F8" s="590"/>
      <c r="G8" s="590"/>
    </row>
    <row r="9" spans="1:7">
      <c r="A9" s="587" t="s">
        <v>371</v>
      </c>
      <c r="B9" s="590">
        <v>60000000</v>
      </c>
      <c r="C9" s="590"/>
      <c r="D9" s="590"/>
      <c r="E9" s="590">
        <v>0</v>
      </c>
      <c r="F9" s="590"/>
      <c r="G9" s="590"/>
    </row>
    <row r="10" spans="1:7">
      <c r="A10" s="587" t="s">
        <v>367</v>
      </c>
      <c r="B10" s="590">
        <v>19847000</v>
      </c>
      <c r="C10" s="590"/>
      <c r="D10" s="590"/>
      <c r="E10" s="590">
        <v>19683000</v>
      </c>
      <c r="F10" s="590"/>
      <c r="G10" s="590"/>
    </row>
    <row r="11" spans="1:7">
      <c r="A11" s="587" t="s">
        <v>368</v>
      </c>
      <c r="B11" s="590">
        <v>49065000</v>
      </c>
      <c r="C11" s="590"/>
      <c r="D11" s="590"/>
      <c r="E11" s="590">
        <v>49004000</v>
      </c>
      <c r="F11" s="590"/>
      <c r="G11" s="590"/>
    </row>
    <row r="12" spans="1:7">
      <c r="A12" s="587" t="s">
        <v>369</v>
      </c>
      <c r="B12" s="590">
        <v>43433000</v>
      </c>
      <c r="C12" s="590"/>
      <c r="D12" s="590"/>
      <c r="E12" s="590">
        <v>43426000</v>
      </c>
      <c r="F12" s="590"/>
      <c r="G12" s="590"/>
    </row>
    <row r="13" spans="1:7">
      <c r="A13" s="587" t="s">
        <v>370</v>
      </c>
      <c r="B13" s="590">
        <v>56206000</v>
      </c>
      <c r="C13" s="590"/>
      <c r="D13" s="590"/>
      <c r="E13" s="590">
        <v>56149000</v>
      </c>
      <c r="F13" s="590"/>
      <c r="G13" s="590"/>
    </row>
    <row r="14" spans="1:7">
      <c r="A14" s="587" t="s">
        <v>583</v>
      </c>
      <c r="B14" s="590">
        <v>57300000</v>
      </c>
      <c r="C14" s="590"/>
      <c r="D14" s="590"/>
      <c r="E14" s="590">
        <v>57300000</v>
      </c>
      <c r="F14" s="590"/>
      <c r="G14" s="590"/>
    </row>
    <row r="15" spans="1:7">
      <c r="A15" s="587" t="s">
        <v>584</v>
      </c>
      <c r="B15" s="590">
        <v>101301000</v>
      </c>
      <c r="C15" s="590"/>
      <c r="D15" s="590"/>
      <c r="E15" s="590">
        <v>93595000</v>
      </c>
      <c r="F15" s="590"/>
      <c r="G15" s="590"/>
    </row>
    <row r="16" spans="1:7">
      <c r="A16" s="587" t="s">
        <v>585</v>
      </c>
      <c r="B16" s="590">
        <v>46720000</v>
      </c>
      <c r="C16" s="590"/>
      <c r="D16" s="590"/>
      <c r="E16" s="590">
        <v>46720000</v>
      </c>
      <c r="F16" s="590"/>
      <c r="G16" s="590"/>
    </row>
    <row r="17" spans="1:256">
      <c r="A17" s="587" t="s">
        <v>586</v>
      </c>
      <c r="B17" s="590">
        <v>209509000</v>
      </c>
      <c r="C17" s="590"/>
      <c r="D17" s="590"/>
      <c r="E17" s="590">
        <v>209509000</v>
      </c>
      <c r="F17" s="590"/>
      <c r="G17" s="590"/>
    </row>
    <row r="18" spans="1:256">
      <c r="A18" s="587" t="s">
        <v>587</v>
      </c>
      <c r="B18" s="590">
        <v>164994000</v>
      </c>
      <c r="C18" s="590"/>
      <c r="D18" s="590"/>
      <c r="E18" s="590">
        <v>167994000</v>
      </c>
      <c r="F18" s="590"/>
      <c r="G18" s="590"/>
    </row>
    <row r="19" spans="1:256">
      <c r="A19" s="587" t="s">
        <v>588</v>
      </c>
      <c r="B19" s="590">
        <v>97422000</v>
      </c>
      <c r="C19" s="590"/>
      <c r="D19" s="590"/>
      <c r="E19" s="590">
        <v>97422000</v>
      </c>
      <c r="F19" s="590"/>
      <c r="G19" s="590"/>
    </row>
    <row r="20" spans="1:256">
      <c r="A20" s="587" t="s">
        <v>582</v>
      </c>
      <c r="B20" s="590">
        <v>248788000</v>
      </c>
      <c r="C20" s="590"/>
      <c r="D20" s="590"/>
      <c r="E20" s="590">
        <v>248788000</v>
      </c>
      <c r="F20" s="590"/>
      <c r="G20" s="590"/>
    </row>
    <row r="21" spans="1:256" s="593" customFormat="1">
      <c r="A21" s="587" t="s">
        <v>372</v>
      </c>
      <c r="B21" s="590">
        <v>231925000</v>
      </c>
      <c r="C21" s="590"/>
      <c r="D21" s="590"/>
      <c r="E21" s="590">
        <v>231925000</v>
      </c>
      <c r="F21" s="590"/>
      <c r="G21" s="590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>
      <c r="A22" s="591" t="s">
        <v>177</v>
      </c>
      <c r="B22" s="592">
        <f t="shared" ref="B22:G22" si="0">SUM(B5:B21)</f>
        <v>1448703000</v>
      </c>
      <c r="C22" s="592">
        <f t="shared" si="0"/>
        <v>0</v>
      </c>
      <c r="D22" s="592">
        <f t="shared" si="0"/>
        <v>0</v>
      </c>
      <c r="E22" s="592">
        <f t="shared" si="0"/>
        <v>1383404000</v>
      </c>
      <c r="F22" s="592">
        <f t="shared" si="0"/>
        <v>0</v>
      </c>
      <c r="G22" s="592">
        <f t="shared" si="0"/>
        <v>0</v>
      </c>
      <c r="H22" s="593"/>
      <c r="I22" s="593"/>
      <c r="J22" s="593"/>
      <c r="K22" s="593"/>
      <c r="L22" s="593"/>
      <c r="M22" s="593"/>
      <c r="N22" s="593"/>
      <c r="O22" s="593"/>
      <c r="P22" s="593"/>
      <c r="Q22" s="593"/>
      <c r="R22" s="593"/>
      <c r="S22" s="593"/>
      <c r="T22" s="593"/>
      <c r="U22" s="593"/>
      <c r="V22" s="593"/>
      <c r="W22" s="593"/>
      <c r="X22" s="593"/>
      <c r="Y22" s="593"/>
      <c r="Z22" s="593"/>
      <c r="AA22" s="593"/>
      <c r="AB22" s="593"/>
      <c r="AC22" s="593"/>
      <c r="AD22" s="593"/>
      <c r="AE22" s="593"/>
      <c r="AF22" s="593"/>
      <c r="AG22" s="593"/>
      <c r="AH22" s="593"/>
      <c r="AI22" s="593"/>
      <c r="AJ22" s="593"/>
      <c r="AK22" s="593"/>
      <c r="AL22" s="593"/>
      <c r="AM22" s="593"/>
      <c r="AN22" s="593"/>
      <c r="AO22" s="593"/>
      <c r="AP22" s="593"/>
      <c r="AQ22" s="593"/>
      <c r="AR22" s="593"/>
      <c r="AS22" s="593"/>
      <c r="AT22" s="593"/>
      <c r="AU22" s="593"/>
      <c r="AV22" s="593"/>
      <c r="AW22" s="593"/>
      <c r="AX22" s="593"/>
      <c r="AY22" s="593"/>
      <c r="AZ22" s="593"/>
      <c r="BA22" s="593"/>
      <c r="BB22" s="593"/>
      <c r="BC22" s="593"/>
      <c r="BD22" s="593"/>
      <c r="BE22" s="593"/>
      <c r="BF22" s="593"/>
      <c r="BG22" s="593"/>
      <c r="BH22" s="593"/>
      <c r="BI22" s="593"/>
      <c r="BJ22" s="593"/>
      <c r="BK22" s="593"/>
      <c r="BL22" s="593"/>
      <c r="BM22" s="593"/>
      <c r="BN22" s="593"/>
      <c r="BO22" s="593"/>
      <c r="BP22" s="593"/>
      <c r="BQ22" s="593"/>
      <c r="BR22" s="593"/>
      <c r="BS22" s="593"/>
      <c r="BT22" s="593"/>
      <c r="BU22" s="593"/>
      <c r="BV22" s="593"/>
      <c r="BW22" s="593"/>
      <c r="BX22" s="593"/>
      <c r="BY22" s="593"/>
      <c r="BZ22" s="593"/>
      <c r="CA22" s="593"/>
      <c r="CB22" s="593"/>
      <c r="CC22" s="593"/>
      <c r="CD22" s="593"/>
      <c r="CE22" s="593"/>
      <c r="CF22" s="593"/>
      <c r="CG22" s="593"/>
      <c r="CH22" s="593"/>
      <c r="CI22" s="593"/>
      <c r="CJ22" s="593"/>
      <c r="CK22" s="593"/>
      <c r="CL22" s="593"/>
      <c r="CM22" s="593"/>
      <c r="CN22" s="593"/>
      <c r="CO22" s="593"/>
      <c r="CP22" s="593"/>
      <c r="CQ22" s="593"/>
      <c r="CR22" s="593"/>
      <c r="CS22" s="593"/>
      <c r="CT22" s="593"/>
      <c r="CU22" s="593"/>
      <c r="CV22" s="593"/>
      <c r="CW22" s="593"/>
      <c r="CX22" s="593"/>
      <c r="CY22" s="593"/>
      <c r="CZ22" s="593"/>
      <c r="DA22" s="593"/>
      <c r="DB22" s="593"/>
      <c r="DC22" s="593"/>
      <c r="DD22" s="593"/>
      <c r="DE22" s="593"/>
      <c r="DF22" s="593"/>
      <c r="DG22" s="593"/>
      <c r="DH22" s="593"/>
      <c r="DI22" s="593"/>
      <c r="DJ22" s="593"/>
      <c r="DK22" s="593"/>
      <c r="DL22" s="593"/>
      <c r="DM22" s="593"/>
      <c r="DN22" s="593"/>
      <c r="DO22" s="593"/>
      <c r="DP22" s="593"/>
      <c r="DQ22" s="593"/>
      <c r="DR22" s="593"/>
      <c r="DS22" s="593"/>
      <c r="DT22" s="593"/>
      <c r="DU22" s="593"/>
      <c r="DV22" s="593"/>
      <c r="DW22" s="593"/>
      <c r="DX22" s="593"/>
      <c r="DY22" s="593"/>
      <c r="DZ22" s="593"/>
      <c r="EA22" s="593"/>
      <c r="EB22" s="593"/>
      <c r="EC22" s="593"/>
      <c r="ED22" s="593"/>
      <c r="EE22" s="593"/>
      <c r="EF22" s="593"/>
      <c r="EG22" s="593"/>
      <c r="EH22" s="593"/>
      <c r="EI22" s="593"/>
      <c r="EJ22" s="593"/>
      <c r="EK22" s="593"/>
      <c r="EL22" s="593"/>
      <c r="EM22" s="593"/>
      <c r="EN22" s="593"/>
      <c r="EO22" s="593"/>
      <c r="EP22" s="593"/>
      <c r="EQ22" s="593"/>
      <c r="ER22" s="593"/>
      <c r="ES22" s="593"/>
      <c r="ET22" s="593"/>
      <c r="EU22" s="593"/>
      <c r="EV22" s="593"/>
      <c r="EW22" s="593"/>
      <c r="EX22" s="593"/>
      <c r="EY22" s="593"/>
      <c r="EZ22" s="593"/>
      <c r="FA22" s="593"/>
      <c r="FB22" s="593"/>
      <c r="FC22" s="593"/>
      <c r="FD22" s="593"/>
      <c r="FE22" s="593"/>
      <c r="FF22" s="593"/>
      <c r="FG22" s="593"/>
      <c r="FH22" s="593"/>
      <c r="FI22" s="593"/>
      <c r="FJ22" s="593"/>
      <c r="FK22" s="593"/>
      <c r="FL22" s="593"/>
      <c r="FM22" s="593"/>
      <c r="FN22" s="593"/>
      <c r="FO22" s="593"/>
      <c r="FP22" s="593"/>
      <c r="FQ22" s="593"/>
      <c r="FR22" s="593"/>
      <c r="FS22" s="593"/>
      <c r="FT22" s="593"/>
      <c r="FU22" s="593"/>
      <c r="FV22" s="593"/>
      <c r="FW22" s="593"/>
      <c r="FX22" s="593"/>
      <c r="FY22" s="593"/>
      <c r="FZ22" s="593"/>
      <c r="GA22" s="593"/>
      <c r="GB22" s="593"/>
      <c r="GC22" s="593"/>
      <c r="GD22" s="593"/>
      <c r="GE22" s="593"/>
      <c r="GF22" s="593"/>
      <c r="GG22" s="593"/>
      <c r="GH22" s="593"/>
      <c r="GI22" s="593"/>
      <c r="GJ22" s="593"/>
      <c r="GK22" s="593"/>
      <c r="GL22" s="593"/>
      <c r="GM22" s="593"/>
      <c r="GN22" s="593"/>
      <c r="GO22" s="593"/>
      <c r="GP22" s="593"/>
      <c r="GQ22" s="593"/>
      <c r="GR22" s="593"/>
      <c r="GS22" s="593"/>
      <c r="GT22" s="593"/>
      <c r="GU22" s="593"/>
      <c r="GV22" s="593"/>
      <c r="GW22" s="593"/>
      <c r="GX22" s="593"/>
      <c r="GY22" s="593"/>
      <c r="GZ22" s="593"/>
      <c r="HA22" s="593"/>
      <c r="HB22" s="593"/>
      <c r="HC22" s="593"/>
      <c r="HD22" s="593"/>
      <c r="HE22" s="593"/>
      <c r="HF22" s="593"/>
      <c r="HG22" s="593"/>
      <c r="HH22" s="593"/>
      <c r="HI22" s="593"/>
      <c r="HJ22" s="593"/>
      <c r="HK22" s="593"/>
      <c r="HL22" s="593"/>
      <c r="HM22" s="593"/>
      <c r="HN22" s="593"/>
      <c r="HO22" s="593"/>
      <c r="HP22" s="593"/>
      <c r="HQ22" s="593"/>
      <c r="HR22" s="593"/>
      <c r="HS22" s="593"/>
      <c r="HT22" s="593"/>
      <c r="HU22" s="593"/>
      <c r="HV22" s="593"/>
      <c r="HW22" s="593"/>
      <c r="HX22" s="593"/>
      <c r="HY22" s="593"/>
      <c r="HZ22" s="593"/>
      <c r="IA22" s="593"/>
      <c r="IB22" s="593"/>
      <c r="IC22" s="593"/>
      <c r="ID22" s="593"/>
      <c r="IE22" s="593"/>
      <c r="IF22" s="593"/>
      <c r="IG22" s="593"/>
      <c r="IH22" s="593"/>
      <c r="II22" s="593"/>
      <c r="IJ22" s="593"/>
      <c r="IK22" s="593"/>
      <c r="IL22" s="593"/>
      <c r="IM22" s="593"/>
      <c r="IN22" s="593"/>
      <c r="IO22" s="593"/>
      <c r="IP22" s="593"/>
      <c r="IQ22" s="593"/>
      <c r="IR22" s="593"/>
      <c r="IS22" s="593"/>
      <c r="IT22" s="593"/>
      <c r="IU22" s="593"/>
      <c r="IV22" s="593"/>
    </row>
    <row r="25" spans="1:256">
      <c r="A25" s="594" t="s">
        <v>373</v>
      </c>
    </row>
    <row r="27" spans="1:256">
      <c r="A27" s="587" t="s">
        <v>374</v>
      </c>
      <c r="B27" s="781" t="s">
        <v>375</v>
      </c>
      <c r="C27" s="781"/>
      <c r="D27" s="781"/>
      <c r="E27" s="781" t="s">
        <v>376</v>
      </c>
      <c r="F27" s="781"/>
      <c r="G27" s="781"/>
    </row>
    <row r="28" spans="1:256">
      <c r="A28" s="595"/>
      <c r="B28" s="782"/>
      <c r="C28" s="782"/>
      <c r="D28" s="782"/>
      <c r="E28" s="782"/>
      <c r="F28" s="782"/>
      <c r="G28" s="782"/>
    </row>
    <row r="29" spans="1:256">
      <c r="A29" s="595"/>
      <c r="B29" s="782"/>
      <c r="C29" s="782"/>
      <c r="D29" s="782"/>
      <c r="E29" s="782"/>
      <c r="F29" s="782"/>
      <c r="G29" s="782"/>
    </row>
    <row r="30" spans="1:256">
      <c r="A30" s="596"/>
      <c r="B30" s="783"/>
      <c r="C30" s="783"/>
      <c r="D30" s="783"/>
      <c r="E30" s="783"/>
      <c r="F30" s="783"/>
      <c r="G30" s="783"/>
    </row>
    <row r="31" spans="1:256">
      <c r="A31" s="596" t="s">
        <v>177</v>
      </c>
      <c r="B31" s="783"/>
      <c r="C31" s="783"/>
      <c r="D31" s="783"/>
      <c r="E31" s="783"/>
      <c r="F31" s="783"/>
      <c r="G31" s="783"/>
    </row>
  </sheetData>
  <mergeCells count="12">
    <mergeCell ref="B29:D29"/>
    <mergeCell ref="E29:G29"/>
    <mergeCell ref="B30:D30"/>
    <mergeCell ref="E30:G30"/>
    <mergeCell ref="B31:D31"/>
    <mergeCell ref="E31:G31"/>
    <mergeCell ref="B3:D3"/>
    <mergeCell ref="E3:G3"/>
    <mergeCell ref="B27:D27"/>
    <mergeCell ref="E27:G27"/>
    <mergeCell ref="B28:D28"/>
    <mergeCell ref="E28:G28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  <headerFooter alignWithMargins="0">
    <oddHeader>&amp;CEurópai Uniós támogatásokkal megvalósuló programok, projektek bevételei és kiadásai, valamint önkormányzaton kívüli ilyen projekthez történő hozzájárulás&amp;R&amp;"Times New Roman,Normál"
14.sz. 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0"/>
  <sheetViews>
    <sheetView workbookViewId="0">
      <selection activeCell="C15" sqref="C15"/>
    </sheetView>
  </sheetViews>
  <sheetFormatPr defaultRowHeight="12.75"/>
  <cols>
    <col min="2" max="2" width="47.7109375" bestFit="1" customWidth="1"/>
    <col min="3" max="3" width="12.7109375" customWidth="1"/>
    <col min="258" max="258" width="47.7109375" bestFit="1" customWidth="1"/>
    <col min="259" max="259" width="12.7109375" customWidth="1"/>
    <col min="514" max="514" width="47.7109375" bestFit="1" customWidth="1"/>
    <col min="515" max="515" width="12.7109375" customWidth="1"/>
    <col min="770" max="770" width="47.7109375" bestFit="1" customWidth="1"/>
    <col min="771" max="771" width="12.7109375" customWidth="1"/>
    <col min="1026" max="1026" width="47.7109375" bestFit="1" customWidth="1"/>
    <col min="1027" max="1027" width="12.7109375" customWidth="1"/>
    <col min="1282" max="1282" width="47.7109375" bestFit="1" customWidth="1"/>
    <col min="1283" max="1283" width="12.7109375" customWidth="1"/>
    <col min="1538" max="1538" width="47.7109375" bestFit="1" customWidth="1"/>
    <col min="1539" max="1539" width="12.7109375" customWidth="1"/>
    <col min="1794" max="1794" width="47.7109375" bestFit="1" customWidth="1"/>
    <col min="1795" max="1795" width="12.7109375" customWidth="1"/>
    <col min="2050" max="2050" width="47.7109375" bestFit="1" customWidth="1"/>
    <col min="2051" max="2051" width="12.7109375" customWidth="1"/>
    <col min="2306" max="2306" width="47.7109375" bestFit="1" customWidth="1"/>
    <col min="2307" max="2307" width="12.7109375" customWidth="1"/>
    <col min="2562" max="2562" width="47.7109375" bestFit="1" customWidth="1"/>
    <col min="2563" max="2563" width="12.7109375" customWidth="1"/>
    <col min="2818" max="2818" width="47.7109375" bestFit="1" customWidth="1"/>
    <col min="2819" max="2819" width="12.7109375" customWidth="1"/>
    <col min="3074" max="3074" width="47.7109375" bestFit="1" customWidth="1"/>
    <col min="3075" max="3075" width="12.7109375" customWidth="1"/>
    <col min="3330" max="3330" width="47.7109375" bestFit="1" customWidth="1"/>
    <col min="3331" max="3331" width="12.7109375" customWidth="1"/>
    <col min="3586" max="3586" width="47.7109375" bestFit="1" customWidth="1"/>
    <col min="3587" max="3587" width="12.7109375" customWidth="1"/>
    <col min="3842" max="3842" width="47.7109375" bestFit="1" customWidth="1"/>
    <col min="3843" max="3843" width="12.7109375" customWidth="1"/>
    <col min="4098" max="4098" width="47.7109375" bestFit="1" customWidth="1"/>
    <col min="4099" max="4099" width="12.7109375" customWidth="1"/>
    <col min="4354" max="4354" width="47.7109375" bestFit="1" customWidth="1"/>
    <col min="4355" max="4355" width="12.7109375" customWidth="1"/>
    <col min="4610" max="4610" width="47.7109375" bestFit="1" customWidth="1"/>
    <col min="4611" max="4611" width="12.7109375" customWidth="1"/>
    <col min="4866" max="4866" width="47.7109375" bestFit="1" customWidth="1"/>
    <col min="4867" max="4867" width="12.7109375" customWidth="1"/>
    <col min="5122" max="5122" width="47.7109375" bestFit="1" customWidth="1"/>
    <col min="5123" max="5123" width="12.7109375" customWidth="1"/>
    <col min="5378" max="5378" width="47.7109375" bestFit="1" customWidth="1"/>
    <col min="5379" max="5379" width="12.7109375" customWidth="1"/>
    <col min="5634" max="5634" width="47.7109375" bestFit="1" customWidth="1"/>
    <col min="5635" max="5635" width="12.7109375" customWidth="1"/>
    <col min="5890" max="5890" width="47.7109375" bestFit="1" customWidth="1"/>
    <col min="5891" max="5891" width="12.7109375" customWidth="1"/>
    <col min="6146" max="6146" width="47.7109375" bestFit="1" customWidth="1"/>
    <col min="6147" max="6147" width="12.7109375" customWidth="1"/>
    <col min="6402" max="6402" width="47.7109375" bestFit="1" customWidth="1"/>
    <col min="6403" max="6403" width="12.7109375" customWidth="1"/>
    <col min="6658" max="6658" width="47.7109375" bestFit="1" customWidth="1"/>
    <col min="6659" max="6659" width="12.7109375" customWidth="1"/>
    <col min="6914" max="6914" width="47.7109375" bestFit="1" customWidth="1"/>
    <col min="6915" max="6915" width="12.7109375" customWidth="1"/>
    <col min="7170" max="7170" width="47.7109375" bestFit="1" customWidth="1"/>
    <col min="7171" max="7171" width="12.7109375" customWidth="1"/>
    <col min="7426" max="7426" width="47.7109375" bestFit="1" customWidth="1"/>
    <col min="7427" max="7427" width="12.7109375" customWidth="1"/>
    <col min="7682" max="7682" width="47.7109375" bestFit="1" customWidth="1"/>
    <col min="7683" max="7683" width="12.7109375" customWidth="1"/>
    <col min="7938" max="7938" width="47.7109375" bestFit="1" customWidth="1"/>
    <col min="7939" max="7939" width="12.7109375" customWidth="1"/>
    <col min="8194" max="8194" width="47.7109375" bestFit="1" customWidth="1"/>
    <col min="8195" max="8195" width="12.7109375" customWidth="1"/>
    <col min="8450" max="8450" width="47.7109375" bestFit="1" customWidth="1"/>
    <col min="8451" max="8451" width="12.7109375" customWidth="1"/>
    <col min="8706" max="8706" width="47.7109375" bestFit="1" customWidth="1"/>
    <col min="8707" max="8707" width="12.7109375" customWidth="1"/>
    <col min="8962" max="8962" width="47.7109375" bestFit="1" customWidth="1"/>
    <col min="8963" max="8963" width="12.7109375" customWidth="1"/>
    <col min="9218" max="9218" width="47.7109375" bestFit="1" customWidth="1"/>
    <col min="9219" max="9219" width="12.7109375" customWidth="1"/>
    <col min="9474" max="9474" width="47.7109375" bestFit="1" customWidth="1"/>
    <col min="9475" max="9475" width="12.7109375" customWidth="1"/>
    <col min="9730" max="9730" width="47.7109375" bestFit="1" customWidth="1"/>
    <col min="9731" max="9731" width="12.7109375" customWidth="1"/>
    <col min="9986" max="9986" width="47.7109375" bestFit="1" customWidth="1"/>
    <col min="9987" max="9987" width="12.7109375" customWidth="1"/>
    <col min="10242" max="10242" width="47.7109375" bestFit="1" customWidth="1"/>
    <col min="10243" max="10243" width="12.7109375" customWidth="1"/>
    <col min="10498" max="10498" width="47.7109375" bestFit="1" customWidth="1"/>
    <col min="10499" max="10499" width="12.7109375" customWidth="1"/>
    <col min="10754" max="10754" width="47.7109375" bestFit="1" customWidth="1"/>
    <col min="10755" max="10755" width="12.7109375" customWidth="1"/>
    <col min="11010" max="11010" width="47.7109375" bestFit="1" customWidth="1"/>
    <col min="11011" max="11011" width="12.7109375" customWidth="1"/>
    <col min="11266" max="11266" width="47.7109375" bestFit="1" customWidth="1"/>
    <col min="11267" max="11267" width="12.7109375" customWidth="1"/>
    <col min="11522" max="11522" width="47.7109375" bestFit="1" customWidth="1"/>
    <col min="11523" max="11523" width="12.7109375" customWidth="1"/>
    <col min="11778" max="11778" width="47.7109375" bestFit="1" customWidth="1"/>
    <col min="11779" max="11779" width="12.7109375" customWidth="1"/>
    <col min="12034" max="12034" width="47.7109375" bestFit="1" customWidth="1"/>
    <col min="12035" max="12035" width="12.7109375" customWidth="1"/>
    <col min="12290" max="12290" width="47.7109375" bestFit="1" customWidth="1"/>
    <col min="12291" max="12291" width="12.7109375" customWidth="1"/>
    <col min="12546" max="12546" width="47.7109375" bestFit="1" customWidth="1"/>
    <col min="12547" max="12547" width="12.7109375" customWidth="1"/>
    <col min="12802" max="12802" width="47.7109375" bestFit="1" customWidth="1"/>
    <col min="12803" max="12803" width="12.7109375" customWidth="1"/>
    <col min="13058" max="13058" width="47.7109375" bestFit="1" customWidth="1"/>
    <col min="13059" max="13059" width="12.7109375" customWidth="1"/>
    <col min="13314" max="13314" width="47.7109375" bestFit="1" customWidth="1"/>
    <col min="13315" max="13315" width="12.7109375" customWidth="1"/>
    <col min="13570" max="13570" width="47.7109375" bestFit="1" customWidth="1"/>
    <col min="13571" max="13571" width="12.7109375" customWidth="1"/>
    <col min="13826" max="13826" width="47.7109375" bestFit="1" customWidth="1"/>
    <col min="13827" max="13827" width="12.7109375" customWidth="1"/>
    <col min="14082" max="14082" width="47.7109375" bestFit="1" customWidth="1"/>
    <col min="14083" max="14083" width="12.7109375" customWidth="1"/>
    <col min="14338" max="14338" width="47.7109375" bestFit="1" customWidth="1"/>
    <col min="14339" max="14339" width="12.7109375" customWidth="1"/>
    <col min="14594" max="14594" width="47.7109375" bestFit="1" customWidth="1"/>
    <col min="14595" max="14595" width="12.7109375" customWidth="1"/>
    <col min="14850" max="14850" width="47.7109375" bestFit="1" customWidth="1"/>
    <col min="14851" max="14851" width="12.7109375" customWidth="1"/>
    <col min="15106" max="15106" width="47.7109375" bestFit="1" customWidth="1"/>
    <col min="15107" max="15107" width="12.7109375" customWidth="1"/>
    <col min="15362" max="15362" width="47.7109375" bestFit="1" customWidth="1"/>
    <col min="15363" max="15363" width="12.7109375" customWidth="1"/>
    <col min="15618" max="15618" width="47.7109375" bestFit="1" customWidth="1"/>
    <col min="15619" max="15619" width="12.7109375" customWidth="1"/>
    <col min="15874" max="15874" width="47.7109375" bestFit="1" customWidth="1"/>
    <col min="15875" max="15875" width="12.7109375" customWidth="1"/>
    <col min="16130" max="16130" width="47.7109375" bestFit="1" customWidth="1"/>
    <col min="16131" max="16131" width="12.7109375" customWidth="1"/>
  </cols>
  <sheetData>
    <row r="1" spans="1:3" ht="13.5" thickBot="1">
      <c r="A1" t="s">
        <v>558</v>
      </c>
      <c r="B1" s="2"/>
      <c r="C1" s="4" t="s">
        <v>1</v>
      </c>
    </row>
    <row r="2" spans="1:3" ht="36" customHeight="1" thickBot="1">
      <c r="A2" s="500" t="s">
        <v>166</v>
      </c>
      <c r="B2" s="597" t="s">
        <v>377</v>
      </c>
      <c r="C2" s="407" t="s">
        <v>378</v>
      </c>
    </row>
    <row r="3" spans="1:3" ht="24.95" customHeight="1">
      <c r="A3" s="598" t="s">
        <v>10</v>
      </c>
      <c r="B3" s="599" t="s">
        <v>379</v>
      </c>
      <c r="C3" s="600"/>
    </row>
    <row r="4" spans="1:3" ht="24.95" customHeight="1">
      <c r="A4" s="601" t="s">
        <v>19</v>
      </c>
      <c r="B4" s="599" t="s">
        <v>380</v>
      </c>
      <c r="C4" s="602"/>
    </row>
    <row r="5" spans="1:3" ht="24.95" customHeight="1">
      <c r="A5" s="601" t="s">
        <v>21</v>
      </c>
      <c r="B5" s="599" t="s">
        <v>381</v>
      </c>
      <c r="C5" s="602"/>
    </row>
    <row r="6" spans="1:3" ht="24.95" customHeight="1">
      <c r="A6" s="601" t="s">
        <v>26</v>
      </c>
      <c r="B6" s="599" t="s">
        <v>382</v>
      </c>
      <c r="C6" s="602"/>
    </row>
    <row r="7" spans="1:3" ht="24.95" customHeight="1">
      <c r="A7" s="601" t="s">
        <v>29</v>
      </c>
      <c r="B7" s="599" t="s">
        <v>383</v>
      </c>
      <c r="C7" s="602">
        <v>124000</v>
      </c>
    </row>
    <row r="8" spans="1:3" ht="24.95" customHeight="1">
      <c r="A8" s="601" t="s">
        <v>70</v>
      </c>
      <c r="B8" s="603" t="s">
        <v>384</v>
      </c>
      <c r="C8" s="602">
        <v>472000</v>
      </c>
    </row>
    <row r="9" spans="1:3" ht="26.25" thickBot="1">
      <c r="A9" s="601" t="s">
        <v>72</v>
      </c>
      <c r="B9" s="604" t="s">
        <v>385</v>
      </c>
      <c r="C9" s="605"/>
    </row>
    <row r="10" spans="1:3" s="609" customFormat="1" ht="19.5" customHeight="1" thickBot="1">
      <c r="A10" s="606"/>
      <c r="B10" s="607" t="s">
        <v>177</v>
      </c>
      <c r="C10" s="608">
        <f>SUM(C3:C9)</f>
        <v>596000</v>
      </c>
    </row>
  </sheetData>
  <printOptions horizontalCentered="1"/>
  <pageMargins left="0.74803149606299213" right="0.74803149606299213" top="1.1811023622047245" bottom="1.0629921259842521" header="0.51181102362204722" footer="0.51181102362204722"/>
  <pageSetup paperSize="9" orientation="portrait" useFirstPageNumber="1" horizontalDpi="300" r:id="rId1"/>
  <headerFooter alignWithMargins="0">
    <oddHeader>&amp;CAz önkormányzat által várhatóan adandó közvetett támogatások (kedvezmények)&amp;R&amp;"Times New Roman,Normál"&amp;11
 15.melléklet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F90"/>
  <sheetViews>
    <sheetView topLeftCell="A82" workbookViewId="0">
      <selection activeCell="H106" sqref="H106"/>
    </sheetView>
  </sheetViews>
  <sheetFormatPr defaultRowHeight="12.75"/>
  <cols>
    <col min="1" max="1" width="21.42578125" style="611" bestFit="1" customWidth="1"/>
    <col min="2" max="2" width="16.42578125" style="611" bestFit="1" customWidth="1"/>
    <col min="3" max="3" width="14.28515625" style="611" bestFit="1" customWidth="1"/>
    <col min="4" max="4" width="11.42578125" style="611" customWidth="1"/>
    <col min="5" max="5" width="15" style="611" customWidth="1"/>
    <col min="6" max="6" width="10" style="611" bestFit="1" customWidth="1"/>
    <col min="7" max="256" width="9.140625" style="611"/>
    <col min="257" max="257" width="21.42578125" style="611" bestFit="1" customWidth="1"/>
    <col min="258" max="258" width="16.42578125" style="611" bestFit="1" customWidth="1"/>
    <col min="259" max="259" width="14.28515625" style="611" bestFit="1" customWidth="1"/>
    <col min="260" max="260" width="11.42578125" style="611" customWidth="1"/>
    <col min="261" max="261" width="15" style="611" customWidth="1"/>
    <col min="262" max="262" width="10" style="611" bestFit="1" customWidth="1"/>
    <col min="263" max="512" width="9.140625" style="611"/>
    <col min="513" max="513" width="21.42578125" style="611" bestFit="1" customWidth="1"/>
    <col min="514" max="514" width="16.42578125" style="611" bestFit="1" customWidth="1"/>
    <col min="515" max="515" width="14.28515625" style="611" bestFit="1" customWidth="1"/>
    <col min="516" max="516" width="11.42578125" style="611" customWidth="1"/>
    <col min="517" max="517" width="15" style="611" customWidth="1"/>
    <col min="518" max="518" width="10" style="611" bestFit="1" customWidth="1"/>
    <col min="519" max="768" width="9.140625" style="611"/>
    <col min="769" max="769" width="21.42578125" style="611" bestFit="1" customWidth="1"/>
    <col min="770" max="770" width="16.42578125" style="611" bestFit="1" customWidth="1"/>
    <col min="771" max="771" width="14.28515625" style="611" bestFit="1" customWidth="1"/>
    <col min="772" max="772" width="11.42578125" style="611" customWidth="1"/>
    <col min="773" max="773" width="15" style="611" customWidth="1"/>
    <col min="774" max="774" width="10" style="611" bestFit="1" customWidth="1"/>
    <col min="775" max="1024" width="9.140625" style="611"/>
    <col min="1025" max="1025" width="21.42578125" style="611" bestFit="1" customWidth="1"/>
    <col min="1026" max="1026" width="16.42578125" style="611" bestFit="1" customWidth="1"/>
    <col min="1027" max="1027" width="14.28515625" style="611" bestFit="1" customWidth="1"/>
    <col min="1028" max="1028" width="11.42578125" style="611" customWidth="1"/>
    <col min="1029" max="1029" width="15" style="611" customWidth="1"/>
    <col min="1030" max="1030" width="10" style="611" bestFit="1" customWidth="1"/>
    <col min="1031" max="1280" width="9.140625" style="611"/>
    <col min="1281" max="1281" width="21.42578125" style="611" bestFit="1" customWidth="1"/>
    <col min="1282" max="1282" width="16.42578125" style="611" bestFit="1" customWidth="1"/>
    <col min="1283" max="1283" width="14.28515625" style="611" bestFit="1" customWidth="1"/>
    <col min="1284" max="1284" width="11.42578125" style="611" customWidth="1"/>
    <col min="1285" max="1285" width="15" style="611" customWidth="1"/>
    <col min="1286" max="1286" width="10" style="611" bestFit="1" customWidth="1"/>
    <col min="1287" max="1536" width="9.140625" style="611"/>
    <col min="1537" max="1537" width="21.42578125" style="611" bestFit="1" customWidth="1"/>
    <col min="1538" max="1538" width="16.42578125" style="611" bestFit="1" customWidth="1"/>
    <col min="1539" max="1539" width="14.28515625" style="611" bestFit="1" customWidth="1"/>
    <col min="1540" max="1540" width="11.42578125" style="611" customWidth="1"/>
    <col min="1541" max="1541" width="15" style="611" customWidth="1"/>
    <col min="1542" max="1542" width="10" style="611" bestFit="1" customWidth="1"/>
    <col min="1543" max="1792" width="9.140625" style="611"/>
    <col min="1793" max="1793" width="21.42578125" style="611" bestFit="1" customWidth="1"/>
    <col min="1794" max="1794" width="16.42578125" style="611" bestFit="1" customWidth="1"/>
    <col min="1795" max="1795" width="14.28515625" style="611" bestFit="1" customWidth="1"/>
    <col min="1796" max="1796" width="11.42578125" style="611" customWidth="1"/>
    <col min="1797" max="1797" width="15" style="611" customWidth="1"/>
    <col min="1798" max="1798" width="10" style="611" bestFit="1" customWidth="1"/>
    <col min="1799" max="2048" width="9.140625" style="611"/>
    <col min="2049" max="2049" width="21.42578125" style="611" bestFit="1" customWidth="1"/>
    <col min="2050" max="2050" width="16.42578125" style="611" bestFit="1" customWidth="1"/>
    <col min="2051" max="2051" width="14.28515625" style="611" bestFit="1" customWidth="1"/>
    <col min="2052" max="2052" width="11.42578125" style="611" customWidth="1"/>
    <col min="2053" max="2053" width="15" style="611" customWidth="1"/>
    <col min="2054" max="2054" width="10" style="611" bestFit="1" customWidth="1"/>
    <col min="2055" max="2304" width="9.140625" style="611"/>
    <col min="2305" max="2305" width="21.42578125" style="611" bestFit="1" customWidth="1"/>
    <col min="2306" max="2306" width="16.42578125" style="611" bestFit="1" customWidth="1"/>
    <col min="2307" max="2307" width="14.28515625" style="611" bestFit="1" customWidth="1"/>
    <col min="2308" max="2308" width="11.42578125" style="611" customWidth="1"/>
    <col min="2309" max="2309" width="15" style="611" customWidth="1"/>
    <col min="2310" max="2310" width="10" style="611" bestFit="1" customWidth="1"/>
    <col min="2311" max="2560" width="9.140625" style="611"/>
    <col min="2561" max="2561" width="21.42578125" style="611" bestFit="1" customWidth="1"/>
    <col min="2562" max="2562" width="16.42578125" style="611" bestFit="1" customWidth="1"/>
    <col min="2563" max="2563" width="14.28515625" style="611" bestFit="1" customWidth="1"/>
    <col min="2564" max="2564" width="11.42578125" style="611" customWidth="1"/>
    <col min="2565" max="2565" width="15" style="611" customWidth="1"/>
    <col min="2566" max="2566" width="10" style="611" bestFit="1" customWidth="1"/>
    <col min="2567" max="2816" width="9.140625" style="611"/>
    <col min="2817" max="2817" width="21.42578125" style="611" bestFit="1" customWidth="1"/>
    <col min="2818" max="2818" width="16.42578125" style="611" bestFit="1" customWidth="1"/>
    <col min="2819" max="2819" width="14.28515625" style="611" bestFit="1" customWidth="1"/>
    <col min="2820" max="2820" width="11.42578125" style="611" customWidth="1"/>
    <col min="2821" max="2821" width="15" style="611" customWidth="1"/>
    <col min="2822" max="2822" width="10" style="611" bestFit="1" customWidth="1"/>
    <col min="2823" max="3072" width="9.140625" style="611"/>
    <col min="3073" max="3073" width="21.42578125" style="611" bestFit="1" customWidth="1"/>
    <col min="3074" max="3074" width="16.42578125" style="611" bestFit="1" customWidth="1"/>
    <col min="3075" max="3075" width="14.28515625" style="611" bestFit="1" customWidth="1"/>
    <col min="3076" max="3076" width="11.42578125" style="611" customWidth="1"/>
    <col min="3077" max="3077" width="15" style="611" customWidth="1"/>
    <col min="3078" max="3078" width="10" style="611" bestFit="1" customWidth="1"/>
    <col min="3079" max="3328" width="9.140625" style="611"/>
    <col min="3329" max="3329" width="21.42578125" style="611" bestFit="1" customWidth="1"/>
    <col min="3330" max="3330" width="16.42578125" style="611" bestFit="1" customWidth="1"/>
    <col min="3331" max="3331" width="14.28515625" style="611" bestFit="1" customWidth="1"/>
    <col min="3332" max="3332" width="11.42578125" style="611" customWidth="1"/>
    <col min="3333" max="3333" width="15" style="611" customWidth="1"/>
    <col min="3334" max="3334" width="10" style="611" bestFit="1" customWidth="1"/>
    <col min="3335" max="3584" width="9.140625" style="611"/>
    <col min="3585" max="3585" width="21.42578125" style="611" bestFit="1" customWidth="1"/>
    <col min="3586" max="3586" width="16.42578125" style="611" bestFit="1" customWidth="1"/>
    <col min="3587" max="3587" width="14.28515625" style="611" bestFit="1" customWidth="1"/>
    <col min="3588" max="3588" width="11.42578125" style="611" customWidth="1"/>
    <col min="3589" max="3589" width="15" style="611" customWidth="1"/>
    <col min="3590" max="3590" width="10" style="611" bestFit="1" customWidth="1"/>
    <col min="3591" max="3840" width="9.140625" style="611"/>
    <col min="3841" max="3841" width="21.42578125" style="611" bestFit="1" customWidth="1"/>
    <col min="3842" max="3842" width="16.42578125" style="611" bestFit="1" customWidth="1"/>
    <col min="3843" max="3843" width="14.28515625" style="611" bestFit="1" customWidth="1"/>
    <col min="3844" max="3844" width="11.42578125" style="611" customWidth="1"/>
    <col min="3845" max="3845" width="15" style="611" customWidth="1"/>
    <col min="3846" max="3846" width="10" style="611" bestFit="1" customWidth="1"/>
    <col min="3847" max="4096" width="9.140625" style="611"/>
    <col min="4097" max="4097" width="21.42578125" style="611" bestFit="1" customWidth="1"/>
    <col min="4098" max="4098" width="16.42578125" style="611" bestFit="1" customWidth="1"/>
    <col min="4099" max="4099" width="14.28515625" style="611" bestFit="1" customWidth="1"/>
    <col min="4100" max="4100" width="11.42578125" style="611" customWidth="1"/>
    <col min="4101" max="4101" width="15" style="611" customWidth="1"/>
    <col min="4102" max="4102" width="10" style="611" bestFit="1" customWidth="1"/>
    <col min="4103" max="4352" width="9.140625" style="611"/>
    <col min="4353" max="4353" width="21.42578125" style="611" bestFit="1" customWidth="1"/>
    <col min="4354" max="4354" width="16.42578125" style="611" bestFit="1" customWidth="1"/>
    <col min="4355" max="4355" width="14.28515625" style="611" bestFit="1" customWidth="1"/>
    <col min="4356" max="4356" width="11.42578125" style="611" customWidth="1"/>
    <col min="4357" max="4357" width="15" style="611" customWidth="1"/>
    <col min="4358" max="4358" width="10" style="611" bestFit="1" customWidth="1"/>
    <col min="4359" max="4608" width="9.140625" style="611"/>
    <col min="4609" max="4609" width="21.42578125" style="611" bestFit="1" customWidth="1"/>
    <col min="4610" max="4610" width="16.42578125" style="611" bestFit="1" customWidth="1"/>
    <col min="4611" max="4611" width="14.28515625" style="611" bestFit="1" customWidth="1"/>
    <col min="4612" max="4612" width="11.42578125" style="611" customWidth="1"/>
    <col min="4613" max="4613" width="15" style="611" customWidth="1"/>
    <col min="4614" max="4614" width="10" style="611" bestFit="1" customWidth="1"/>
    <col min="4615" max="4864" width="9.140625" style="611"/>
    <col min="4865" max="4865" width="21.42578125" style="611" bestFit="1" customWidth="1"/>
    <col min="4866" max="4866" width="16.42578125" style="611" bestFit="1" customWidth="1"/>
    <col min="4867" max="4867" width="14.28515625" style="611" bestFit="1" customWidth="1"/>
    <col min="4868" max="4868" width="11.42578125" style="611" customWidth="1"/>
    <col min="4869" max="4869" width="15" style="611" customWidth="1"/>
    <col min="4870" max="4870" width="10" style="611" bestFit="1" customWidth="1"/>
    <col min="4871" max="5120" width="9.140625" style="611"/>
    <col min="5121" max="5121" width="21.42578125" style="611" bestFit="1" customWidth="1"/>
    <col min="5122" max="5122" width="16.42578125" style="611" bestFit="1" customWidth="1"/>
    <col min="5123" max="5123" width="14.28515625" style="611" bestFit="1" customWidth="1"/>
    <col min="5124" max="5124" width="11.42578125" style="611" customWidth="1"/>
    <col min="5125" max="5125" width="15" style="611" customWidth="1"/>
    <col min="5126" max="5126" width="10" style="611" bestFit="1" customWidth="1"/>
    <col min="5127" max="5376" width="9.140625" style="611"/>
    <col min="5377" max="5377" width="21.42578125" style="611" bestFit="1" customWidth="1"/>
    <col min="5378" max="5378" width="16.42578125" style="611" bestFit="1" customWidth="1"/>
    <col min="5379" max="5379" width="14.28515625" style="611" bestFit="1" customWidth="1"/>
    <col min="5380" max="5380" width="11.42578125" style="611" customWidth="1"/>
    <col min="5381" max="5381" width="15" style="611" customWidth="1"/>
    <col min="5382" max="5382" width="10" style="611" bestFit="1" customWidth="1"/>
    <col min="5383" max="5632" width="9.140625" style="611"/>
    <col min="5633" max="5633" width="21.42578125" style="611" bestFit="1" customWidth="1"/>
    <col min="5634" max="5634" width="16.42578125" style="611" bestFit="1" customWidth="1"/>
    <col min="5635" max="5635" width="14.28515625" style="611" bestFit="1" customWidth="1"/>
    <col min="5636" max="5636" width="11.42578125" style="611" customWidth="1"/>
    <col min="5637" max="5637" width="15" style="611" customWidth="1"/>
    <col min="5638" max="5638" width="10" style="611" bestFit="1" customWidth="1"/>
    <col min="5639" max="5888" width="9.140625" style="611"/>
    <col min="5889" max="5889" width="21.42578125" style="611" bestFit="1" customWidth="1"/>
    <col min="5890" max="5890" width="16.42578125" style="611" bestFit="1" customWidth="1"/>
    <col min="5891" max="5891" width="14.28515625" style="611" bestFit="1" customWidth="1"/>
    <col min="5892" max="5892" width="11.42578125" style="611" customWidth="1"/>
    <col min="5893" max="5893" width="15" style="611" customWidth="1"/>
    <col min="5894" max="5894" width="10" style="611" bestFit="1" customWidth="1"/>
    <col min="5895" max="6144" width="9.140625" style="611"/>
    <col min="6145" max="6145" width="21.42578125" style="611" bestFit="1" customWidth="1"/>
    <col min="6146" max="6146" width="16.42578125" style="611" bestFit="1" customWidth="1"/>
    <col min="6147" max="6147" width="14.28515625" style="611" bestFit="1" customWidth="1"/>
    <col min="6148" max="6148" width="11.42578125" style="611" customWidth="1"/>
    <col min="6149" max="6149" width="15" style="611" customWidth="1"/>
    <col min="6150" max="6150" width="10" style="611" bestFit="1" customWidth="1"/>
    <col min="6151" max="6400" width="9.140625" style="611"/>
    <col min="6401" max="6401" width="21.42578125" style="611" bestFit="1" customWidth="1"/>
    <col min="6402" max="6402" width="16.42578125" style="611" bestFit="1" customWidth="1"/>
    <col min="6403" max="6403" width="14.28515625" style="611" bestFit="1" customWidth="1"/>
    <col min="6404" max="6404" width="11.42578125" style="611" customWidth="1"/>
    <col min="6405" max="6405" width="15" style="611" customWidth="1"/>
    <col min="6406" max="6406" width="10" style="611" bestFit="1" customWidth="1"/>
    <col min="6407" max="6656" width="9.140625" style="611"/>
    <col min="6657" max="6657" width="21.42578125" style="611" bestFit="1" customWidth="1"/>
    <col min="6658" max="6658" width="16.42578125" style="611" bestFit="1" customWidth="1"/>
    <col min="6659" max="6659" width="14.28515625" style="611" bestFit="1" customWidth="1"/>
    <col min="6660" max="6660" width="11.42578125" style="611" customWidth="1"/>
    <col min="6661" max="6661" width="15" style="611" customWidth="1"/>
    <col min="6662" max="6662" width="10" style="611" bestFit="1" customWidth="1"/>
    <col min="6663" max="6912" width="9.140625" style="611"/>
    <col min="6913" max="6913" width="21.42578125" style="611" bestFit="1" customWidth="1"/>
    <col min="6914" max="6914" width="16.42578125" style="611" bestFit="1" customWidth="1"/>
    <col min="6915" max="6915" width="14.28515625" style="611" bestFit="1" customWidth="1"/>
    <col min="6916" max="6916" width="11.42578125" style="611" customWidth="1"/>
    <col min="6917" max="6917" width="15" style="611" customWidth="1"/>
    <col min="6918" max="6918" width="10" style="611" bestFit="1" customWidth="1"/>
    <col min="6919" max="7168" width="9.140625" style="611"/>
    <col min="7169" max="7169" width="21.42578125" style="611" bestFit="1" customWidth="1"/>
    <col min="7170" max="7170" width="16.42578125" style="611" bestFit="1" customWidth="1"/>
    <col min="7171" max="7171" width="14.28515625" style="611" bestFit="1" customWidth="1"/>
    <col min="7172" max="7172" width="11.42578125" style="611" customWidth="1"/>
    <col min="7173" max="7173" width="15" style="611" customWidth="1"/>
    <col min="7174" max="7174" width="10" style="611" bestFit="1" customWidth="1"/>
    <col min="7175" max="7424" width="9.140625" style="611"/>
    <col min="7425" max="7425" width="21.42578125" style="611" bestFit="1" customWidth="1"/>
    <col min="7426" max="7426" width="16.42578125" style="611" bestFit="1" customWidth="1"/>
    <col min="7427" max="7427" width="14.28515625" style="611" bestFit="1" customWidth="1"/>
    <col min="7428" max="7428" width="11.42578125" style="611" customWidth="1"/>
    <col min="7429" max="7429" width="15" style="611" customWidth="1"/>
    <col min="7430" max="7430" width="10" style="611" bestFit="1" customWidth="1"/>
    <col min="7431" max="7680" width="9.140625" style="611"/>
    <col min="7681" max="7681" width="21.42578125" style="611" bestFit="1" customWidth="1"/>
    <col min="7682" max="7682" width="16.42578125" style="611" bestFit="1" customWidth="1"/>
    <col min="7683" max="7683" width="14.28515625" style="611" bestFit="1" customWidth="1"/>
    <col min="7684" max="7684" width="11.42578125" style="611" customWidth="1"/>
    <col min="7685" max="7685" width="15" style="611" customWidth="1"/>
    <col min="7686" max="7686" width="10" style="611" bestFit="1" customWidth="1"/>
    <col min="7687" max="7936" width="9.140625" style="611"/>
    <col min="7937" max="7937" width="21.42578125" style="611" bestFit="1" customWidth="1"/>
    <col min="7938" max="7938" width="16.42578125" style="611" bestFit="1" customWidth="1"/>
    <col min="7939" max="7939" width="14.28515625" style="611" bestFit="1" customWidth="1"/>
    <col min="7940" max="7940" width="11.42578125" style="611" customWidth="1"/>
    <col min="7941" max="7941" width="15" style="611" customWidth="1"/>
    <col min="7942" max="7942" width="10" style="611" bestFit="1" customWidth="1"/>
    <col min="7943" max="8192" width="9.140625" style="611"/>
    <col min="8193" max="8193" width="21.42578125" style="611" bestFit="1" customWidth="1"/>
    <col min="8194" max="8194" width="16.42578125" style="611" bestFit="1" customWidth="1"/>
    <col min="8195" max="8195" width="14.28515625" style="611" bestFit="1" customWidth="1"/>
    <col min="8196" max="8196" width="11.42578125" style="611" customWidth="1"/>
    <col min="8197" max="8197" width="15" style="611" customWidth="1"/>
    <col min="8198" max="8198" width="10" style="611" bestFit="1" customWidth="1"/>
    <col min="8199" max="8448" width="9.140625" style="611"/>
    <col min="8449" max="8449" width="21.42578125" style="611" bestFit="1" customWidth="1"/>
    <col min="8450" max="8450" width="16.42578125" style="611" bestFit="1" customWidth="1"/>
    <col min="8451" max="8451" width="14.28515625" style="611" bestFit="1" customWidth="1"/>
    <col min="8452" max="8452" width="11.42578125" style="611" customWidth="1"/>
    <col min="8453" max="8453" width="15" style="611" customWidth="1"/>
    <col min="8454" max="8454" width="10" style="611" bestFit="1" customWidth="1"/>
    <col min="8455" max="8704" width="9.140625" style="611"/>
    <col min="8705" max="8705" width="21.42578125" style="611" bestFit="1" customWidth="1"/>
    <col min="8706" max="8706" width="16.42578125" style="611" bestFit="1" customWidth="1"/>
    <col min="8707" max="8707" width="14.28515625" style="611" bestFit="1" customWidth="1"/>
    <col min="8708" max="8708" width="11.42578125" style="611" customWidth="1"/>
    <col min="8709" max="8709" width="15" style="611" customWidth="1"/>
    <col min="8710" max="8710" width="10" style="611" bestFit="1" customWidth="1"/>
    <col min="8711" max="8960" width="9.140625" style="611"/>
    <col min="8961" max="8961" width="21.42578125" style="611" bestFit="1" customWidth="1"/>
    <col min="8962" max="8962" width="16.42578125" style="611" bestFit="1" customWidth="1"/>
    <col min="8963" max="8963" width="14.28515625" style="611" bestFit="1" customWidth="1"/>
    <col min="8964" max="8964" width="11.42578125" style="611" customWidth="1"/>
    <col min="8965" max="8965" width="15" style="611" customWidth="1"/>
    <col min="8966" max="8966" width="10" style="611" bestFit="1" customWidth="1"/>
    <col min="8967" max="9216" width="9.140625" style="611"/>
    <col min="9217" max="9217" width="21.42578125" style="611" bestFit="1" customWidth="1"/>
    <col min="9218" max="9218" width="16.42578125" style="611" bestFit="1" customWidth="1"/>
    <col min="9219" max="9219" width="14.28515625" style="611" bestFit="1" customWidth="1"/>
    <col min="9220" max="9220" width="11.42578125" style="611" customWidth="1"/>
    <col min="9221" max="9221" width="15" style="611" customWidth="1"/>
    <col min="9222" max="9222" width="10" style="611" bestFit="1" customWidth="1"/>
    <col min="9223" max="9472" width="9.140625" style="611"/>
    <col min="9473" max="9473" width="21.42578125" style="611" bestFit="1" customWidth="1"/>
    <col min="9474" max="9474" width="16.42578125" style="611" bestFit="1" customWidth="1"/>
    <col min="9475" max="9475" width="14.28515625" style="611" bestFit="1" customWidth="1"/>
    <col min="9476" max="9476" width="11.42578125" style="611" customWidth="1"/>
    <col min="9477" max="9477" width="15" style="611" customWidth="1"/>
    <col min="9478" max="9478" width="10" style="611" bestFit="1" customWidth="1"/>
    <col min="9479" max="9728" width="9.140625" style="611"/>
    <col min="9729" max="9729" width="21.42578125" style="611" bestFit="1" customWidth="1"/>
    <col min="9730" max="9730" width="16.42578125" style="611" bestFit="1" customWidth="1"/>
    <col min="9731" max="9731" width="14.28515625" style="611" bestFit="1" customWidth="1"/>
    <col min="9732" max="9732" width="11.42578125" style="611" customWidth="1"/>
    <col min="9733" max="9733" width="15" style="611" customWidth="1"/>
    <col min="9734" max="9734" width="10" style="611" bestFit="1" customWidth="1"/>
    <col min="9735" max="9984" width="9.140625" style="611"/>
    <col min="9985" max="9985" width="21.42578125" style="611" bestFit="1" customWidth="1"/>
    <col min="9986" max="9986" width="16.42578125" style="611" bestFit="1" customWidth="1"/>
    <col min="9987" max="9987" width="14.28515625" style="611" bestFit="1" customWidth="1"/>
    <col min="9988" max="9988" width="11.42578125" style="611" customWidth="1"/>
    <col min="9989" max="9989" width="15" style="611" customWidth="1"/>
    <col min="9990" max="9990" width="10" style="611" bestFit="1" customWidth="1"/>
    <col min="9991" max="10240" width="9.140625" style="611"/>
    <col min="10241" max="10241" width="21.42578125" style="611" bestFit="1" customWidth="1"/>
    <col min="10242" max="10242" width="16.42578125" style="611" bestFit="1" customWidth="1"/>
    <col min="10243" max="10243" width="14.28515625" style="611" bestFit="1" customWidth="1"/>
    <col min="10244" max="10244" width="11.42578125" style="611" customWidth="1"/>
    <col min="10245" max="10245" width="15" style="611" customWidth="1"/>
    <col min="10246" max="10246" width="10" style="611" bestFit="1" customWidth="1"/>
    <col min="10247" max="10496" width="9.140625" style="611"/>
    <col min="10497" max="10497" width="21.42578125" style="611" bestFit="1" customWidth="1"/>
    <col min="10498" max="10498" width="16.42578125" style="611" bestFit="1" customWidth="1"/>
    <col min="10499" max="10499" width="14.28515625" style="611" bestFit="1" customWidth="1"/>
    <col min="10500" max="10500" width="11.42578125" style="611" customWidth="1"/>
    <col min="10501" max="10501" width="15" style="611" customWidth="1"/>
    <col min="10502" max="10502" width="10" style="611" bestFit="1" customWidth="1"/>
    <col min="10503" max="10752" width="9.140625" style="611"/>
    <col min="10753" max="10753" width="21.42578125" style="611" bestFit="1" customWidth="1"/>
    <col min="10754" max="10754" width="16.42578125" style="611" bestFit="1" customWidth="1"/>
    <col min="10755" max="10755" width="14.28515625" style="611" bestFit="1" customWidth="1"/>
    <col min="10756" max="10756" width="11.42578125" style="611" customWidth="1"/>
    <col min="10757" max="10757" width="15" style="611" customWidth="1"/>
    <col min="10758" max="10758" width="10" style="611" bestFit="1" customWidth="1"/>
    <col min="10759" max="11008" width="9.140625" style="611"/>
    <col min="11009" max="11009" width="21.42578125" style="611" bestFit="1" customWidth="1"/>
    <col min="11010" max="11010" width="16.42578125" style="611" bestFit="1" customWidth="1"/>
    <col min="11011" max="11011" width="14.28515625" style="611" bestFit="1" customWidth="1"/>
    <col min="11012" max="11012" width="11.42578125" style="611" customWidth="1"/>
    <col min="11013" max="11013" width="15" style="611" customWidth="1"/>
    <col min="11014" max="11014" width="10" style="611" bestFit="1" customWidth="1"/>
    <col min="11015" max="11264" width="9.140625" style="611"/>
    <col min="11265" max="11265" width="21.42578125" style="611" bestFit="1" customWidth="1"/>
    <col min="11266" max="11266" width="16.42578125" style="611" bestFit="1" customWidth="1"/>
    <col min="11267" max="11267" width="14.28515625" style="611" bestFit="1" customWidth="1"/>
    <col min="11268" max="11268" width="11.42578125" style="611" customWidth="1"/>
    <col min="11269" max="11269" width="15" style="611" customWidth="1"/>
    <col min="11270" max="11270" width="10" style="611" bestFit="1" customWidth="1"/>
    <col min="11271" max="11520" width="9.140625" style="611"/>
    <col min="11521" max="11521" width="21.42578125" style="611" bestFit="1" customWidth="1"/>
    <col min="11522" max="11522" width="16.42578125" style="611" bestFit="1" customWidth="1"/>
    <col min="11523" max="11523" width="14.28515625" style="611" bestFit="1" customWidth="1"/>
    <col min="11524" max="11524" width="11.42578125" style="611" customWidth="1"/>
    <col min="11525" max="11525" width="15" style="611" customWidth="1"/>
    <col min="11526" max="11526" width="10" style="611" bestFit="1" customWidth="1"/>
    <col min="11527" max="11776" width="9.140625" style="611"/>
    <col min="11777" max="11777" width="21.42578125" style="611" bestFit="1" customWidth="1"/>
    <col min="11778" max="11778" width="16.42578125" style="611" bestFit="1" customWidth="1"/>
    <col min="11779" max="11779" width="14.28515625" style="611" bestFit="1" customWidth="1"/>
    <col min="11780" max="11780" width="11.42578125" style="611" customWidth="1"/>
    <col min="11781" max="11781" width="15" style="611" customWidth="1"/>
    <col min="11782" max="11782" width="10" style="611" bestFit="1" customWidth="1"/>
    <col min="11783" max="12032" width="9.140625" style="611"/>
    <col min="12033" max="12033" width="21.42578125" style="611" bestFit="1" customWidth="1"/>
    <col min="12034" max="12034" width="16.42578125" style="611" bestFit="1" customWidth="1"/>
    <col min="12035" max="12035" width="14.28515625" style="611" bestFit="1" customWidth="1"/>
    <col min="12036" max="12036" width="11.42578125" style="611" customWidth="1"/>
    <col min="12037" max="12037" width="15" style="611" customWidth="1"/>
    <col min="12038" max="12038" width="10" style="611" bestFit="1" customWidth="1"/>
    <col min="12039" max="12288" width="9.140625" style="611"/>
    <col min="12289" max="12289" width="21.42578125" style="611" bestFit="1" customWidth="1"/>
    <col min="12290" max="12290" width="16.42578125" style="611" bestFit="1" customWidth="1"/>
    <col min="12291" max="12291" width="14.28515625" style="611" bestFit="1" customWidth="1"/>
    <col min="12292" max="12292" width="11.42578125" style="611" customWidth="1"/>
    <col min="12293" max="12293" width="15" style="611" customWidth="1"/>
    <col min="12294" max="12294" width="10" style="611" bestFit="1" customWidth="1"/>
    <col min="12295" max="12544" width="9.140625" style="611"/>
    <col min="12545" max="12545" width="21.42578125" style="611" bestFit="1" customWidth="1"/>
    <col min="12546" max="12546" width="16.42578125" style="611" bestFit="1" customWidth="1"/>
    <col min="12547" max="12547" width="14.28515625" style="611" bestFit="1" customWidth="1"/>
    <col min="12548" max="12548" width="11.42578125" style="611" customWidth="1"/>
    <col min="12549" max="12549" width="15" style="611" customWidth="1"/>
    <col min="12550" max="12550" width="10" style="611" bestFit="1" customWidth="1"/>
    <col min="12551" max="12800" width="9.140625" style="611"/>
    <col min="12801" max="12801" width="21.42578125" style="611" bestFit="1" customWidth="1"/>
    <col min="12802" max="12802" width="16.42578125" style="611" bestFit="1" customWidth="1"/>
    <col min="12803" max="12803" width="14.28515625" style="611" bestFit="1" customWidth="1"/>
    <col min="12804" max="12804" width="11.42578125" style="611" customWidth="1"/>
    <col min="12805" max="12805" width="15" style="611" customWidth="1"/>
    <col min="12806" max="12806" width="10" style="611" bestFit="1" customWidth="1"/>
    <col min="12807" max="13056" width="9.140625" style="611"/>
    <col min="13057" max="13057" width="21.42578125" style="611" bestFit="1" customWidth="1"/>
    <col min="13058" max="13058" width="16.42578125" style="611" bestFit="1" customWidth="1"/>
    <col min="13059" max="13059" width="14.28515625" style="611" bestFit="1" customWidth="1"/>
    <col min="13060" max="13060" width="11.42578125" style="611" customWidth="1"/>
    <col min="13061" max="13061" width="15" style="611" customWidth="1"/>
    <col min="13062" max="13062" width="10" style="611" bestFit="1" customWidth="1"/>
    <col min="13063" max="13312" width="9.140625" style="611"/>
    <col min="13313" max="13313" width="21.42578125" style="611" bestFit="1" customWidth="1"/>
    <col min="13314" max="13314" width="16.42578125" style="611" bestFit="1" customWidth="1"/>
    <col min="13315" max="13315" width="14.28515625" style="611" bestFit="1" customWidth="1"/>
    <col min="13316" max="13316" width="11.42578125" style="611" customWidth="1"/>
    <col min="13317" max="13317" width="15" style="611" customWidth="1"/>
    <col min="13318" max="13318" width="10" style="611" bestFit="1" customWidth="1"/>
    <col min="13319" max="13568" width="9.140625" style="611"/>
    <col min="13569" max="13569" width="21.42578125" style="611" bestFit="1" customWidth="1"/>
    <col min="13570" max="13570" width="16.42578125" style="611" bestFit="1" customWidth="1"/>
    <col min="13571" max="13571" width="14.28515625" style="611" bestFit="1" customWidth="1"/>
    <col min="13572" max="13572" width="11.42578125" style="611" customWidth="1"/>
    <col min="13573" max="13573" width="15" style="611" customWidth="1"/>
    <col min="13574" max="13574" width="10" style="611" bestFit="1" customWidth="1"/>
    <col min="13575" max="13824" width="9.140625" style="611"/>
    <col min="13825" max="13825" width="21.42578125" style="611" bestFit="1" customWidth="1"/>
    <col min="13826" max="13826" width="16.42578125" style="611" bestFit="1" customWidth="1"/>
    <col min="13827" max="13827" width="14.28515625" style="611" bestFit="1" customWidth="1"/>
    <col min="13828" max="13828" width="11.42578125" style="611" customWidth="1"/>
    <col min="13829" max="13829" width="15" style="611" customWidth="1"/>
    <col min="13830" max="13830" width="10" style="611" bestFit="1" customWidth="1"/>
    <col min="13831" max="14080" width="9.140625" style="611"/>
    <col min="14081" max="14081" width="21.42578125" style="611" bestFit="1" customWidth="1"/>
    <col min="14082" max="14082" width="16.42578125" style="611" bestFit="1" customWidth="1"/>
    <col min="14083" max="14083" width="14.28515625" style="611" bestFit="1" customWidth="1"/>
    <col min="14084" max="14084" width="11.42578125" style="611" customWidth="1"/>
    <col min="14085" max="14085" width="15" style="611" customWidth="1"/>
    <col min="14086" max="14086" width="10" style="611" bestFit="1" customWidth="1"/>
    <col min="14087" max="14336" width="9.140625" style="611"/>
    <col min="14337" max="14337" width="21.42578125" style="611" bestFit="1" customWidth="1"/>
    <col min="14338" max="14338" width="16.42578125" style="611" bestFit="1" customWidth="1"/>
    <col min="14339" max="14339" width="14.28515625" style="611" bestFit="1" customWidth="1"/>
    <col min="14340" max="14340" width="11.42578125" style="611" customWidth="1"/>
    <col min="14341" max="14341" width="15" style="611" customWidth="1"/>
    <col min="14342" max="14342" width="10" style="611" bestFit="1" customWidth="1"/>
    <col min="14343" max="14592" width="9.140625" style="611"/>
    <col min="14593" max="14593" width="21.42578125" style="611" bestFit="1" customWidth="1"/>
    <col min="14594" max="14594" width="16.42578125" style="611" bestFit="1" customWidth="1"/>
    <col min="14595" max="14595" width="14.28515625" style="611" bestFit="1" customWidth="1"/>
    <col min="14596" max="14596" width="11.42578125" style="611" customWidth="1"/>
    <col min="14597" max="14597" width="15" style="611" customWidth="1"/>
    <col min="14598" max="14598" width="10" style="611" bestFit="1" customWidth="1"/>
    <col min="14599" max="14848" width="9.140625" style="611"/>
    <col min="14849" max="14849" width="21.42578125" style="611" bestFit="1" customWidth="1"/>
    <col min="14850" max="14850" width="16.42578125" style="611" bestFit="1" customWidth="1"/>
    <col min="14851" max="14851" width="14.28515625" style="611" bestFit="1" customWidth="1"/>
    <col min="14852" max="14852" width="11.42578125" style="611" customWidth="1"/>
    <col min="14853" max="14853" width="15" style="611" customWidth="1"/>
    <col min="14854" max="14854" width="10" style="611" bestFit="1" customWidth="1"/>
    <col min="14855" max="15104" width="9.140625" style="611"/>
    <col min="15105" max="15105" width="21.42578125" style="611" bestFit="1" customWidth="1"/>
    <col min="15106" max="15106" width="16.42578125" style="611" bestFit="1" customWidth="1"/>
    <col min="15107" max="15107" width="14.28515625" style="611" bestFit="1" customWidth="1"/>
    <col min="15108" max="15108" width="11.42578125" style="611" customWidth="1"/>
    <col min="15109" max="15109" width="15" style="611" customWidth="1"/>
    <col min="15110" max="15110" width="10" style="611" bestFit="1" customWidth="1"/>
    <col min="15111" max="15360" width="9.140625" style="611"/>
    <col min="15361" max="15361" width="21.42578125" style="611" bestFit="1" customWidth="1"/>
    <col min="15362" max="15362" width="16.42578125" style="611" bestFit="1" customWidth="1"/>
    <col min="15363" max="15363" width="14.28515625" style="611" bestFit="1" customWidth="1"/>
    <col min="15364" max="15364" width="11.42578125" style="611" customWidth="1"/>
    <col min="15365" max="15365" width="15" style="611" customWidth="1"/>
    <col min="15366" max="15366" width="10" style="611" bestFit="1" customWidth="1"/>
    <col min="15367" max="15616" width="9.140625" style="611"/>
    <col min="15617" max="15617" width="21.42578125" style="611" bestFit="1" customWidth="1"/>
    <col min="15618" max="15618" width="16.42578125" style="611" bestFit="1" customWidth="1"/>
    <col min="15619" max="15619" width="14.28515625" style="611" bestFit="1" customWidth="1"/>
    <col min="15620" max="15620" width="11.42578125" style="611" customWidth="1"/>
    <col min="15621" max="15621" width="15" style="611" customWidth="1"/>
    <col min="15622" max="15622" width="10" style="611" bestFit="1" customWidth="1"/>
    <col min="15623" max="15872" width="9.140625" style="611"/>
    <col min="15873" max="15873" width="21.42578125" style="611" bestFit="1" customWidth="1"/>
    <col min="15874" max="15874" width="16.42578125" style="611" bestFit="1" customWidth="1"/>
    <col min="15875" max="15875" width="14.28515625" style="611" bestFit="1" customWidth="1"/>
    <col min="15876" max="15876" width="11.42578125" style="611" customWidth="1"/>
    <col min="15877" max="15877" width="15" style="611" customWidth="1"/>
    <col min="15878" max="15878" width="10" style="611" bestFit="1" customWidth="1"/>
    <col min="15879" max="16128" width="9.140625" style="611"/>
    <col min="16129" max="16129" width="21.42578125" style="611" bestFit="1" customWidth="1"/>
    <col min="16130" max="16130" width="16.42578125" style="611" bestFit="1" customWidth="1"/>
    <col min="16131" max="16131" width="14.28515625" style="611" bestFit="1" customWidth="1"/>
    <col min="16132" max="16132" width="11.42578125" style="611" customWidth="1"/>
    <col min="16133" max="16133" width="15" style="611" customWidth="1"/>
    <col min="16134" max="16134" width="10" style="611" bestFit="1" customWidth="1"/>
    <col min="16135" max="16384" width="9.140625" style="611"/>
  </cols>
  <sheetData>
    <row r="1" spans="1:6" ht="25.5">
      <c r="A1" s="799" t="s">
        <v>291</v>
      </c>
      <c r="B1" s="728" t="s">
        <v>386</v>
      </c>
      <c r="C1" s="728" t="s">
        <v>118</v>
      </c>
      <c r="D1" s="610" t="s">
        <v>387</v>
      </c>
      <c r="E1" s="799" t="s">
        <v>388</v>
      </c>
      <c r="F1" s="728" t="s">
        <v>177</v>
      </c>
    </row>
    <row r="2" spans="1:6" ht="26.25" thickBot="1">
      <c r="A2" s="800"/>
      <c r="B2" s="612" t="s">
        <v>389</v>
      </c>
      <c r="C2" s="612" t="s">
        <v>389</v>
      </c>
      <c r="D2" s="613" t="s">
        <v>390</v>
      </c>
      <c r="E2" s="800"/>
      <c r="F2" s="612" t="s">
        <v>389</v>
      </c>
    </row>
    <row r="3" spans="1:6" ht="16.5" thickBot="1">
      <c r="A3" s="784"/>
      <c r="B3" s="785"/>
      <c r="C3" s="785"/>
      <c r="D3" s="785"/>
      <c r="E3" s="785"/>
      <c r="F3" s="786"/>
    </row>
    <row r="4" spans="1:6" ht="15.75" customHeight="1" thickBot="1">
      <c r="A4" s="793" t="s">
        <v>138</v>
      </c>
      <c r="B4" s="794"/>
      <c r="C4" s="794"/>
      <c r="D4" s="794"/>
      <c r="E4" s="794"/>
      <c r="F4" s="795"/>
    </row>
    <row r="5" spans="1:6" ht="16.5" thickBot="1">
      <c r="A5" s="614" t="s">
        <v>391</v>
      </c>
      <c r="B5" s="615">
        <v>17</v>
      </c>
      <c r="C5" s="616"/>
      <c r="D5" s="615"/>
      <c r="E5" s="615"/>
      <c r="F5" s="615">
        <f>SUM(B5:E5)</f>
        <v>17</v>
      </c>
    </row>
    <row r="6" spans="1:6" ht="16.5" thickBot="1">
      <c r="A6" s="614" t="s">
        <v>392</v>
      </c>
      <c r="B6" s="615">
        <v>10</v>
      </c>
      <c r="C6" s="615"/>
      <c r="D6" s="615"/>
      <c r="E6" s="615"/>
      <c r="F6" s="615">
        <f t="shared" ref="F6:F12" si="0">SUM(B6:E6)</f>
        <v>10</v>
      </c>
    </row>
    <row r="7" spans="1:6" ht="16.5" thickBot="1">
      <c r="A7" s="614" t="s">
        <v>393</v>
      </c>
      <c r="B7" s="615">
        <v>1</v>
      </c>
      <c r="C7" s="615"/>
      <c r="D7" s="615"/>
      <c r="E7" s="615"/>
      <c r="F7" s="615">
        <f t="shared" si="0"/>
        <v>1</v>
      </c>
    </row>
    <row r="8" spans="1:6" ht="16.5" thickBot="1">
      <c r="A8" s="614" t="s">
        <v>394</v>
      </c>
      <c r="B8" s="615">
        <v>3</v>
      </c>
      <c r="C8" s="615"/>
      <c r="D8" s="615"/>
      <c r="E8" s="615"/>
      <c r="F8" s="615">
        <f t="shared" si="0"/>
        <v>3</v>
      </c>
    </row>
    <row r="9" spans="1:6" s="594" customFormat="1" ht="16.5" thickBot="1">
      <c r="A9" s="617" t="s">
        <v>177</v>
      </c>
      <c r="B9" s="618">
        <f>SUM(B5:B8)</f>
        <v>31</v>
      </c>
      <c r="C9" s="618"/>
      <c r="D9" s="618"/>
      <c r="E9" s="618"/>
      <c r="F9" s="618">
        <f t="shared" si="0"/>
        <v>31</v>
      </c>
    </row>
    <row r="10" spans="1:6" ht="32.25" thickBot="1">
      <c r="A10" s="614" t="s">
        <v>395</v>
      </c>
      <c r="B10" s="615">
        <v>1</v>
      </c>
      <c r="C10" s="615"/>
      <c r="D10" s="615"/>
      <c r="E10" s="615"/>
      <c r="F10" s="615">
        <f t="shared" si="0"/>
        <v>1</v>
      </c>
    </row>
    <row r="11" spans="1:6" ht="16.5" thickBot="1">
      <c r="A11" s="614" t="s">
        <v>396</v>
      </c>
      <c r="B11" s="615">
        <v>8</v>
      </c>
      <c r="C11" s="615"/>
      <c r="D11" s="615"/>
      <c r="E11" s="615"/>
      <c r="F11" s="615">
        <f t="shared" si="0"/>
        <v>8</v>
      </c>
    </row>
    <row r="12" spans="1:6" s="594" customFormat="1" ht="16.5" thickBot="1">
      <c r="A12" s="617" t="s">
        <v>350</v>
      </c>
      <c r="B12" s="618">
        <f>SUM(B10:B11)</f>
        <v>9</v>
      </c>
      <c r="C12" s="618"/>
      <c r="D12" s="618"/>
      <c r="E12" s="618"/>
      <c r="F12" s="618">
        <f t="shared" si="0"/>
        <v>9</v>
      </c>
    </row>
    <row r="13" spans="1:6" s="594" customFormat="1" ht="16.5" thickBot="1">
      <c r="A13" s="619" t="s">
        <v>255</v>
      </c>
      <c r="B13" s="620">
        <f>B9+B12</f>
        <v>40</v>
      </c>
      <c r="C13" s="620">
        <f>C9+C12</f>
        <v>0</v>
      </c>
      <c r="D13" s="620">
        <f>D9+D12</f>
        <v>0</v>
      </c>
      <c r="E13" s="620">
        <f>E9+E12</f>
        <v>0</v>
      </c>
      <c r="F13" s="620">
        <f>F9+F12</f>
        <v>40</v>
      </c>
    </row>
    <row r="14" spans="1:6" ht="33" customHeight="1" thickBot="1">
      <c r="A14" s="790"/>
      <c r="B14" s="791"/>
      <c r="C14" s="791"/>
      <c r="D14" s="791"/>
      <c r="E14" s="791"/>
      <c r="F14" s="792"/>
    </row>
    <row r="15" spans="1:6" ht="16.5" thickBot="1">
      <c r="A15" s="793" t="s">
        <v>141</v>
      </c>
      <c r="B15" s="794"/>
      <c r="C15" s="794"/>
      <c r="D15" s="794"/>
      <c r="E15" s="794"/>
      <c r="F15" s="795"/>
    </row>
    <row r="16" spans="1:6" ht="16.5" thickBot="1">
      <c r="A16" s="614" t="s">
        <v>397</v>
      </c>
      <c r="B16" s="615">
        <v>3</v>
      </c>
      <c r="C16" s="615"/>
      <c r="D16" s="615"/>
      <c r="E16" s="615"/>
      <c r="F16" s="615">
        <f>SUM(B16:E16)</f>
        <v>3</v>
      </c>
    </row>
    <row r="17" spans="1:6" ht="16.5" thickBot="1">
      <c r="A17" s="614" t="s">
        <v>398</v>
      </c>
      <c r="B17" s="615">
        <v>0.5</v>
      </c>
      <c r="C17" s="615"/>
      <c r="D17" s="621"/>
      <c r="E17" s="615"/>
      <c r="F17" s="615">
        <f t="shared" ref="F17:F39" si="1">SUM(B17:E17)</f>
        <v>0.5</v>
      </c>
    </row>
    <row r="18" spans="1:6" ht="32.25" thickBot="1">
      <c r="A18" s="622" t="s">
        <v>399</v>
      </c>
      <c r="B18" s="623">
        <v>8</v>
      </c>
      <c r="C18" s="624"/>
      <c r="D18" s="624"/>
      <c r="E18" s="624"/>
      <c r="F18" s="615">
        <f t="shared" si="1"/>
        <v>8</v>
      </c>
    </row>
    <row r="19" spans="1:6" ht="32.25" thickBot="1">
      <c r="A19" s="614" t="s">
        <v>400</v>
      </c>
      <c r="B19" s="615">
        <v>1</v>
      </c>
      <c r="C19" s="624"/>
      <c r="D19" s="624"/>
      <c r="E19" s="616"/>
      <c r="F19" s="615">
        <f t="shared" si="1"/>
        <v>1</v>
      </c>
    </row>
    <row r="20" spans="1:6" ht="16.5" thickBot="1">
      <c r="A20" s="622" t="s">
        <v>401</v>
      </c>
      <c r="B20" s="625">
        <v>14</v>
      </c>
      <c r="C20" s="626"/>
      <c r="D20" s="627"/>
      <c r="E20" s="626"/>
      <c r="F20" s="615">
        <f t="shared" si="1"/>
        <v>14</v>
      </c>
    </row>
    <row r="21" spans="1:6" ht="16.5" thickBot="1">
      <c r="A21" s="614" t="s">
        <v>402</v>
      </c>
      <c r="B21" s="615">
        <v>1</v>
      </c>
      <c r="C21" s="615"/>
      <c r="D21" s="615"/>
      <c r="E21" s="615"/>
      <c r="F21" s="615">
        <f t="shared" si="1"/>
        <v>1</v>
      </c>
    </row>
    <row r="22" spans="1:6" ht="32.25" thickBot="1">
      <c r="A22" s="622" t="s">
        <v>403</v>
      </c>
      <c r="B22" s="623">
        <v>1</v>
      </c>
      <c r="C22" s="626"/>
      <c r="D22" s="626"/>
      <c r="E22" s="626"/>
      <c r="F22" s="615">
        <f t="shared" si="1"/>
        <v>1</v>
      </c>
    </row>
    <row r="23" spans="1:6" ht="16.5" thickBot="1">
      <c r="A23" s="614" t="s">
        <v>404</v>
      </c>
      <c r="B23" s="615">
        <v>1</v>
      </c>
      <c r="C23" s="615"/>
      <c r="D23" s="615"/>
      <c r="E23" s="615"/>
      <c r="F23" s="615">
        <f t="shared" si="1"/>
        <v>1</v>
      </c>
    </row>
    <row r="24" spans="1:6" ht="16.5" thickBot="1">
      <c r="A24" s="614" t="s">
        <v>398</v>
      </c>
      <c r="B24" s="615">
        <v>0.25</v>
      </c>
      <c r="C24" s="615"/>
      <c r="D24" s="615"/>
      <c r="E24" s="615"/>
      <c r="F24" s="615">
        <f t="shared" si="1"/>
        <v>0.25</v>
      </c>
    </row>
    <row r="25" spans="1:6" ht="32.25" thickBot="1">
      <c r="A25" s="628" t="s">
        <v>405</v>
      </c>
      <c r="B25" s="621">
        <v>1</v>
      </c>
      <c r="C25" s="629"/>
      <c r="D25" s="629"/>
      <c r="E25" s="629"/>
      <c r="F25" s="615">
        <f t="shared" si="1"/>
        <v>1</v>
      </c>
    </row>
    <row r="26" spans="1:6" ht="16.5" thickBot="1">
      <c r="A26" s="630" t="s">
        <v>406</v>
      </c>
      <c r="B26" s="631">
        <v>2</v>
      </c>
      <c r="C26" s="631"/>
      <c r="D26" s="631"/>
      <c r="E26" s="631"/>
      <c r="F26" s="615">
        <f t="shared" si="1"/>
        <v>2</v>
      </c>
    </row>
    <row r="27" spans="1:6" ht="16.5" thickBot="1">
      <c r="A27" s="614" t="s">
        <v>407</v>
      </c>
      <c r="B27" s="615">
        <v>1</v>
      </c>
      <c r="C27" s="615"/>
      <c r="D27" s="615"/>
      <c r="E27" s="615"/>
      <c r="F27" s="615">
        <f t="shared" si="1"/>
        <v>1</v>
      </c>
    </row>
    <row r="28" spans="1:6" ht="16.5" thickBot="1">
      <c r="A28" s="614" t="s">
        <v>408</v>
      </c>
      <c r="B28" s="615">
        <v>2</v>
      </c>
      <c r="C28" s="615"/>
      <c r="D28" s="615"/>
      <c r="E28" s="615"/>
      <c r="F28" s="615">
        <f t="shared" si="1"/>
        <v>2</v>
      </c>
    </row>
    <row r="29" spans="1:6" s="594" customFormat="1" ht="16.5" thickBot="1">
      <c r="A29" s="617" t="s">
        <v>177</v>
      </c>
      <c r="B29" s="618">
        <f>SUM(B16:B28)</f>
        <v>35.75</v>
      </c>
      <c r="C29" s="618">
        <f>SUM(C16:C28)</f>
        <v>0</v>
      </c>
      <c r="D29" s="618">
        <f>SUM(D16:D28)</f>
        <v>0</v>
      </c>
      <c r="E29" s="618">
        <f>SUM(E16:E28)</f>
        <v>0</v>
      </c>
      <c r="F29" s="618">
        <f>SUM(F16:F28)</f>
        <v>35.75</v>
      </c>
    </row>
    <row r="30" spans="1:6" ht="32.25" thickBot="1">
      <c r="A30" s="614" t="s">
        <v>409</v>
      </c>
      <c r="B30" s="615">
        <v>0.75</v>
      </c>
      <c r="C30" s="618"/>
      <c r="D30" s="618"/>
      <c r="E30" s="618"/>
      <c r="F30" s="615">
        <f t="shared" si="1"/>
        <v>0.75</v>
      </c>
    </row>
    <row r="31" spans="1:6" ht="32.25" thickBot="1">
      <c r="A31" s="614" t="s">
        <v>609</v>
      </c>
      <c r="B31" s="615">
        <v>1</v>
      </c>
      <c r="C31" s="618"/>
      <c r="D31" s="618"/>
      <c r="E31" s="618"/>
      <c r="F31" s="615">
        <f t="shared" si="1"/>
        <v>1</v>
      </c>
    </row>
    <row r="32" spans="1:6" ht="32.25" thickBot="1">
      <c r="A32" s="614" t="s">
        <v>410</v>
      </c>
      <c r="B32" s="615">
        <v>1</v>
      </c>
      <c r="C32" s="615"/>
      <c r="D32" s="615"/>
      <c r="E32" s="615"/>
      <c r="F32" s="615">
        <f t="shared" si="1"/>
        <v>1</v>
      </c>
    </row>
    <row r="33" spans="1:6" ht="16.5" thickBot="1">
      <c r="A33" s="614" t="s">
        <v>411</v>
      </c>
      <c r="B33" s="615">
        <v>3</v>
      </c>
      <c r="C33" s="615"/>
      <c r="D33" s="615"/>
      <c r="E33" s="615"/>
      <c r="F33" s="615">
        <f t="shared" si="1"/>
        <v>3</v>
      </c>
    </row>
    <row r="34" spans="1:6" ht="16.5" thickBot="1">
      <c r="A34" s="614" t="s">
        <v>412</v>
      </c>
      <c r="B34" s="615">
        <v>1</v>
      </c>
      <c r="C34" s="615"/>
      <c r="D34" s="615"/>
      <c r="E34" s="615"/>
      <c r="F34" s="615">
        <f t="shared" si="1"/>
        <v>1</v>
      </c>
    </row>
    <row r="35" spans="1:6" ht="16.5" thickBot="1">
      <c r="A35" s="614" t="s">
        <v>413</v>
      </c>
      <c r="B35" s="615">
        <v>3</v>
      </c>
      <c r="C35" s="615"/>
      <c r="D35" s="615"/>
      <c r="E35" s="615"/>
      <c r="F35" s="615">
        <f t="shared" si="1"/>
        <v>3</v>
      </c>
    </row>
    <row r="36" spans="1:6" ht="16.5" thickBot="1">
      <c r="A36" s="614" t="s">
        <v>414</v>
      </c>
      <c r="B36" s="615">
        <v>2</v>
      </c>
      <c r="C36" s="615"/>
      <c r="D36" s="615"/>
      <c r="E36" s="615"/>
      <c r="F36" s="615">
        <f t="shared" si="1"/>
        <v>2</v>
      </c>
    </row>
    <row r="37" spans="1:6" ht="16.5" thickBot="1">
      <c r="A37" s="614" t="s">
        <v>415</v>
      </c>
      <c r="B37" s="615">
        <v>1</v>
      </c>
      <c r="C37" s="615"/>
      <c r="D37" s="615"/>
      <c r="E37" s="615"/>
      <c r="F37" s="615">
        <f t="shared" si="1"/>
        <v>1</v>
      </c>
    </row>
    <row r="38" spans="1:6" ht="16.5" thickBot="1">
      <c r="A38" s="614" t="s">
        <v>416</v>
      </c>
      <c r="B38" s="615">
        <v>0.75</v>
      </c>
      <c r="C38" s="615"/>
      <c r="D38" s="615"/>
      <c r="E38" s="615"/>
      <c r="F38" s="615">
        <f t="shared" si="1"/>
        <v>0.75</v>
      </c>
    </row>
    <row r="39" spans="1:6" ht="16.5" thickBot="1">
      <c r="A39" s="617" t="s">
        <v>417</v>
      </c>
      <c r="B39" s="618">
        <f>SUM(B32:B38)</f>
        <v>11.75</v>
      </c>
      <c r="C39" s="618"/>
      <c r="D39" s="618"/>
      <c r="E39" s="618"/>
      <c r="F39" s="618">
        <f t="shared" si="1"/>
        <v>11.75</v>
      </c>
    </row>
    <row r="40" spans="1:6" ht="16.5" thickBot="1">
      <c r="A40" s="617" t="s">
        <v>255</v>
      </c>
      <c r="B40" s="618">
        <f>+B29+B30+B39+B31</f>
        <v>49.25</v>
      </c>
      <c r="C40" s="618">
        <f>+C29+C30+C39+C31</f>
        <v>0</v>
      </c>
      <c r="D40" s="618">
        <f>+D29+D30+D39+D31</f>
        <v>0</v>
      </c>
      <c r="E40" s="618">
        <f>+E29+E30+E39+E31</f>
        <v>0</v>
      </c>
      <c r="F40" s="618">
        <f>+F29+F30+F39+F31</f>
        <v>49.25</v>
      </c>
    </row>
    <row r="41" spans="1:6" ht="97.5" customHeight="1" thickBot="1">
      <c r="A41" s="790"/>
      <c r="B41" s="791"/>
      <c r="C41" s="791"/>
      <c r="D41" s="791"/>
      <c r="E41" s="791"/>
      <c r="F41" s="792"/>
    </row>
    <row r="42" spans="1:6" ht="16.5" thickBot="1">
      <c r="A42" s="793" t="s">
        <v>143</v>
      </c>
      <c r="B42" s="794"/>
      <c r="C42" s="794"/>
      <c r="D42" s="794"/>
      <c r="E42" s="794"/>
      <c r="F42" s="795"/>
    </row>
    <row r="43" spans="1:6" ht="16.5" thickBot="1">
      <c r="A43" s="614" t="s">
        <v>418</v>
      </c>
      <c r="B43" s="615">
        <v>1</v>
      </c>
      <c r="C43" s="615"/>
      <c r="D43" s="615"/>
      <c r="E43" s="615"/>
      <c r="F43" s="615">
        <f>SUM(B43:E43)</f>
        <v>1</v>
      </c>
    </row>
    <row r="44" spans="1:6" ht="16.5" thickBot="1">
      <c r="A44" s="614" t="s">
        <v>419</v>
      </c>
      <c r="B44" s="615">
        <v>3</v>
      </c>
      <c r="C44" s="615"/>
      <c r="D44" s="615"/>
      <c r="E44" s="615"/>
      <c r="F44" s="615">
        <f>SUM(B44:E44)</f>
        <v>3</v>
      </c>
    </row>
    <row r="45" spans="1:6" ht="32.25" thickBot="1">
      <c r="A45" s="614" t="s">
        <v>420</v>
      </c>
      <c r="B45" s="615">
        <v>1</v>
      </c>
      <c r="C45" s="615"/>
      <c r="D45" s="615"/>
      <c r="E45" s="615"/>
      <c r="F45" s="615">
        <f>SUM(B45:E45)</f>
        <v>1</v>
      </c>
    </row>
    <row r="46" spans="1:6" ht="16.5" thickBot="1">
      <c r="A46" s="617" t="s">
        <v>177</v>
      </c>
      <c r="B46" s="618">
        <f>SUM(B43:B45)</f>
        <v>5</v>
      </c>
      <c r="C46" s="618">
        <f>SUM(C43:C45)</f>
        <v>0</v>
      </c>
      <c r="D46" s="618">
        <f>SUM(D43:D45)</f>
        <v>0</v>
      </c>
      <c r="E46" s="618">
        <f>SUM(E43:E45)</f>
        <v>0</v>
      </c>
      <c r="F46" s="618">
        <f>SUM(F43:F45)</f>
        <v>5</v>
      </c>
    </row>
    <row r="47" spans="1:6" ht="16.5" thickBot="1">
      <c r="A47" s="790"/>
      <c r="B47" s="791"/>
      <c r="C47" s="791"/>
      <c r="D47" s="791"/>
      <c r="E47" s="791"/>
      <c r="F47" s="792"/>
    </row>
    <row r="48" spans="1:6" ht="16.5" thickBot="1">
      <c r="A48" s="796" t="s">
        <v>238</v>
      </c>
      <c r="B48" s="797"/>
      <c r="C48" s="797"/>
      <c r="D48" s="797"/>
      <c r="E48" s="797"/>
      <c r="F48" s="798"/>
    </row>
    <row r="49" spans="1:6" ht="16.5" thickBot="1">
      <c r="A49" s="632" t="s">
        <v>121</v>
      </c>
      <c r="B49" s="633"/>
      <c r="C49" s="633"/>
      <c r="D49" s="633"/>
      <c r="E49" s="631">
        <v>1</v>
      </c>
      <c r="F49" s="631">
        <v>1</v>
      </c>
    </row>
    <row r="50" spans="1:6" ht="16.5" thickBot="1">
      <c r="A50" s="634" t="s">
        <v>421</v>
      </c>
      <c r="B50" s="635">
        <v>1</v>
      </c>
      <c r="C50" s="635"/>
      <c r="D50" s="636"/>
      <c r="E50" s="635"/>
      <c r="F50" s="615">
        <f>SUM(B50:E50)</f>
        <v>1</v>
      </c>
    </row>
    <row r="51" spans="1:6" ht="16.5" thickBot="1">
      <c r="A51" s="634" t="s">
        <v>422</v>
      </c>
      <c r="B51" s="635">
        <v>1</v>
      </c>
      <c r="C51" s="635"/>
      <c r="D51" s="636"/>
      <c r="E51" s="635"/>
      <c r="F51" s="637">
        <f>SUM(B51:E51)</f>
        <v>1</v>
      </c>
    </row>
    <row r="52" spans="1:6" ht="32.25" thickBot="1">
      <c r="A52" s="634" t="s">
        <v>423</v>
      </c>
      <c r="B52" s="635"/>
      <c r="C52" s="635"/>
      <c r="D52" s="636">
        <v>2</v>
      </c>
      <c r="E52" s="635"/>
      <c r="F52" s="637">
        <f>SUM(B52:E52)</f>
        <v>2</v>
      </c>
    </row>
    <row r="53" spans="1:6" ht="16.5" thickBot="1">
      <c r="A53" s="638" t="s">
        <v>350</v>
      </c>
      <c r="B53" s="639">
        <f>SUM(B50:B52)</f>
        <v>2</v>
      </c>
      <c r="C53" s="639">
        <f>SUM(C50:C52)</f>
        <v>0</v>
      </c>
      <c r="D53" s="639">
        <f>SUM(D50:D52)</f>
        <v>2</v>
      </c>
      <c r="E53" s="639">
        <v>1</v>
      </c>
      <c r="F53" s="639">
        <v>5</v>
      </c>
    </row>
    <row r="54" spans="1:6" ht="39.75" customHeight="1" thickBot="1">
      <c r="A54" s="790"/>
      <c r="B54" s="791"/>
      <c r="C54" s="791"/>
      <c r="D54" s="791"/>
      <c r="E54" s="791"/>
      <c r="F54" s="792"/>
    </row>
    <row r="55" spans="1:6" ht="16.5" thickBot="1">
      <c r="A55" s="793" t="s">
        <v>424</v>
      </c>
      <c r="B55" s="794"/>
      <c r="C55" s="794"/>
      <c r="D55" s="794"/>
      <c r="E55" s="794"/>
      <c r="F55" s="795"/>
    </row>
    <row r="56" spans="1:6" ht="16.5" thickBot="1">
      <c r="A56" s="614" t="s">
        <v>425</v>
      </c>
      <c r="B56" s="615"/>
      <c r="C56" s="615">
        <v>1</v>
      </c>
      <c r="D56" s="615"/>
      <c r="E56" s="615"/>
      <c r="F56" s="615">
        <f t="shared" ref="F56:F61" si="2">SUM(B56:E56)</f>
        <v>1</v>
      </c>
    </row>
    <row r="57" spans="1:6" ht="16.5" thickBot="1">
      <c r="A57" s="614" t="s">
        <v>426</v>
      </c>
      <c r="B57" s="615"/>
      <c r="C57" s="615">
        <v>1</v>
      </c>
      <c r="D57" s="615"/>
      <c r="E57" s="615"/>
      <c r="F57" s="615">
        <f t="shared" si="2"/>
        <v>1</v>
      </c>
    </row>
    <row r="58" spans="1:6" ht="16.5" thickBot="1">
      <c r="A58" s="614" t="s">
        <v>118</v>
      </c>
      <c r="B58" s="615"/>
      <c r="C58" s="615">
        <v>27</v>
      </c>
      <c r="D58" s="615"/>
      <c r="E58" s="615"/>
      <c r="F58" s="615">
        <f t="shared" si="2"/>
        <v>27</v>
      </c>
    </row>
    <row r="59" spans="1:6" ht="18" customHeight="1" thickBot="1">
      <c r="A59" s="614" t="s">
        <v>427</v>
      </c>
      <c r="B59" s="615"/>
      <c r="C59" s="615">
        <v>2</v>
      </c>
      <c r="D59" s="615"/>
      <c r="E59" s="615"/>
      <c r="F59" s="615">
        <f t="shared" si="2"/>
        <v>2</v>
      </c>
    </row>
    <row r="60" spans="1:6" ht="16.5" thickBot="1">
      <c r="A60" s="614" t="s">
        <v>398</v>
      </c>
      <c r="B60" s="615"/>
      <c r="C60" s="615"/>
      <c r="D60" s="615">
        <v>1</v>
      </c>
      <c r="E60" s="615"/>
      <c r="F60" s="615">
        <f t="shared" si="2"/>
        <v>1</v>
      </c>
    </row>
    <row r="61" spans="1:6" ht="16.5" thickBot="1">
      <c r="A61" s="614" t="s">
        <v>407</v>
      </c>
      <c r="B61" s="615"/>
      <c r="C61" s="615"/>
      <c r="D61" s="615">
        <v>1</v>
      </c>
      <c r="E61" s="615"/>
      <c r="F61" s="615">
        <f t="shared" si="2"/>
        <v>1</v>
      </c>
    </row>
    <row r="62" spans="1:6" ht="16.5" thickBot="1">
      <c r="A62" s="614" t="s">
        <v>428</v>
      </c>
      <c r="B62" s="615"/>
      <c r="C62" s="615"/>
      <c r="D62" s="615">
        <v>1</v>
      </c>
      <c r="E62" s="615"/>
      <c r="F62" s="615">
        <v>1</v>
      </c>
    </row>
    <row r="63" spans="1:6" ht="16.5" thickBot="1">
      <c r="A63" s="617" t="s">
        <v>177</v>
      </c>
      <c r="B63" s="618"/>
      <c r="C63" s="618">
        <f>SUM(C56:C61)</f>
        <v>31</v>
      </c>
      <c r="D63" s="618">
        <v>3</v>
      </c>
      <c r="E63" s="618"/>
      <c r="F63" s="618">
        <v>34</v>
      </c>
    </row>
    <row r="64" spans="1:6" ht="18" customHeight="1">
      <c r="A64" s="784" t="s">
        <v>610</v>
      </c>
      <c r="B64" s="785"/>
      <c r="C64" s="785"/>
      <c r="D64" s="785"/>
      <c r="E64" s="785"/>
      <c r="F64" s="786"/>
    </row>
    <row r="65" spans="1:6" ht="13.5" thickBot="1">
      <c r="A65" s="787"/>
      <c r="B65" s="788"/>
      <c r="C65" s="788"/>
      <c r="D65" s="788"/>
      <c r="E65" s="788"/>
      <c r="F65" s="789"/>
    </row>
    <row r="66" spans="1:6" ht="32.25" thickBot="1">
      <c r="A66" s="617" t="s">
        <v>559</v>
      </c>
      <c r="B66" s="618">
        <f>B13+B40+B46+B53+B63</f>
        <v>96.25</v>
      </c>
      <c r="C66" s="618">
        <f>C13+C40+C46+C53+C63</f>
        <v>31</v>
      </c>
      <c r="D66" s="618">
        <f>D13+D40+D46+D53+D63</f>
        <v>5</v>
      </c>
      <c r="E66" s="618">
        <f>E13+E40+E46+E53+E63</f>
        <v>1</v>
      </c>
      <c r="F66" s="618">
        <f>F13+F40+F46+F53+F63</f>
        <v>133.25</v>
      </c>
    </row>
    <row r="67" spans="1:6" ht="16.5" thickBot="1">
      <c r="A67" s="733" t="s">
        <v>122</v>
      </c>
      <c r="B67" s="640"/>
      <c r="C67" s="640"/>
      <c r="D67" s="640"/>
      <c r="E67" s="640">
        <v>2</v>
      </c>
      <c r="F67" s="734">
        <v>2</v>
      </c>
    </row>
    <row r="68" spans="1:6" ht="16.5" thickBot="1">
      <c r="A68" s="735" t="s">
        <v>123</v>
      </c>
      <c r="B68" s="641"/>
      <c r="C68" s="641"/>
      <c r="D68" s="641"/>
      <c r="E68" s="641">
        <v>6</v>
      </c>
      <c r="F68" s="736">
        <v>6</v>
      </c>
    </row>
    <row r="69" spans="1:6" s="731" customFormat="1" ht="16.5" thickBot="1">
      <c r="A69" s="737" t="s">
        <v>623</v>
      </c>
      <c r="B69" s="729"/>
      <c r="C69" s="729"/>
      <c r="D69" s="730"/>
      <c r="E69" s="729"/>
      <c r="F69" s="738"/>
    </row>
    <row r="70" spans="1:6" ht="48" thickBot="1">
      <c r="A70" s="735" t="s">
        <v>611</v>
      </c>
      <c r="B70" s="641"/>
      <c r="C70" s="641"/>
      <c r="D70" s="641">
        <v>33.75</v>
      </c>
      <c r="E70" s="641"/>
      <c r="F70" s="736">
        <f>SUM(B70:E70)</f>
        <v>33.75</v>
      </c>
    </row>
    <row r="71" spans="1:6" ht="48" thickBot="1">
      <c r="A71" s="735" t="s">
        <v>612</v>
      </c>
      <c r="B71" s="641"/>
      <c r="C71" s="641"/>
      <c r="D71" s="641">
        <v>18.75</v>
      </c>
      <c r="E71" s="641"/>
      <c r="F71" s="736">
        <f t="shared" ref="F71:F89" si="3">SUM(B71:E71)</f>
        <v>18.75</v>
      </c>
    </row>
    <row r="72" spans="1:6" ht="32.25" thickBot="1">
      <c r="A72" s="735" t="s">
        <v>613</v>
      </c>
      <c r="B72" s="641"/>
      <c r="C72" s="641"/>
      <c r="D72" s="641">
        <v>11.25</v>
      </c>
      <c r="E72" s="641"/>
      <c r="F72" s="736">
        <f t="shared" si="3"/>
        <v>11.25</v>
      </c>
    </row>
    <row r="73" spans="1:6" ht="63.75" thickBot="1">
      <c r="A73" s="735" t="s">
        <v>614</v>
      </c>
      <c r="B73" s="641"/>
      <c r="C73" s="641"/>
      <c r="D73" s="641">
        <v>15</v>
      </c>
      <c r="E73" s="641"/>
      <c r="F73" s="736">
        <f t="shared" si="3"/>
        <v>15</v>
      </c>
    </row>
    <row r="74" spans="1:6" ht="63.75" thickBot="1">
      <c r="A74" s="735" t="s">
        <v>621</v>
      </c>
      <c r="B74" s="641"/>
      <c r="C74" s="641"/>
      <c r="D74" s="641">
        <v>5.25</v>
      </c>
      <c r="E74" s="641"/>
      <c r="F74" s="736">
        <f t="shared" si="3"/>
        <v>5.25</v>
      </c>
    </row>
    <row r="75" spans="1:6" ht="63.75" thickBot="1">
      <c r="A75" s="735" t="s">
        <v>622</v>
      </c>
      <c r="B75" s="641"/>
      <c r="C75" s="641"/>
      <c r="D75" s="641">
        <v>0.75</v>
      </c>
      <c r="E75" s="641"/>
      <c r="F75" s="736">
        <f t="shared" si="3"/>
        <v>0.75</v>
      </c>
    </row>
    <row r="76" spans="1:6" ht="48" thickBot="1">
      <c r="A76" s="735" t="s">
        <v>615</v>
      </c>
      <c r="B76" s="641"/>
      <c r="C76" s="641"/>
      <c r="D76" s="641">
        <v>3.75</v>
      </c>
      <c r="E76" s="641"/>
      <c r="F76" s="736">
        <f t="shared" si="3"/>
        <v>3.75</v>
      </c>
    </row>
    <row r="77" spans="1:6" ht="48" thickBot="1">
      <c r="A77" s="735" t="s">
        <v>616</v>
      </c>
      <c r="B77" s="641"/>
      <c r="C77" s="641"/>
      <c r="D77" s="641">
        <v>3.75</v>
      </c>
      <c r="E77" s="641"/>
      <c r="F77" s="736">
        <f t="shared" si="3"/>
        <v>3.75</v>
      </c>
    </row>
    <row r="78" spans="1:6" ht="48" thickBot="1">
      <c r="A78" s="735" t="s">
        <v>617</v>
      </c>
      <c r="B78" s="641"/>
      <c r="C78" s="641"/>
      <c r="D78" s="641">
        <v>3.75</v>
      </c>
      <c r="E78" s="641"/>
      <c r="F78" s="736">
        <f t="shared" si="3"/>
        <v>3.75</v>
      </c>
    </row>
    <row r="79" spans="1:6" ht="48" thickBot="1">
      <c r="A79" s="735" t="s">
        <v>618</v>
      </c>
      <c r="B79" s="641"/>
      <c r="C79" s="641"/>
      <c r="D79" s="641">
        <v>3.75</v>
      </c>
      <c r="E79" s="641"/>
      <c r="F79" s="736">
        <f t="shared" si="3"/>
        <v>3.75</v>
      </c>
    </row>
    <row r="80" spans="1:6" ht="48" thickBot="1">
      <c r="A80" s="735" t="s">
        <v>619</v>
      </c>
      <c r="B80" s="641"/>
      <c r="C80" s="641"/>
      <c r="D80" s="641">
        <v>11.25</v>
      </c>
      <c r="E80" s="641"/>
      <c r="F80" s="736">
        <f t="shared" si="3"/>
        <v>11.25</v>
      </c>
    </row>
    <row r="81" spans="1:6" ht="48" thickBot="1">
      <c r="A81" s="735" t="s">
        <v>620</v>
      </c>
      <c r="B81" s="641"/>
      <c r="C81" s="641"/>
      <c r="D81" s="641">
        <v>8</v>
      </c>
      <c r="E81" s="641"/>
      <c r="F81" s="736">
        <f t="shared" si="3"/>
        <v>8</v>
      </c>
    </row>
    <row r="82" spans="1:6" ht="63.75" thickBot="1">
      <c r="A82" s="735" t="s">
        <v>624</v>
      </c>
      <c r="B82" s="641"/>
      <c r="C82" s="641"/>
      <c r="D82" s="641">
        <v>4</v>
      </c>
      <c r="E82" s="641"/>
      <c r="F82" s="736">
        <f t="shared" si="3"/>
        <v>4</v>
      </c>
    </row>
    <row r="83" spans="1:6" ht="48" thickBot="1">
      <c r="A83" s="735" t="s">
        <v>625</v>
      </c>
      <c r="B83" s="641"/>
      <c r="C83" s="641"/>
      <c r="D83" s="641">
        <v>10.5</v>
      </c>
      <c r="E83" s="641"/>
      <c r="F83" s="736">
        <f t="shared" si="3"/>
        <v>10.5</v>
      </c>
    </row>
    <row r="84" spans="1:6" ht="32.25" thickBot="1">
      <c r="A84" s="735" t="s">
        <v>664</v>
      </c>
      <c r="B84" s="641"/>
      <c r="C84" s="641"/>
      <c r="D84" s="641">
        <v>3</v>
      </c>
      <c r="E84" s="641"/>
      <c r="F84" s="736">
        <f t="shared" si="3"/>
        <v>3</v>
      </c>
    </row>
    <row r="85" spans="1:6" ht="32.25" thickBot="1">
      <c r="A85" s="735" t="s">
        <v>626</v>
      </c>
      <c r="B85" s="641"/>
      <c r="C85" s="641"/>
      <c r="D85" s="641">
        <v>8.25</v>
      </c>
      <c r="E85" s="641"/>
      <c r="F85" s="736">
        <f t="shared" si="3"/>
        <v>8.25</v>
      </c>
    </row>
    <row r="86" spans="1:6" ht="32.25" thickBot="1">
      <c r="A86" s="735" t="s">
        <v>665</v>
      </c>
      <c r="B86" s="641"/>
      <c r="C86" s="641"/>
      <c r="D86" s="641">
        <v>3</v>
      </c>
      <c r="E86" s="641"/>
      <c r="F86" s="736">
        <f t="shared" si="3"/>
        <v>3</v>
      </c>
    </row>
    <row r="87" spans="1:6" ht="32.25" thickBot="1">
      <c r="A87" s="735" t="s">
        <v>627</v>
      </c>
      <c r="B87" s="641"/>
      <c r="C87" s="641"/>
      <c r="D87" s="641">
        <v>6.75</v>
      </c>
      <c r="E87" s="641"/>
      <c r="F87" s="736">
        <f t="shared" si="3"/>
        <v>6.75</v>
      </c>
    </row>
    <row r="88" spans="1:6" ht="32.25" thickBot="1">
      <c r="A88" s="735" t="s">
        <v>628</v>
      </c>
      <c r="B88" s="641"/>
      <c r="C88" s="641"/>
      <c r="D88" s="641">
        <v>0.75</v>
      </c>
      <c r="E88" s="641"/>
      <c r="F88" s="736">
        <f t="shared" si="3"/>
        <v>0.75</v>
      </c>
    </row>
    <row r="89" spans="1:6" ht="32.25" thickBot="1">
      <c r="A89" s="735" t="s">
        <v>629</v>
      </c>
      <c r="B89" s="641"/>
      <c r="C89" s="641"/>
      <c r="D89" s="641">
        <v>2.25</v>
      </c>
      <c r="E89" s="641"/>
      <c r="F89" s="736">
        <f t="shared" si="3"/>
        <v>2.25</v>
      </c>
    </row>
    <row r="90" spans="1:6" ht="16.5" thickBot="1">
      <c r="A90" s="739" t="s">
        <v>350</v>
      </c>
      <c r="B90" s="740">
        <f>+B66</f>
        <v>96.25</v>
      </c>
      <c r="C90" s="740">
        <f>+C66</f>
        <v>31</v>
      </c>
      <c r="D90" s="740">
        <f>SUM(D66:D89)</f>
        <v>162.5</v>
      </c>
      <c r="E90" s="740">
        <f>SUM(E66:E81)</f>
        <v>9</v>
      </c>
      <c r="F90" s="741">
        <f>SUM(F66:F89)</f>
        <v>298.75</v>
      </c>
    </row>
  </sheetData>
  <mergeCells count="13">
    <mergeCell ref="A15:F15"/>
    <mergeCell ref="A1:A2"/>
    <mergeCell ref="E1:E2"/>
    <mergeCell ref="A3:F3"/>
    <mergeCell ref="A4:F4"/>
    <mergeCell ref="A14:F14"/>
    <mergeCell ref="A64:F65"/>
    <mergeCell ref="A41:F41"/>
    <mergeCell ref="A42:F42"/>
    <mergeCell ref="A47:F47"/>
    <mergeCell ref="A48:F48"/>
    <mergeCell ref="A54:F54"/>
    <mergeCell ref="A55:F5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&amp;CAz önkormányzat létszámkerete&amp;R16. sz. melléklet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4"/>
  <sheetViews>
    <sheetView tabSelected="1" topLeftCell="C1" workbookViewId="0">
      <pane ySplit="5" topLeftCell="A72" activePane="bottomLeft" state="frozen"/>
      <selection activeCell="B67" sqref="B67"/>
      <selection pane="bottomLeft" activeCell="I102" sqref="I102"/>
    </sheetView>
  </sheetViews>
  <sheetFormatPr defaultRowHeight="12.75"/>
  <cols>
    <col min="1" max="1" width="18.28515625" style="642" customWidth="1"/>
    <col min="2" max="2" width="10.85546875" style="642" customWidth="1"/>
    <col min="3" max="3" width="10.7109375" style="642" customWidth="1"/>
    <col min="4" max="4" width="9.85546875" style="642" customWidth="1"/>
    <col min="5" max="5" width="10.7109375" style="642" customWidth="1"/>
    <col min="6" max="6" width="11" style="642" customWidth="1"/>
    <col min="7" max="7" width="10.7109375" style="642" customWidth="1"/>
    <col min="8" max="8" width="9" style="642" bestFit="1" customWidth="1"/>
    <col min="9" max="9" width="9.42578125" style="642" customWidth="1"/>
    <col min="10" max="10" width="9.7109375" style="642" customWidth="1"/>
    <col min="11" max="11" width="11.5703125" style="642" customWidth="1"/>
    <col min="12" max="12" width="7" style="642" customWidth="1"/>
    <col min="13" max="13" width="8.28515625" style="642" customWidth="1"/>
    <col min="14" max="14" width="7" style="642" customWidth="1"/>
    <col min="15" max="15" width="7.7109375" style="642" customWidth="1"/>
    <col min="16" max="16" width="7.42578125" style="642" customWidth="1"/>
    <col min="17" max="17" width="9.140625" style="642"/>
    <col min="18" max="18" width="16" style="642" customWidth="1"/>
    <col min="19" max="256" width="9.140625" style="642"/>
    <col min="257" max="257" width="18.28515625" style="642" customWidth="1"/>
    <col min="258" max="258" width="10.85546875" style="642" customWidth="1"/>
    <col min="259" max="259" width="10.7109375" style="642" customWidth="1"/>
    <col min="260" max="260" width="9.85546875" style="642" customWidth="1"/>
    <col min="261" max="261" width="10.7109375" style="642" customWidth="1"/>
    <col min="262" max="262" width="11" style="642" customWidth="1"/>
    <col min="263" max="263" width="10.7109375" style="642" customWidth="1"/>
    <col min="264" max="264" width="9" style="642" bestFit="1" customWidth="1"/>
    <col min="265" max="265" width="9.42578125" style="642" customWidth="1"/>
    <col min="266" max="266" width="9.7109375" style="642" customWidth="1"/>
    <col min="267" max="267" width="11.5703125" style="642" customWidth="1"/>
    <col min="268" max="268" width="7" style="642" customWidth="1"/>
    <col min="269" max="269" width="8.28515625" style="642" customWidth="1"/>
    <col min="270" max="270" width="7" style="642" customWidth="1"/>
    <col min="271" max="271" width="7.7109375" style="642" customWidth="1"/>
    <col min="272" max="272" width="7.42578125" style="642" customWidth="1"/>
    <col min="273" max="273" width="9.140625" style="642"/>
    <col min="274" max="274" width="16" style="642" customWidth="1"/>
    <col min="275" max="512" width="9.140625" style="642"/>
    <col min="513" max="513" width="18.28515625" style="642" customWidth="1"/>
    <col min="514" max="514" width="10.85546875" style="642" customWidth="1"/>
    <col min="515" max="515" width="10.7109375" style="642" customWidth="1"/>
    <col min="516" max="516" width="9.85546875" style="642" customWidth="1"/>
    <col min="517" max="517" width="10.7109375" style="642" customWidth="1"/>
    <col min="518" max="518" width="11" style="642" customWidth="1"/>
    <col min="519" max="519" width="10.7109375" style="642" customWidth="1"/>
    <col min="520" max="520" width="9" style="642" bestFit="1" customWidth="1"/>
    <col min="521" max="521" width="9.42578125" style="642" customWidth="1"/>
    <col min="522" max="522" width="9.7109375" style="642" customWidth="1"/>
    <col min="523" max="523" width="11.5703125" style="642" customWidth="1"/>
    <col min="524" max="524" width="7" style="642" customWidth="1"/>
    <col min="525" max="525" width="8.28515625" style="642" customWidth="1"/>
    <col min="526" max="526" width="7" style="642" customWidth="1"/>
    <col min="527" max="527" width="7.7109375" style="642" customWidth="1"/>
    <col min="528" max="528" width="7.42578125" style="642" customWidth="1"/>
    <col min="529" max="529" width="9.140625" style="642"/>
    <col min="530" max="530" width="16" style="642" customWidth="1"/>
    <col min="531" max="768" width="9.140625" style="642"/>
    <col min="769" max="769" width="18.28515625" style="642" customWidth="1"/>
    <col min="770" max="770" width="10.85546875" style="642" customWidth="1"/>
    <col min="771" max="771" width="10.7109375" style="642" customWidth="1"/>
    <col min="772" max="772" width="9.85546875" style="642" customWidth="1"/>
    <col min="773" max="773" width="10.7109375" style="642" customWidth="1"/>
    <col min="774" max="774" width="11" style="642" customWidth="1"/>
    <col min="775" max="775" width="10.7109375" style="642" customWidth="1"/>
    <col min="776" max="776" width="9" style="642" bestFit="1" customWidth="1"/>
    <col min="777" max="777" width="9.42578125" style="642" customWidth="1"/>
    <col min="778" max="778" width="9.7109375" style="642" customWidth="1"/>
    <col min="779" max="779" width="11.5703125" style="642" customWidth="1"/>
    <col min="780" max="780" width="7" style="642" customWidth="1"/>
    <col min="781" max="781" width="8.28515625" style="642" customWidth="1"/>
    <col min="782" max="782" width="7" style="642" customWidth="1"/>
    <col min="783" max="783" width="7.7109375" style="642" customWidth="1"/>
    <col min="784" max="784" width="7.42578125" style="642" customWidth="1"/>
    <col min="785" max="785" width="9.140625" style="642"/>
    <col min="786" max="786" width="16" style="642" customWidth="1"/>
    <col min="787" max="1024" width="9.140625" style="642"/>
    <col min="1025" max="1025" width="18.28515625" style="642" customWidth="1"/>
    <col min="1026" max="1026" width="10.85546875" style="642" customWidth="1"/>
    <col min="1027" max="1027" width="10.7109375" style="642" customWidth="1"/>
    <col min="1028" max="1028" width="9.85546875" style="642" customWidth="1"/>
    <col min="1029" max="1029" width="10.7109375" style="642" customWidth="1"/>
    <col min="1030" max="1030" width="11" style="642" customWidth="1"/>
    <col min="1031" max="1031" width="10.7109375" style="642" customWidth="1"/>
    <col min="1032" max="1032" width="9" style="642" bestFit="1" customWidth="1"/>
    <col min="1033" max="1033" width="9.42578125" style="642" customWidth="1"/>
    <col min="1034" max="1034" width="9.7109375" style="642" customWidth="1"/>
    <col min="1035" max="1035" width="11.5703125" style="642" customWidth="1"/>
    <col min="1036" max="1036" width="7" style="642" customWidth="1"/>
    <col min="1037" max="1037" width="8.28515625" style="642" customWidth="1"/>
    <col min="1038" max="1038" width="7" style="642" customWidth="1"/>
    <col min="1039" max="1039" width="7.7109375" style="642" customWidth="1"/>
    <col min="1040" max="1040" width="7.42578125" style="642" customWidth="1"/>
    <col min="1041" max="1041" width="9.140625" style="642"/>
    <col min="1042" max="1042" width="16" style="642" customWidth="1"/>
    <col min="1043" max="1280" width="9.140625" style="642"/>
    <col min="1281" max="1281" width="18.28515625" style="642" customWidth="1"/>
    <col min="1282" max="1282" width="10.85546875" style="642" customWidth="1"/>
    <col min="1283" max="1283" width="10.7109375" style="642" customWidth="1"/>
    <col min="1284" max="1284" width="9.85546875" style="642" customWidth="1"/>
    <col min="1285" max="1285" width="10.7109375" style="642" customWidth="1"/>
    <col min="1286" max="1286" width="11" style="642" customWidth="1"/>
    <col min="1287" max="1287" width="10.7109375" style="642" customWidth="1"/>
    <col min="1288" max="1288" width="9" style="642" bestFit="1" customWidth="1"/>
    <col min="1289" max="1289" width="9.42578125" style="642" customWidth="1"/>
    <col min="1290" max="1290" width="9.7109375" style="642" customWidth="1"/>
    <col min="1291" max="1291" width="11.5703125" style="642" customWidth="1"/>
    <col min="1292" max="1292" width="7" style="642" customWidth="1"/>
    <col min="1293" max="1293" width="8.28515625" style="642" customWidth="1"/>
    <col min="1294" max="1294" width="7" style="642" customWidth="1"/>
    <col min="1295" max="1295" width="7.7109375" style="642" customWidth="1"/>
    <col min="1296" max="1296" width="7.42578125" style="642" customWidth="1"/>
    <col min="1297" max="1297" width="9.140625" style="642"/>
    <col min="1298" max="1298" width="16" style="642" customWidth="1"/>
    <col min="1299" max="1536" width="9.140625" style="642"/>
    <col min="1537" max="1537" width="18.28515625" style="642" customWidth="1"/>
    <col min="1538" max="1538" width="10.85546875" style="642" customWidth="1"/>
    <col min="1539" max="1539" width="10.7109375" style="642" customWidth="1"/>
    <col min="1540" max="1540" width="9.85546875" style="642" customWidth="1"/>
    <col min="1541" max="1541" width="10.7109375" style="642" customWidth="1"/>
    <col min="1542" max="1542" width="11" style="642" customWidth="1"/>
    <col min="1543" max="1543" width="10.7109375" style="642" customWidth="1"/>
    <col min="1544" max="1544" width="9" style="642" bestFit="1" customWidth="1"/>
    <col min="1545" max="1545" width="9.42578125" style="642" customWidth="1"/>
    <col min="1546" max="1546" width="9.7109375" style="642" customWidth="1"/>
    <col min="1547" max="1547" width="11.5703125" style="642" customWidth="1"/>
    <col min="1548" max="1548" width="7" style="642" customWidth="1"/>
    <col min="1549" max="1549" width="8.28515625" style="642" customWidth="1"/>
    <col min="1550" max="1550" width="7" style="642" customWidth="1"/>
    <col min="1551" max="1551" width="7.7109375" style="642" customWidth="1"/>
    <col min="1552" max="1552" width="7.42578125" style="642" customWidth="1"/>
    <col min="1553" max="1553" width="9.140625" style="642"/>
    <col min="1554" max="1554" width="16" style="642" customWidth="1"/>
    <col min="1555" max="1792" width="9.140625" style="642"/>
    <col min="1793" max="1793" width="18.28515625" style="642" customWidth="1"/>
    <col min="1794" max="1794" width="10.85546875" style="642" customWidth="1"/>
    <col min="1795" max="1795" width="10.7109375" style="642" customWidth="1"/>
    <col min="1796" max="1796" width="9.85546875" style="642" customWidth="1"/>
    <col min="1797" max="1797" width="10.7109375" style="642" customWidth="1"/>
    <col min="1798" max="1798" width="11" style="642" customWidth="1"/>
    <col min="1799" max="1799" width="10.7109375" style="642" customWidth="1"/>
    <col min="1800" max="1800" width="9" style="642" bestFit="1" customWidth="1"/>
    <col min="1801" max="1801" width="9.42578125" style="642" customWidth="1"/>
    <col min="1802" max="1802" width="9.7109375" style="642" customWidth="1"/>
    <col min="1803" max="1803" width="11.5703125" style="642" customWidth="1"/>
    <col min="1804" max="1804" width="7" style="642" customWidth="1"/>
    <col min="1805" max="1805" width="8.28515625" style="642" customWidth="1"/>
    <col min="1806" max="1806" width="7" style="642" customWidth="1"/>
    <col min="1807" max="1807" width="7.7109375" style="642" customWidth="1"/>
    <col min="1808" max="1808" width="7.42578125" style="642" customWidth="1"/>
    <col min="1809" max="1809" width="9.140625" style="642"/>
    <col min="1810" max="1810" width="16" style="642" customWidth="1"/>
    <col min="1811" max="2048" width="9.140625" style="642"/>
    <col min="2049" max="2049" width="18.28515625" style="642" customWidth="1"/>
    <col min="2050" max="2050" width="10.85546875" style="642" customWidth="1"/>
    <col min="2051" max="2051" width="10.7109375" style="642" customWidth="1"/>
    <col min="2052" max="2052" width="9.85546875" style="642" customWidth="1"/>
    <col min="2053" max="2053" width="10.7109375" style="642" customWidth="1"/>
    <col min="2054" max="2054" width="11" style="642" customWidth="1"/>
    <col min="2055" max="2055" width="10.7109375" style="642" customWidth="1"/>
    <col min="2056" max="2056" width="9" style="642" bestFit="1" customWidth="1"/>
    <col min="2057" max="2057" width="9.42578125" style="642" customWidth="1"/>
    <col min="2058" max="2058" width="9.7109375" style="642" customWidth="1"/>
    <col min="2059" max="2059" width="11.5703125" style="642" customWidth="1"/>
    <col min="2060" max="2060" width="7" style="642" customWidth="1"/>
    <col min="2061" max="2061" width="8.28515625" style="642" customWidth="1"/>
    <col min="2062" max="2062" width="7" style="642" customWidth="1"/>
    <col min="2063" max="2063" width="7.7109375" style="642" customWidth="1"/>
    <col min="2064" max="2064" width="7.42578125" style="642" customWidth="1"/>
    <col min="2065" max="2065" width="9.140625" style="642"/>
    <col min="2066" max="2066" width="16" style="642" customWidth="1"/>
    <col min="2067" max="2304" width="9.140625" style="642"/>
    <col min="2305" max="2305" width="18.28515625" style="642" customWidth="1"/>
    <col min="2306" max="2306" width="10.85546875" style="642" customWidth="1"/>
    <col min="2307" max="2307" width="10.7109375" style="642" customWidth="1"/>
    <col min="2308" max="2308" width="9.85546875" style="642" customWidth="1"/>
    <col min="2309" max="2309" width="10.7109375" style="642" customWidth="1"/>
    <col min="2310" max="2310" width="11" style="642" customWidth="1"/>
    <col min="2311" max="2311" width="10.7109375" style="642" customWidth="1"/>
    <col min="2312" max="2312" width="9" style="642" bestFit="1" customWidth="1"/>
    <col min="2313" max="2313" width="9.42578125" style="642" customWidth="1"/>
    <col min="2314" max="2314" width="9.7109375" style="642" customWidth="1"/>
    <col min="2315" max="2315" width="11.5703125" style="642" customWidth="1"/>
    <col min="2316" max="2316" width="7" style="642" customWidth="1"/>
    <col min="2317" max="2317" width="8.28515625" style="642" customWidth="1"/>
    <col min="2318" max="2318" width="7" style="642" customWidth="1"/>
    <col min="2319" max="2319" width="7.7109375" style="642" customWidth="1"/>
    <col min="2320" max="2320" width="7.42578125" style="642" customWidth="1"/>
    <col min="2321" max="2321" width="9.140625" style="642"/>
    <col min="2322" max="2322" width="16" style="642" customWidth="1"/>
    <col min="2323" max="2560" width="9.140625" style="642"/>
    <col min="2561" max="2561" width="18.28515625" style="642" customWidth="1"/>
    <col min="2562" max="2562" width="10.85546875" style="642" customWidth="1"/>
    <col min="2563" max="2563" width="10.7109375" style="642" customWidth="1"/>
    <col min="2564" max="2564" width="9.85546875" style="642" customWidth="1"/>
    <col min="2565" max="2565" width="10.7109375" style="642" customWidth="1"/>
    <col min="2566" max="2566" width="11" style="642" customWidth="1"/>
    <col min="2567" max="2567" width="10.7109375" style="642" customWidth="1"/>
    <col min="2568" max="2568" width="9" style="642" bestFit="1" customWidth="1"/>
    <col min="2569" max="2569" width="9.42578125" style="642" customWidth="1"/>
    <col min="2570" max="2570" width="9.7109375" style="642" customWidth="1"/>
    <col min="2571" max="2571" width="11.5703125" style="642" customWidth="1"/>
    <col min="2572" max="2572" width="7" style="642" customWidth="1"/>
    <col min="2573" max="2573" width="8.28515625" style="642" customWidth="1"/>
    <col min="2574" max="2574" width="7" style="642" customWidth="1"/>
    <col min="2575" max="2575" width="7.7109375" style="642" customWidth="1"/>
    <col min="2576" max="2576" width="7.42578125" style="642" customWidth="1"/>
    <col min="2577" max="2577" width="9.140625" style="642"/>
    <col min="2578" max="2578" width="16" style="642" customWidth="1"/>
    <col min="2579" max="2816" width="9.140625" style="642"/>
    <col min="2817" max="2817" width="18.28515625" style="642" customWidth="1"/>
    <col min="2818" max="2818" width="10.85546875" style="642" customWidth="1"/>
    <col min="2819" max="2819" width="10.7109375" style="642" customWidth="1"/>
    <col min="2820" max="2820" width="9.85546875" style="642" customWidth="1"/>
    <col min="2821" max="2821" width="10.7109375" style="642" customWidth="1"/>
    <col min="2822" max="2822" width="11" style="642" customWidth="1"/>
    <col min="2823" max="2823" width="10.7109375" style="642" customWidth="1"/>
    <col min="2824" max="2824" width="9" style="642" bestFit="1" customWidth="1"/>
    <col min="2825" max="2825" width="9.42578125" style="642" customWidth="1"/>
    <col min="2826" max="2826" width="9.7109375" style="642" customWidth="1"/>
    <col min="2827" max="2827" width="11.5703125" style="642" customWidth="1"/>
    <col min="2828" max="2828" width="7" style="642" customWidth="1"/>
    <col min="2829" max="2829" width="8.28515625" style="642" customWidth="1"/>
    <col min="2830" max="2830" width="7" style="642" customWidth="1"/>
    <col min="2831" max="2831" width="7.7109375" style="642" customWidth="1"/>
    <col min="2832" max="2832" width="7.42578125" style="642" customWidth="1"/>
    <col min="2833" max="2833" width="9.140625" style="642"/>
    <col min="2834" max="2834" width="16" style="642" customWidth="1"/>
    <col min="2835" max="3072" width="9.140625" style="642"/>
    <col min="3073" max="3073" width="18.28515625" style="642" customWidth="1"/>
    <col min="3074" max="3074" width="10.85546875" style="642" customWidth="1"/>
    <col min="3075" max="3075" width="10.7109375" style="642" customWidth="1"/>
    <col min="3076" max="3076" width="9.85546875" style="642" customWidth="1"/>
    <col min="3077" max="3077" width="10.7109375" style="642" customWidth="1"/>
    <col min="3078" max="3078" width="11" style="642" customWidth="1"/>
    <col min="3079" max="3079" width="10.7109375" style="642" customWidth="1"/>
    <col min="3080" max="3080" width="9" style="642" bestFit="1" customWidth="1"/>
    <col min="3081" max="3081" width="9.42578125" style="642" customWidth="1"/>
    <col min="3082" max="3082" width="9.7109375" style="642" customWidth="1"/>
    <col min="3083" max="3083" width="11.5703125" style="642" customWidth="1"/>
    <col min="3084" max="3084" width="7" style="642" customWidth="1"/>
    <col min="3085" max="3085" width="8.28515625" style="642" customWidth="1"/>
    <col min="3086" max="3086" width="7" style="642" customWidth="1"/>
    <col min="3087" max="3087" width="7.7109375" style="642" customWidth="1"/>
    <col min="3088" max="3088" width="7.42578125" style="642" customWidth="1"/>
    <col min="3089" max="3089" width="9.140625" style="642"/>
    <col min="3090" max="3090" width="16" style="642" customWidth="1"/>
    <col min="3091" max="3328" width="9.140625" style="642"/>
    <col min="3329" max="3329" width="18.28515625" style="642" customWidth="1"/>
    <col min="3330" max="3330" width="10.85546875" style="642" customWidth="1"/>
    <col min="3331" max="3331" width="10.7109375" style="642" customWidth="1"/>
    <col min="3332" max="3332" width="9.85546875" style="642" customWidth="1"/>
    <col min="3333" max="3333" width="10.7109375" style="642" customWidth="1"/>
    <col min="3334" max="3334" width="11" style="642" customWidth="1"/>
    <col min="3335" max="3335" width="10.7109375" style="642" customWidth="1"/>
    <col min="3336" max="3336" width="9" style="642" bestFit="1" customWidth="1"/>
    <col min="3337" max="3337" width="9.42578125" style="642" customWidth="1"/>
    <col min="3338" max="3338" width="9.7109375" style="642" customWidth="1"/>
    <col min="3339" max="3339" width="11.5703125" style="642" customWidth="1"/>
    <col min="3340" max="3340" width="7" style="642" customWidth="1"/>
    <col min="3341" max="3341" width="8.28515625" style="642" customWidth="1"/>
    <col min="3342" max="3342" width="7" style="642" customWidth="1"/>
    <col min="3343" max="3343" width="7.7109375" style="642" customWidth="1"/>
    <col min="3344" max="3344" width="7.42578125" style="642" customWidth="1"/>
    <col min="3345" max="3345" width="9.140625" style="642"/>
    <col min="3346" max="3346" width="16" style="642" customWidth="1"/>
    <col min="3347" max="3584" width="9.140625" style="642"/>
    <col min="3585" max="3585" width="18.28515625" style="642" customWidth="1"/>
    <col min="3586" max="3586" width="10.85546875" style="642" customWidth="1"/>
    <col min="3587" max="3587" width="10.7109375" style="642" customWidth="1"/>
    <col min="3588" max="3588" width="9.85546875" style="642" customWidth="1"/>
    <col min="3589" max="3589" width="10.7109375" style="642" customWidth="1"/>
    <col min="3590" max="3590" width="11" style="642" customWidth="1"/>
    <col min="3591" max="3591" width="10.7109375" style="642" customWidth="1"/>
    <col min="3592" max="3592" width="9" style="642" bestFit="1" customWidth="1"/>
    <col min="3593" max="3593" width="9.42578125" style="642" customWidth="1"/>
    <col min="3594" max="3594" width="9.7109375" style="642" customWidth="1"/>
    <col min="3595" max="3595" width="11.5703125" style="642" customWidth="1"/>
    <col min="3596" max="3596" width="7" style="642" customWidth="1"/>
    <col min="3597" max="3597" width="8.28515625" style="642" customWidth="1"/>
    <col min="3598" max="3598" width="7" style="642" customWidth="1"/>
    <col min="3599" max="3599" width="7.7109375" style="642" customWidth="1"/>
    <col min="3600" max="3600" width="7.42578125" style="642" customWidth="1"/>
    <col min="3601" max="3601" width="9.140625" style="642"/>
    <col min="3602" max="3602" width="16" style="642" customWidth="1"/>
    <col min="3603" max="3840" width="9.140625" style="642"/>
    <col min="3841" max="3841" width="18.28515625" style="642" customWidth="1"/>
    <col min="3842" max="3842" width="10.85546875" style="642" customWidth="1"/>
    <col min="3843" max="3843" width="10.7109375" style="642" customWidth="1"/>
    <col min="3844" max="3844" width="9.85546875" style="642" customWidth="1"/>
    <col min="3845" max="3845" width="10.7109375" style="642" customWidth="1"/>
    <col min="3846" max="3846" width="11" style="642" customWidth="1"/>
    <col min="3847" max="3847" width="10.7109375" style="642" customWidth="1"/>
    <col min="3848" max="3848" width="9" style="642" bestFit="1" customWidth="1"/>
    <col min="3849" max="3849" width="9.42578125" style="642" customWidth="1"/>
    <col min="3850" max="3850" width="9.7109375" style="642" customWidth="1"/>
    <col min="3851" max="3851" width="11.5703125" style="642" customWidth="1"/>
    <col min="3852" max="3852" width="7" style="642" customWidth="1"/>
    <col min="3853" max="3853" width="8.28515625" style="642" customWidth="1"/>
    <col min="3854" max="3854" width="7" style="642" customWidth="1"/>
    <col min="3855" max="3855" width="7.7109375" style="642" customWidth="1"/>
    <col min="3856" max="3856" width="7.42578125" style="642" customWidth="1"/>
    <col min="3857" max="3857" width="9.140625" style="642"/>
    <col min="3858" max="3858" width="16" style="642" customWidth="1"/>
    <col min="3859" max="4096" width="9.140625" style="642"/>
    <col min="4097" max="4097" width="18.28515625" style="642" customWidth="1"/>
    <col min="4098" max="4098" width="10.85546875" style="642" customWidth="1"/>
    <col min="4099" max="4099" width="10.7109375" style="642" customWidth="1"/>
    <col min="4100" max="4100" width="9.85546875" style="642" customWidth="1"/>
    <col min="4101" max="4101" width="10.7109375" style="642" customWidth="1"/>
    <col min="4102" max="4102" width="11" style="642" customWidth="1"/>
    <col min="4103" max="4103" width="10.7109375" style="642" customWidth="1"/>
    <col min="4104" max="4104" width="9" style="642" bestFit="1" customWidth="1"/>
    <col min="4105" max="4105" width="9.42578125" style="642" customWidth="1"/>
    <col min="4106" max="4106" width="9.7109375" style="642" customWidth="1"/>
    <col min="4107" max="4107" width="11.5703125" style="642" customWidth="1"/>
    <col min="4108" max="4108" width="7" style="642" customWidth="1"/>
    <col min="4109" max="4109" width="8.28515625" style="642" customWidth="1"/>
    <col min="4110" max="4110" width="7" style="642" customWidth="1"/>
    <col min="4111" max="4111" width="7.7109375" style="642" customWidth="1"/>
    <col min="4112" max="4112" width="7.42578125" style="642" customWidth="1"/>
    <col min="4113" max="4113" width="9.140625" style="642"/>
    <col min="4114" max="4114" width="16" style="642" customWidth="1"/>
    <col min="4115" max="4352" width="9.140625" style="642"/>
    <col min="4353" max="4353" width="18.28515625" style="642" customWidth="1"/>
    <col min="4354" max="4354" width="10.85546875" style="642" customWidth="1"/>
    <col min="4355" max="4355" width="10.7109375" style="642" customWidth="1"/>
    <col min="4356" max="4356" width="9.85546875" style="642" customWidth="1"/>
    <col min="4357" max="4357" width="10.7109375" style="642" customWidth="1"/>
    <col min="4358" max="4358" width="11" style="642" customWidth="1"/>
    <col min="4359" max="4359" width="10.7109375" style="642" customWidth="1"/>
    <col min="4360" max="4360" width="9" style="642" bestFit="1" customWidth="1"/>
    <col min="4361" max="4361" width="9.42578125" style="642" customWidth="1"/>
    <col min="4362" max="4362" width="9.7109375" style="642" customWidth="1"/>
    <col min="4363" max="4363" width="11.5703125" style="642" customWidth="1"/>
    <col min="4364" max="4364" width="7" style="642" customWidth="1"/>
    <col min="4365" max="4365" width="8.28515625" style="642" customWidth="1"/>
    <col min="4366" max="4366" width="7" style="642" customWidth="1"/>
    <col min="4367" max="4367" width="7.7109375" style="642" customWidth="1"/>
    <col min="4368" max="4368" width="7.42578125" style="642" customWidth="1"/>
    <col min="4369" max="4369" width="9.140625" style="642"/>
    <col min="4370" max="4370" width="16" style="642" customWidth="1"/>
    <col min="4371" max="4608" width="9.140625" style="642"/>
    <col min="4609" max="4609" width="18.28515625" style="642" customWidth="1"/>
    <col min="4610" max="4610" width="10.85546875" style="642" customWidth="1"/>
    <col min="4611" max="4611" width="10.7109375" style="642" customWidth="1"/>
    <col min="4612" max="4612" width="9.85546875" style="642" customWidth="1"/>
    <col min="4613" max="4613" width="10.7109375" style="642" customWidth="1"/>
    <col min="4614" max="4614" width="11" style="642" customWidth="1"/>
    <col min="4615" max="4615" width="10.7109375" style="642" customWidth="1"/>
    <col min="4616" max="4616" width="9" style="642" bestFit="1" customWidth="1"/>
    <col min="4617" max="4617" width="9.42578125" style="642" customWidth="1"/>
    <col min="4618" max="4618" width="9.7109375" style="642" customWidth="1"/>
    <col min="4619" max="4619" width="11.5703125" style="642" customWidth="1"/>
    <col min="4620" max="4620" width="7" style="642" customWidth="1"/>
    <col min="4621" max="4621" width="8.28515625" style="642" customWidth="1"/>
    <col min="4622" max="4622" width="7" style="642" customWidth="1"/>
    <col min="4623" max="4623" width="7.7109375" style="642" customWidth="1"/>
    <col min="4624" max="4624" width="7.42578125" style="642" customWidth="1"/>
    <col min="4625" max="4625" width="9.140625" style="642"/>
    <col min="4626" max="4626" width="16" style="642" customWidth="1"/>
    <col min="4627" max="4864" width="9.140625" style="642"/>
    <col min="4865" max="4865" width="18.28515625" style="642" customWidth="1"/>
    <col min="4866" max="4866" width="10.85546875" style="642" customWidth="1"/>
    <col min="4867" max="4867" width="10.7109375" style="642" customWidth="1"/>
    <col min="4868" max="4868" width="9.85546875" style="642" customWidth="1"/>
    <col min="4869" max="4869" width="10.7109375" style="642" customWidth="1"/>
    <col min="4870" max="4870" width="11" style="642" customWidth="1"/>
    <col min="4871" max="4871" width="10.7109375" style="642" customWidth="1"/>
    <col min="4872" max="4872" width="9" style="642" bestFit="1" customWidth="1"/>
    <col min="4873" max="4873" width="9.42578125" style="642" customWidth="1"/>
    <col min="4874" max="4874" width="9.7109375" style="642" customWidth="1"/>
    <col min="4875" max="4875" width="11.5703125" style="642" customWidth="1"/>
    <col min="4876" max="4876" width="7" style="642" customWidth="1"/>
    <col min="4877" max="4877" width="8.28515625" style="642" customWidth="1"/>
    <col min="4878" max="4878" width="7" style="642" customWidth="1"/>
    <col min="4879" max="4879" width="7.7109375" style="642" customWidth="1"/>
    <col min="4880" max="4880" width="7.42578125" style="642" customWidth="1"/>
    <col min="4881" max="4881" width="9.140625" style="642"/>
    <col min="4882" max="4882" width="16" style="642" customWidth="1"/>
    <col min="4883" max="5120" width="9.140625" style="642"/>
    <col min="5121" max="5121" width="18.28515625" style="642" customWidth="1"/>
    <col min="5122" max="5122" width="10.85546875" style="642" customWidth="1"/>
    <col min="5123" max="5123" width="10.7109375" style="642" customWidth="1"/>
    <col min="5124" max="5124" width="9.85546875" style="642" customWidth="1"/>
    <col min="5125" max="5125" width="10.7109375" style="642" customWidth="1"/>
    <col min="5126" max="5126" width="11" style="642" customWidth="1"/>
    <col min="5127" max="5127" width="10.7109375" style="642" customWidth="1"/>
    <col min="5128" max="5128" width="9" style="642" bestFit="1" customWidth="1"/>
    <col min="5129" max="5129" width="9.42578125" style="642" customWidth="1"/>
    <col min="5130" max="5130" width="9.7109375" style="642" customWidth="1"/>
    <col min="5131" max="5131" width="11.5703125" style="642" customWidth="1"/>
    <col min="5132" max="5132" width="7" style="642" customWidth="1"/>
    <col min="5133" max="5133" width="8.28515625" style="642" customWidth="1"/>
    <col min="5134" max="5134" width="7" style="642" customWidth="1"/>
    <col min="5135" max="5135" width="7.7109375" style="642" customWidth="1"/>
    <col min="5136" max="5136" width="7.42578125" style="642" customWidth="1"/>
    <col min="5137" max="5137" width="9.140625" style="642"/>
    <col min="5138" max="5138" width="16" style="642" customWidth="1"/>
    <col min="5139" max="5376" width="9.140625" style="642"/>
    <col min="5377" max="5377" width="18.28515625" style="642" customWidth="1"/>
    <col min="5378" max="5378" width="10.85546875" style="642" customWidth="1"/>
    <col min="5379" max="5379" width="10.7109375" style="642" customWidth="1"/>
    <col min="5380" max="5380" width="9.85546875" style="642" customWidth="1"/>
    <col min="5381" max="5381" width="10.7109375" style="642" customWidth="1"/>
    <col min="5382" max="5382" width="11" style="642" customWidth="1"/>
    <col min="5383" max="5383" width="10.7109375" style="642" customWidth="1"/>
    <col min="5384" max="5384" width="9" style="642" bestFit="1" customWidth="1"/>
    <col min="5385" max="5385" width="9.42578125" style="642" customWidth="1"/>
    <col min="5386" max="5386" width="9.7109375" style="642" customWidth="1"/>
    <col min="5387" max="5387" width="11.5703125" style="642" customWidth="1"/>
    <col min="5388" max="5388" width="7" style="642" customWidth="1"/>
    <col min="5389" max="5389" width="8.28515625" style="642" customWidth="1"/>
    <col min="5390" max="5390" width="7" style="642" customWidth="1"/>
    <col min="5391" max="5391" width="7.7109375" style="642" customWidth="1"/>
    <col min="5392" max="5392" width="7.42578125" style="642" customWidth="1"/>
    <col min="5393" max="5393" width="9.140625" style="642"/>
    <col min="5394" max="5394" width="16" style="642" customWidth="1"/>
    <col min="5395" max="5632" width="9.140625" style="642"/>
    <col min="5633" max="5633" width="18.28515625" style="642" customWidth="1"/>
    <col min="5634" max="5634" width="10.85546875" style="642" customWidth="1"/>
    <col min="5635" max="5635" width="10.7109375" style="642" customWidth="1"/>
    <col min="5636" max="5636" width="9.85546875" style="642" customWidth="1"/>
    <col min="5637" max="5637" width="10.7109375" style="642" customWidth="1"/>
    <col min="5638" max="5638" width="11" style="642" customWidth="1"/>
    <col min="5639" max="5639" width="10.7109375" style="642" customWidth="1"/>
    <col min="5640" max="5640" width="9" style="642" bestFit="1" customWidth="1"/>
    <col min="5641" max="5641" width="9.42578125" style="642" customWidth="1"/>
    <col min="5642" max="5642" width="9.7109375" style="642" customWidth="1"/>
    <col min="5643" max="5643" width="11.5703125" style="642" customWidth="1"/>
    <col min="5644" max="5644" width="7" style="642" customWidth="1"/>
    <col min="5645" max="5645" width="8.28515625" style="642" customWidth="1"/>
    <col min="5646" max="5646" width="7" style="642" customWidth="1"/>
    <col min="5647" max="5647" width="7.7109375" style="642" customWidth="1"/>
    <col min="5648" max="5648" width="7.42578125" style="642" customWidth="1"/>
    <col min="5649" max="5649" width="9.140625" style="642"/>
    <col min="5650" max="5650" width="16" style="642" customWidth="1"/>
    <col min="5651" max="5888" width="9.140625" style="642"/>
    <col min="5889" max="5889" width="18.28515625" style="642" customWidth="1"/>
    <col min="5890" max="5890" width="10.85546875" style="642" customWidth="1"/>
    <col min="5891" max="5891" width="10.7109375" style="642" customWidth="1"/>
    <col min="5892" max="5892" width="9.85546875" style="642" customWidth="1"/>
    <col min="5893" max="5893" width="10.7109375" style="642" customWidth="1"/>
    <col min="5894" max="5894" width="11" style="642" customWidth="1"/>
    <col min="5895" max="5895" width="10.7109375" style="642" customWidth="1"/>
    <col min="5896" max="5896" width="9" style="642" bestFit="1" customWidth="1"/>
    <col min="5897" max="5897" width="9.42578125" style="642" customWidth="1"/>
    <col min="5898" max="5898" width="9.7109375" style="642" customWidth="1"/>
    <col min="5899" max="5899" width="11.5703125" style="642" customWidth="1"/>
    <col min="5900" max="5900" width="7" style="642" customWidth="1"/>
    <col min="5901" max="5901" width="8.28515625" style="642" customWidth="1"/>
    <col min="5902" max="5902" width="7" style="642" customWidth="1"/>
    <col min="5903" max="5903" width="7.7109375" style="642" customWidth="1"/>
    <col min="5904" max="5904" width="7.42578125" style="642" customWidth="1"/>
    <col min="5905" max="5905" width="9.140625" style="642"/>
    <col min="5906" max="5906" width="16" style="642" customWidth="1"/>
    <col min="5907" max="6144" width="9.140625" style="642"/>
    <col min="6145" max="6145" width="18.28515625" style="642" customWidth="1"/>
    <col min="6146" max="6146" width="10.85546875" style="642" customWidth="1"/>
    <col min="6147" max="6147" width="10.7109375" style="642" customWidth="1"/>
    <col min="6148" max="6148" width="9.85546875" style="642" customWidth="1"/>
    <col min="6149" max="6149" width="10.7109375" style="642" customWidth="1"/>
    <col min="6150" max="6150" width="11" style="642" customWidth="1"/>
    <col min="6151" max="6151" width="10.7109375" style="642" customWidth="1"/>
    <col min="6152" max="6152" width="9" style="642" bestFit="1" customWidth="1"/>
    <col min="6153" max="6153" width="9.42578125" style="642" customWidth="1"/>
    <col min="6154" max="6154" width="9.7109375" style="642" customWidth="1"/>
    <col min="6155" max="6155" width="11.5703125" style="642" customWidth="1"/>
    <col min="6156" max="6156" width="7" style="642" customWidth="1"/>
    <col min="6157" max="6157" width="8.28515625" style="642" customWidth="1"/>
    <col min="6158" max="6158" width="7" style="642" customWidth="1"/>
    <col min="6159" max="6159" width="7.7109375" style="642" customWidth="1"/>
    <col min="6160" max="6160" width="7.42578125" style="642" customWidth="1"/>
    <col min="6161" max="6161" width="9.140625" style="642"/>
    <col min="6162" max="6162" width="16" style="642" customWidth="1"/>
    <col min="6163" max="6400" width="9.140625" style="642"/>
    <col min="6401" max="6401" width="18.28515625" style="642" customWidth="1"/>
    <col min="6402" max="6402" width="10.85546875" style="642" customWidth="1"/>
    <col min="6403" max="6403" width="10.7109375" style="642" customWidth="1"/>
    <col min="6404" max="6404" width="9.85546875" style="642" customWidth="1"/>
    <col min="6405" max="6405" width="10.7109375" style="642" customWidth="1"/>
    <col min="6406" max="6406" width="11" style="642" customWidth="1"/>
    <col min="6407" max="6407" width="10.7109375" style="642" customWidth="1"/>
    <col min="6408" max="6408" width="9" style="642" bestFit="1" customWidth="1"/>
    <col min="6409" max="6409" width="9.42578125" style="642" customWidth="1"/>
    <col min="6410" max="6410" width="9.7109375" style="642" customWidth="1"/>
    <col min="6411" max="6411" width="11.5703125" style="642" customWidth="1"/>
    <col min="6412" max="6412" width="7" style="642" customWidth="1"/>
    <col min="6413" max="6413" width="8.28515625" style="642" customWidth="1"/>
    <col min="6414" max="6414" width="7" style="642" customWidth="1"/>
    <col min="6415" max="6415" width="7.7109375" style="642" customWidth="1"/>
    <col min="6416" max="6416" width="7.42578125" style="642" customWidth="1"/>
    <col min="6417" max="6417" width="9.140625" style="642"/>
    <col min="6418" max="6418" width="16" style="642" customWidth="1"/>
    <col min="6419" max="6656" width="9.140625" style="642"/>
    <col min="6657" max="6657" width="18.28515625" style="642" customWidth="1"/>
    <col min="6658" max="6658" width="10.85546875" style="642" customWidth="1"/>
    <col min="6659" max="6659" width="10.7109375" style="642" customWidth="1"/>
    <col min="6660" max="6660" width="9.85546875" style="642" customWidth="1"/>
    <col min="6661" max="6661" width="10.7109375" style="642" customWidth="1"/>
    <col min="6662" max="6662" width="11" style="642" customWidth="1"/>
    <col min="6663" max="6663" width="10.7109375" style="642" customWidth="1"/>
    <col min="6664" max="6664" width="9" style="642" bestFit="1" customWidth="1"/>
    <col min="6665" max="6665" width="9.42578125" style="642" customWidth="1"/>
    <col min="6666" max="6666" width="9.7109375" style="642" customWidth="1"/>
    <col min="6667" max="6667" width="11.5703125" style="642" customWidth="1"/>
    <col min="6668" max="6668" width="7" style="642" customWidth="1"/>
    <col min="6669" max="6669" width="8.28515625" style="642" customWidth="1"/>
    <col min="6670" max="6670" width="7" style="642" customWidth="1"/>
    <col min="6671" max="6671" width="7.7109375" style="642" customWidth="1"/>
    <col min="6672" max="6672" width="7.42578125" style="642" customWidth="1"/>
    <col min="6673" max="6673" width="9.140625" style="642"/>
    <col min="6674" max="6674" width="16" style="642" customWidth="1"/>
    <col min="6675" max="6912" width="9.140625" style="642"/>
    <col min="6913" max="6913" width="18.28515625" style="642" customWidth="1"/>
    <col min="6914" max="6914" width="10.85546875" style="642" customWidth="1"/>
    <col min="6915" max="6915" width="10.7109375" style="642" customWidth="1"/>
    <col min="6916" max="6916" width="9.85546875" style="642" customWidth="1"/>
    <col min="6917" max="6917" width="10.7109375" style="642" customWidth="1"/>
    <col min="6918" max="6918" width="11" style="642" customWidth="1"/>
    <col min="6919" max="6919" width="10.7109375" style="642" customWidth="1"/>
    <col min="6920" max="6920" width="9" style="642" bestFit="1" customWidth="1"/>
    <col min="6921" max="6921" width="9.42578125" style="642" customWidth="1"/>
    <col min="6922" max="6922" width="9.7109375" style="642" customWidth="1"/>
    <col min="6923" max="6923" width="11.5703125" style="642" customWidth="1"/>
    <col min="6924" max="6924" width="7" style="642" customWidth="1"/>
    <col min="6925" max="6925" width="8.28515625" style="642" customWidth="1"/>
    <col min="6926" max="6926" width="7" style="642" customWidth="1"/>
    <col min="6927" max="6927" width="7.7109375" style="642" customWidth="1"/>
    <col min="6928" max="6928" width="7.42578125" style="642" customWidth="1"/>
    <col min="6929" max="6929" width="9.140625" style="642"/>
    <col min="6930" max="6930" width="16" style="642" customWidth="1"/>
    <col min="6931" max="7168" width="9.140625" style="642"/>
    <col min="7169" max="7169" width="18.28515625" style="642" customWidth="1"/>
    <col min="7170" max="7170" width="10.85546875" style="642" customWidth="1"/>
    <col min="7171" max="7171" width="10.7109375" style="642" customWidth="1"/>
    <col min="7172" max="7172" width="9.85546875" style="642" customWidth="1"/>
    <col min="7173" max="7173" width="10.7109375" style="642" customWidth="1"/>
    <col min="7174" max="7174" width="11" style="642" customWidth="1"/>
    <col min="7175" max="7175" width="10.7109375" style="642" customWidth="1"/>
    <col min="7176" max="7176" width="9" style="642" bestFit="1" customWidth="1"/>
    <col min="7177" max="7177" width="9.42578125" style="642" customWidth="1"/>
    <col min="7178" max="7178" width="9.7109375" style="642" customWidth="1"/>
    <col min="7179" max="7179" width="11.5703125" style="642" customWidth="1"/>
    <col min="7180" max="7180" width="7" style="642" customWidth="1"/>
    <col min="7181" max="7181" width="8.28515625" style="642" customWidth="1"/>
    <col min="7182" max="7182" width="7" style="642" customWidth="1"/>
    <col min="7183" max="7183" width="7.7109375" style="642" customWidth="1"/>
    <col min="7184" max="7184" width="7.42578125" style="642" customWidth="1"/>
    <col min="7185" max="7185" width="9.140625" style="642"/>
    <col min="7186" max="7186" width="16" style="642" customWidth="1"/>
    <col min="7187" max="7424" width="9.140625" style="642"/>
    <col min="7425" max="7425" width="18.28515625" style="642" customWidth="1"/>
    <col min="7426" max="7426" width="10.85546875" style="642" customWidth="1"/>
    <col min="7427" max="7427" width="10.7109375" style="642" customWidth="1"/>
    <col min="7428" max="7428" width="9.85546875" style="642" customWidth="1"/>
    <col min="7429" max="7429" width="10.7109375" style="642" customWidth="1"/>
    <col min="7430" max="7430" width="11" style="642" customWidth="1"/>
    <col min="7431" max="7431" width="10.7109375" style="642" customWidth="1"/>
    <col min="7432" max="7432" width="9" style="642" bestFit="1" customWidth="1"/>
    <col min="7433" max="7433" width="9.42578125" style="642" customWidth="1"/>
    <col min="7434" max="7434" width="9.7109375" style="642" customWidth="1"/>
    <col min="7435" max="7435" width="11.5703125" style="642" customWidth="1"/>
    <col min="7436" max="7436" width="7" style="642" customWidth="1"/>
    <col min="7437" max="7437" width="8.28515625" style="642" customWidth="1"/>
    <col min="7438" max="7438" width="7" style="642" customWidth="1"/>
    <col min="7439" max="7439" width="7.7109375" style="642" customWidth="1"/>
    <col min="7440" max="7440" width="7.42578125" style="642" customWidth="1"/>
    <col min="7441" max="7441" width="9.140625" style="642"/>
    <col min="7442" max="7442" width="16" style="642" customWidth="1"/>
    <col min="7443" max="7680" width="9.140625" style="642"/>
    <col min="7681" max="7681" width="18.28515625" style="642" customWidth="1"/>
    <col min="7682" max="7682" width="10.85546875" style="642" customWidth="1"/>
    <col min="7683" max="7683" width="10.7109375" style="642" customWidth="1"/>
    <col min="7684" max="7684" width="9.85546875" style="642" customWidth="1"/>
    <col min="7685" max="7685" width="10.7109375" style="642" customWidth="1"/>
    <col min="7686" max="7686" width="11" style="642" customWidth="1"/>
    <col min="7687" max="7687" width="10.7109375" style="642" customWidth="1"/>
    <col min="7688" max="7688" width="9" style="642" bestFit="1" customWidth="1"/>
    <col min="7689" max="7689" width="9.42578125" style="642" customWidth="1"/>
    <col min="7690" max="7690" width="9.7109375" style="642" customWidth="1"/>
    <col min="7691" max="7691" width="11.5703125" style="642" customWidth="1"/>
    <col min="7692" max="7692" width="7" style="642" customWidth="1"/>
    <col min="7693" max="7693" width="8.28515625" style="642" customWidth="1"/>
    <col min="7694" max="7694" width="7" style="642" customWidth="1"/>
    <col min="7695" max="7695" width="7.7109375" style="642" customWidth="1"/>
    <col min="7696" max="7696" width="7.42578125" style="642" customWidth="1"/>
    <col min="7697" max="7697" width="9.140625" style="642"/>
    <col min="7698" max="7698" width="16" style="642" customWidth="1"/>
    <col min="7699" max="7936" width="9.140625" style="642"/>
    <col min="7937" max="7937" width="18.28515625" style="642" customWidth="1"/>
    <col min="7938" max="7938" width="10.85546875" style="642" customWidth="1"/>
    <col min="7939" max="7939" width="10.7109375" style="642" customWidth="1"/>
    <col min="7940" max="7940" width="9.85546875" style="642" customWidth="1"/>
    <col min="7941" max="7941" width="10.7109375" style="642" customWidth="1"/>
    <col min="7942" max="7942" width="11" style="642" customWidth="1"/>
    <col min="7943" max="7943" width="10.7109375" style="642" customWidth="1"/>
    <col min="7944" max="7944" width="9" style="642" bestFit="1" customWidth="1"/>
    <col min="7945" max="7945" width="9.42578125" style="642" customWidth="1"/>
    <col min="7946" max="7946" width="9.7109375" style="642" customWidth="1"/>
    <col min="7947" max="7947" width="11.5703125" style="642" customWidth="1"/>
    <col min="7948" max="7948" width="7" style="642" customWidth="1"/>
    <col min="7949" max="7949" width="8.28515625" style="642" customWidth="1"/>
    <col min="7950" max="7950" width="7" style="642" customWidth="1"/>
    <col min="7951" max="7951" width="7.7109375" style="642" customWidth="1"/>
    <col min="7952" max="7952" width="7.42578125" style="642" customWidth="1"/>
    <col min="7953" max="7953" width="9.140625" style="642"/>
    <col min="7954" max="7954" width="16" style="642" customWidth="1"/>
    <col min="7955" max="8192" width="9.140625" style="642"/>
    <col min="8193" max="8193" width="18.28515625" style="642" customWidth="1"/>
    <col min="8194" max="8194" width="10.85546875" style="642" customWidth="1"/>
    <col min="8195" max="8195" width="10.7109375" style="642" customWidth="1"/>
    <col min="8196" max="8196" width="9.85546875" style="642" customWidth="1"/>
    <col min="8197" max="8197" width="10.7109375" style="642" customWidth="1"/>
    <col min="8198" max="8198" width="11" style="642" customWidth="1"/>
    <col min="8199" max="8199" width="10.7109375" style="642" customWidth="1"/>
    <col min="8200" max="8200" width="9" style="642" bestFit="1" customWidth="1"/>
    <col min="8201" max="8201" width="9.42578125" style="642" customWidth="1"/>
    <col min="8202" max="8202" width="9.7109375" style="642" customWidth="1"/>
    <col min="8203" max="8203" width="11.5703125" style="642" customWidth="1"/>
    <col min="8204" max="8204" width="7" style="642" customWidth="1"/>
    <col min="8205" max="8205" width="8.28515625" style="642" customWidth="1"/>
    <col min="8206" max="8206" width="7" style="642" customWidth="1"/>
    <col min="8207" max="8207" width="7.7109375" style="642" customWidth="1"/>
    <col min="8208" max="8208" width="7.42578125" style="642" customWidth="1"/>
    <col min="8209" max="8209" width="9.140625" style="642"/>
    <col min="8210" max="8210" width="16" style="642" customWidth="1"/>
    <col min="8211" max="8448" width="9.140625" style="642"/>
    <col min="8449" max="8449" width="18.28515625" style="642" customWidth="1"/>
    <col min="8450" max="8450" width="10.85546875" style="642" customWidth="1"/>
    <col min="8451" max="8451" width="10.7109375" style="642" customWidth="1"/>
    <col min="8452" max="8452" width="9.85546875" style="642" customWidth="1"/>
    <col min="8453" max="8453" width="10.7109375" style="642" customWidth="1"/>
    <col min="8454" max="8454" width="11" style="642" customWidth="1"/>
    <col min="8455" max="8455" width="10.7109375" style="642" customWidth="1"/>
    <col min="8456" max="8456" width="9" style="642" bestFit="1" customWidth="1"/>
    <col min="8457" max="8457" width="9.42578125" style="642" customWidth="1"/>
    <col min="8458" max="8458" width="9.7109375" style="642" customWidth="1"/>
    <col min="8459" max="8459" width="11.5703125" style="642" customWidth="1"/>
    <col min="8460" max="8460" width="7" style="642" customWidth="1"/>
    <col min="8461" max="8461" width="8.28515625" style="642" customWidth="1"/>
    <col min="8462" max="8462" width="7" style="642" customWidth="1"/>
    <col min="8463" max="8463" width="7.7109375" style="642" customWidth="1"/>
    <col min="8464" max="8464" width="7.42578125" style="642" customWidth="1"/>
    <col min="8465" max="8465" width="9.140625" style="642"/>
    <col min="8466" max="8466" width="16" style="642" customWidth="1"/>
    <col min="8467" max="8704" width="9.140625" style="642"/>
    <col min="8705" max="8705" width="18.28515625" style="642" customWidth="1"/>
    <col min="8706" max="8706" width="10.85546875" style="642" customWidth="1"/>
    <col min="8707" max="8707" width="10.7109375" style="642" customWidth="1"/>
    <col min="8708" max="8708" width="9.85546875" style="642" customWidth="1"/>
    <col min="8709" max="8709" width="10.7109375" style="642" customWidth="1"/>
    <col min="8710" max="8710" width="11" style="642" customWidth="1"/>
    <col min="8711" max="8711" width="10.7109375" style="642" customWidth="1"/>
    <col min="8712" max="8712" width="9" style="642" bestFit="1" customWidth="1"/>
    <col min="8713" max="8713" width="9.42578125" style="642" customWidth="1"/>
    <col min="8714" max="8714" width="9.7109375" style="642" customWidth="1"/>
    <col min="8715" max="8715" width="11.5703125" style="642" customWidth="1"/>
    <col min="8716" max="8716" width="7" style="642" customWidth="1"/>
    <col min="8717" max="8717" width="8.28515625" style="642" customWidth="1"/>
    <col min="8718" max="8718" width="7" style="642" customWidth="1"/>
    <col min="8719" max="8719" width="7.7109375" style="642" customWidth="1"/>
    <col min="8720" max="8720" width="7.42578125" style="642" customWidth="1"/>
    <col min="8721" max="8721" width="9.140625" style="642"/>
    <col min="8722" max="8722" width="16" style="642" customWidth="1"/>
    <col min="8723" max="8960" width="9.140625" style="642"/>
    <col min="8961" max="8961" width="18.28515625" style="642" customWidth="1"/>
    <col min="8962" max="8962" width="10.85546875" style="642" customWidth="1"/>
    <col min="8963" max="8963" width="10.7109375" style="642" customWidth="1"/>
    <col min="8964" max="8964" width="9.85546875" style="642" customWidth="1"/>
    <col min="8965" max="8965" width="10.7109375" style="642" customWidth="1"/>
    <col min="8966" max="8966" width="11" style="642" customWidth="1"/>
    <col min="8967" max="8967" width="10.7109375" style="642" customWidth="1"/>
    <col min="8968" max="8968" width="9" style="642" bestFit="1" customWidth="1"/>
    <col min="8969" max="8969" width="9.42578125" style="642" customWidth="1"/>
    <col min="8970" max="8970" width="9.7109375" style="642" customWidth="1"/>
    <col min="8971" max="8971" width="11.5703125" style="642" customWidth="1"/>
    <col min="8972" max="8972" width="7" style="642" customWidth="1"/>
    <col min="8973" max="8973" width="8.28515625" style="642" customWidth="1"/>
    <col min="8974" max="8974" width="7" style="642" customWidth="1"/>
    <col min="8975" max="8975" width="7.7109375" style="642" customWidth="1"/>
    <col min="8976" max="8976" width="7.42578125" style="642" customWidth="1"/>
    <col min="8977" max="8977" width="9.140625" style="642"/>
    <col min="8978" max="8978" width="16" style="642" customWidth="1"/>
    <col min="8979" max="9216" width="9.140625" style="642"/>
    <col min="9217" max="9217" width="18.28515625" style="642" customWidth="1"/>
    <col min="9218" max="9218" width="10.85546875" style="642" customWidth="1"/>
    <col min="9219" max="9219" width="10.7109375" style="642" customWidth="1"/>
    <col min="9220" max="9220" width="9.85546875" style="642" customWidth="1"/>
    <col min="9221" max="9221" width="10.7109375" style="642" customWidth="1"/>
    <col min="9222" max="9222" width="11" style="642" customWidth="1"/>
    <col min="9223" max="9223" width="10.7109375" style="642" customWidth="1"/>
    <col min="9224" max="9224" width="9" style="642" bestFit="1" customWidth="1"/>
    <col min="9225" max="9225" width="9.42578125" style="642" customWidth="1"/>
    <col min="9226" max="9226" width="9.7109375" style="642" customWidth="1"/>
    <col min="9227" max="9227" width="11.5703125" style="642" customWidth="1"/>
    <col min="9228" max="9228" width="7" style="642" customWidth="1"/>
    <col min="9229" max="9229" width="8.28515625" style="642" customWidth="1"/>
    <col min="9230" max="9230" width="7" style="642" customWidth="1"/>
    <col min="9231" max="9231" width="7.7109375" style="642" customWidth="1"/>
    <col min="9232" max="9232" width="7.42578125" style="642" customWidth="1"/>
    <col min="9233" max="9233" width="9.140625" style="642"/>
    <col min="9234" max="9234" width="16" style="642" customWidth="1"/>
    <col min="9235" max="9472" width="9.140625" style="642"/>
    <col min="9473" max="9473" width="18.28515625" style="642" customWidth="1"/>
    <col min="9474" max="9474" width="10.85546875" style="642" customWidth="1"/>
    <col min="9475" max="9475" width="10.7109375" style="642" customWidth="1"/>
    <col min="9476" max="9476" width="9.85546875" style="642" customWidth="1"/>
    <col min="9477" max="9477" width="10.7109375" style="642" customWidth="1"/>
    <col min="9478" max="9478" width="11" style="642" customWidth="1"/>
    <col min="9479" max="9479" width="10.7109375" style="642" customWidth="1"/>
    <col min="9480" max="9480" width="9" style="642" bestFit="1" customWidth="1"/>
    <col min="9481" max="9481" width="9.42578125" style="642" customWidth="1"/>
    <col min="9482" max="9482" width="9.7109375" style="642" customWidth="1"/>
    <col min="9483" max="9483" width="11.5703125" style="642" customWidth="1"/>
    <col min="9484" max="9484" width="7" style="642" customWidth="1"/>
    <col min="9485" max="9485" width="8.28515625" style="642" customWidth="1"/>
    <col min="9486" max="9486" width="7" style="642" customWidth="1"/>
    <col min="9487" max="9487" width="7.7109375" style="642" customWidth="1"/>
    <col min="9488" max="9488" width="7.42578125" style="642" customWidth="1"/>
    <col min="9489" max="9489" width="9.140625" style="642"/>
    <col min="9490" max="9490" width="16" style="642" customWidth="1"/>
    <col min="9491" max="9728" width="9.140625" style="642"/>
    <col min="9729" max="9729" width="18.28515625" style="642" customWidth="1"/>
    <col min="9730" max="9730" width="10.85546875" style="642" customWidth="1"/>
    <col min="9731" max="9731" width="10.7109375" style="642" customWidth="1"/>
    <col min="9732" max="9732" width="9.85546875" style="642" customWidth="1"/>
    <col min="9733" max="9733" width="10.7109375" style="642" customWidth="1"/>
    <col min="9734" max="9734" width="11" style="642" customWidth="1"/>
    <col min="9735" max="9735" width="10.7109375" style="642" customWidth="1"/>
    <col min="9736" max="9736" width="9" style="642" bestFit="1" customWidth="1"/>
    <col min="9737" max="9737" width="9.42578125" style="642" customWidth="1"/>
    <col min="9738" max="9738" width="9.7109375" style="642" customWidth="1"/>
    <col min="9739" max="9739" width="11.5703125" style="642" customWidth="1"/>
    <col min="9740" max="9740" width="7" style="642" customWidth="1"/>
    <col min="9741" max="9741" width="8.28515625" style="642" customWidth="1"/>
    <col min="9742" max="9742" width="7" style="642" customWidth="1"/>
    <col min="9743" max="9743" width="7.7109375" style="642" customWidth="1"/>
    <col min="9744" max="9744" width="7.42578125" style="642" customWidth="1"/>
    <col min="9745" max="9745" width="9.140625" style="642"/>
    <col min="9746" max="9746" width="16" style="642" customWidth="1"/>
    <col min="9747" max="9984" width="9.140625" style="642"/>
    <col min="9985" max="9985" width="18.28515625" style="642" customWidth="1"/>
    <col min="9986" max="9986" width="10.85546875" style="642" customWidth="1"/>
    <col min="9987" max="9987" width="10.7109375" style="642" customWidth="1"/>
    <col min="9988" max="9988" width="9.85546875" style="642" customWidth="1"/>
    <col min="9989" max="9989" width="10.7109375" style="642" customWidth="1"/>
    <col min="9990" max="9990" width="11" style="642" customWidth="1"/>
    <col min="9991" max="9991" width="10.7109375" style="642" customWidth="1"/>
    <col min="9992" max="9992" width="9" style="642" bestFit="1" customWidth="1"/>
    <col min="9993" max="9993" width="9.42578125" style="642" customWidth="1"/>
    <col min="9994" max="9994" width="9.7109375" style="642" customWidth="1"/>
    <col min="9995" max="9995" width="11.5703125" style="642" customWidth="1"/>
    <col min="9996" max="9996" width="7" style="642" customWidth="1"/>
    <col min="9997" max="9997" width="8.28515625" style="642" customWidth="1"/>
    <col min="9998" max="9998" width="7" style="642" customWidth="1"/>
    <col min="9999" max="9999" width="7.7109375" style="642" customWidth="1"/>
    <col min="10000" max="10000" width="7.42578125" style="642" customWidth="1"/>
    <col min="10001" max="10001" width="9.140625" style="642"/>
    <col min="10002" max="10002" width="16" style="642" customWidth="1"/>
    <col min="10003" max="10240" width="9.140625" style="642"/>
    <col min="10241" max="10241" width="18.28515625" style="642" customWidth="1"/>
    <col min="10242" max="10242" width="10.85546875" style="642" customWidth="1"/>
    <col min="10243" max="10243" width="10.7109375" style="642" customWidth="1"/>
    <col min="10244" max="10244" width="9.85546875" style="642" customWidth="1"/>
    <col min="10245" max="10245" width="10.7109375" style="642" customWidth="1"/>
    <col min="10246" max="10246" width="11" style="642" customWidth="1"/>
    <col min="10247" max="10247" width="10.7109375" style="642" customWidth="1"/>
    <col min="10248" max="10248" width="9" style="642" bestFit="1" customWidth="1"/>
    <col min="10249" max="10249" width="9.42578125" style="642" customWidth="1"/>
    <col min="10250" max="10250" width="9.7109375" style="642" customWidth="1"/>
    <col min="10251" max="10251" width="11.5703125" style="642" customWidth="1"/>
    <col min="10252" max="10252" width="7" style="642" customWidth="1"/>
    <col min="10253" max="10253" width="8.28515625" style="642" customWidth="1"/>
    <col min="10254" max="10254" width="7" style="642" customWidth="1"/>
    <col min="10255" max="10255" width="7.7109375" style="642" customWidth="1"/>
    <col min="10256" max="10256" width="7.42578125" style="642" customWidth="1"/>
    <col min="10257" max="10257" width="9.140625" style="642"/>
    <col min="10258" max="10258" width="16" style="642" customWidth="1"/>
    <col min="10259" max="10496" width="9.140625" style="642"/>
    <col min="10497" max="10497" width="18.28515625" style="642" customWidth="1"/>
    <col min="10498" max="10498" width="10.85546875" style="642" customWidth="1"/>
    <col min="10499" max="10499" width="10.7109375" style="642" customWidth="1"/>
    <col min="10500" max="10500" width="9.85546875" style="642" customWidth="1"/>
    <col min="10501" max="10501" width="10.7109375" style="642" customWidth="1"/>
    <col min="10502" max="10502" width="11" style="642" customWidth="1"/>
    <col min="10503" max="10503" width="10.7109375" style="642" customWidth="1"/>
    <col min="10504" max="10504" width="9" style="642" bestFit="1" customWidth="1"/>
    <col min="10505" max="10505" width="9.42578125" style="642" customWidth="1"/>
    <col min="10506" max="10506" width="9.7109375" style="642" customWidth="1"/>
    <col min="10507" max="10507" width="11.5703125" style="642" customWidth="1"/>
    <col min="10508" max="10508" width="7" style="642" customWidth="1"/>
    <col min="10509" max="10509" width="8.28515625" style="642" customWidth="1"/>
    <col min="10510" max="10510" width="7" style="642" customWidth="1"/>
    <col min="10511" max="10511" width="7.7109375" style="642" customWidth="1"/>
    <col min="10512" max="10512" width="7.42578125" style="642" customWidth="1"/>
    <col min="10513" max="10513" width="9.140625" style="642"/>
    <col min="10514" max="10514" width="16" style="642" customWidth="1"/>
    <col min="10515" max="10752" width="9.140625" style="642"/>
    <col min="10753" max="10753" width="18.28515625" style="642" customWidth="1"/>
    <col min="10754" max="10754" width="10.85546875" style="642" customWidth="1"/>
    <col min="10755" max="10755" width="10.7109375" style="642" customWidth="1"/>
    <col min="10756" max="10756" width="9.85546875" style="642" customWidth="1"/>
    <col min="10757" max="10757" width="10.7109375" style="642" customWidth="1"/>
    <col min="10758" max="10758" width="11" style="642" customWidth="1"/>
    <col min="10759" max="10759" width="10.7109375" style="642" customWidth="1"/>
    <col min="10760" max="10760" width="9" style="642" bestFit="1" customWidth="1"/>
    <col min="10761" max="10761" width="9.42578125" style="642" customWidth="1"/>
    <col min="10762" max="10762" width="9.7109375" style="642" customWidth="1"/>
    <col min="10763" max="10763" width="11.5703125" style="642" customWidth="1"/>
    <col min="10764" max="10764" width="7" style="642" customWidth="1"/>
    <col min="10765" max="10765" width="8.28515625" style="642" customWidth="1"/>
    <col min="10766" max="10766" width="7" style="642" customWidth="1"/>
    <col min="10767" max="10767" width="7.7109375" style="642" customWidth="1"/>
    <col min="10768" max="10768" width="7.42578125" style="642" customWidth="1"/>
    <col min="10769" max="10769" width="9.140625" style="642"/>
    <col min="10770" max="10770" width="16" style="642" customWidth="1"/>
    <col min="10771" max="11008" width="9.140625" style="642"/>
    <col min="11009" max="11009" width="18.28515625" style="642" customWidth="1"/>
    <col min="11010" max="11010" width="10.85546875" style="642" customWidth="1"/>
    <col min="11011" max="11011" width="10.7109375" style="642" customWidth="1"/>
    <col min="11012" max="11012" width="9.85546875" style="642" customWidth="1"/>
    <col min="11013" max="11013" width="10.7109375" style="642" customWidth="1"/>
    <col min="11014" max="11014" width="11" style="642" customWidth="1"/>
    <col min="11015" max="11015" width="10.7109375" style="642" customWidth="1"/>
    <col min="11016" max="11016" width="9" style="642" bestFit="1" customWidth="1"/>
    <col min="11017" max="11017" width="9.42578125" style="642" customWidth="1"/>
    <col min="11018" max="11018" width="9.7109375" style="642" customWidth="1"/>
    <col min="11019" max="11019" width="11.5703125" style="642" customWidth="1"/>
    <col min="11020" max="11020" width="7" style="642" customWidth="1"/>
    <col min="11021" max="11021" width="8.28515625" style="642" customWidth="1"/>
    <col min="11022" max="11022" width="7" style="642" customWidth="1"/>
    <col min="11023" max="11023" width="7.7109375" style="642" customWidth="1"/>
    <col min="11024" max="11024" width="7.42578125" style="642" customWidth="1"/>
    <col min="11025" max="11025" width="9.140625" style="642"/>
    <col min="11026" max="11026" width="16" style="642" customWidth="1"/>
    <col min="11027" max="11264" width="9.140625" style="642"/>
    <col min="11265" max="11265" width="18.28515625" style="642" customWidth="1"/>
    <col min="11266" max="11266" width="10.85546875" style="642" customWidth="1"/>
    <col min="11267" max="11267" width="10.7109375" style="642" customWidth="1"/>
    <col min="11268" max="11268" width="9.85546875" style="642" customWidth="1"/>
    <col min="11269" max="11269" width="10.7109375" style="642" customWidth="1"/>
    <col min="11270" max="11270" width="11" style="642" customWidth="1"/>
    <col min="11271" max="11271" width="10.7109375" style="642" customWidth="1"/>
    <col min="11272" max="11272" width="9" style="642" bestFit="1" customWidth="1"/>
    <col min="11273" max="11273" width="9.42578125" style="642" customWidth="1"/>
    <col min="11274" max="11274" width="9.7109375" style="642" customWidth="1"/>
    <col min="11275" max="11275" width="11.5703125" style="642" customWidth="1"/>
    <col min="11276" max="11276" width="7" style="642" customWidth="1"/>
    <col min="11277" max="11277" width="8.28515625" style="642" customWidth="1"/>
    <col min="11278" max="11278" width="7" style="642" customWidth="1"/>
    <col min="11279" max="11279" width="7.7109375" style="642" customWidth="1"/>
    <col min="11280" max="11280" width="7.42578125" style="642" customWidth="1"/>
    <col min="11281" max="11281" width="9.140625" style="642"/>
    <col min="11282" max="11282" width="16" style="642" customWidth="1"/>
    <col min="11283" max="11520" width="9.140625" style="642"/>
    <col min="11521" max="11521" width="18.28515625" style="642" customWidth="1"/>
    <col min="11522" max="11522" width="10.85546875" style="642" customWidth="1"/>
    <col min="11523" max="11523" width="10.7109375" style="642" customWidth="1"/>
    <col min="11524" max="11524" width="9.85546875" style="642" customWidth="1"/>
    <col min="11525" max="11525" width="10.7109375" style="642" customWidth="1"/>
    <col min="11526" max="11526" width="11" style="642" customWidth="1"/>
    <col min="11527" max="11527" width="10.7109375" style="642" customWidth="1"/>
    <col min="11528" max="11528" width="9" style="642" bestFit="1" customWidth="1"/>
    <col min="11529" max="11529" width="9.42578125" style="642" customWidth="1"/>
    <col min="11530" max="11530" width="9.7109375" style="642" customWidth="1"/>
    <col min="11531" max="11531" width="11.5703125" style="642" customWidth="1"/>
    <col min="11532" max="11532" width="7" style="642" customWidth="1"/>
    <col min="11533" max="11533" width="8.28515625" style="642" customWidth="1"/>
    <col min="11534" max="11534" width="7" style="642" customWidth="1"/>
    <col min="11535" max="11535" width="7.7109375" style="642" customWidth="1"/>
    <col min="11536" max="11536" width="7.42578125" style="642" customWidth="1"/>
    <col min="11537" max="11537" width="9.140625" style="642"/>
    <col min="11538" max="11538" width="16" style="642" customWidth="1"/>
    <col min="11539" max="11776" width="9.140625" style="642"/>
    <col min="11777" max="11777" width="18.28515625" style="642" customWidth="1"/>
    <col min="11778" max="11778" width="10.85546875" style="642" customWidth="1"/>
    <col min="11779" max="11779" width="10.7109375" style="642" customWidth="1"/>
    <col min="11780" max="11780" width="9.85546875" style="642" customWidth="1"/>
    <col min="11781" max="11781" width="10.7109375" style="642" customWidth="1"/>
    <col min="11782" max="11782" width="11" style="642" customWidth="1"/>
    <col min="11783" max="11783" width="10.7109375" style="642" customWidth="1"/>
    <col min="11784" max="11784" width="9" style="642" bestFit="1" customWidth="1"/>
    <col min="11785" max="11785" width="9.42578125" style="642" customWidth="1"/>
    <col min="11786" max="11786" width="9.7109375" style="642" customWidth="1"/>
    <col min="11787" max="11787" width="11.5703125" style="642" customWidth="1"/>
    <col min="11788" max="11788" width="7" style="642" customWidth="1"/>
    <col min="11789" max="11789" width="8.28515625" style="642" customWidth="1"/>
    <col min="11790" max="11790" width="7" style="642" customWidth="1"/>
    <col min="11791" max="11791" width="7.7109375" style="642" customWidth="1"/>
    <col min="11792" max="11792" width="7.42578125" style="642" customWidth="1"/>
    <col min="11793" max="11793" width="9.140625" style="642"/>
    <col min="11794" max="11794" width="16" style="642" customWidth="1"/>
    <col min="11795" max="12032" width="9.140625" style="642"/>
    <col min="12033" max="12033" width="18.28515625" style="642" customWidth="1"/>
    <col min="12034" max="12034" width="10.85546875" style="642" customWidth="1"/>
    <col min="12035" max="12035" width="10.7109375" style="642" customWidth="1"/>
    <col min="12036" max="12036" width="9.85546875" style="642" customWidth="1"/>
    <col min="12037" max="12037" width="10.7109375" style="642" customWidth="1"/>
    <col min="12038" max="12038" width="11" style="642" customWidth="1"/>
    <col min="12039" max="12039" width="10.7109375" style="642" customWidth="1"/>
    <col min="12040" max="12040" width="9" style="642" bestFit="1" customWidth="1"/>
    <col min="12041" max="12041" width="9.42578125" style="642" customWidth="1"/>
    <col min="12042" max="12042" width="9.7109375" style="642" customWidth="1"/>
    <col min="12043" max="12043" width="11.5703125" style="642" customWidth="1"/>
    <col min="12044" max="12044" width="7" style="642" customWidth="1"/>
    <col min="12045" max="12045" width="8.28515625" style="642" customWidth="1"/>
    <col min="12046" max="12046" width="7" style="642" customWidth="1"/>
    <col min="12047" max="12047" width="7.7109375" style="642" customWidth="1"/>
    <col min="12048" max="12048" width="7.42578125" style="642" customWidth="1"/>
    <col min="12049" max="12049" width="9.140625" style="642"/>
    <col min="12050" max="12050" width="16" style="642" customWidth="1"/>
    <col min="12051" max="12288" width="9.140625" style="642"/>
    <col min="12289" max="12289" width="18.28515625" style="642" customWidth="1"/>
    <col min="12290" max="12290" width="10.85546875" style="642" customWidth="1"/>
    <col min="12291" max="12291" width="10.7109375" style="642" customWidth="1"/>
    <col min="12292" max="12292" width="9.85546875" style="642" customWidth="1"/>
    <col min="12293" max="12293" width="10.7109375" style="642" customWidth="1"/>
    <col min="12294" max="12294" width="11" style="642" customWidth="1"/>
    <col min="12295" max="12295" width="10.7109375" style="642" customWidth="1"/>
    <col min="12296" max="12296" width="9" style="642" bestFit="1" customWidth="1"/>
    <col min="12297" max="12297" width="9.42578125" style="642" customWidth="1"/>
    <col min="12298" max="12298" width="9.7109375" style="642" customWidth="1"/>
    <col min="12299" max="12299" width="11.5703125" style="642" customWidth="1"/>
    <col min="12300" max="12300" width="7" style="642" customWidth="1"/>
    <col min="12301" max="12301" width="8.28515625" style="642" customWidth="1"/>
    <col min="12302" max="12302" width="7" style="642" customWidth="1"/>
    <col min="12303" max="12303" width="7.7109375" style="642" customWidth="1"/>
    <col min="12304" max="12304" width="7.42578125" style="642" customWidth="1"/>
    <col min="12305" max="12305" width="9.140625" style="642"/>
    <col min="12306" max="12306" width="16" style="642" customWidth="1"/>
    <col min="12307" max="12544" width="9.140625" style="642"/>
    <col min="12545" max="12545" width="18.28515625" style="642" customWidth="1"/>
    <col min="12546" max="12546" width="10.85546875" style="642" customWidth="1"/>
    <col min="12547" max="12547" width="10.7109375" style="642" customWidth="1"/>
    <col min="12548" max="12548" width="9.85546875" style="642" customWidth="1"/>
    <col min="12549" max="12549" width="10.7109375" style="642" customWidth="1"/>
    <col min="12550" max="12550" width="11" style="642" customWidth="1"/>
    <col min="12551" max="12551" width="10.7109375" style="642" customWidth="1"/>
    <col min="12552" max="12552" width="9" style="642" bestFit="1" customWidth="1"/>
    <col min="12553" max="12553" width="9.42578125" style="642" customWidth="1"/>
    <col min="12554" max="12554" width="9.7109375" style="642" customWidth="1"/>
    <col min="12555" max="12555" width="11.5703125" style="642" customWidth="1"/>
    <col min="12556" max="12556" width="7" style="642" customWidth="1"/>
    <col min="12557" max="12557" width="8.28515625" style="642" customWidth="1"/>
    <col min="12558" max="12558" width="7" style="642" customWidth="1"/>
    <col min="12559" max="12559" width="7.7109375" style="642" customWidth="1"/>
    <col min="12560" max="12560" width="7.42578125" style="642" customWidth="1"/>
    <col min="12561" max="12561" width="9.140625" style="642"/>
    <col min="12562" max="12562" width="16" style="642" customWidth="1"/>
    <col min="12563" max="12800" width="9.140625" style="642"/>
    <col min="12801" max="12801" width="18.28515625" style="642" customWidth="1"/>
    <col min="12802" max="12802" width="10.85546875" style="642" customWidth="1"/>
    <col min="12803" max="12803" width="10.7109375" style="642" customWidth="1"/>
    <col min="12804" max="12804" width="9.85546875" style="642" customWidth="1"/>
    <col min="12805" max="12805" width="10.7109375" style="642" customWidth="1"/>
    <col min="12806" max="12806" width="11" style="642" customWidth="1"/>
    <col min="12807" max="12807" width="10.7109375" style="642" customWidth="1"/>
    <col min="12808" max="12808" width="9" style="642" bestFit="1" customWidth="1"/>
    <col min="12809" max="12809" width="9.42578125" style="642" customWidth="1"/>
    <col min="12810" max="12810" width="9.7109375" style="642" customWidth="1"/>
    <col min="12811" max="12811" width="11.5703125" style="642" customWidth="1"/>
    <col min="12812" max="12812" width="7" style="642" customWidth="1"/>
    <col min="12813" max="12813" width="8.28515625" style="642" customWidth="1"/>
    <col min="12814" max="12814" width="7" style="642" customWidth="1"/>
    <col min="12815" max="12815" width="7.7109375" style="642" customWidth="1"/>
    <col min="12816" max="12816" width="7.42578125" style="642" customWidth="1"/>
    <col min="12817" max="12817" width="9.140625" style="642"/>
    <col min="12818" max="12818" width="16" style="642" customWidth="1"/>
    <col min="12819" max="13056" width="9.140625" style="642"/>
    <col min="13057" max="13057" width="18.28515625" style="642" customWidth="1"/>
    <col min="13058" max="13058" width="10.85546875" style="642" customWidth="1"/>
    <col min="13059" max="13059" width="10.7109375" style="642" customWidth="1"/>
    <col min="13060" max="13060" width="9.85546875" style="642" customWidth="1"/>
    <col min="13061" max="13061" width="10.7109375" style="642" customWidth="1"/>
    <col min="13062" max="13062" width="11" style="642" customWidth="1"/>
    <col min="13063" max="13063" width="10.7109375" style="642" customWidth="1"/>
    <col min="13064" max="13064" width="9" style="642" bestFit="1" customWidth="1"/>
    <col min="13065" max="13065" width="9.42578125" style="642" customWidth="1"/>
    <col min="13066" max="13066" width="9.7109375" style="642" customWidth="1"/>
    <col min="13067" max="13067" width="11.5703125" style="642" customWidth="1"/>
    <col min="13068" max="13068" width="7" style="642" customWidth="1"/>
    <col min="13069" max="13069" width="8.28515625" style="642" customWidth="1"/>
    <col min="13070" max="13070" width="7" style="642" customWidth="1"/>
    <col min="13071" max="13071" width="7.7109375" style="642" customWidth="1"/>
    <col min="13072" max="13072" width="7.42578125" style="642" customWidth="1"/>
    <col min="13073" max="13073" width="9.140625" style="642"/>
    <col min="13074" max="13074" width="16" style="642" customWidth="1"/>
    <col min="13075" max="13312" width="9.140625" style="642"/>
    <col min="13313" max="13313" width="18.28515625" style="642" customWidth="1"/>
    <col min="13314" max="13314" width="10.85546875" style="642" customWidth="1"/>
    <col min="13315" max="13315" width="10.7109375" style="642" customWidth="1"/>
    <col min="13316" max="13316" width="9.85546875" style="642" customWidth="1"/>
    <col min="13317" max="13317" width="10.7109375" style="642" customWidth="1"/>
    <col min="13318" max="13318" width="11" style="642" customWidth="1"/>
    <col min="13319" max="13319" width="10.7109375" style="642" customWidth="1"/>
    <col min="13320" max="13320" width="9" style="642" bestFit="1" customWidth="1"/>
    <col min="13321" max="13321" width="9.42578125" style="642" customWidth="1"/>
    <col min="13322" max="13322" width="9.7109375" style="642" customWidth="1"/>
    <col min="13323" max="13323" width="11.5703125" style="642" customWidth="1"/>
    <col min="13324" max="13324" width="7" style="642" customWidth="1"/>
    <col min="13325" max="13325" width="8.28515625" style="642" customWidth="1"/>
    <col min="13326" max="13326" width="7" style="642" customWidth="1"/>
    <col min="13327" max="13327" width="7.7109375" style="642" customWidth="1"/>
    <col min="13328" max="13328" width="7.42578125" style="642" customWidth="1"/>
    <col min="13329" max="13329" width="9.140625" style="642"/>
    <col min="13330" max="13330" width="16" style="642" customWidth="1"/>
    <col min="13331" max="13568" width="9.140625" style="642"/>
    <col min="13569" max="13569" width="18.28515625" style="642" customWidth="1"/>
    <col min="13570" max="13570" width="10.85546875" style="642" customWidth="1"/>
    <col min="13571" max="13571" width="10.7109375" style="642" customWidth="1"/>
    <col min="13572" max="13572" width="9.85546875" style="642" customWidth="1"/>
    <col min="13573" max="13573" width="10.7109375" style="642" customWidth="1"/>
    <col min="13574" max="13574" width="11" style="642" customWidth="1"/>
    <col min="13575" max="13575" width="10.7109375" style="642" customWidth="1"/>
    <col min="13576" max="13576" width="9" style="642" bestFit="1" customWidth="1"/>
    <col min="13577" max="13577" width="9.42578125" style="642" customWidth="1"/>
    <col min="13578" max="13578" width="9.7109375" style="642" customWidth="1"/>
    <col min="13579" max="13579" width="11.5703125" style="642" customWidth="1"/>
    <col min="13580" max="13580" width="7" style="642" customWidth="1"/>
    <col min="13581" max="13581" width="8.28515625" style="642" customWidth="1"/>
    <col min="13582" max="13582" width="7" style="642" customWidth="1"/>
    <col min="13583" max="13583" width="7.7109375" style="642" customWidth="1"/>
    <col min="13584" max="13584" width="7.42578125" style="642" customWidth="1"/>
    <col min="13585" max="13585" width="9.140625" style="642"/>
    <col min="13586" max="13586" width="16" style="642" customWidth="1"/>
    <col min="13587" max="13824" width="9.140625" style="642"/>
    <col min="13825" max="13825" width="18.28515625" style="642" customWidth="1"/>
    <col min="13826" max="13826" width="10.85546875" style="642" customWidth="1"/>
    <col min="13827" max="13827" width="10.7109375" style="642" customWidth="1"/>
    <col min="13828" max="13828" width="9.85546875" style="642" customWidth="1"/>
    <col min="13829" max="13829" width="10.7109375" style="642" customWidth="1"/>
    <col min="13830" max="13830" width="11" style="642" customWidth="1"/>
    <col min="13831" max="13831" width="10.7109375" style="642" customWidth="1"/>
    <col min="13832" max="13832" width="9" style="642" bestFit="1" customWidth="1"/>
    <col min="13833" max="13833" width="9.42578125" style="642" customWidth="1"/>
    <col min="13834" max="13834" width="9.7109375" style="642" customWidth="1"/>
    <col min="13835" max="13835" width="11.5703125" style="642" customWidth="1"/>
    <col min="13836" max="13836" width="7" style="642" customWidth="1"/>
    <col min="13837" max="13837" width="8.28515625" style="642" customWidth="1"/>
    <col min="13838" max="13838" width="7" style="642" customWidth="1"/>
    <col min="13839" max="13839" width="7.7109375" style="642" customWidth="1"/>
    <col min="13840" max="13840" width="7.42578125" style="642" customWidth="1"/>
    <col min="13841" max="13841" width="9.140625" style="642"/>
    <col min="13842" max="13842" width="16" style="642" customWidth="1"/>
    <col min="13843" max="14080" width="9.140625" style="642"/>
    <col min="14081" max="14081" width="18.28515625" style="642" customWidth="1"/>
    <col min="14082" max="14082" width="10.85546875" style="642" customWidth="1"/>
    <col min="14083" max="14083" width="10.7109375" style="642" customWidth="1"/>
    <col min="14084" max="14084" width="9.85546875" style="642" customWidth="1"/>
    <col min="14085" max="14085" width="10.7109375" style="642" customWidth="1"/>
    <col min="14086" max="14086" width="11" style="642" customWidth="1"/>
    <col min="14087" max="14087" width="10.7109375" style="642" customWidth="1"/>
    <col min="14088" max="14088" width="9" style="642" bestFit="1" customWidth="1"/>
    <col min="14089" max="14089" width="9.42578125" style="642" customWidth="1"/>
    <col min="14090" max="14090" width="9.7109375" style="642" customWidth="1"/>
    <col min="14091" max="14091" width="11.5703125" style="642" customWidth="1"/>
    <col min="14092" max="14092" width="7" style="642" customWidth="1"/>
    <col min="14093" max="14093" width="8.28515625" style="642" customWidth="1"/>
    <col min="14094" max="14094" width="7" style="642" customWidth="1"/>
    <col min="14095" max="14095" width="7.7109375" style="642" customWidth="1"/>
    <col min="14096" max="14096" width="7.42578125" style="642" customWidth="1"/>
    <col min="14097" max="14097" width="9.140625" style="642"/>
    <col min="14098" max="14098" width="16" style="642" customWidth="1"/>
    <col min="14099" max="14336" width="9.140625" style="642"/>
    <col min="14337" max="14337" width="18.28515625" style="642" customWidth="1"/>
    <col min="14338" max="14338" width="10.85546875" style="642" customWidth="1"/>
    <col min="14339" max="14339" width="10.7109375" style="642" customWidth="1"/>
    <col min="14340" max="14340" width="9.85546875" style="642" customWidth="1"/>
    <col min="14341" max="14341" width="10.7109375" style="642" customWidth="1"/>
    <col min="14342" max="14342" width="11" style="642" customWidth="1"/>
    <col min="14343" max="14343" width="10.7109375" style="642" customWidth="1"/>
    <col min="14344" max="14344" width="9" style="642" bestFit="1" customWidth="1"/>
    <col min="14345" max="14345" width="9.42578125" style="642" customWidth="1"/>
    <col min="14346" max="14346" width="9.7109375" style="642" customWidth="1"/>
    <col min="14347" max="14347" width="11.5703125" style="642" customWidth="1"/>
    <col min="14348" max="14348" width="7" style="642" customWidth="1"/>
    <col min="14349" max="14349" width="8.28515625" style="642" customWidth="1"/>
    <col min="14350" max="14350" width="7" style="642" customWidth="1"/>
    <col min="14351" max="14351" width="7.7109375" style="642" customWidth="1"/>
    <col min="14352" max="14352" width="7.42578125" style="642" customWidth="1"/>
    <col min="14353" max="14353" width="9.140625" style="642"/>
    <col min="14354" max="14354" width="16" style="642" customWidth="1"/>
    <col min="14355" max="14592" width="9.140625" style="642"/>
    <col min="14593" max="14593" width="18.28515625" style="642" customWidth="1"/>
    <col min="14594" max="14594" width="10.85546875" style="642" customWidth="1"/>
    <col min="14595" max="14595" width="10.7109375" style="642" customWidth="1"/>
    <col min="14596" max="14596" width="9.85546875" style="642" customWidth="1"/>
    <col min="14597" max="14597" width="10.7109375" style="642" customWidth="1"/>
    <col min="14598" max="14598" width="11" style="642" customWidth="1"/>
    <col min="14599" max="14599" width="10.7109375" style="642" customWidth="1"/>
    <col min="14600" max="14600" width="9" style="642" bestFit="1" customWidth="1"/>
    <col min="14601" max="14601" width="9.42578125" style="642" customWidth="1"/>
    <col min="14602" max="14602" width="9.7109375" style="642" customWidth="1"/>
    <col min="14603" max="14603" width="11.5703125" style="642" customWidth="1"/>
    <col min="14604" max="14604" width="7" style="642" customWidth="1"/>
    <col min="14605" max="14605" width="8.28515625" style="642" customWidth="1"/>
    <col min="14606" max="14606" width="7" style="642" customWidth="1"/>
    <col min="14607" max="14607" width="7.7109375" style="642" customWidth="1"/>
    <col min="14608" max="14608" width="7.42578125" style="642" customWidth="1"/>
    <col min="14609" max="14609" width="9.140625" style="642"/>
    <col min="14610" max="14610" width="16" style="642" customWidth="1"/>
    <col min="14611" max="14848" width="9.140625" style="642"/>
    <col min="14849" max="14849" width="18.28515625" style="642" customWidth="1"/>
    <col min="14850" max="14850" width="10.85546875" style="642" customWidth="1"/>
    <col min="14851" max="14851" width="10.7109375" style="642" customWidth="1"/>
    <col min="14852" max="14852" width="9.85546875" style="642" customWidth="1"/>
    <col min="14853" max="14853" width="10.7109375" style="642" customWidth="1"/>
    <col min="14854" max="14854" width="11" style="642" customWidth="1"/>
    <col min="14855" max="14855" width="10.7109375" style="642" customWidth="1"/>
    <col min="14856" max="14856" width="9" style="642" bestFit="1" customWidth="1"/>
    <col min="14857" max="14857" width="9.42578125" style="642" customWidth="1"/>
    <col min="14858" max="14858" width="9.7109375" style="642" customWidth="1"/>
    <col min="14859" max="14859" width="11.5703125" style="642" customWidth="1"/>
    <col min="14860" max="14860" width="7" style="642" customWidth="1"/>
    <col min="14861" max="14861" width="8.28515625" style="642" customWidth="1"/>
    <col min="14862" max="14862" width="7" style="642" customWidth="1"/>
    <col min="14863" max="14863" width="7.7109375" style="642" customWidth="1"/>
    <col min="14864" max="14864" width="7.42578125" style="642" customWidth="1"/>
    <col min="14865" max="14865" width="9.140625" style="642"/>
    <col min="14866" max="14866" width="16" style="642" customWidth="1"/>
    <col min="14867" max="15104" width="9.140625" style="642"/>
    <col min="15105" max="15105" width="18.28515625" style="642" customWidth="1"/>
    <col min="15106" max="15106" width="10.85546875" style="642" customWidth="1"/>
    <col min="15107" max="15107" width="10.7109375" style="642" customWidth="1"/>
    <col min="15108" max="15108" width="9.85546875" style="642" customWidth="1"/>
    <col min="15109" max="15109" width="10.7109375" style="642" customWidth="1"/>
    <col min="15110" max="15110" width="11" style="642" customWidth="1"/>
    <col min="15111" max="15111" width="10.7109375" style="642" customWidth="1"/>
    <col min="15112" max="15112" width="9" style="642" bestFit="1" customWidth="1"/>
    <col min="15113" max="15113" width="9.42578125" style="642" customWidth="1"/>
    <col min="15114" max="15114" width="9.7109375" style="642" customWidth="1"/>
    <col min="15115" max="15115" width="11.5703125" style="642" customWidth="1"/>
    <col min="15116" max="15116" width="7" style="642" customWidth="1"/>
    <col min="15117" max="15117" width="8.28515625" style="642" customWidth="1"/>
    <col min="15118" max="15118" width="7" style="642" customWidth="1"/>
    <col min="15119" max="15119" width="7.7109375" style="642" customWidth="1"/>
    <col min="15120" max="15120" width="7.42578125" style="642" customWidth="1"/>
    <col min="15121" max="15121" width="9.140625" style="642"/>
    <col min="15122" max="15122" width="16" style="642" customWidth="1"/>
    <col min="15123" max="15360" width="9.140625" style="642"/>
    <col min="15361" max="15361" width="18.28515625" style="642" customWidth="1"/>
    <col min="15362" max="15362" width="10.85546875" style="642" customWidth="1"/>
    <col min="15363" max="15363" width="10.7109375" style="642" customWidth="1"/>
    <col min="15364" max="15364" width="9.85546875" style="642" customWidth="1"/>
    <col min="15365" max="15365" width="10.7109375" style="642" customWidth="1"/>
    <col min="15366" max="15366" width="11" style="642" customWidth="1"/>
    <col min="15367" max="15367" width="10.7109375" style="642" customWidth="1"/>
    <col min="15368" max="15368" width="9" style="642" bestFit="1" customWidth="1"/>
    <col min="15369" max="15369" width="9.42578125" style="642" customWidth="1"/>
    <col min="15370" max="15370" width="9.7109375" style="642" customWidth="1"/>
    <col min="15371" max="15371" width="11.5703125" style="642" customWidth="1"/>
    <col min="15372" max="15372" width="7" style="642" customWidth="1"/>
    <col min="15373" max="15373" width="8.28515625" style="642" customWidth="1"/>
    <col min="15374" max="15374" width="7" style="642" customWidth="1"/>
    <col min="15375" max="15375" width="7.7109375" style="642" customWidth="1"/>
    <col min="15376" max="15376" width="7.42578125" style="642" customWidth="1"/>
    <col min="15377" max="15377" width="9.140625" style="642"/>
    <col min="15378" max="15378" width="16" style="642" customWidth="1"/>
    <col min="15379" max="15616" width="9.140625" style="642"/>
    <col min="15617" max="15617" width="18.28515625" style="642" customWidth="1"/>
    <col min="15618" max="15618" width="10.85546875" style="642" customWidth="1"/>
    <col min="15619" max="15619" width="10.7109375" style="642" customWidth="1"/>
    <col min="15620" max="15620" width="9.85546875" style="642" customWidth="1"/>
    <col min="15621" max="15621" width="10.7109375" style="642" customWidth="1"/>
    <col min="15622" max="15622" width="11" style="642" customWidth="1"/>
    <col min="15623" max="15623" width="10.7109375" style="642" customWidth="1"/>
    <col min="15624" max="15624" width="9" style="642" bestFit="1" customWidth="1"/>
    <col min="15625" max="15625" width="9.42578125" style="642" customWidth="1"/>
    <col min="15626" max="15626" width="9.7109375" style="642" customWidth="1"/>
    <col min="15627" max="15627" width="11.5703125" style="642" customWidth="1"/>
    <col min="15628" max="15628" width="7" style="642" customWidth="1"/>
    <col min="15629" max="15629" width="8.28515625" style="642" customWidth="1"/>
    <col min="15630" max="15630" width="7" style="642" customWidth="1"/>
    <col min="15631" max="15631" width="7.7109375" style="642" customWidth="1"/>
    <col min="15632" max="15632" width="7.42578125" style="642" customWidth="1"/>
    <col min="15633" max="15633" width="9.140625" style="642"/>
    <col min="15634" max="15634" width="16" style="642" customWidth="1"/>
    <col min="15635" max="15872" width="9.140625" style="642"/>
    <col min="15873" max="15873" width="18.28515625" style="642" customWidth="1"/>
    <col min="15874" max="15874" width="10.85546875" style="642" customWidth="1"/>
    <col min="15875" max="15875" width="10.7109375" style="642" customWidth="1"/>
    <col min="15876" max="15876" width="9.85546875" style="642" customWidth="1"/>
    <col min="15877" max="15877" width="10.7109375" style="642" customWidth="1"/>
    <col min="15878" max="15878" width="11" style="642" customWidth="1"/>
    <col min="15879" max="15879" width="10.7109375" style="642" customWidth="1"/>
    <col min="15880" max="15880" width="9" style="642" bestFit="1" customWidth="1"/>
    <col min="15881" max="15881" width="9.42578125" style="642" customWidth="1"/>
    <col min="15882" max="15882" width="9.7109375" style="642" customWidth="1"/>
    <col min="15883" max="15883" width="11.5703125" style="642" customWidth="1"/>
    <col min="15884" max="15884" width="7" style="642" customWidth="1"/>
    <col min="15885" max="15885" width="8.28515625" style="642" customWidth="1"/>
    <col min="15886" max="15886" width="7" style="642" customWidth="1"/>
    <col min="15887" max="15887" width="7.7109375" style="642" customWidth="1"/>
    <col min="15888" max="15888" width="7.42578125" style="642" customWidth="1"/>
    <col min="15889" max="15889" width="9.140625" style="642"/>
    <col min="15890" max="15890" width="16" style="642" customWidth="1"/>
    <col min="15891" max="16128" width="9.140625" style="642"/>
    <col min="16129" max="16129" width="18.28515625" style="642" customWidth="1"/>
    <col min="16130" max="16130" width="10.85546875" style="642" customWidth="1"/>
    <col min="16131" max="16131" width="10.7109375" style="642" customWidth="1"/>
    <col min="16132" max="16132" width="9.85546875" style="642" customWidth="1"/>
    <col min="16133" max="16133" width="10.7109375" style="642" customWidth="1"/>
    <col min="16134" max="16134" width="11" style="642" customWidth="1"/>
    <col min="16135" max="16135" width="10.7109375" style="642" customWidth="1"/>
    <col min="16136" max="16136" width="9" style="642" bestFit="1" customWidth="1"/>
    <col min="16137" max="16137" width="9.42578125" style="642" customWidth="1"/>
    <col min="16138" max="16138" width="9.7109375" style="642" customWidth="1"/>
    <col min="16139" max="16139" width="11.5703125" style="642" customWidth="1"/>
    <col min="16140" max="16140" width="7" style="642" customWidth="1"/>
    <col min="16141" max="16141" width="8.28515625" style="642" customWidth="1"/>
    <col min="16142" max="16142" width="7" style="642" customWidth="1"/>
    <col min="16143" max="16143" width="7.7109375" style="642" customWidth="1"/>
    <col min="16144" max="16144" width="7.42578125" style="642" customWidth="1"/>
    <col min="16145" max="16145" width="9.140625" style="642"/>
    <col min="16146" max="16146" width="16" style="642" customWidth="1"/>
    <col min="16147" max="16384" width="9.140625" style="642"/>
  </cols>
  <sheetData>
    <row r="1" spans="1:16">
      <c r="P1" s="643" t="s">
        <v>429</v>
      </c>
    </row>
    <row r="2" spans="1:16">
      <c r="A2" s="644" t="s">
        <v>430</v>
      </c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</row>
    <row r="3" spans="1:16">
      <c r="O3" s="645" t="s">
        <v>630</v>
      </c>
    </row>
    <row r="4" spans="1:16" s="647" customFormat="1" ht="12">
      <c r="A4" s="646" t="s">
        <v>431</v>
      </c>
      <c r="B4" s="801" t="s">
        <v>432</v>
      </c>
      <c r="C4" s="802"/>
      <c r="D4" s="802"/>
      <c r="E4" s="802"/>
      <c r="F4" s="802"/>
      <c r="G4" s="801" t="s">
        <v>433</v>
      </c>
      <c r="H4" s="801"/>
      <c r="I4" s="802"/>
      <c r="J4" s="802"/>
      <c r="K4" s="802"/>
      <c r="L4" s="801" t="s">
        <v>434</v>
      </c>
      <c r="M4" s="801"/>
      <c r="N4" s="802"/>
      <c r="O4" s="802"/>
      <c r="P4" s="802"/>
    </row>
    <row r="5" spans="1:16" s="647" customFormat="1" ht="48">
      <c r="A5" s="646"/>
      <c r="B5" s="646" t="s">
        <v>435</v>
      </c>
      <c r="C5" s="646" t="s">
        <v>436</v>
      </c>
      <c r="D5" s="648" t="s">
        <v>631</v>
      </c>
      <c r="E5" s="648" t="s">
        <v>437</v>
      </c>
      <c r="F5" s="646" t="s">
        <v>202</v>
      </c>
      <c r="G5" s="646" t="s">
        <v>435</v>
      </c>
      <c r="H5" s="646" t="s">
        <v>436</v>
      </c>
      <c r="I5" s="648" t="s">
        <v>438</v>
      </c>
      <c r="J5" s="648" t="s">
        <v>437</v>
      </c>
      <c r="K5" s="646" t="s">
        <v>439</v>
      </c>
      <c r="L5" s="646" t="s">
        <v>435</v>
      </c>
      <c r="M5" s="646" t="s">
        <v>436</v>
      </c>
      <c r="N5" s="648" t="s">
        <v>438</v>
      </c>
      <c r="O5" s="648" t="s">
        <v>437</v>
      </c>
      <c r="P5" s="646" t="s">
        <v>439</v>
      </c>
    </row>
    <row r="6" spans="1:16" s="647" customFormat="1" ht="36">
      <c r="A6" s="649" t="s">
        <v>331</v>
      </c>
      <c r="B6" s="646"/>
      <c r="C6" s="646"/>
      <c r="D6" s="648"/>
      <c r="E6" s="648"/>
      <c r="F6" s="646"/>
      <c r="G6" s="646"/>
      <c r="H6" s="646"/>
      <c r="I6" s="648"/>
      <c r="J6" s="648"/>
      <c r="K6" s="646"/>
      <c r="L6" s="646"/>
      <c r="M6" s="646"/>
      <c r="N6" s="648"/>
      <c r="O6" s="648"/>
      <c r="P6" s="646"/>
    </row>
    <row r="7" spans="1:16" s="647" customFormat="1" ht="12">
      <c r="A7" s="648" t="s">
        <v>440</v>
      </c>
      <c r="B7" s="646">
        <v>4102</v>
      </c>
      <c r="C7" s="646"/>
      <c r="D7" s="648">
        <v>4102</v>
      </c>
      <c r="E7" s="648">
        <f>+B7-C7-D7</f>
        <v>0</v>
      </c>
      <c r="F7" s="646">
        <f>+C7+D7+E7</f>
        <v>4102</v>
      </c>
      <c r="G7" s="646"/>
      <c r="H7" s="646"/>
      <c r="I7" s="648"/>
      <c r="J7" s="648">
        <f>+G7-H7-I7</f>
        <v>0</v>
      </c>
      <c r="K7" s="646">
        <f>+H7+I7+J7</f>
        <v>0</v>
      </c>
      <c r="L7" s="646"/>
      <c r="M7" s="646"/>
      <c r="N7" s="648"/>
      <c r="O7" s="648">
        <f>+L7-M7-N7</f>
        <v>0</v>
      </c>
      <c r="P7" s="646">
        <f>+M7+N7+O7</f>
        <v>0</v>
      </c>
    </row>
    <row r="8" spans="1:16" s="647" customFormat="1" ht="12">
      <c r="A8" s="648" t="s">
        <v>632</v>
      </c>
      <c r="B8" s="646">
        <v>20144</v>
      </c>
      <c r="C8" s="646"/>
      <c r="D8" s="648">
        <v>20144</v>
      </c>
      <c r="E8" s="648">
        <f t="shared" ref="E8:E65" si="0">+B8-C8-D8</f>
        <v>0</v>
      </c>
      <c r="F8" s="646">
        <f t="shared" ref="F8:F65" si="1">+C8+D8+E8</f>
        <v>20144</v>
      </c>
      <c r="G8" s="646"/>
      <c r="H8" s="646"/>
      <c r="I8" s="648"/>
      <c r="J8" s="648"/>
      <c r="K8" s="646"/>
      <c r="L8" s="646"/>
      <c r="M8" s="646"/>
      <c r="N8" s="648"/>
      <c r="O8" s="648"/>
      <c r="P8" s="646"/>
    </row>
    <row r="9" spans="1:16" s="647" customFormat="1" ht="24">
      <c r="A9" s="648" t="s">
        <v>633</v>
      </c>
      <c r="B9" s="646">
        <v>18665</v>
      </c>
      <c r="C9" s="646"/>
      <c r="D9" s="648">
        <v>18665</v>
      </c>
      <c r="E9" s="648">
        <f t="shared" si="0"/>
        <v>0</v>
      </c>
      <c r="F9" s="646">
        <f t="shared" si="1"/>
        <v>18665</v>
      </c>
      <c r="G9" s="646"/>
      <c r="H9" s="646"/>
      <c r="I9" s="648"/>
      <c r="J9" s="648">
        <f t="shared" ref="J9:J64" si="2">+G9-H9-I9</f>
        <v>0</v>
      </c>
      <c r="K9" s="646">
        <f t="shared" ref="K9:K64" si="3">+H9+I9+J9</f>
        <v>0</v>
      </c>
      <c r="L9" s="646"/>
      <c r="M9" s="646"/>
      <c r="N9" s="648"/>
      <c r="O9" s="648">
        <f>+L9-M9-N9</f>
        <v>0</v>
      </c>
      <c r="P9" s="646">
        <f>+M9+N9+O9</f>
        <v>0</v>
      </c>
    </row>
    <row r="10" spans="1:16" s="647" customFormat="1" ht="24">
      <c r="A10" s="648" t="s">
        <v>634</v>
      </c>
      <c r="B10" s="646">
        <v>7387</v>
      </c>
      <c r="C10" s="646"/>
      <c r="D10" s="648">
        <v>7387</v>
      </c>
      <c r="E10" s="648">
        <f t="shared" si="0"/>
        <v>0</v>
      </c>
      <c r="F10" s="646">
        <f t="shared" si="1"/>
        <v>7387</v>
      </c>
      <c r="G10" s="646"/>
      <c r="H10" s="646"/>
      <c r="I10" s="648"/>
      <c r="J10" s="648"/>
      <c r="K10" s="646"/>
      <c r="L10" s="646"/>
      <c r="M10" s="646"/>
      <c r="N10" s="648"/>
      <c r="O10" s="648"/>
      <c r="P10" s="646"/>
    </row>
    <row r="11" spans="1:16" s="647" customFormat="1" ht="24">
      <c r="A11" s="648" t="s">
        <v>635</v>
      </c>
      <c r="B11" s="646">
        <v>248788</v>
      </c>
      <c r="C11" s="646"/>
      <c r="D11" s="648">
        <v>248788</v>
      </c>
      <c r="E11" s="648">
        <f t="shared" si="0"/>
        <v>0</v>
      </c>
      <c r="F11" s="646">
        <f t="shared" si="1"/>
        <v>248788</v>
      </c>
      <c r="G11" s="646"/>
      <c r="H11" s="646"/>
      <c r="I11" s="648"/>
      <c r="J11" s="648"/>
      <c r="K11" s="646"/>
      <c r="L11" s="646"/>
      <c r="M11" s="646"/>
      <c r="N11" s="648"/>
      <c r="O11" s="648"/>
      <c r="P11" s="646"/>
    </row>
    <row r="12" spans="1:16" s="647" customFormat="1" ht="24">
      <c r="A12" s="648" t="s">
        <v>636</v>
      </c>
      <c r="B12" s="646">
        <v>231925</v>
      </c>
      <c r="C12" s="646"/>
      <c r="D12" s="648">
        <v>231925</v>
      </c>
      <c r="E12" s="648">
        <f t="shared" si="0"/>
        <v>0</v>
      </c>
      <c r="F12" s="646">
        <f t="shared" si="1"/>
        <v>231925</v>
      </c>
      <c r="G12" s="646"/>
      <c r="H12" s="646"/>
      <c r="I12" s="648"/>
      <c r="J12" s="648"/>
      <c r="K12" s="646"/>
      <c r="L12" s="646"/>
      <c r="M12" s="646"/>
      <c r="N12" s="648"/>
      <c r="O12" s="648"/>
      <c r="P12" s="646"/>
    </row>
    <row r="13" spans="1:16" s="647" customFormat="1" ht="24">
      <c r="A13" s="648" t="s">
        <v>441</v>
      </c>
      <c r="B13" s="646">
        <v>101750</v>
      </c>
      <c r="C13" s="646"/>
      <c r="D13" s="648">
        <v>0</v>
      </c>
      <c r="E13" s="648">
        <f t="shared" si="0"/>
        <v>101750</v>
      </c>
      <c r="F13" s="646">
        <f t="shared" si="1"/>
        <v>101750</v>
      </c>
      <c r="G13" s="646"/>
      <c r="H13" s="646"/>
      <c r="I13" s="648"/>
      <c r="J13" s="648">
        <f t="shared" si="2"/>
        <v>0</v>
      </c>
      <c r="K13" s="646">
        <f t="shared" si="3"/>
        <v>0</v>
      </c>
      <c r="L13" s="646"/>
      <c r="M13" s="646"/>
      <c r="N13" s="648"/>
      <c r="O13" s="648">
        <f>+L13-M13-N13</f>
        <v>0</v>
      </c>
      <c r="P13" s="646">
        <f>+M13+N13+O13</f>
        <v>0</v>
      </c>
    </row>
    <row r="14" spans="1:16" s="647" customFormat="1" ht="12">
      <c r="A14" s="648" t="s">
        <v>442</v>
      </c>
      <c r="B14" s="646"/>
      <c r="C14" s="646"/>
      <c r="D14" s="648"/>
      <c r="E14" s="648">
        <f t="shared" si="0"/>
        <v>0</v>
      </c>
      <c r="F14" s="646">
        <f t="shared" si="1"/>
        <v>0</v>
      </c>
      <c r="G14" s="646">
        <v>618</v>
      </c>
      <c r="H14" s="646"/>
      <c r="I14" s="648">
        <v>618</v>
      </c>
      <c r="J14" s="648">
        <f t="shared" si="2"/>
        <v>0</v>
      </c>
      <c r="K14" s="646">
        <f t="shared" si="3"/>
        <v>618</v>
      </c>
      <c r="L14" s="646"/>
      <c r="M14" s="646"/>
      <c r="N14" s="648"/>
      <c r="O14" s="648"/>
      <c r="P14" s="646"/>
    </row>
    <row r="15" spans="1:16" s="647" customFormat="1" ht="24">
      <c r="A15" s="648" t="s">
        <v>443</v>
      </c>
      <c r="B15" s="646"/>
      <c r="C15" s="646"/>
      <c r="D15" s="648"/>
      <c r="E15" s="648">
        <f t="shared" si="0"/>
        <v>0</v>
      </c>
      <c r="F15" s="646">
        <f t="shared" si="1"/>
        <v>0</v>
      </c>
      <c r="G15" s="646">
        <v>25200</v>
      </c>
      <c r="H15" s="646"/>
      <c r="I15" s="648">
        <v>25200</v>
      </c>
      <c r="J15" s="648">
        <f t="shared" si="2"/>
        <v>0</v>
      </c>
      <c r="K15" s="646">
        <f t="shared" si="3"/>
        <v>25200</v>
      </c>
      <c r="L15" s="646"/>
      <c r="M15" s="646"/>
      <c r="N15" s="648"/>
      <c r="O15" s="648">
        <f t="shared" ref="O15:O21" si="4">+L15-M15-N15</f>
        <v>0</v>
      </c>
      <c r="P15" s="646">
        <f t="shared" ref="P15:P21" si="5">+M15+N15+O15</f>
        <v>0</v>
      </c>
    </row>
    <row r="16" spans="1:16" s="647" customFormat="1" ht="12">
      <c r="A16" s="648" t="s">
        <v>444</v>
      </c>
      <c r="B16" s="646"/>
      <c r="C16" s="646"/>
      <c r="D16" s="648"/>
      <c r="E16" s="648">
        <f t="shared" si="0"/>
        <v>0</v>
      </c>
      <c r="F16" s="646">
        <f t="shared" si="1"/>
        <v>0</v>
      </c>
      <c r="G16" s="646">
        <v>1665</v>
      </c>
      <c r="H16" s="646"/>
      <c r="I16" s="648">
        <v>1665</v>
      </c>
      <c r="J16" s="648">
        <f t="shared" si="2"/>
        <v>0</v>
      </c>
      <c r="K16" s="646">
        <f t="shared" si="3"/>
        <v>1665</v>
      </c>
      <c r="L16" s="646"/>
      <c r="M16" s="646"/>
      <c r="N16" s="648"/>
      <c r="O16" s="648">
        <f t="shared" si="4"/>
        <v>0</v>
      </c>
      <c r="P16" s="646">
        <f t="shared" si="5"/>
        <v>0</v>
      </c>
    </row>
    <row r="17" spans="1:16" s="647" customFormat="1" ht="24">
      <c r="A17" s="648" t="s">
        <v>445</v>
      </c>
      <c r="B17" s="646">
        <v>681</v>
      </c>
      <c r="C17" s="646"/>
      <c r="D17" s="648"/>
      <c r="E17" s="648">
        <f t="shared" si="0"/>
        <v>681</v>
      </c>
      <c r="F17" s="646">
        <f t="shared" si="1"/>
        <v>681</v>
      </c>
      <c r="G17" s="646"/>
      <c r="H17" s="646"/>
      <c r="I17" s="648"/>
      <c r="J17" s="648">
        <f t="shared" si="2"/>
        <v>0</v>
      </c>
      <c r="K17" s="646">
        <f t="shared" si="3"/>
        <v>0</v>
      </c>
      <c r="L17" s="646"/>
      <c r="M17" s="646"/>
      <c r="N17" s="648"/>
      <c r="O17" s="648">
        <f t="shared" si="4"/>
        <v>0</v>
      </c>
      <c r="P17" s="646">
        <f t="shared" si="5"/>
        <v>0</v>
      </c>
    </row>
    <row r="18" spans="1:16" s="647" customFormat="1" ht="24">
      <c r="A18" s="648" t="s">
        <v>446</v>
      </c>
      <c r="B18" s="646">
        <v>650</v>
      </c>
      <c r="C18" s="646"/>
      <c r="D18" s="648">
        <v>2820</v>
      </c>
      <c r="E18" s="648">
        <f t="shared" si="0"/>
        <v>-2170</v>
      </c>
      <c r="F18" s="646">
        <f t="shared" si="1"/>
        <v>650</v>
      </c>
      <c r="G18" s="646"/>
      <c r="H18" s="646"/>
      <c r="I18" s="648"/>
      <c r="J18" s="648">
        <f t="shared" si="2"/>
        <v>0</v>
      </c>
      <c r="K18" s="646">
        <f t="shared" si="3"/>
        <v>0</v>
      </c>
      <c r="L18" s="646"/>
      <c r="M18" s="646"/>
      <c r="N18" s="648"/>
      <c r="O18" s="648">
        <f t="shared" si="4"/>
        <v>0</v>
      </c>
      <c r="P18" s="646">
        <f t="shared" si="5"/>
        <v>0</v>
      </c>
    </row>
    <row r="19" spans="1:16" s="647" customFormat="1" ht="24">
      <c r="A19" s="648" t="s">
        <v>447</v>
      </c>
      <c r="B19" s="646">
        <v>14760</v>
      </c>
      <c r="C19" s="646"/>
      <c r="D19" s="742">
        <v>22741</v>
      </c>
      <c r="E19" s="648">
        <f t="shared" si="0"/>
        <v>-7981</v>
      </c>
      <c r="F19" s="646">
        <f t="shared" si="1"/>
        <v>14760</v>
      </c>
      <c r="G19" s="646"/>
      <c r="H19" s="646"/>
      <c r="I19" s="648"/>
      <c r="J19" s="648">
        <f t="shared" si="2"/>
        <v>0</v>
      </c>
      <c r="K19" s="646">
        <f t="shared" si="3"/>
        <v>0</v>
      </c>
      <c r="L19" s="646"/>
      <c r="M19" s="646"/>
      <c r="N19" s="648"/>
      <c r="O19" s="648">
        <f t="shared" si="4"/>
        <v>0</v>
      </c>
      <c r="P19" s="646">
        <f t="shared" si="5"/>
        <v>0</v>
      </c>
    </row>
    <row r="20" spans="1:16" s="647" customFormat="1" ht="12">
      <c r="A20" s="648" t="s">
        <v>448</v>
      </c>
      <c r="B20" s="646">
        <v>25300</v>
      </c>
      <c r="C20" s="646">
        <v>11489</v>
      </c>
      <c r="D20" s="648"/>
      <c r="E20" s="648">
        <f t="shared" si="0"/>
        <v>13811</v>
      </c>
      <c r="F20" s="646">
        <f t="shared" si="1"/>
        <v>25300</v>
      </c>
      <c r="G20" s="646"/>
      <c r="H20" s="646"/>
      <c r="I20" s="648"/>
      <c r="J20" s="648">
        <f t="shared" si="2"/>
        <v>0</v>
      </c>
      <c r="K20" s="646">
        <f t="shared" si="3"/>
        <v>0</v>
      </c>
      <c r="L20" s="646"/>
      <c r="M20" s="646"/>
      <c r="N20" s="648"/>
      <c r="O20" s="648">
        <f t="shared" si="4"/>
        <v>0</v>
      </c>
      <c r="P20" s="646">
        <f t="shared" si="5"/>
        <v>0</v>
      </c>
    </row>
    <row r="21" spans="1:16" s="647" customFormat="1" ht="36">
      <c r="A21" s="648" t="s">
        <v>449</v>
      </c>
      <c r="B21" s="646">
        <v>117282</v>
      </c>
      <c r="C21" s="646">
        <v>1682</v>
      </c>
      <c r="D21" s="648">
        <v>3732</v>
      </c>
      <c r="E21" s="648">
        <f t="shared" si="0"/>
        <v>111868</v>
      </c>
      <c r="F21" s="646">
        <f t="shared" si="1"/>
        <v>117282</v>
      </c>
      <c r="G21" s="646">
        <v>1600</v>
      </c>
      <c r="H21" s="646"/>
      <c r="I21" s="648">
        <v>2655</v>
      </c>
      <c r="J21" s="648">
        <f t="shared" si="2"/>
        <v>-1055</v>
      </c>
      <c r="K21" s="646">
        <f t="shared" si="3"/>
        <v>1600</v>
      </c>
      <c r="L21" s="646"/>
      <c r="M21" s="646"/>
      <c r="N21" s="648"/>
      <c r="O21" s="648">
        <f t="shared" si="4"/>
        <v>0</v>
      </c>
      <c r="P21" s="646">
        <f t="shared" si="5"/>
        <v>0</v>
      </c>
    </row>
    <row r="22" spans="1:16" s="647" customFormat="1" ht="12">
      <c r="A22" s="648" t="s">
        <v>450</v>
      </c>
      <c r="B22" s="646"/>
      <c r="C22" s="646"/>
      <c r="D22" s="648">
        <v>20000</v>
      </c>
      <c r="E22" s="648">
        <f t="shared" si="0"/>
        <v>-20000</v>
      </c>
      <c r="F22" s="646">
        <f t="shared" si="1"/>
        <v>0</v>
      </c>
      <c r="G22" s="650"/>
      <c r="H22" s="650"/>
      <c r="I22" s="651"/>
      <c r="J22" s="648">
        <f t="shared" si="2"/>
        <v>0</v>
      </c>
      <c r="K22" s="646">
        <f t="shared" si="3"/>
        <v>0</v>
      </c>
      <c r="L22" s="650"/>
      <c r="M22" s="650"/>
      <c r="N22" s="651"/>
      <c r="O22" s="651"/>
      <c r="P22" s="646"/>
    </row>
    <row r="23" spans="1:16" s="647" customFormat="1" ht="24">
      <c r="A23" s="648" t="s">
        <v>451</v>
      </c>
      <c r="B23" s="646">
        <v>20500</v>
      </c>
      <c r="C23" s="646">
        <v>17760</v>
      </c>
      <c r="D23" s="648"/>
      <c r="E23" s="648">
        <f t="shared" si="0"/>
        <v>2740</v>
      </c>
      <c r="F23" s="646">
        <f t="shared" si="1"/>
        <v>20500</v>
      </c>
      <c r="G23" s="646"/>
      <c r="H23" s="646"/>
      <c r="I23" s="648"/>
      <c r="J23" s="648">
        <f t="shared" si="2"/>
        <v>0</v>
      </c>
      <c r="K23" s="646">
        <f t="shared" si="3"/>
        <v>0</v>
      </c>
      <c r="L23" s="646"/>
      <c r="M23" s="646"/>
      <c r="N23" s="648"/>
      <c r="O23" s="648">
        <f>+L23-M23-N23</f>
        <v>0</v>
      </c>
      <c r="P23" s="646">
        <f>+M23+N23+O23</f>
        <v>0</v>
      </c>
    </row>
    <row r="24" spans="1:16" s="647" customFormat="1" ht="24">
      <c r="A24" s="648" t="s">
        <v>452</v>
      </c>
      <c r="B24" s="646">
        <v>7380</v>
      </c>
      <c r="C24" s="646"/>
      <c r="D24" s="648">
        <v>686</v>
      </c>
      <c r="E24" s="648">
        <f t="shared" si="0"/>
        <v>6694</v>
      </c>
      <c r="F24" s="646">
        <f t="shared" si="1"/>
        <v>7380</v>
      </c>
      <c r="G24" s="646"/>
      <c r="H24" s="646"/>
      <c r="I24" s="648"/>
      <c r="J24" s="648">
        <f t="shared" si="2"/>
        <v>0</v>
      </c>
      <c r="K24" s="646">
        <f t="shared" si="3"/>
        <v>0</v>
      </c>
      <c r="L24" s="646"/>
      <c r="M24" s="646"/>
      <c r="N24" s="648"/>
      <c r="O24" s="648">
        <f>+L24-M24-N24</f>
        <v>0</v>
      </c>
      <c r="P24" s="646">
        <f>+M24+N24+O24</f>
        <v>0</v>
      </c>
    </row>
    <row r="25" spans="1:16" s="647" customFormat="1" ht="24">
      <c r="A25" s="648" t="s">
        <v>453</v>
      </c>
      <c r="B25" s="646">
        <v>18388</v>
      </c>
      <c r="C25" s="646"/>
      <c r="D25" s="648">
        <v>16888</v>
      </c>
      <c r="E25" s="648">
        <f t="shared" si="0"/>
        <v>1500</v>
      </c>
      <c r="F25" s="646">
        <f t="shared" si="1"/>
        <v>18388</v>
      </c>
      <c r="G25" s="646"/>
      <c r="H25" s="646"/>
      <c r="I25" s="648"/>
      <c r="J25" s="648">
        <f t="shared" si="2"/>
        <v>0</v>
      </c>
      <c r="K25" s="646">
        <f t="shared" si="3"/>
        <v>0</v>
      </c>
      <c r="L25" s="646"/>
      <c r="M25" s="646"/>
      <c r="N25" s="648"/>
      <c r="O25" s="648">
        <f t="shared" ref="O25:O43" si="6">+L25-M25-N25</f>
        <v>0</v>
      </c>
      <c r="P25" s="646">
        <f t="shared" ref="P25:P64" si="7">+M25+N25+O25</f>
        <v>0</v>
      </c>
    </row>
    <row r="26" spans="1:16" s="647" customFormat="1" ht="12">
      <c r="A26" s="648" t="s">
        <v>454</v>
      </c>
      <c r="B26" s="646"/>
      <c r="C26" s="646"/>
      <c r="D26" s="648"/>
      <c r="E26" s="648">
        <f t="shared" si="0"/>
        <v>0</v>
      </c>
      <c r="F26" s="646">
        <f t="shared" si="1"/>
        <v>0</v>
      </c>
      <c r="G26" s="646">
        <v>1000</v>
      </c>
      <c r="H26" s="646"/>
      <c r="I26" s="648"/>
      <c r="J26" s="648">
        <f t="shared" si="2"/>
        <v>1000</v>
      </c>
      <c r="K26" s="646">
        <f t="shared" si="3"/>
        <v>1000</v>
      </c>
      <c r="L26" s="646"/>
      <c r="M26" s="646"/>
      <c r="N26" s="648"/>
      <c r="O26" s="648">
        <f t="shared" si="6"/>
        <v>0</v>
      </c>
      <c r="P26" s="646">
        <f t="shared" si="7"/>
        <v>0</v>
      </c>
    </row>
    <row r="27" spans="1:16" s="647" customFormat="1" ht="12">
      <c r="A27" s="648" t="s">
        <v>455</v>
      </c>
      <c r="B27" s="646">
        <v>41757</v>
      </c>
      <c r="C27" s="646"/>
      <c r="D27" s="648">
        <v>47851</v>
      </c>
      <c r="E27" s="648">
        <f t="shared" si="0"/>
        <v>-6094</v>
      </c>
      <c r="F27" s="646">
        <f t="shared" si="1"/>
        <v>41757</v>
      </c>
      <c r="G27" s="646"/>
      <c r="H27" s="646"/>
      <c r="I27" s="648"/>
      <c r="J27" s="648">
        <f t="shared" si="2"/>
        <v>0</v>
      </c>
      <c r="K27" s="646">
        <f t="shared" si="3"/>
        <v>0</v>
      </c>
      <c r="L27" s="646"/>
      <c r="M27" s="646"/>
      <c r="N27" s="648"/>
      <c r="O27" s="648">
        <f t="shared" si="6"/>
        <v>0</v>
      </c>
      <c r="P27" s="646">
        <f t="shared" si="7"/>
        <v>0</v>
      </c>
    </row>
    <row r="28" spans="1:16" s="647" customFormat="1" ht="12">
      <c r="A28" s="648" t="s">
        <v>637</v>
      </c>
      <c r="B28" s="646"/>
      <c r="C28" s="646"/>
      <c r="D28" s="648"/>
      <c r="E28" s="648">
        <f t="shared" si="0"/>
        <v>0</v>
      </c>
      <c r="F28" s="646">
        <f t="shared" si="1"/>
        <v>0</v>
      </c>
      <c r="G28" s="646"/>
      <c r="H28" s="646"/>
      <c r="I28" s="648">
        <v>3100</v>
      </c>
      <c r="J28" s="648">
        <f t="shared" si="2"/>
        <v>-3100</v>
      </c>
      <c r="K28" s="646">
        <f t="shared" si="3"/>
        <v>0</v>
      </c>
      <c r="L28" s="646"/>
      <c r="M28" s="646"/>
      <c r="N28" s="648"/>
      <c r="O28" s="648"/>
      <c r="P28" s="646"/>
    </row>
    <row r="29" spans="1:16" s="647" customFormat="1" ht="12">
      <c r="A29" s="648" t="s">
        <v>638</v>
      </c>
      <c r="B29" s="646">
        <v>10142</v>
      </c>
      <c r="C29" s="646"/>
      <c r="D29" s="648">
        <v>7956</v>
      </c>
      <c r="E29" s="648">
        <f t="shared" si="0"/>
        <v>2186</v>
      </c>
      <c r="F29" s="646">
        <f t="shared" si="1"/>
        <v>10142</v>
      </c>
      <c r="G29" s="646"/>
      <c r="H29" s="646"/>
      <c r="I29" s="648"/>
      <c r="J29" s="648"/>
      <c r="K29" s="646"/>
      <c r="L29" s="646"/>
      <c r="M29" s="646"/>
      <c r="N29" s="648"/>
      <c r="O29" s="648"/>
      <c r="P29" s="646"/>
    </row>
    <row r="30" spans="1:16" s="647" customFormat="1" ht="12">
      <c r="A30" s="648" t="s">
        <v>456</v>
      </c>
      <c r="B30" s="646">
        <v>11454</v>
      </c>
      <c r="C30" s="646"/>
      <c r="D30" s="648">
        <v>7700</v>
      </c>
      <c r="E30" s="648">
        <f t="shared" si="0"/>
        <v>3754</v>
      </c>
      <c r="F30" s="646">
        <f t="shared" si="1"/>
        <v>11454</v>
      </c>
      <c r="G30" s="646"/>
      <c r="H30" s="646"/>
      <c r="I30" s="648"/>
      <c r="J30" s="648">
        <f t="shared" si="2"/>
        <v>0</v>
      </c>
      <c r="K30" s="646">
        <f t="shared" si="3"/>
        <v>0</v>
      </c>
      <c r="L30" s="646"/>
      <c r="M30" s="646"/>
      <c r="N30" s="648"/>
      <c r="O30" s="648">
        <f t="shared" si="6"/>
        <v>0</v>
      </c>
      <c r="P30" s="646">
        <f t="shared" si="7"/>
        <v>0</v>
      </c>
    </row>
    <row r="31" spans="1:16" s="647" customFormat="1" ht="12">
      <c r="A31" s="648" t="s">
        <v>457</v>
      </c>
      <c r="B31" s="646"/>
      <c r="C31" s="646"/>
      <c r="D31" s="648"/>
      <c r="E31" s="648">
        <f t="shared" si="0"/>
        <v>0</v>
      </c>
      <c r="F31" s="646">
        <f t="shared" si="1"/>
        <v>0</v>
      </c>
      <c r="G31" s="646">
        <v>1000</v>
      </c>
      <c r="H31" s="646"/>
      <c r="I31" s="648"/>
      <c r="J31" s="648">
        <f t="shared" si="2"/>
        <v>1000</v>
      </c>
      <c r="K31" s="646">
        <f t="shared" si="3"/>
        <v>1000</v>
      </c>
      <c r="L31" s="646"/>
      <c r="M31" s="646"/>
      <c r="N31" s="648"/>
      <c r="O31" s="648">
        <f t="shared" si="6"/>
        <v>0</v>
      </c>
      <c r="P31" s="646">
        <f t="shared" si="7"/>
        <v>0</v>
      </c>
    </row>
    <row r="32" spans="1:16" s="647" customFormat="1" ht="12">
      <c r="A32" s="648" t="s">
        <v>458</v>
      </c>
      <c r="B32" s="646">
        <v>635</v>
      </c>
      <c r="C32" s="646"/>
      <c r="D32" s="648"/>
      <c r="E32" s="648">
        <f t="shared" si="0"/>
        <v>635</v>
      </c>
      <c r="F32" s="646">
        <f t="shared" si="1"/>
        <v>635</v>
      </c>
      <c r="G32" s="646"/>
      <c r="H32" s="646"/>
      <c r="I32" s="648"/>
      <c r="J32" s="648">
        <f t="shared" si="2"/>
        <v>0</v>
      </c>
      <c r="K32" s="646">
        <f t="shared" si="3"/>
        <v>0</v>
      </c>
      <c r="L32" s="646"/>
      <c r="M32" s="646"/>
      <c r="N32" s="648"/>
      <c r="O32" s="648"/>
      <c r="P32" s="646"/>
    </row>
    <row r="33" spans="1:16" s="647" customFormat="1" ht="24">
      <c r="A33" s="648" t="s">
        <v>459</v>
      </c>
      <c r="B33" s="646">
        <v>5000</v>
      </c>
      <c r="C33" s="646">
        <v>5000</v>
      </c>
      <c r="D33" s="648"/>
      <c r="E33" s="648">
        <f t="shared" si="0"/>
        <v>0</v>
      </c>
      <c r="F33" s="646">
        <f t="shared" si="1"/>
        <v>5000</v>
      </c>
      <c r="G33" s="646"/>
      <c r="H33" s="646"/>
      <c r="I33" s="648"/>
      <c r="J33" s="648">
        <f t="shared" si="2"/>
        <v>0</v>
      </c>
      <c r="K33" s="646">
        <f t="shared" si="3"/>
        <v>0</v>
      </c>
      <c r="L33" s="646"/>
      <c r="M33" s="646"/>
      <c r="N33" s="648"/>
      <c r="O33" s="648"/>
      <c r="P33" s="646"/>
    </row>
    <row r="34" spans="1:16" s="647" customFormat="1" ht="24">
      <c r="A34" s="648" t="s">
        <v>460</v>
      </c>
      <c r="B34" s="646">
        <v>3600</v>
      </c>
      <c r="C34" s="646">
        <v>3600</v>
      </c>
      <c r="D34" s="648"/>
      <c r="E34" s="648">
        <f t="shared" si="0"/>
        <v>0</v>
      </c>
      <c r="F34" s="646">
        <f t="shared" si="1"/>
        <v>3600</v>
      </c>
      <c r="G34" s="646"/>
      <c r="H34" s="646"/>
      <c r="I34" s="648"/>
      <c r="J34" s="648">
        <f t="shared" si="2"/>
        <v>0</v>
      </c>
      <c r="K34" s="646">
        <f t="shared" si="3"/>
        <v>0</v>
      </c>
      <c r="L34" s="646"/>
      <c r="M34" s="646"/>
      <c r="N34" s="648"/>
      <c r="O34" s="648">
        <f t="shared" si="6"/>
        <v>0</v>
      </c>
      <c r="P34" s="646">
        <f t="shared" si="7"/>
        <v>0</v>
      </c>
    </row>
    <row r="35" spans="1:16" s="647" customFormat="1" ht="12">
      <c r="A35" s="648" t="s">
        <v>187</v>
      </c>
      <c r="B35" s="646">
        <v>800</v>
      </c>
      <c r="C35" s="646">
        <v>800</v>
      </c>
      <c r="D35" s="648"/>
      <c r="E35" s="648">
        <f t="shared" si="0"/>
        <v>0</v>
      </c>
      <c r="F35" s="646">
        <f t="shared" si="1"/>
        <v>800</v>
      </c>
      <c r="G35" s="646"/>
      <c r="H35" s="646"/>
      <c r="I35" s="648"/>
      <c r="J35" s="648">
        <f t="shared" si="2"/>
        <v>0</v>
      </c>
      <c r="K35" s="646">
        <f t="shared" si="3"/>
        <v>0</v>
      </c>
      <c r="L35" s="646"/>
      <c r="M35" s="646"/>
      <c r="N35" s="648"/>
      <c r="O35" s="648">
        <f t="shared" si="6"/>
        <v>0</v>
      </c>
      <c r="P35" s="646">
        <f t="shared" si="7"/>
        <v>0</v>
      </c>
    </row>
    <row r="36" spans="1:16" s="647" customFormat="1" ht="24">
      <c r="A36" s="648" t="s">
        <v>461</v>
      </c>
      <c r="B36" s="646">
        <v>7267</v>
      </c>
      <c r="C36" s="646"/>
      <c r="D36" s="648">
        <v>4925</v>
      </c>
      <c r="E36" s="648">
        <f t="shared" si="0"/>
        <v>2342</v>
      </c>
      <c r="F36" s="646">
        <f t="shared" si="1"/>
        <v>7267</v>
      </c>
      <c r="G36" s="646"/>
      <c r="H36" s="646"/>
      <c r="I36" s="648"/>
      <c r="J36" s="648">
        <f t="shared" si="2"/>
        <v>0</v>
      </c>
      <c r="K36" s="646">
        <f t="shared" si="3"/>
        <v>0</v>
      </c>
      <c r="L36" s="646"/>
      <c r="M36" s="646"/>
      <c r="N36" s="648"/>
      <c r="O36" s="648">
        <f t="shared" si="6"/>
        <v>0</v>
      </c>
      <c r="P36" s="646">
        <f t="shared" si="7"/>
        <v>0</v>
      </c>
    </row>
    <row r="37" spans="1:16" s="647" customFormat="1" ht="24">
      <c r="A37" s="648" t="s">
        <v>462</v>
      </c>
      <c r="B37" s="646">
        <v>43677</v>
      </c>
      <c r="C37" s="646">
        <v>1819</v>
      </c>
      <c r="D37" s="648">
        <v>25646</v>
      </c>
      <c r="E37" s="648">
        <f t="shared" si="0"/>
        <v>16212</v>
      </c>
      <c r="F37" s="646">
        <f t="shared" si="1"/>
        <v>43677</v>
      </c>
      <c r="G37" s="646"/>
      <c r="H37" s="646"/>
      <c r="I37" s="648"/>
      <c r="J37" s="648">
        <f t="shared" si="2"/>
        <v>0</v>
      </c>
      <c r="K37" s="646">
        <f t="shared" si="3"/>
        <v>0</v>
      </c>
      <c r="L37" s="646"/>
      <c r="M37" s="646"/>
      <c r="N37" s="648"/>
      <c r="O37" s="648">
        <f t="shared" si="6"/>
        <v>0</v>
      </c>
      <c r="P37" s="646">
        <f t="shared" si="7"/>
        <v>0</v>
      </c>
    </row>
    <row r="38" spans="1:16" s="647" customFormat="1" ht="24">
      <c r="A38" s="648" t="s">
        <v>463</v>
      </c>
      <c r="B38" s="646">
        <v>15000</v>
      </c>
      <c r="C38" s="646">
        <v>3611</v>
      </c>
      <c r="D38" s="648"/>
      <c r="E38" s="648">
        <f t="shared" si="0"/>
        <v>11389</v>
      </c>
      <c r="F38" s="646">
        <f t="shared" si="1"/>
        <v>15000</v>
      </c>
      <c r="G38" s="646"/>
      <c r="H38" s="646"/>
      <c r="I38" s="648"/>
      <c r="J38" s="648">
        <f t="shared" si="2"/>
        <v>0</v>
      </c>
      <c r="K38" s="646">
        <f t="shared" si="3"/>
        <v>0</v>
      </c>
      <c r="L38" s="646"/>
      <c r="M38" s="646"/>
      <c r="N38" s="648"/>
      <c r="O38" s="648">
        <f t="shared" si="6"/>
        <v>0</v>
      </c>
      <c r="P38" s="646">
        <f t="shared" si="7"/>
        <v>0</v>
      </c>
    </row>
    <row r="39" spans="1:16" s="647" customFormat="1" ht="24">
      <c r="A39" s="648" t="s">
        <v>464</v>
      </c>
      <c r="B39" s="646">
        <v>1295</v>
      </c>
      <c r="C39" s="646"/>
      <c r="D39" s="648"/>
      <c r="E39" s="648">
        <f t="shared" si="0"/>
        <v>1295</v>
      </c>
      <c r="F39" s="646">
        <f t="shared" si="1"/>
        <v>1295</v>
      </c>
      <c r="G39" s="646"/>
      <c r="H39" s="646"/>
      <c r="I39" s="648"/>
      <c r="J39" s="648">
        <f t="shared" si="2"/>
        <v>0</v>
      </c>
      <c r="K39" s="646">
        <f t="shared" si="3"/>
        <v>0</v>
      </c>
      <c r="L39" s="646"/>
      <c r="M39" s="646"/>
      <c r="N39" s="648"/>
      <c r="O39" s="648">
        <f t="shared" si="6"/>
        <v>0</v>
      </c>
      <c r="P39" s="646">
        <f t="shared" si="7"/>
        <v>0</v>
      </c>
    </row>
    <row r="40" spans="1:16" s="647" customFormat="1" ht="24">
      <c r="A40" s="648" t="s">
        <v>465</v>
      </c>
      <c r="B40" s="646">
        <v>2650</v>
      </c>
      <c r="C40" s="646"/>
      <c r="D40" s="648"/>
      <c r="E40" s="648">
        <f t="shared" si="0"/>
        <v>2650</v>
      </c>
      <c r="F40" s="646">
        <f t="shared" si="1"/>
        <v>2650</v>
      </c>
      <c r="G40" s="646"/>
      <c r="H40" s="646"/>
      <c r="I40" s="648"/>
      <c r="J40" s="648">
        <f t="shared" si="2"/>
        <v>0</v>
      </c>
      <c r="K40" s="646">
        <f t="shared" si="3"/>
        <v>0</v>
      </c>
      <c r="L40" s="646"/>
      <c r="M40" s="646"/>
      <c r="N40" s="648"/>
      <c r="O40" s="648">
        <f t="shared" si="6"/>
        <v>0</v>
      </c>
      <c r="P40" s="646">
        <f t="shared" si="7"/>
        <v>0</v>
      </c>
    </row>
    <row r="41" spans="1:16" s="647" customFormat="1" ht="36">
      <c r="A41" s="648" t="s">
        <v>466</v>
      </c>
      <c r="B41" s="646">
        <v>13670</v>
      </c>
      <c r="C41" s="646"/>
      <c r="D41" s="648"/>
      <c r="E41" s="648">
        <f t="shared" si="0"/>
        <v>13670</v>
      </c>
      <c r="F41" s="646">
        <f t="shared" si="1"/>
        <v>13670</v>
      </c>
      <c r="G41" s="646"/>
      <c r="H41" s="646"/>
      <c r="I41" s="648"/>
      <c r="J41" s="648">
        <f t="shared" si="2"/>
        <v>0</v>
      </c>
      <c r="K41" s="646">
        <f t="shared" si="3"/>
        <v>0</v>
      </c>
      <c r="L41" s="646"/>
      <c r="M41" s="646"/>
      <c r="N41" s="648"/>
      <c r="O41" s="648">
        <f t="shared" si="6"/>
        <v>0</v>
      </c>
      <c r="P41" s="646">
        <f t="shared" si="7"/>
        <v>0</v>
      </c>
    </row>
    <row r="42" spans="1:16" s="647" customFormat="1" ht="12">
      <c r="A42" s="648" t="s">
        <v>467</v>
      </c>
      <c r="B42" s="646">
        <v>13580</v>
      </c>
      <c r="C42" s="646">
        <v>171</v>
      </c>
      <c r="D42" s="648"/>
      <c r="E42" s="648">
        <f t="shared" si="0"/>
        <v>13409</v>
      </c>
      <c r="F42" s="646">
        <f t="shared" si="1"/>
        <v>13580</v>
      </c>
      <c r="G42" s="646"/>
      <c r="H42" s="646"/>
      <c r="I42" s="648"/>
      <c r="J42" s="648">
        <f t="shared" si="2"/>
        <v>0</v>
      </c>
      <c r="K42" s="646">
        <f t="shared" si="3"/>
        <v>0</v>
      </c>
      <c r="L42" s="646"/>
      <c r="M42" s="646"/>
      <c r="N42" s="648"/>
      <c r="O42" s="648">
        <f>+L42-M42-N42</f>
        <v>0</v>
      </c>
      <c r="P42" s="646">
        <f>+M42+N42+O42</f>
        <v>0</v>
      </c>
    </row>
    <row r="43" spans="1:16" s="647" customFormat="1" ht="24">
      <c r="A43" s="648" t="s">
        <v>468</v>
      </c>
      <c r="B43" s="646"/>
      <c r="C43" s="646">
        <v>100</v>
      </c>
      <c r="D43" s="648">
        <v>310</v>
      </c>
      <c r="E43" s="648">
        <f t="shared" si="0"/>
        <v>-410</v>
      </c>
      <c r="F43" s="646">
        <f t="shared" si="1"/>
        <v>0</v>
      </c>
      <c r="G43" s="646"/>
      <c r="H43" s="646"/>
      <c r="I43" s="648"/>
      <c r="J43" s="648">
        <f t="shared" si="2"/>
        <v>0</v>
      </c>
      <c r="K43" s="646">
        <f t="shared" si="3"/>
        <v>0</v>
      </c>
      <c r="L43" s="646"/>
      <c r="M43" s="646"/>
      <c r="N43" s="648"/>
      <c r="O43" s="648">
        <f t="shared" si="6"/>
        <v>0</v>
      </c>
      <c r="P43" s="646">
        <f t="shared" si="7"/>
        <v>0</v>
      </c>
    </row>
    <row r="44" spans="1:16" s="647" customFormat="1" ht="24">
      <c r="A44" s="648" t="s">
        <v>639</v>
      </c>
      <c r="B44" s="646"/>
      <c r="C44" s="646"/>
      <c r="D44" s="648"/>
      <c r="E44" s="648">
        <f t="shared" si="0"/>
        <v>0</v>
      </c>
      <c r="F44" s="646">
        <f t="shared" si="1"/>
        <v>0</v>
      </c>
      <c r="G44" s="646">
        <v>13</v>
      </c>
      <c r="H44" s="646"/>
      <c r="I44" s="648">
        <v>13</v>
      </c>
      <c r="J44" s="648">
        <f t="shared" si="2"/>
        <v>0</v>
      </c>
      <c r="K44" s="646">
        <f t="shared" si="3"/>
        <v>13</v>
      </c>
      <c r="L44" s="646"/>
      <c r="M44" s="646"/>
      <c r="N44" s="648"/>
      <c r="O44" s="648"/>
      <c r="P44" s="646"/>
    </row>
    <row r="45" spans="1:16" s="647" customFormat="1" ht="24">
      <c r="A45" s="648" t="s">
        <v>640</v>
      </c>
      <c r="B45" s="646"/>
      <c r="C45" s="646"/>
      <c r="D45" s="648"/>
      <c r="E45" s="648">
        <f t="shared" si="0"/>
        <v>0</v>
      </c>
      <c r="F45" s="646">
        <f t="shared" si="1"/>
        <v>0</v>
      </c>
      <c r="G45" s="646">
        <v>1624</v>
      </c>
      <c r="H45" s="646"/>
      <c r="I45" s="648">
        <v>1624</v>
      </c>
      <c r="J45" s="648">
        <f t="shared" si="2"/>
        <v>0</v>
      </c>
      <c r="K45" s="646">
        <f t="shared" si="3"/>
        <v>1624</v>
      </c>
      <c r="L45" s="646"/>
      <c r="M45" s="646"/>
      <c r="N45" s="648"/>
      <c r="O45" s="648"/>
      <c r="P45" s="646"/>
    </row>
    <row r="46" spans="1:16" s="647" customFormat="1" ht="24">
      <c r="A46" s="648" t="s">
        <v>641</v>
      </c>
      <c r="B46" s="646"/>
      <c r="C46" s="646"/>
      <c r="D46" s="648"/>
      <c r="E46" s="648">
        <f t="shared" si="0"/>
        <v>0</v>
      </c>
      <c r="F46" s="646">
        <f t="shared" si="1"/>
        <v>0</v>
      </c>
      <c r="G46" s="646">
        <v>1790</v>
      </c>
      <c r="H46" s="646"/>
      <c r="I46" s="648">
        <v>1790</v>
      </c>
      <c r="J46" s="648">
        <f t="shared" si="2"/>
        <v>0</v>
      </c>
      <c r="K46" s="646">
        <f t="shared" si="3"/>
        <v>1790</v>
      </c>
      <c r="L46" s="646"/>
      <c r="M46" s="646"/>
      <c r="N46" s="648"/>
      <c r="O46" s="648"/>
      <c r="P46" s="646"/>
    </row>
    <row r="47" spans="1:16" s="647" customFormat="1" ht="12">
      <c r="A47" s="648" t="s">
        <v>469</v>
      </c>
      <c r="B47" s="646">
        <v>1491</v>
      </c>
      <c r="C47" s="646"/>
      <c r="D47" s="648">
        <v>1491</v>
      </c>
      <c r="E47" s="648">
        <f t="shared" si="0"/>
        <v>0</v>
      </c>
      <c r="F47" s="646">
        <f t="shared" si="1"/>
        <v>1491</v>
      </c>
      <c r="G47" s="646"/>
      <c r="H47" s="646"/>
      <c r="I47" s="648"/>
      <c r="J47" s="648">
        <f t="shared" si="2"/>
        <v>0</v>
      </c>
      <c r="K47" s="646">
        <f t="shared" si="3"/>
        <v>0</v>
      </c>
      <c r="L47" s="646"/>
      <c r="M47" s="646"/>
      <c r="N47" s="648"/>
      <c r="O47" s="648"/>
      <c r="P47" s="646"/>
    </row>
    <row r="48" spans="1:16" s="647" customFormat="1" ht="72">
      <c r="A48" s="648" t="s">
        <v>470</v>
      </c>
      <c r="B48" s="646">
        <v>19847</v>
      </c>
      <c r="C48" s="646"/>
      <c r="D48" s="648">
        <v>19683</v>
      </c>
      <c r="E48" s="648">
        <f t="shared" si="0"/>
        <v>164</v>
      </c>
      <c r="F48" s="646">
        <f t="shared" si="1"/>
        <v>19847</v>
      </c>
      <c r="G48" s="646"/>
      <c r="H48" s="646"/>
      <c r="I48" s="648"/>
      <c r="J48" s="648">
        <f t="shared" si="2"/>
        <v>0</v>
      </c>
      <c r="K48" s="646">
        <f t="shared" si="3"/>
        <v>0</v>
      </c>
      <c r="L48" s="646"/>
      <c r="M48" s="646"/>
      <c r="N48" s="648"/>
      <c r="O48" s="648"/>
      <c r="P48" s="646"/>
    </row>
    <row r="49" spans="1:16" s="647" customFormat="1" ht="48">
      <c r="A49" s="648" t="s">
        <v>471</v>
      </c>
      <c r="B49" s="646">
        <v>49065</v>
      </c>
      <c r="C49" s="646"/>
      <c r="D49" s="648">
        <v>49004</v>
      </c>
      <c r="E49" s="648">
        <f t="shared" si="0"/>
        <v>61</v>
      </c>
      <c r="F49" s="646">
        <f t="shared" si="1"/>
        <v>49065</v>
      </c>
      <c r="G49" s="646"/>
      <c r="H49" s="646"/>
      <c r="I49" s="648"/>
      <c r="J49" s="648">
        <f t="shared" si="2"/>
        <v>0</v>
      </c>
      <c r="K49" s="646">
        <f t="shared" si="3"/>
        <v>0</v>
      </c>
      <c r="L49" s="646"/>
      <c r="M49" s="646"/>
      <c r="N49" s="648"/>
      <c r="O49" s="648"/>
      <c r="P49" s="646"/>
    </row>
    <row r="50" spans="1:16" s="647" customFormat="1" ht="36">
      <c r="A50" s="648" t="s">
        <v>472</v>
      </c>
      <c r="B50" s="646">
        <v>43433</v>
      </c>
      <c r="C50" s="646"/>
      <c r="D50" s="648">
        <v>43426</v>
      </c>
      <c r="E50" s="648">
        <f t="shared" si="0"/>
        <v>7</v>
      </c>
      <c r="F50" s="646">
        <f t="shared" si="1"/>
        <v>43433</v>
      </c>
      <c r="G50" s="646"/>
      <c r="H50" s="646"/>
      <c r="I50" s="648"/>
      <c r="J50" s="648">
        <f t="shared" si="2"/>
        <v>0</v>
      </c>
      <c r="K50" s="646">
        <f t="shared" si="3"/>
        <v>0</v>
      </c>
      <c r="L50" s="646"/>
      <c r="M50" s="646"/>
      <c r="N50" s="648"/>
      <c r="O50" s="648"/>
      <c r="P50" s="646"/>
    </row>
    <row r="51" spans="1:16" s="647" customFormat="1" ht="48">
      <c r="A51" s="648" t="s">
        <v>473</v>
      </c>
      <c r="B51" s="646">
        <v>56206</v>
      </c>
      <c r="C51" s="646"/>
      <c r="D51" s="648">
        <v>56149</v>
      </c>
      <c r="E51" s="648">
        <f t="shared" si="0"/>
        <v>57</v>
      </c>
      <c r="F51" s="646">
        <f t="shared" si="1"/>
        <v>56206</v>
      </c>
      <c r="G51" s="646"/>
      <c r="H51" s="646"/>
      <c r="I51" s="648"/>
      <c r="J51" s="648">
        <f t="shared" si="2"/>
        <v>0</v>
      </c>
      <c r="K51" s="646">
        <f t="shared" si="3"/>
        <v>0</v>
      </c>
      <c r="L51" s="646"/>
      <c r="M51" s="646"/>
      <c r="N51" s="648"/>
      <c r="O51" s="648"/>
      <c r="P51" s="646"/>
    </row>
    <row r="52" spans="1:16" s="647" customFormat="1" ht="36">
      <c r="A52" s="648" t="s">
        <v>642</v>
      </c>
      <c r="B52" s="646">
        <v>57300</v>
      </c>
      <c r="C52" s="646"/>
      <c r="D52" s="648">
        <v>57300</v>
      </c>
      <c r="E52" s="648">
        <f t="shared" si="0"/>
        <v>0</v>
      </c>
      <c r="F52" s="646">
        <f t="shared" si="1"/>
        <v>57300</v>
      </c>
      <c r="G52" s="646"/>
      <c r="H52" s="646"/>
      <c r="I52" s="648"/>
      <c r="J52" s="648">
        <f t="shared" si="2"/>
        <v>0</v>
      </c>
      <c r="K52" s="646">
        <f t="shared" si="3"/>
        <v>0</v>
      </c>
      <c r="L52" s="646"/>
      <c r="M52" s="646"/>
      <c r="N52" s="648"/>
      <c r="O52" s="648"/>
      <c r="P52" s="646"/>
    </row>
    <row r="53" spans="1:16" s="647" customFormat="1" ht="24">
      <c r="A53" s="648" t="s">
        <v>643</v>
      </c>
      <c r="B53" s="646">
        <v>1776</v>
      </c>
      <c r="C53" s="646"/>
      <c r="D53" s="648">
        <v>1776</v>
      </c>
      <c r="E53" s="648">
        <f t="shared" si="0"/>
        <v>0</v>
      </c>
      <c r="F53" s="646">
        <f t="shared" si="1"/>
        <v>1776</v>
      </c>
      <c r="G53" s="646"/>
      <c r="H53" s="646"/>
      <c r="I53" s="648"/>
      <c r="J53" s="648">
        <f t="shared" si="2"/>
        <v>0</v>
      </c>
      <c r="K53" s="646">
        <f t="shared" si="3"/>
        <v>0</v>
      </c>
      <c r="L53" s="646"/>
      <c r="M53" s="646"/>
      <c r="N53" s="648"/>
      <c r="O53" s="648"/>
      <c r="P53" s="646"/>
    </row>
    <row r="54" spans="1:16" s="647" customFormat="1" ht="24">
      <c r="A54" s="648" t="s">
        <v>644</v>
      </c>
      <c r="B54" s="646">
        <v>28505</v>
      </c>
      <c r="C54" s="646"/>
      <c r="D54" s="648">
        <v>24229</v>
      </c>
      <c r="E54" s="648">
        <f t="shared" si="0"/>
        <v>4276</v>
      </c>
      <c r="F54" s="646">
        <f t="shared" si="1"/>
        <v>28505</v>
      </c>
      <c r="G54" s="646"/>
      <c r="H54" s="646"/>
      <c r="I54" s="648"/>
      <c r="J54" s="648">
        <f t="shared" si="2"/>
        <v>0</v>
      </c>
      <c r="K54" s="646">
        <f t="shared" si="3"/>
        <v>0</v>
      </c>
      <c r="L54" s="646"/>
      <c r="M54" s="646"/>
      <c r="N54" s="648"/>
      <c r="O54" s="648"/>
      <c r="P54" s="646"/>
    </row>
    <row r="55" spans="1:16" s="647" customFormat="1" ht="36">
      <c r="A55" s="648" t="s">
        <v>645</v>
      </c>
      <c r="B55" s="646">
        <v>20598</v>
      </c>
      <c r="C55" s="646"/>
      <c r="D55" s="648">
        <v>17508</v>
      </c>
      <c r="E55" s="648">
        <f t="shared" si="0"/>
        <v>3090</v>
      </c>
      <c r="F55" s="646">
        <f t="shared" si="1"/>
        <v>20598</v>
      </c>
      <c r="G55" s="646"/>
      <c r="H55" s="646"/>
      <c r="I55" s="648"/>
      <c r="J55" s="648">
        <f t="shared" si="2"/>
        <v>0</v>
      </c>
      <c r="K55" s="646">
        <f t="shared" si="3"/>
        <v>0</v>
      </c>
      <c r="L55" s="646"/>
      <c r="M55" s="646"/>
      <c r="N55" s="648"/>
      <c r="O55" s="648"/>
      <c r="P55" s="646"/>
    </row>
    <row r="56" spans="1:16" s="647" customFormat="1" ht="36">
      <c r="A56" s="648" t="s">
        <v>646</v>
      </c>
      <c r="B56" s="646">
        <v>101301</v>
      </c>
      <c r="C56" s="646"/>
      <c r="D56" s="648">
        <v>93595</v>
      </c>
      <c r="E56" s="648">
        <f t="shared" si="0"/>
        <v>7706</v>
      </c>
      <c r="F56" s="646">
        <f t="shared" si="1"/>
        <v>101301</v>
      </c>
      <c r="G56" s="646"/>
      <c r="H56" s="646"/>
      <c r="I56" s="648"/>
      <c r="J56" s="648">
        <f t="shared" si="2"/>
        <v>0</v>
      </c>
      <c r="K56" s="646">
        <f t="shared" si="3"/>
        <v>0</v>
      </c>
      <c r="L56" s="646"/>
      <c r="M56" s="646"/>
      <c r="N56" s="648"/>
      <c r="O56" s="648"/>
      <c r="P56" s="646"/>
    </row>
    <row r="57" spans="1:16" s="647" customFormat="1" ht="36">
      <c r="A57" s="648" t="s">
        <v>647</v>
      </c>
      <c r="B57" s="646">
        <v>46720</v>
      </c>
      <c r="C57" s="646"/>
      <c r="D57" s="648">
        <v>46720</v>
      </c>
      <c r="E57" s="648">
        <f t="shared" si="0"/>
        <v>0</v>
      </c>
      <c r="F57" s="646">
        <f t="shared" si="1"/>
        <v>46720</v>
      </c>
      <c r="G57" s="646"/>
      <c r="H57" s="646"/>
      <c r="I57" s="648"/>
      <c r="J57" s="648">
        <f t="shared" si="2"/>
        <v>0</v>
      </c>
      <c r="K57" s="646">
        <f t="shared" si="3"/>
        <v>0</v>
      </c>
      <c r="L57" s="646"/>
      <c r="M57" s="646"/>
      <c r="N57" s="648"/>
      <c r="O57" s="648"/>
      <c r="P57" s="646"/>
    </row>
    <row r="58" spans="1:16" s="647" customFormat="1" ht="36">
      <c r="A58" s="648" t="s">
        <v>586</v>
      </c>
      <c r="B58" s="646">
        <v>209509</v>
      </c>
      <c r="C58" s="646"/>
      <c r="D58" s="648">
        <v>209509</v>
      </c>
      <c r="E58" s="648">
        <f t="shared" si="0"/>
        <v>0</v>
      </c>
      <c r="F58" s="646">
        <f t="shared" si="1"/>
        <v>209509</v>
      </c>
      <c r="G58" s="646"/>
      <c r="H58" s="646"/>
      <c r="I58" s="648"/>
      <c r="J58" s="648">
        <f t="shared" si="2"/>
        <v>0</v>
      </c>
      <c r="K58" s="646">
        <f t="shared" si="3"/>
        <v>0</v>
      </c>
      <c r="L58" s="646"/>
      <c r="M58" s="646"/>
      <c r="N58" s="648"/>
      <c r="O58" s="648"/>
      <c r="P58" s="646"/>
    </row>
    <row r="59" spans="1:16" s="647" customFormat="1" ht="48">
      <c r="A59" s="648" t="s">
        <v>648</v>
      </c>
      <c r="B59" s="646">
        <v>167994</v>
      </c>
      <c r="C59" s="646"/>
      <c r="D59" s="648">
        <v>167994</v>
      </c>
      <c r="E59" s="648">
        <f t="shared" si="0"/>
        <v>0</v>
      </c>
      <c r="F59" s="646">
        <f t="shared" si="1"/>
        <v>167994</v>
      </c>
      <c r="G59" s="646"/>
      <c r="H59" s="646"/>
      <c r="I59" s="648"/>
      <c r="J59" s="648">
        <f t="shared" si="2"/>
        <v>0</v>
      </c>
      <c r="K59" s="646">
        <f t="shared" si="3"/>
        <v>0</v>
      </c>
      <c r="L59" s="646"/>
      <c r="M59" s="646"/>
      <c r="N59" s="648"/>
      <c r="O59" s="648"/>
      <c r="P59" s="646"/>
    </row>
    <row r="60" spans="1:16" s="647" customFormat="1" ht="36">
      <c r="A60" s="648" t="s">
        <v>649</v>
      </c>
      <c r="B60" s="646">
        <v>97422</v>
      </c>
      <c r="C60" s="646"/>
      <c r="D60" s="648">
        <v>97422</v>
      </c>
      <c r="E60" s="648">
        <f t="shared" si="0"/>
        <v>0</v>
      </c>
      <c r="F60" s="646">
        <f t="shared" si="1"/>
        <v>97422</v>
      </c>
      <c r="G60" s="646"/>
      <c r="H60" s="646"/>
      <c r="I60" s="648"/>
      <c r="J60" s="648">
        <f t="shared" si="2"/>
        <v>0</v>
      </c>
      <c r="K60" s="646">
        <f t="shared" si="3"/>
        <v>0</v>
      </c>
      <c r="L60" s="646"/>
      <c r="M60" s="646"/>
      <c r="N60" s="648"/>
      <c r="O60" s="648"/>
      <c r="P60" s="646"/>
    </row>
    <row r="61" spans="1:16" s="647" customFormat="1" ht="24">
      <c r="A61" s="648" t="s">
        <v>650</v>
      </c>
      <c r="B61" s="646">
        <v>9000</v>
      </c>
      <c r="C61" s="646"/>
      <c r="D61" s="648">
        <v>9000</v>
      </c>
      <c r="E61" s="648">
        <f t="shared" si="0"/>
        <v>0</v>
      </c>
      <c r="F61" s="646">
        <f t="shared" si="1"/>
        <v>9000</v>
      </c>
      <c r="G61" s="646"/>
      <c r="H61" s="646"/>
      <c r="I61" s="648"/>
      <c r="J61" s="648">
        <f t="shared" si="2"/>
        <v>0</v>
      </c>
      <c r="K61" s="646">
        <f t="shared" si="3"/>
        <v>0</v>
      </c>
      <c r="L61" s="646"/>
      <c r="M61" s="646"/>
      <c r="N61" s="648"/>
      <c r="O61" s="648"/>
      <c r="P61" s="646"/>
    </row>
    <row r="62" spans="1:16" s="647" customFormat="1" ht="24">
      <c r="A62" s="648" t="s">
        <v>474</v>
      </c>
      <c r="B62" s="646">
        <v>34650</v>
      </c>
      <c r="C62" s="646"/>
      <c r="D62" s="648">
        <v>34346</v>
      </c>
      <c r="E62" s="648">
        <f t="shared" si="0"/>
        <v>304</v>
      </c>
      <c r="F62" s="646">
        <f t="shared" si="1"/>
        <v>34650</v>
      </c>
      <c r="G62" s="646"/>
      <c r="H62" s="646"/>
      <c r="I62" s="648"/>
      <c r="J62" s="648">
        <f t="shared" si="2"/>
        <v>0</v>
      </c>
      <c r="K62" s="646">
        <f t="shared" si="3"/>
        <v>0</v>
      </c>
      <c r="L62" s="646"/>
      <c r="M62" s="646"/>
      <c r="N62" s="648"/>
      <c r="O62" s="648"/>
      <c r="P62" s="646"/>
    </row>
    <row r="63" spans="1:16" s="745" customFormat="1" ht="12">
      <c r="A63" s="743" t="s">
        <v>475</v>
      </c>
      <c r="B63" s="744">
        <v>324592</v>
      </c>
      <c r="C63" s="744"/>
      <c r="D63" s="743">
        <v>300000</v>
      </c>
      <c r="E63" s="743">
        <f t="shared" si="0"/>
        <v>24592</v>
      </c>
      <c r="F63" s="744">
        <f t="shared" si="1"/>
        <v>324592</v>
      </c>
      <c r="G63" s="744"/>
      <c r="H63" s="744"/>
      <c r="I63" s="743"/>
      <c r="J63" s="743"/>
      <c r="K63" s="744"/>
      <c r="L63" s="744"/>
      <c r="M63" s="744"/>
      <c r="N63" s="743"/>
      <c r="O63" s="743"/>
      <c r="P63" s="744"/>
    </row>
    <row r="64" spans="1:16" s="745" customFormat="1" ht="12">
      <c r="A64" s="743" t="s">
        <v>476</v>
      </c>
      <c r="B64" s="744"/>
      <c r="C64" s="744"/>
      <c r="D64" s="743">
        <v>203600</v>
      </c>
      <c r="E64" s="743">
        <f t="shared" si="0"/>
        <v>-203600</v>
      </c>
      <c r="F64" s="744">
        <f t="shared" si="1"/>
        <v>0</v>
      </c>
      <c r="G64" s="744"/>
      <c r="H64" s="744"/>
      <c r="I64" s="743"/>
      <c r="J64" s="743">
        <f t="shared" si="2"/>
        <v>0</v>
      </c>
      <c r="K64" s="744">
        <f t="shared" si="3"/>
        <v>0</v>
      </c>
      <c r="L64" s="744"/>
      <c r="M64" s="744"/>
      <c r="N64" s="743"/>
      <c r="O64" s="743"/>
      <c r="P64" s="744">
        <f t="shared" si="7"/>
        <v>0</v>
      </c>
    </row>
    <row r="65" spans="1:16" s="745" customFormat="1" ht="24">
      <c r="A65" s="743" t="s">
        <v>607</v>
      </c>
      <c r="B65" s="744">
        <v>60000</v>
      </c>
      <c r="C65" s="744"/>
      <c r="D65" s="743"/>
      <c r="E65" s="743">
        <f t="shared" si="0"/>
        <v>60000</v>
      </c>
      <c r="F65" s="744">
        <f t="shared" si="1"/>
        <v>60000</v>
      </c>
      <c r="G65" s="744"/>
      <c r="H65" s="744"/>
      <c r="I65" s="743"/>
      <c r="J65" s="743"/>
      <c r="K65" s="744"/>
      <c r="L65" s="744"/>
      <c r="M65" s="744"/>
      <c r="N65" s="743"/>
      <c r="O65" s="743"/>
      <c r="P65" s="744"/>
    </row>
    <row r="66" spans="1:16" s="653" customFormat="1" ht="12">
      <c r="A66" s="649" t="s">
        <v>350</v>
      </c>
      <c r="B66" s="652">
        <f>SUM(B7:B65)</f>
        <v>2337638</v>
      </c>
      <c r="C66" s="652">
        <f t="shared" ref="C66:F66" si="8">SUM(C7:C65)</f>
        <v>46032</v>
      </c>
      <c r="D66" s="652">
        <f t="shared" si="8"/>
        <v>2125018</v>
      </c>
      <c r="E66" s="652">
        <f t="shared" si="8"/>
        <v>166588</v>
      </c>
      <c r="F66" s="652">
        <f t="shared" si="8"/>
        <v>2337638</v>
      </c>
      <c r="G66" s="652">
        <f t="shared" ref="G66:P66" si="9">SUM(G7:G64)</f>
        <v>34510</v>
      </c>
      <c r="H66" s="652">
        <f t="shared" si="9"/>
        <v>0</v>
      </c>
      <c r="I66" s="652">
        <f t="shared" si="9"/>
        <v>36665</v>
      </c>
      <c r="J66" s="652">
        <f t="shared" si="9"/>
        <v>-2155</v>
      </c>
      <c r="K66" s="652">
        <f t="shared" si="9"/>
        <v>34510</v>
      </c>
      <c r="L66" s="652">
        <f t="shared" si="9"/>
        <v>0</v>
      </c>
      <c r="M66" s="652">
        <f t="shared" si="9"/>
        <v>0</v>
      </c>
      <c r="N66" s="652">
        <f t="shared" si="9"/>
        <v>0</v>
      </c>
      <c r="O66" s="652">
        <f t="shared" si="9"/>
        <v>0</v>
      </c>
      <c r="P66" s="652">
        <f t="shared" si="9"/>
        <v>0</v>
      </c>
    </row>
    <row r="67" spans="1:16" s="647" customFormat="1" ht="24">
      <c r="A67" s="649" t="s">
        <v>424</v>
      </c>
      <c r="B67" s="646"/>
      <c r="C67" s="646"/>
      <c r="D67" s="648"/>
      <c r="E67" s="648"/>
      <c r="F67" s="646"/>
      <c r="G67" s="646"/>
      <c r="H67" s="646"/>
      <c r="I67" s="648"/>
      <c r="J67" s="648"/>
      <c r="K67" s="646"/>
      <c r="L67" s="646"/>
      <c r="M67" s="646"/>
      <c r="N67" s="648"/>
      <c r="O67" s="648"/>
      <c r="P67" s="646"/>
    </row>
    <row r="68" spans="1:16" s="647" customFormat="1" ht="12">
      <c r="A68" s="648" t="s">
        <v>477</v>
      </c>
      <c r="B68" s="646">
        <v>10295</v>
      </c>
      <c r="C68" s="646"/>
      <c r="D68" s="648"/>
      <c r="E68" s="648">
        <f>+B68-C68-D68</f>
        <v>10295</v>
      </c>
      <c r="F68" s="646">
        <f>+C68+D68+E68</f>
        <v>10295</v>
      </c>
      <c r="G68" s="646"/>
      <c r="H68" s="646"/>
      <c r="I68" s="648"/>
      <c r="J68" s="648">
        <f>+G68-H68-I68</f>
        <v>0</v>
      </c>
      <c r="K68" s="646">
        <f>+H68+I68+J68</f>
        <v>0</v>
      </c>
      <c r="L68" s="646"/>
      <c r="M68" s="646"/>
      <c r="N68" s="648"/>
      <c r="O68" s="648">
        <f>+L68-M68-N68</f>
        <v>0</v>
      </c>
      <c r="P68" s="646">
        <f>+M68+N68+O68</f>
        <v>0</v>
      </c>
    </row>
    <row r="69" spans="1:16" s="745" customFormat="1" ht="36">
      <c r="A69" s="743" t="s">
        <v>449</v>
      </c>
      <c r="B69" s="744">
        <v>164636</v>
      </c>
      <c r="C69" s="744">
        <v>102363</v>
      </c>
      <c r="D69" s="743">
        <v>21829</v>
      </c>
      <c r="E69" s="743">
        <f>+B69-C69-D69</f>
        <v>40444</v>
      </c>
      <c r="F69" s="744">
        <f>+C69+D69+E69</f>
        <v>164636</v>
      </c>
      <c r="G69" s="744">
        <v>3353</v>
      </c>
      <c r="H69" s="744"/>
      <c r="I69" s="743">
        <v>1760</v>
      </c>
      <c r="J69" s="743">
        <f>+G69-H69-I69</f>
        <v>1593</v>
      </c>
      <c r="K69" s="744">
        <f>+H69+I69+J69</f>
        <v>3353</v>
      </c>
      <c r="L69" s="744"/>
      <c r="M69" s="744"/>
      <c r="N69" s="743"/>
      <c r="O69" s="743">
        <f>+L69-M69-N69</f>
        <v>0</v>
      </c>
      <c r="P69" s="744">
        <f>+M69+N69+O69</f>
        <v>0</v>
      </c>
    </row>
    <row r="70" spans="1:16" s="647" customFormat="1" ht="12">
      <c r="A70" s="648" t="s">
        <v>478</v>
      </c>
      <c r="B70" s="646">
        <v>8394</v>
      </c>
      <c r="C70" s="646"/>
      <c r="D70" s="648"/>
      <c r="E70" s="648">
        <f>+B70-C70-D70</f>
        <v>8394</v>
      </c>
      <c r="F70" s="646">
        <f>+C70+D70+E70</f>
        <v>8394</v>
      </c>
      <c r="G70" s="646"/>
      <c r="H70" s="646"/>
      <c r="I70" s="648"/>
      <c r="J70" s="648">
        <f>+G70-H70-I70</f>
        <v>0</v>
      </c>
      <c r="K70" s="646">
        <f>+H70+I70+J70</f>
        <v>0</v>
      </c>
      <c r="L70" s="646"/>
      <c r="M70" s="646"/>
      <c r="N70" s="648"/>
      <c r="O70" s="648">
        <f>+L70-M70-N70</f>
        <v>0</v>
      </c>
      <c r="P70" s="646">
        <f>+M70+N70+O70</f>
        <v>0</v>
      </c>
    </row>
    <row r="71" spans="1:16" s="647" customFormat="1" ht="12">
      <c r="A71" s="648" t="s">
        <v>651</v>
      </c>
      <c r="B71" s="646">
        <v>4707</v>
      </c>
      <c r="C71" s="646"/>
      <c r="D71" s="648">
        <v>3981</v>
      </c>
      <c r="E71" s="648">
        <f>+B71-C71-D71</f>
        <v>726</v>
      </c>
      <c r="F71" s="646">
        <f>+C71+D71+E71</f>
        <v>4707</v>
      </c>
      <c r="G71" s="646"/>
      <c r="H71" s="646"/>
      <c r="I71" s="648"/>
      <c r="J71" s="648"/>
      <c r="K71" s="646"/>
      <c r="L71" s="646"/>
      <c r="M71" s="646"/>
      <c r="N71" s="648"/>
      <c r="O71" s="648"/>
      <c r="P71" s="646"/>
    </row>
    <row r="72" spans="1:16" s="653" customFormat="1" ht="12">
      <c r="A72" s="649" t="s">
        <v>350</v>
      </c>
      <c r="B72" s="652">
        <f>SUM(B68:B71)</f>
        <v>188032</v>
      </c>
      <c r="C72" s="652">
        <f t="shared" ref="C72:P72" si="10">SUM(C68:C70)</f>
        <v>102363</v>
      </c>
      <c r="D72" s="652">
        <f>SUM(D69:D71)</f>
        <v>25810</v>
      </c>
      <c r="E72" s="652">
        <f>SUM(E68:E71)</f>
        <v>59859</v>
      </c>
      <c r="F72" s="652">
        <f>SUM(F68:F71)</f>
        <v>188032</v>
      </c>
      <c r="G72" s="652">
        <f t="shared" si="10"/>
        <v>3353</v>
      </c>
      <c r="H72" s="652">
        <f t="shared" si="10"/>
        <v>0</v>
      </c>
      <c r="I72" s="652">
        <f t="shared" si="10"/>
        <v>1760</v>
      </c>
      <c r="J72" s="652">
        <f t="shared" si="10"/>
        <v>1593</v>
      </c>
      <c r="K72" s="652">
        <f t="shared" si="10"/>
        <v>3353</v>
      </c>
      <c r="L72" s="652">
        <f t="shared" si="10"/>
        <v>0</v>
      </c>
      <c r="M72" s="652">
        <f t="shared" si="10"/>
        <v>0</v>
      </c>
      <c r="N72" s="652">
        <f t="shared" si="10"/>
        <v>0</v>
      </c>
      <c r="O72" s="652">
        <f t="shared" si="10"/>
        <v>0</v>
      </c>
      <c r="P72" s="652">
        <f t="shared" si="10"/>
        <v>0</v>
      </c>
    </row>
    <row r="73" spans="1:16" s="647" customFormat="1" ht="24">
      <c r="A73" s="649" t="s">
        <v>138</v>
      </c>
      <c r="B73" s="646"/>
      <c r="C73" s="646"/>
      <c r="D73" s="646"/>
      <c r="E73" s="646"/>
      <c r="F73" s="646"/>
      <c r="G73" s="646"/>
      <c r="H73" s="646"/>
      <c r="I73" s="646"/>
      <c r="J73" s="646"/>
      <c r="K73" s="646"/>
      <c r="L73" s="646"/>
      <c r="M73" s="646"/>
      <c r="N73" s="646"/>
      <c r="O73" s="646"/>
      <c r="P73" s="646"/>
    </row>
    <row r="74" spans="1:16" s="647" customFormat="1" ht="12">
      <c r="A74" s="654" t="s">
        <v>213</v>
      </c>
      <c r="B74" s="646">
        <v>158074</v>
      </c>
      <c r="C74" s="646">
        <v>123412</v>
      </c>
      <c r="D74" s="646">
        <v>2207</v>
      </c>
      <c r="E74" s="646">
        <f>+B74-C74-D74</f>
        <v>32455</v>
      </c>
      <c r="F74" s="646">
        <f>SUM(C74:E74)</f>
        <v>158074</v>
      </c>
      <c r="G74" s="646"/>
      <c r="H74" s="646"/>
      <c r="I74" s="646"/>
      <c r="J74" s="648">
        <f>+G74-H74-I74</f>
        <v>0</v>
      </c>
      <c r="K74" s="646"/>
      <c r="L74" s="646"/>
      <c r="M74" s="646"/>
      <c r="N74" s="646"/>
      <c r="O74" s="646"/>
      <c r="P74" s="646"/>
    </row>
    <row r="75" spans="1:16" s="647" customFormat="1" ht="12">
      <c r="A75" s="654" t="s">
        <v>479</v>
      </c>
      <c r="B75" s="646"/>
      <c r="C75" s="646"/>
      <c r="D75" s="646"/>
      <c r="E75" s="648"/>
      <c r="F75" s="646"/>
      <c r="G75" s="646"/>
      <c r="H75" s="646"/>
      <c r="I75" s="646"/>
      <c r="J75" s="648">
        <f>+G75-H75-I75</f>
        <v>0</v>
      </c>
      <c r="K75" s="646"/>
      <c r="L75" s="646"/>
      <c r="M75" s="646"/>
      <c r="N75" s="646"/>
      <c r="O75" s="646"/>
      <c r="P75" s="646"/>
    </row>
    <row r="76" spans="1:16" s="647" customFormat="1" ht="12">
      <c r="A76" s="654" t="s">
        <v>480</v>
      </c>
      <c r="B76" s="646">
        <v>38578</v>
      </c>
      <c r="C76" s="646">
        <v>25056</v>
      </c>
      <c r="D76" s="646">
        <v>3361</v>
      </c>
      <c r="E76" s="648">
        <f>+B76-C76-D76</f>
        <v>10161</v>
      </c>
      <c r="F76" s="646">
        <f>SUM(C76:E76)</f>
        <v>38578</v>
      </c>
      <c r="G76" s="646"/>
      <c r="H76" s="646"/>
      <c r="I76" s="646"/>
      <c r="J76" s="648">
        <f>+G76-H76-I76</f>
        <v>0</v>
      </c>
      <c r="K76" s="646">
        <f>SUM(H76:J76)</f>
        <v>0</v>
      </c>
      <c r="L76" s="646"/>
      <c r="M76" s="646"/>
      <c r="N76" s="646"/>
      <c r="O76" s="646"/>
      <c r="P76" s="646"/>
    </row>
    <row r="77" spans="1:16" s="647" customFormat="1" ht="12">
      <c r="A77" s="654" t="s">
        <v>651</v>
      </c>
      <c r="B77" s="646">
        <v>2488</v>
      </c>
      <c r="C77" s="646"/>
      <c r="D77" s="646">
        <v>2488</v>
      </c>
      <c r="E77" s="648">
        <f>+B77-C77-D77</f>
        <v>0</v>
      </c>
      <c r="F77" s="646">
        <f>SUM(C77:E77)</f>
        <v>2488</v>
      </c>
      <c r="G77" s="646"/>
      <c r="H77" s="646"/>
      <c r="I77" s="646"/>
      <c r="J77" s="648"/>
      <c r="K77" s="646"/>
      <c r="L77" s="646"/>
      <c r="M77" s="646"/>
      <c r="N77" s="646"/>
      <c r="O77" s="646"/>
      <c r="P77" s="646"/>
    </row>
    <row r="78" spans="1:16" s="647" customFormat="1" ht="12">
      <c r="A78" s="652" t="s">
        <v>481</v>
      </c>
      <c r="B78" s="652">
        <f>SUM(B74:B77)</f>
        <v>199140</v>
      </c>
      <c r="C78" s="652">
        <f t="shared" ref="C78:F78" si="11">SUM(C74:C77)</f>
        <v>148468</v>
      </c>
      <c r="D78" s="652">
        <f t="shared" si="11"/>
        <v>8056</v>
      </c>
      <c r="E78" s="652">
        <f t="shared" si="11"/>
        <v>42616</v>
      </c>
      <c r="F78" s="652">
        <f t="shared" si="11"/>
        <v>199140</v>
      </c>
      <c r="G78" s="652">
        <f t="shared" ref="G78:P78" si="12">SUM(G74:G76)</f>
        <v>0</v>
      </c>
      <c r="H78" s="652">
        <f t="shared" si="12"/>
        <v>0</v>
      </c>
      <c r="I78" s="652">
        <f t="shared" si="12"/>
        <v>0</v>
      </c>
      <c r="J78" s="652">
        <f t="shared" si="12"/>
        <v>0</v>
      </c>
      <c r="K78" s="652">
        <f t="shared" si="12"/>
        <v>0</v>
      </c>
      <c r="L78" s="652">
        <f t="shared" si="12"/>
        <v>0</v>
      </c>
      <c r="M78" s="652">
        <f t="shared" si="12"/>
        <v>0</v>
      </c>
      <c r="N78" s="652">
        <f t="shared" si="12"/>
        <v>0</v>
      </c>
      <c r="O78" s="652">
        <f t="shared" si="12"/>
        <v>0</v>
      </c>
      <c r="P78" s="652">
        <f t="shared" si="12"/>
        <v>0</v>
      </c>
    </row>
    <row r="79" spans="1:16" s="647" customFormat="1" ht="24">
      <c r="A79" s="649" t="s">
        <v>141</v>
      </c>
      <c r="B79" s="646"/>
      <c r="C79" s="646"/>
      <c r="D79" s="646"/>
      <c r="E79" s="646"/>
      <c r="F79" s="646"/>
      <c r="G79" s="646"/>
      <c r="H79" s="646"/>
      <c r="I79" s="646"/>
      <c r="J79" s="646"/>
      <c r="K79" s="646">
        <f t="shared" ref="K79:K94" si="13">SUM(H79:J79)</f>
        <v>0</v>
      </c>
      <c r="L79" s="646"/>
      <c r="M79" s="646"/>
      <c r="N79" s="646"/>
      <c r="O79" s="646"/>
      <c r="P79" s="646"/>
    </row>
    <row r="80" spans="1:16" s="647" customFormat="1" ht="12">
      <c r="A80" s="648" t="s">
        <v>482</v>
      </c>
      <c r="B80" s="646">
        <v>30361</v>
      </c>
      <c r="C80" s="650">
        <v>19490</v>
      </c>
      <c r="D80" s="646">
        <v>3284</v>
      </c>
      <c r="E80" s="648">
        <f t="shared" ref="E80:E94" si="14">+B80-C80-D80</f>
        <v>7587</v>
      </c>
      <c r="F80" s="646">
        <f t="shared" ref="F80:F94" si="15">SUM(C80:E80)</f>
        <v>30361</v>
      </c>
      <c r="G80" s="646"/>
      <c r="H80" s="646"/>
      <c r="I80" s="646"/>
      <c r="J80" s="648">
        <f t="shared" ref="J80:J94" si="16">+G80-H80-I80</f>
        <v>0</v>
      </c>
      <c r="K80" s="646">
        <f t="shared" si="13"/>
        <v>0</v>
      </c>
      <c r="L80" s="646"/>
      <c r="M80" s="646"/>
      <c r="N80" s="646"/>
      <c r="O80" s="646"/>
      <c r="P80" s="646"/>
    </row>
    <row r="81" spans="1:16" s="647" customFormat="1" ht="12">
      <c r="A81" s="648" t="s">
        <v>483</v>
      </c>
      <c r="B81" s="648">
        <v>56332</v>
      </c>
      <c r="C81" s="650">
        <v>49062</v>
      </c>
      <c r="D81" s="646">
        <v>7270</v>
      </c>
      <c r="E81" s="648">
        <f t="shared" si="14"/>
        <v>0</v>
      </c>
      <c r="F81" s="646">
        <f t="shared" si="15"/>
        <v>56332</v>
      </c>
      <c r="G81" s="646"/>
      <c r="H81" s="646"/>
      <c r="I81" s="646"/>
      <c r="J81" s="648">
        <f t="shared" si="16"/>
        <v>0</v>
      </c>
      <c r="K81" s="646">
        <f t="shared" si="13"/>
        <v>0</v>
      </c>
      <c r="L81" s="646"/>
      <c r="M81" s="646"/>
      <c r="N81" s="646"/>
      <c r="O81" s="646"/>
      <c r="P81" s="646"/>
    </row>
    <row r="82" spans="1:16" s="647" customFormat="1" ht="12">
      <c r="A82" s="648" t="s">
        <v>484</v>
      </c>
      <c r="B82" s="648">
        <v>6287</v>
      </c>
      <c r="C82" s="650">
        <v>5435</v>
      </c>
      <c r="D82" s="646">
        <v>852</v>
      </c>
      <c r="E82" s="648">
        <f t="shared" si="14"/>
        <v>0</v>
      </c>
      <c r="F82" s="646">
        <f t="shared" si="15"/>
        <v>6287</v>
      </c>
      <c r="G82" s="646"/>
      <c r="H82" s="646"/>
      <c r="I82" s="646"/>
      <c r="J82" s="648">
        <f t="shared" si="16"/>
        <v>0</v>
      </c>
      <c r="K82" s="646">
        <f t="shared" si="13"/>
        <v>0</v>
      </c>
      <c r="L82" s="646"/>
      <c r="M82" s="646"/>
      <c r="N82" s="646"/>
      <c r="O82" s="646"/>
      <c r="P82" s="646"/>
    </row>
    <row r="83" spans="1:16" s="647" customFormat="1" ht="24">
      <c r="A83" s="648" t="s">
        <v>485</v>
      </c>
      <c r="B83" s="648">
        <v>13272</v>
      </c>
      <c r="C83" s="650">
        <v>3270</v>
      </c>
      <c r="D83" s="646">
        <v>2853</v>
      </c>
      <c r="E83" s="648">
        <f t="shared" si="14"/>
        <v>7149</v>
      </c>
      <c r="F83" s="646">
        <f t="shared" si="15"/>
        <v>13272</v>
      </c>
      <c r="G83" s="646"/>
      <c r="H83" s="646"/>
      <c r="I83" s="646"/>
      <c r="J83" s="648">
        <f t="shared" si="16"/>
        <v>0</v>
      </c>
      <c r="K83" s="646">
        <f t="shared" si="13"/>
        <v>0</v>
      </c>
      <c r="L83" s="646"/>
      <c r="M83" s="646"/>
      <c r="N83" s="646"/>
      <c r="O83" s="646"/>
      <c r="P83" s="646"/>
    </row>
    <row r="84" spans="1:16" s="647" customFormat="1" ht="12">
      <c r="A84" s="648" t="s">
        <v>486</v>
      </c>
      <c r="B84" s="648">
        <v>30421</v>
      </c>
      <c r="C84" s="650">
        <v>14804</v>
      </c>
      <c r="D84" s="646">
        <v>15617</v>
      </c>
      <c r="E84" s="648">
        <f t="shared" si="14"/>
        <v>0</v>
      </c>
      <c r="F84" s="646">
        <f t="shared" si="15"/>
        <v>30421</v>
      </c>
      <c r="G84" s="646"/>
      <c r="H84" s="646"/>
      <c r="I84" s="646"/>
      <c r="J84" s="648">
        <f t="shared" si="16"/>
        <v>0</v>
      </c>
      <c r="K84" s="646">
        <f t="shared" si="13"/>
        <v>0</v>
      </c>
      <c r="L84" s="646"/>
      <c r="M84" s="646"/>
      <c r="N84" s="646"/>
      <c r="O84" s="646"/>
      <c r="P84" s="646"/>
    </row>
    <row r="85" spans="1:16" s="647" customFormat="1" ht="24">
      <c r="A85" s="648" t="s">
        <v>487</v>
      </c>
      <c r="B85" s="646">
        <v>4757</v>
      </c>
      <c r="C85" s="650">
        <v>2105</v>
      </c>
      <c r="D85" s="646">
        <v>2652</v>
      </c>
      <c r="E85" s="648">
        <f t="shared" si="14"/>
        <v>0</v>
      </c>
      <c r="F85" s="646">
        <f t="shared" si="15"/>
        <v>4757</v>
      </c>
      <c r="G85" s="646"/>
      <c r="H85" s="646"/>
      <c r="I85" s="646"/>
      <c r="J85" s="648">
        <f t="shared" si="16"/>
        <v>0</v>
      </c>
      <c r="K85" s="646">
        <f t="shared" si="13"/>
        <v>0</v>
      </c>
      <c r="L85" s="646"/>
      <c r="M85" s="646"/>
      <c r="N85" s="646"/>
      <c r="O85" s="646"/>
      <c r="P85" s="646"/>
    </row>
    <row r="86" spans="1:16" s="647" customFormat="1" ht="12">
      <c r="A86" s="648" t="s">
        <v>488</v>
      </c>
      <c r="B86" s="646">
        <v>112</v>
      </c>
      <c r="C86" s="650"/>
      <c r="D86" s="646">
        <v>112</v>
      </c>
      <c r="E86" s="648">
        <f t="shared" si="14"/>
        <v>0</v>
      </c>
      <c r="F86" s="646">
        <f t="shared" si="15"/>
        <v>112</v>
      </c>
      <c r="G86" s="646"/>
      <c r="H86" s="646"/>
      <c r="I86" s="646"/>
      <c r="J86" s="648">
        <f t="shared" si="16"/>
        <v>0</v>
      </c>
      <c r="K86" s="646">
        <f t="shared" si="13"/>
        <v>0</v>
      </c>
      <c r="L86" s="646"/>
      <c r="M86" s="646"/>
      <c r="N86" s="646"/>
      <c r="O86" s="646"/>
      <c r="P86" s="646">
        <f>SUM(M86:O86)</f>
        <v>0</v>
      </c>
    </row>
    <row r="87" spans="1:16" s="647" customFormat="1" ht="12">
      <c r="A87" s="648" t="s">
        <v>489</v>
      </c>
      <c r="B87" s="646">
        <v>79247</v>
      </c>
      <c r="C87" s="650">
        <v>56691</v>
      </c>
      <c r="D87" s="646">
        <v>22452</v>
      </c>
      <c r="E87" s="648">
        <f t="shared" si="14"/>
        <v>104</v>
      </c>
      <c r="F87" s="646">
        <f t="shared" si="15"/>
        <v>79247</v>
      </c>
      <c r="G87" s="646"/>
      <c r="H87" s="646"/>
      <c r="I87" s="646"/>
      <c r="J87" s="648">
        <f t="shared" si="16"/>
        <v>0</v>
      </c>
      <c r="K87" s="646">
        <f t="shared" si="13"/>
        <v>0</v>
      </c>
      <c r="L87" s="646"/>
      <c r="M87" s="646"/>
      <c r="N87" s="646"/>
      <c r="O87" s="646"/>
      <c r="P87" s="646"/>
    </row>
    <row r="88" spans="1:16" s="647" customFormat="1" ht="12">
      <c r="A88" s="648" t="s">
        <v>490</v>
      </c>
      <c r="B88" s="646"/>
      <c r="C88" s="650"/>
      <c r="D88" s="646"/>
      <c r="E88" s="648"/>
      <c r="F88" s="646">
        <f>SUM(C88:E88)</f>
        <v>0</v>
      </c>
      <c r="G88" s="646">
        <v>16877</v>
      </c>
      <c r="H88" s="646"/>
      <c r="I88" s="646">
        <v>16040</v>
      </c>
      <c r="J88" s="648">
        <f>+G88-H88-I88</f>
        <v>837</v>
      </c>
      <c r="K88" s="646">
        <f>SUM(H88:J88)</f>
        <v>16877</v>
      </c>
      <c r="L88" s="646"/>
      <c r="M88" s="646"/>
      <c r="N88" s="646"/>
      <c r="O88" s="646"/>
      <c r="P88" s="646"/>
    </row>
    <row r="89" spans="1:16" s="647" customFormat="1" ht="12">
      <c r="A89" s="648" t="s">
        <v>491</v>
      </c>
      <c r="B89" s="646">
        <v>2622</v>
      </c>
      <c r="C89" s="650">
        <v>2571</v>
      </c>
      <c r="D89" s="646"/>
      <c r="E89" s="648">
        <f t="shared" si="14"/>
        <v>51</v>
      </c>
      <c r="F89" s="646">
        <f t="shared" si="15"/>
        <v>2622</v>
      </c>
      <c r="G89" s="646"/>
      <c r="H89" s="646"/>
      <c r="I89" s="646"/>
      <c r="J89" s="648">
        <f t="shared" si="16"/>
        <v>0</v>
      </c>
      <c r="K89" s="646">
        <f t="shared" si="13"/>
        <v>0</v>
      </c>
      <c r="L89" s="646"/>
      <c r="M89" s="646"/>
      <c r="N89" s="646"/>
      <c r="O89" s="646"/>
      <c r="P89" s="646"/>
    </row>
    <row r="90" spans="1:16" s="647" customFormat="1" ht="12">
      <c r="A90" s="648" t="s">
        <v>492</v>
      </c>
      <c r="B90" s="646">
        <v>1727</v>
      </c>
      <c r="C90" s="646"/>
      <c r="D90" s="646"/>
      <c r="E90" s="648">
        <f t="shared" si="14"/>
        <v>1727</v>
      </c>
      <c r="F90" s="646">
        <f t="shared" si="15"/>
        <v>1727</v>
      </c>
      <c r="G90" s="646"/>
      <c r="H90" s="646"/>
      <c r="I90" s="646"/>
      <c r="J90" s="648">
        <f t="shared" si="16"/>
        <v>0</v>
      </c>
      <c r="K90" s="646">
        <f t="shared" si="13"/>
        <v>0</v>
      </c>
      <c r="L90" s="646"/>
      <c r="M90" s="646"/>
      <c r="N90" s="646"/>
      <c r="O90" s="646"/>
      <c r="P90" s="646"/>
    </row>
    <row r="91" spans="1:16" s="647" customFormat="1" ht="12">
      <c r="A91" s="648" t="s">
        <v>493</v>
      </c>
      <c r="B91" s="646"/>
      <c r="C91" s="646"/>
      <c r="D91" s="646"/>
      <c r="E91" s="648">
        <f t="shared" si="14"/>
        <v>0</v>
      </c>
      <c r="F91" s="646">
        <f t="shared" si="15"/>
        <v>0</v>
      </c>
      <c r="G91" s="646">
        <v>2444</v>
      </c>
      <c r="H91" s="646"/>
      <c r="I91" s="646">
        <v>136</v>
      </c>
      <c r="J91" s="648">
        <f t="shared" si="16"/>
        <v>2308</v>
      </c>
      <c r="K91" s="646">
        <f t="shared" si="13"/>
        <v>2444</v>
      </c>
      <c r="L91" s="646"/>
      <c r="M91" s="646"/>
      <c r="N91" s="646"/>
      <c r="O91" s="646"/>
      <c r="P91" s="646"/>
    </row>
    <row r="92" spans="1:16" s="647" customFormat="1" ht="24">
      <c r="A92" s="648" t="s">
        <v>494</v>
      </c>
      <c r="B92" s="646">
        <v>8992</v>
      </c>
      <c r="C92" s="646"/>
      <c r="D92" s="646">
        <v>8992</v>
      </c>
      <c r="E92" s="648">
        <f t="shared" si="14"/>
        <v>0</v>
      </c>
      <c r="F92" s="646">
        <f t="shared" si="15"/>
        <v>8992</v>
      </c>
      <c r="G92" s="646"/>
      <c r="H92" s="646"/>
      <c r="I92" s="646"/>
      <c r="J92" s="648">
        <f t="shared" si="16"/>
        <v>0</v>
      </c>
      <c r="K92" s="646">
        <f t="shared" si="13"/>
        <v>0</v>
      </c>
      <c r="L92" s="646"/>
      <c r="M92" s="646"/>
      <c r="N92" s="646"/>
      <c r="O92" s="646"/>
      <c r="P92" s="646"/>
    </row>
    <row r="93" spans="1:16" s="647" customFormat="1" ht="12">
      <c r="A93" s="648" t="s">
        <v>495</v>
      </c>
      <c r="B93" s="646"/>
      <c r="C93" s="646"/>
      <c r="D93" s="646"/>
      <c r="E93" s="648">
        <f t="shared" si="14"/>
        <v>0</v>
      </c>
      <c r="F93" s="646">
        <f t="shared" si="15"/>
        <v>0</v>
      </c>
      <c r="G93" s="646">
        <v>16682</v>
      </c>
      <c r="H93" s="650">
        <v>11097</v>
      </c>
      <c r="I93" s="646">
        <v>3396</v>
      </c>
      <c r="J93" s="648">
        <f t="shared" si="16"/>
        <v>2189</v>
      </c>
      <c r="K93" s="646">
        <f t="shared" ref="K93" si="17">SUM(H93:J93)</f>
        <v>16682</v>
      </c>
      <c r="L93" s="646"/>
      <c r="M93" s="646"/>
      <c r="N93" s="646"/>
      <c r="O93" s="646"/>
      <c r="P93" s="646">
        <f>SUM(M93:O93)</f>
        <v>0</v>
      </c>
    </row>
    <row r="94" spans="1:16" s="647" customFormat="1" ht="12">
      <c r="A94" s="648" t="s">
        <v>651</v>
      </c>
      <c r="B94" s="646">
        <v>2273</v>
      </c>
      <c r="C94" s="646"/>
      <c r="D94" s="646">
        <v>2273</v>
      </c>
      <c r="E94" s="648">
        <f t="shared" si="14"/>
        <v>0</v>
      </c>
      <c r="F94" s="646">
        <f t="shared" si="15"/>
        <v>2273</v>
      </c>
      <c r="G94" s="646"/>
      <c r="H94" s="646"/>
      <c r="I94" s="646"/>
      <c r="J94" s="648">
        <f t="shared" si="16"/>
        <v>0</v>
      </c>
      <c r="K94" s="646">
        <f t="shared" si="13"/>
        <v>0</v>
      </c>
      <c r="L94" s="646"/>
      <c r="M94" s="646"/>
      <c r="N94" s="646"/>
      <c r="O94" s="646"/>
      <c r="P94" s="646">
        <f>SUM(M94:O94)</f>
        <v>0</v>
      </c>
    </row>
    <row r="95" spans="1:16" s="647" customFormat="1" ht="12">
      <c r="A95" s="649" t="s">
        <v>439</v>
      </c>
      <c r="B95" s="652">
        <f t="shared" ref="B95:P95" si="18">SUM(B80:B94)</f>
        <v>236403</v>
      </c>
      <c r="C95" s="652">
        <f t="shared" si="18"/>
        <v>153428</v>
      </c>
      <c r="D95" s="652">
        <f t="shared" si="18"/>
        <v>66357</v>
      </c>
      <c r="E95" s="652">
        <f t="shared" si="18"/>
        <v>16618</v>
      </c>
      <c r="F95" s="652">
        <f t="shared" si="18"/>
        <v>236403</v>
      </c>
      <c r="G95" s="652">
        <f t="shared" si="18"/>
        <v>36003</v>
      </c>
      <c r="H95" s="652">
        <f t="shared" si="18"/>
        <v>11097</v>
      </c>
      <c r="I95" s="652">
        <f t="shared" si="18"/>
        <v>19572</v>
      </c>
      <c r="J95" s="652">
        <f t="shared" si="18"/>
        <v>5334</v>
      </c>
      <c r="K95" s="652">
        <f t="shared" si="18"/>
        <v>36003</v>
      </c>
      <c r="L95" s="652">
        <f t="shared" si="18"/>
        <v>0</v>
      </c>
      <c r="M95" s="652">
        <f t="shared" si="18"/>
        <v>0</v>
      </c>
      <c r="N95" s="652">
        <f t="shared" si="18"/>
        <v>0</v>
      </c>
      <c r="O95" s="652">
        <f t="shared" si="18"/>
        <v>0</v>
      </c>
      <c r="P95" s="652">
        <f t="shared" si="18"/>
        <v>0</v>
      </c>
    </row>
    <row r="96" spans="1:16" s="647" customFormat="1" ht="12">
      <c r="A96" s="649" t="s">
        <v>143</v>
      </c>
      <c r="B96" s="652"/>
      <c r="C96" s="652"/>
      <c r="D96" s="652"/>
      <c r="E96" s="648"/>
      <c r="F96" s="652"/>
      <c r="G96" s="652"/>
      <c r="H96" s="652"/>
      <c r="I96" s="652"/>
      <c r="J96" s="648">
        <f>+G96-H96-I96</f>
        <v>0</v>
      </c>
      <c r="K96" s="652">
        <f>SUM(H96:J96)</f>
        <v>0</v>
      </c>
      <c r="L96" s="652"/>
      <c r="M96" s="652"/>
      <c r="N96" s="652"/>
      <c r="O96" s="652"/>
      <c r="P96" s="652">
        <f>SUM(M96:O96)</f>
        <v>0</v>
      </c>
    </row>
    <row r="97" spans="1:16" s="647" customFormat="1" ht="12">
      <c r="A97" s="648" t="s">
        <v>215</v>
      </c>
      <c r="B97" s="646">
        <v>26820</v>
      </c>
      <c r="C97" s="646">
        <v>3610</v>
      </c>
      <c r="D97" s="646">
        <v>4559</v>
      </c>
      <c r="E97" s="648">
        <f t="shared" ref="E97:E100" si="19">+B97-C97-D97</f>
        <v>18651</v>
      </c>
      <c r="F97" s="646">
        <f t="shared" ref="F97:F100" si="20">SUM(C97:E97)</f>
        <v>26820</v>
      </c>
      <c r="G97" s="646">
        <v>6285</v>
      </c>
      <c r="H97" s="646"/>
      <c r="I97" s="646">
        <v>4614</v>
      </c>
      <c r="J97" s="648">
        <f t="shared" ref="J97" si="21">+G97-H97-I97</f>
        <v>1671</v>
      </c>
      <c r="K97" s="652">
        <f t="shared" ref="K97:K100" si="22">SUM(H97:J97)</f>
        <v>6285</v>
      </c>
      <c r="L97" s="646"/>
      <c r="M97" s="646"/>
      <c r="N97" s="646"/>
      <c r="O97" s="646"/>
      <c r="P97" s="646"/>
    </row>
    <row r="98" spans="1:16" s="647" customFormat="1" ht="12">
      <c r="A98" s="648" t="s">
        <v>652</v>
      </c>
      <c r="B98" s="646">
        <v>2507</v>
      </c>
      <c r="C98" s="646"/>
      <c r="D98" s="646">
        <v>2507</v>
      </c>
      <c r="E98" s="648">
        <f t="shared" si="19"/>
        <v>0</v>
      </c>
      <c r="F98" s="646">
        <f t="shared" si="20"/>
        <v>2507</v>
      </c>
      <c r="G98" s="646"/>
      <c r="H98" s="646"/>
      <c r="I98" s="646"/>
      <c r="J98" s="648"/>
      <c r="K98" s="652">
        <f t="shared" si="22"/>
        <v>0</v>
      </c>
      <c r="L98" s="646"/>
      <c r="M98" s="646"/>
      <c r="N98" s="646"/>
      <c r="O98" s="646"/>
      <c r="P98" s="646"/>
    </row>
    <row r="99" spans="1:16" s="647" customFormat="1" ht="12">
      <c r="A99" s="648" t="s">
        <v>653</v>
      </c>
      <c r="B99" s="646">
        <v>16928</v>
      </c>
      <c r="C99" s="646"/>
      <c r="D99" s="646">
        <v>16928</v>
      </c>
      <c r="E99" s="648">
        <f t="shared" si="19"/>
        <v>0</v>
      </c>
      <c r="F99" s="646">
        <f t="shared" si="20"/>
        <v>16928</v>
      </c>
      <c r="G99" s="646"/>
      <c r="H99" s="646"/>
      <c r="I99" s="646"/>
      <c r="J99" s="648"/>
      <c r="K99" s="652">
        <f t="shared" si="22"/>
        <v>0</v>
      </c>
      <c r="L99" s="646"/>
      <c r="M99" s="646"/>
      <c r="N99" s="646"/>
      <c r="O99" s="646"/>
      <c r="P99" s="646"/>
    </row>
    <row r="100" spans="1:16" s="647" customFormat="1" ht="12">
      <c r="A100" s="648" t="s">
        <v>651</v>
      </c>
      <c r="B100" s="646">
        <v>634</v>
      </c>
      <c r="C100" s="646"/>
      <c r="D100" s="646">
        <v>634</v>
      </c>
      <c r="E100" s="648">
        <f t="shared" si="19"/>
        <v>0</v>
      </c>
      <c r="F100" s="646">
        <f t="shared" si="20"/>
        <v>634</v>
      </c>
      <c r="G100" s="646"/>
      <c r="H100" s="646"/>
      <c r="I100" s="646"/>
      <c r="J100" s="648"/>
      <c r="K100" s="652">
        <f t="shared" si="22"/>
        <v>0</v>
      </c>
      <c r="L100" s="646"/>
      <c r="M100" s="646"/>
      <c r="N100" s="646"/>
      <c r="O100" s="646"/>
      <c r="P100" s="646"/>
    </row>
    <row r="101" spans="1:16" s="647" customFormat="1" ht="12">
      <c r="A101" s="649" t="s">
        <v>350</v>
      </c>
      <c r="B101" s="652">
        <f>SUM(B97:B100)</f>
        <v>46889</v>
      </c>
      <c r="C101" s="652">
        <f t="shared" ref="C101:K101" si="23">SUM(C97:C100)</f>
        <v>3610</v>
      </c>
      <c r="D101" s="652">
        <f t="shared" si="23"/>
        <v>24628</v>
      </c>
      <c r="E101" s="652">
        <f t="shared" si="23"/>
        <v>18651</v>
      </c>
      <c r="F101" s="652">
        <f t="shared" si="23"/>
        <v>46889</v>
      </c>
      <c r="G101" s="652">
        <f t="shared" si="23"/>
        <v>6285</v>
      </c>
      <c r="H101" s="652">
        <f t="shared" si="23"/>
        <v>0</v>
      </c>
      <c r="I101" s="652">
        <f t="shared" si="23"/>
        <v>4614</v>
      </c>
      <c r="J101" s="652">
        <f t="shared" si="23"/>
        <v>1671</v>
      </c>
      <c r="K101" s="652">
        <f t="shared" si="23"/>
        <v>6285</v>
      </c>
      <c r="L101" s="652"/>
      <c r="M101" s="652"/>
      <c r="N101" s="652"/>
      <c r="O101" s="652"/>
      <c r="P101" s="652"/>
    </row>
    <row r="102" spans="1:16" s="647" customFormat="1" ht="29.25" customHeight="1">
      <c r="A102" s="655" t="s">
        <v>255</v>
      </c>
      <c r="B102" s="652">
        <f>+B66+B72+B78+B95+B101</f>
        <v>3008102</v>
      </c>
      <c r="C102" s="652">
        <f t="shared" ref="C102:K102" si="24">+C66+C72+C78+C95+C101</f>
        <v>453901</v>
      </c>
      <c r="D102" s="652">
        <f t="shared" si="24"/>
        <v>2249869</v>
      </c>
      <c r="E102" s="652">
        <f t="shared" si="24"/>
        <v>304332</v>
      </c>
      <c r="F102" s="652">
        <f t="shared" si="24"/>
        <v>3008102</v>
      </c>
      <c r="G102" s="652">
        <f t="shared" si="24"/>
        <v>80151</v>
      </c>
      <c r="H102" s="652">
        <f t="shared" si="24"/>
        <v>11097</v>
      </c>
      <c r="I102" s="652">
        <f t="shared" si="24"/>
        <v>62611</v>
      </c>
      <c r="J102" s="652">
        <f t="shared" si="24"/>
        <v>6443</v>
      </c>
      <c r="K102" s="652">
        <f t="shared" si="24"/>
        <v>80151</v>
      </c>
      <c r="L102" s="652">
        <f>+L66+L72+L78+L95+L96</f>
        <v>0</v>
      </c>
      <c r="M102" s="652">
        <f>+M66+M72+M78+M95+M96</f>
        <v>0</v>
      </c>
      <c r="N102" s="652">
        <f>+N66+N72+N78+N95+N96</f>
        <v>0</v>
      </c>
      <c r="O102" s="652">
        <f>+O66+O72+O78+O95+O96</f>
        <v>0</v>
      </c>
      <c r="P102" s="652">
        <f>+P66+P72+P78+P95+P96</f>
        <v>0</v>
      </c>
    </row>
    <row r="104" spans="1:16" ht="27.75" customHeight="1">
      <c r="A104" s="803" t="s">
        <v>666</v>
      </c>
      <c r="B104" s="803"/>
      <c r="C104" s="803"/>
      <c r="D104" s="803"/>
      <c r="E104" s="803"/>
      <c r="F104" s="803"/>
      <c r="G104" s="803"/>
      <c r="H104" s="803"/>
      <c r="I104" s="803"/>
      <c r="J104" s="803"/>
      <c r="K104" s="803"/>
      <c r="L104" s="803"/>
      <c r="M104" s="803"/>
      <c r="N104" s="803"/>
      <c r="O104" s="803"/>
      <c r="P104" s="803"/>
    </row>
  </sheetData>
  <mergeCells count="4">
    <mergeCell ref="B4:F4"/>
    <mergeCell ref="G4:K4"/>
    <mergeCell ref="L4:P4"/>
    <mergeCell ref="A104:P104"/>
  </mergeCells>
  <pageMargins left="0.74803149606299213" right="0.74803149606299213" top="0.98425196850393704" bottom="0.98425196850393704" header="0.51181102362204722" footer="0.51181102362204722"/>
  <pageSetup paperSize="9" scale="64" fitToHeight="3" orientation="landscape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8"/>
  <sheetViews>
    <sheetView workbookViewId="0">
      <selection activeCell="F27" sqref="F27"/>
    </sheetView>
  </sheetViews>
  <sheetFormatPr defaultRowHeight="12.75"/>
  <cols>
    <col min="1" max="1" width="11" style="310" customWidth="1"/>
    <col min="2" max="2" width="8.85546875" style="310" customWidth="1"/>
    <col min="3" max="8" width="16.28515625" style="396" bestFit="1" customWidth="1"/>
    <col min="9" max="9" width="14.7109375" style="396" bestFit="1" customWidth="1"/>
    <col min="10" max="10" width="16.28515625" style="396" bestFit="1" customWidth="1"/>
    <col min="11" max="11" width="15.85546875" style="396" customWidth="1"/>
    <col min="12" max="256" width="9.140625" style="310"/>
    <col min="257" max="257" width="11" style="310" customWidth="1"/>
    <col min="258" max="258" width="8.85546875" style="310" customWidth="1"/>
    <col min="259" max="259" width="14.7109375" style="310" bestFit="1" customWidth="1"/>
    <col min="260" max="261" width="16.28515625" style="310" bestFit="1" customWidth="1"/>
    <col min="262" max="266" width="14.7109375" style="310" bestFit="1" customWidth="1"/>
    <col min="267" max="267" width="14.85546875" style="310" customWidth="1"/>
    <col min="268" max="512" width="9.140625" style="310"/>
    <col min="513" max="513" width="11" style="310" customWidth="1"/>
    <col min="514" max="514" width="8.85546875" style="310" customWidth="1"/>
    <col min="515" max="515" width="14.7109375" style="310" bestFit="1" customWidth="1"/>
    <col min="516" max="517" width="16.28515625" style="310" bestFit="1" customWidth="1"/>
    <col min="518" max="522" width="14.7109375" style="310" bestFit="1" customWidth="1"/>
    <col min="523" max="523" width="14.85546875" style="310" customWidth="1"/>
    <col min="524" max="768" width="9.140625" style="310"/>
    <col min="769" max="769" width="11" style="310" customWidth="1"/>
    <col min="770" max="770" width="8.85546875" style="310" customWidth="1"/>
    <col min="771" max="771" width="14.7109375" style="310" bestFit="1" customWidth="1"/>
    <col min="772" max="773" width="16.28515625" style="310" bestFit="1" customWidth="1"/>
    <col min="774" max="778" width="14.7109375" style="310" bestFit="1" customWidth="1"/>
    <col min="779" max="779" width="14.85546875" style="310" customWidth="1"/>
    <col min="780" max="1024" width="9.140625" style="310"/>
    <col min="1025" max="1025" width="11" style="310" customWidth="1"/>
    <col min="1026" max="1026" width="8.85546875" style="310" customWidth="1"/>
    <col min="1027" max="1027" width="14.7109375" style="310" bestFit="1" customWidth="1"/>
    <col min="1028" max="1029" width="16.28515625" style="310" bestFit="1" customWidth="1"/>
    <col min="1030" max="1034" width="14.7109375" style="310" bestFit="1" customWidth="1"/>
    <col min="1035" max="1035" width="14.85546875" style="310" customWidth="1"/>
    <col min="1036" max="1280" width="9.140625" style="310"/>
    <col min="1281" max="1281" width="11" style="310" customWidth="1"/>
    <col min="1282" max="1282" width="8.85546875" style="310" customWidth="1"/>
    <col min="1283" max="1283" width="14.7109375" style="310" bestFit="1" customWidth="1"/>
    <col min="1284" max="1285" width="16.28515625" style="310" bestFit="1" customWidth="1"/>
    <col min="1286" max="1290" width="14.7109375" style="310" bestFit="1" customWidth="1"/>
    <col min="1291" max="1291" width="14.85546875" style="310" customWidth="1"/>
    <col min="1292" max="1536" width="9.140625" style="310"/>
    <col min="1537" max="1537" width="11" style="310" customWidth="1"/>
    <col min="1538" max="1538" width="8.85546875" style="310" customWidth="1"/>
    <col min="1539" max="1539" width="14.7109375" style="310" bestFit="1" customWidth="1"/>
    <col min="1540" max="1541" width="16.28515625" style="310" bestFit="1" customWidth="1"/>
    <col min="1542" max="1546" width="14.7109375" style="310" bestFit="1" customWidth="1"/>
    <col min="1547" max="1547" width="14.85546875" style="310" customWidth="1"/>
    <col min="1548" max="1792" width="9.140625" style="310"/>
    <col min="1793" max="1793" width="11" style="310" customWidth="1"/>
    <col min="1794" max="1794" width="8.85546875" style="310" customWidth="1"/>
    <col min="1795" max="1795" width="14.7109375" style="310" bestFit="1" customWidth="1"/>
    <col min="1796" max="1797" width="16.28515625" style="310" bestFit="1" customWidth="1"/>
    <col min="1798" max="1802" width="14.7109375" style="310" bestFit="1" customWidth="1"/>
    <col min="1803" max="1803" width="14.85546875" style="310" customWidth="1"/>
    <col min="1804" max="2048" width="9.140625" style="310"/>
    <col min="2049" max="2049" width="11" style="310" customWidth="1"/>
    <col min="2050" max="2050" width="8.85546875" style="310" customWidth="1"/>
    <col min="2051" max="2051" width="14.7109375" style="310" bestFit="1" customWidth="1"/>
    <col min="2052" max="2053" width="16.28515625" style="310" bestFit="1" customWidth="1"/>
    <col min="2054" max="2058" width="14.7109375" style="310" bestFit="1" customWidth="1"/>
    <col min="2059" max="2059" width="14.85546875" style="310" customWidth="1"/>
    <col min="2060" max="2304" width="9.140625" style="310"/>
    <col min="2305" max="2305" width="11" style="310" customWidth="1"/>
    <col min="2306" max="2306" width="8.85546875" style="310" customWidth="1"/>
    <col min="2307" max="2307" width="14.7109375" style="310" bestFit="1" customWidth="1"/>
    <col min="2308" max="2309" width="16.28515625" style="310" bestFit="1" customWidth="1"/>
    <col min="2310" max="2314" width="14.7109375" style="310" bestFit="1" customWidth="1"/>
    <col min="2315" max="2315" width="14.85546875" style="310" customWidth="1"/>
    <col min="2316" max="2560" width="9.140625" style="310"/>
    <col min="2561" max="2561" width="11" style="310" customWidth="1"/>
    <col min="2562" max="2562" width="8.85546875" style="310" customWidth="1"/>
    <col min="2563" max="2563" width="14.7109375" style="310" bestFit="1" customWidth="1"/>
    <col min="2564" max="2565" width="16.28515625" style="310" bestFit="1" customWidth="1"/>
    <col min="2566" max="2570" width="14.7109375" style="310" bestFit="1" customWidth="1"/>
    <col min="2571" max="2571" width="14.85546875" style="310" customWidth="1"/>
    <col min="2572" max="2816" width="9.140625" style="310"/>
    <col min="2817" max="2817" width="11" style="310" customWidth="1"/>
    <col min="2818" max="2818" width="8.85546875" style="310" customWidth="1"/>
    <col min="2819" max="2819" width="14.7109375" style="310" bestFit="1" customWidth="1"/>
    <col min="2820" max="2821" width="16.28515625" style="310" bestFit="1" customWidth="1"/>
    <col min="2822" max="2826" width="14.7109375" style="310" bestFit="1" customWidth="1"/>
    <col min="2827" max="2827" width="14.85546875" style="310" customWidth="1"/>
    <col min="2828" max="3072" width="9.140625" style="310"/>
    <col min="3073" max="3073" width="11" style="310" customWidth="1"/>
    <col min="3074" max="3074" width="8.85546875" style="310" customWidth="1"/>
    <col min="3075" max="3075" width="14.7109375" style="310" bestFit="1" customWidth="1"/>
    <col min="3076" max="3077" width="16.28515625" style="310" bestFit="1" customWidth="1"/>
    <col min="3078" max="3082" width="14.7109375" style="310" bestFit="1" customWidth="1"/>
    <col min="3083" max="3083" width="14.85546875" style="310" customWidth="1"/>
    <col min="3084" max="3328" width="9.140625" style="310"/>
    <col min="3329" max="3329" width="11" style="310" customWidth="1"/>
    <col min="3330" max="3330" width="8.85546875" style="310" customWidth="1"/>
    <col min="3331" max="3331" width="14.7109375" style="310" bestFit="1" customWidth="1"/>
    <col min="3332" max="3333" width="16.28515625" style="310" bestFit="1" customWidth="1"/>
    <col min="3334" max="3338" width="14.7109375" style="310" bestFit="1" customWidth="1"/>
    <col min="3339" max="3339" width="14.85546875" style="310" customWidth="1"/>
    <col min="3340" max="3584" width="9.140625" style="310"/>
    <col min="3585" max="3585" width="11" style="310" customWidth="1"/>
    <col min="3586" max="3586" width="8.85546875" style="310" customWidth="1"/>
    <col min="3587" max="3587" width="14.7109375" style="310" bestFit="1" customWidth="1"/>
    <col min="3588" max="3589" width="16.28515625" style="310" bestFit="1" customWidth="1"/>
    <col min="3590" max="3594" width="14.7109375" style="310" bestFit="1" customWidth="1"/>
    <col min="3595" max="3595" width="14.85546875" style="310" customWidth="1"/>
    <col min="3596" max="3840" width="9.140625" style="310"/>
    <col min="3841" max="3841" width="11" style="310" customWidth="1"/>
    <col min="3842" max="3842" width="8.85546875" style="310" customWidth="1"/>
    <col min="3843" max="3843" width="14.7109375" style="310" bestFit="1" customWidth="1"/>
    <col min="3844" max="3845" width="16.28515625" style="310" bestFit="1" customWidth="1"/>
    <col min="3846" max="3850" width="14.7109375" style="310" bestFit="1" customWidth="1"/>
    <col min="3851" max="3851" width="14.85546875" style="310" customWidth="1"/>
    <col min="3852" max="4096" width="9.140625" style="310"/>
    <col min="4097" max="4097" width="11" style="310" customWidth="1"/>
    <col min="4098" max="4098" width="8.85546875" style="310" customWidth="1"/>
    <col min="4099" max="4099" width="14.7109375" style="310" bestFit="1" customWidth="1"/>
    <col min="4100" max="4101" width="16.28515625" style="310" bestFit="1" customWidth="1"/>
    <col min="4102" max="4106" width="14.7109375" style="310" bestFit="1" customWidth="1"/>
    <col min="4107" max="4107" width="14.85546875" style="310" customWidth="1"/>
    <col min="4108" max="4352" width="9.140625" style="310"/>
    <col min="4353" max="4353" width="11" style="310" customWidth="1"/>
    <col min="4354" max="4354" width="8.85546875" style="310" customWidth="1"/>
    <col min="4355" max="4355" width="14.7109375" style="310" bestFit="1" customWidth="1"/>
    <col min="4356" max="4357" width="16.28515625" style="310" bestFit="1" customWidth="1"/>
    <col min="4358" max="4362" width="14.7109375" style="310" bestFit="1" customWidth="1"/>
    <col min="4363" max="4363" width="14.85546875" style="310" customWidth="1"/>
    <col min="4364" max="4608" width="9.140625" style="310"/>
    <col min="4609" max="4609" width="11" style="310" customWidth="1"/>
    <col min="4610" max="4610" width="8.85546875" style="310" customWidth="1"/>
    <col min="4611" max="4611" width="14.7109375" style="310" bestFit="1" customWidth="1"/>
    <col min="4612" max="4613" width="16.28515625" style="310" bestFit="1" customWidth="1"/>
    <col min="4614" max="4618" width="14.7109375" style="310" bestFit="1" customWidth="1"/>
    <col min="4619" max="4619" width="14.85546875" style="310" customWidth="1"/>
    <col min="4620" max="4864" width="9.140625" style="310"/>
    <col min="4865" max="4865" width="11" style="310" customWidth="1"/>
    <col min="4866" max="4866" width="8.85546875" style="310" customWidth="1"/>
    <col min="4867" max="4867" width="14.7109375" style="310" bestFit="1" customWidth="1"/>
    <col min="4868" max="4869" width="16.28515625" style="310" bestFit="1" customWidth="1"/>
    <col min="4870" max="4874" width="14.7109375" style="310" bestFit="1" customWidth="1"/>
    <col min="4875" max="4875" width="14.85546875" style="310" customWidth="1"/>
    <col min="4876" max="5120" width="9.140625" style="310"/>
    <col min="5121" max="5121" width="11" style="310" customWidth="1"/>
    <col min="5122" max="5122" width="8.85546875" style="310" customWidth="1"/>
    <col min="5123" max="5123" width="14.7109375" style="310" bestFit="1" customWidth="1"/>
    <col min="5124" max="5125" width="16.28515625" style="310" bestFit="1" customWidth="1"/>
    <col min="5126" max="5130" width="14.7109375" style="310" bestFit="1" customWidth="1"/>
    <col min="5131" max="5131" width="14.85546875" style="310" customWidth="1"/>
    <col min="5132" max="5376" width="9.140625" style="310"/>
    <col min="5377" max="5377" width="11" style="310" customWidth="1"/>
    <col min="5378" max="5378" width="8.85546875" style="310" customWidth="1"/>
    <col min="5379" max="5379" width="14.7109375" style="310" bestFit="1" customWidth="1"/>
    <col min="5380" max="5381" width="16.28515625" style="310" bestFit="1" customWidth="1"/>
    <col min="5382" max="5386" width="14.7109375" style="310" bestFit="1" customWidth="1"/>
    <col min="5387" max="5387" width="14.85546875" style="310" customWidth="1"/>
    <col min="5388" max="5632" width="9.140625" style="310"/>
    <col min="5633" max="5633" width="11" style="310" customWidth="1"/>
    <col min="5634" max="5634" width="8.85546875" style="310" customWidth="1"/>
    <col min="5635" max="5635" width="14.7109375" style="310" bestFit="1" customWidth="1"/>
    <col min="5636" max="5637" width="16.28515625" style="310" bestFit="1" customWidth="1"/>
    <col min="5638" max="5642" width="14.7109375" style="310" bestFit="1" customWidth="1"/>
    <col min="5643" max="5643" width="14.85546875" style="310" customWidth="1"/>
    <col min="5644" max="5888" width="9.140625" style="310"/>
    <col min="5889" max="5889" width="11" style="310" customWidth="1"/>
    <col min="5890" max="5890" width="8.85546875" style="310" customWidth="1"/>
    <col min="5891" max="5891" width="14.7109375" style="310" bestFit="1" customWidth="1"/>
    <col min="5892" max="5893" width="16.28515625" style="310" bestFit="1" customWidth="1"/>
    <col min="5894" max="5898" width="14.7109375" style="310" bestFit="1" customWidth="1"/>
    <col min="5899" max="5899" width="14.85546875" style="310" customWidth="1"/>
    <col min="5900" max="6144" width="9.140625" style="310"/>
    <col min="6145" max="6145" width="11" style="310" customWidth="1"/>
    <col min="6146" max="6146" width="8.85546875" style="310" customWidth="1"/>
    <col min="6147" max="6147" width="14.7109375" style="310" bestFit="1" customWidth="1"/>
    <col min="6148" max="6149" width="16.28515625" style="310" bestFit="1" customWidth="1"/>
    <col min="6150" max="6154" width="14.7109375" style="310" bestFit="1" customWidth="1"/>
    <col min="6155" max="6155" width="14.85546875" style="310" customWidth="1"/>
    <col min="6156" max="6400" width="9.140625" style="310"/>
    <col min="6401" max="6401" width="11" style="310" customWidth="1"/>
    <col min="6402" max="6402" width="8.85546875" style="310" customWidth="1"/>
    <col min="6403" max="6403" width="14.7109375" style="310" bestFit="1" customWidth="1"/>
    <col min="6404" max="6405" width="16.28515625" style="310" bestFit="1" customWidth="1"/>
    <col min="6406" max="6410" width="14.7109375" style="310" bestFit="1" customWidth="1"/>
    <col min="6411" max="6411" width="14.85546875" style="310" customWidth="1"/>
    <col min="6412" max="6656" width="9.140625" style="310"/>
    <col min="6657" max="6657" width="11" style="310" customWidth="1"/>
    <col min="6658" max="6658" width="8.85546875" style="310" customWidth="1"/>
    <col min="6659" max="6659" width="14.7109375" style="310" bestFit="1" customWidth="1"/>
    <col min="6660" max="6661" width="16.28515625" style="310" bestFit="1" customWidth="1"/>
    <col min="6662" max="6666" width="14.7109375" style="310" bestFit="1" customWidth="1"/>
    <col min="6667" max="6667" width="14.85546875" style="310" customWidth="1"/>
    <col min="6668" max="6912" width="9.140625" style="310"/>
    <col min="6913" max="6913" width="11" style="310" customWidth="1"/>
    <col min="6914" max="6914" width="8.85546875" style="310" customWidth="1"/>
    <col min="6915" max="6915" width="14.7109375" style="310" bestFit="1" customWidth="1"/>
    <col min="6916" max="6917" width="16.28515625" style="310" bestFit="1" customWidth="1"/>
    <col min="6918" max="6922" width="14.7109375" style="310" bestFit="1" customWidth="1"/>
    <col min="6923" max="6923" width="14.85546875" style="310" customWidth="1"/>
    <col min="6924" max="7168" width="9.140625" style="310"/>
    <col min="7169" max="7169" width="11" style="310" customWidth="1"/>
    <col min="7170" max="7170" width="8.85546875" style="310" customWidth="1"/>
    <col min="7171" max="7171" width="14.7109375" style="310" bestFit="1" customWidth="1"/>
    <col min="7172" max="7173" width="16.28515625" style="310" bestFit="1" customWidth="1"/>
    <col min="7174" max="7178" width="14.7109375" style="310" bestFit="1" customWidth="1"/>
    <col min="7179" max="7179" width="14.85546875" style="310" customWidth="1"/>
    <col min="7180" max="7424" width="9.140625" style="310"/>
    <col min="7425" max="7425" width="11" style="310" customWidth="1"/>
    <col min="7426" max="7426" width="8.85546875" style="310" customWidth="1"/>
    <col min="7427" max="7427" width="14.7109375" style="310" bestFit="1" customWidth="1"/>
    <col min="7428" max="7429" width="16.28515625" style="310" bestFit="1" customWidth="1"/>
    <col min="7430" max="7434" width="14.7109375" style="310" bestFit="1" customWidth="1"/>
    <col min="7435" max="7435" width="14.85546875" style="310" customWidth="1"/>
    <col min="7436" max="7680" width="9.140625" style="310"/>
    <col min="7681" max="7681" width="11" style="310" customWidth="1"/>
    <col min="7682" max="7682" width="8.85546875" style="310" customWidth="1"/>
    <col min="7683" max="7683" width="14.7109375" style="310" bestFit="1" customWidth="1"/>
    <col min="7684" max="7685" width="16.28515625" style="310" bestFit="1" customWidth="1"/>
    <col min="7686" max="7690" width="14.7109375" style="310" bestFit="1" customWidth="1"/>
    <col min="7691" max="7691" width="14.85546875" style="310" customWidth="1"/>
    <col min="7692" max="7936" width="9.140625" style="310"/>
    <col min="7937" max="7937" width="11" style="310" customWidth="1"/>
    <col min="7938" max="7938" width="8.85546875" style="310" customWidth="1"/>
    <col min="7939" max="7939" width="14.7109375" style="310" bestFit="1" customWidth="1"/>
    <col min="7940" max="7941" width="16.28515625" style="310" bestFit="1" customWidth="1"/>
    <col min="7942" max="7946" width="14.7109375" style="310" bestFit="1" customWidth="1"/>
    <col min="7947" max="7947" width="14.85546875" style="310" customWidth="1"/>
    <col min="7948" max="8192" width="9.140625" style="310"/>
    <col min="8193" max="8193" width="11" style="310" customWidth="1"/>
    <col min="8194" max="8194" width="8.85546875" style="310" customWidth="1"/>
    <col min="8195" max="8195" width="14.7109375" style="310" bestFit="1" customWidth="1"/>
    <col min="8196" max="8197" width="16.28515625" style="310" bestFit="1" customWidth="1"/>
    <col min="8198" max="8202" width="14.7109375" style="310" bestFit="1" customWidth="1"/>
    <col min="8203" max="8203" width="14.85546875" style="310" customWidth="1"/>
    <col min="8204" max="8448" width="9.140625" style="310"/>
    <col min="8449" max="8449" width="11" style="310" customWidth="1"/>
    <col min="8450" max="8450" width="8.85546875" style="310" customWidth="1"/>
    <col min="8451" max="8451" width="14.7109375" style="310" bestFit="1" customWidth="1"/>
    <col min="8452" max="8453" width="16.28515625" style="310" bestFit="1" customWidth="1"/>
    <col min="8454" max="8458" width="14.7109375" style="310" bestFit="1" customWidth="1"/>
    <col min="8459" max="8459" width="14.85546875" style="310" customWidth="1"/>
    <col min="8460" max="8704" width="9.140625" style="310"/>
    <col min="8705" max="8705" width="11" style="310" customWidth="1"/>
    <col min="8706" max="8706" width="8.85546875" style="310" customWidth="1"/>
    <col min="8707" max="8707" width="14.7109375" style="310" bestFit="1" customWidth="1"/>
    <col min="8708" max="8709" width="16.28515625" style="310" bestFit="1" customWidth="1"/>
    <col min="8710" max="8714" width="14.7109375" style="310" bestFit="1" customWidth="1"/>
    <col min="8715" max="8715" width="14.85546875" style="310" customWidth="1"/>
    <col min="8716" max="8960" width="9.140625" style="310"/>
    <col min="8961" max="8961" width="11" style="310" customWidth="1"/>
    <col min="8962" max="8962" width="8.85546875" style="310" customWidth="1"/>
    <col min="8963" max="8963" width="14.7109375" style="310" bestFit="1" customWidth="1"/>
    <col min="8964" max="8965" width="16.28515625" style="310" bestFit="1" customWidth="1"/>
    <col min="8966" max="8970" width="14.7109375" style="310" bestFit="1" customWidth="1"/>
    <col min="8971" max="8971" width="14.85546875" style="310" customWidth="1"/>
    <col min="8972" max="9216" width="9.140625" style="310"/>
    <col min="9217" max="9217" width="11" style="310" customWidth="1"/>
    <col min="9218" max="9218" width="8.85546875" style="310" customWidth="1"/>
    <col min="9219" max="9219" width="14.7109375" style="310" bestFit="1" customWidth="1"/>
    <col min="9220" max="9221" width="16.28515625" style="310" bestFit="1" customWidth="1"/>
    <col min="9222" max="9226" width="14.7109375" style="310" bestFit="1" customWidth="1"/>
    <col min="9227" max="9227" width="14.85546875" style="310" customWidth="1"/>
    <col min="9228" max="9472" width="9.140625" style="310"/>
    <col min="9473" max="9473" width="11" style="310" customWidth="1"/>
    <col min="9474" max="9474" width="8.85546875" style="310" customWidth="1"/>
    <col min="9475" max="9475" width="14.7109375" style="310" bestFit="1" customWidth="1"/>
    <col min="9476" max="9477" width="16.28515625" style="310" bestFit="1" customWidth="1"/>
    <col min="9478" max="9482" width="14.7109375" style="310" bestFit="1" customWidth="1"/>
    <col min="9483" max="9483" width="14.85546875" style="310" customWidth="1"/>
    <col min="9484" max="9728" width="9.140625" style="310"/>
    <col min="9729" max="9729" width="11" style="310" customWidth="1"/>
    <col min="9730" max="9730" width="8.85546875" style="310" customWidth="1"/>
    <col min="9731" max="9731" width="14.7109375" style="310" bestFit="1" customWidth="1"/>
    <col min="9732" max="9733" width="16.28515625" style="310" bestFit="1" customWidth="1"/>
    <col min="9734" max="9738" width="14.7109375" style="310" bestFit="1" customWidth="1"/>
    <col min="9739" max="9739" width="14.85546875" style="310" customWidth="1"/>
    <col min="9740" max="9984" width="9.140625" style="310"/>
    <col min="9985" max="9985" width="11" style="310" customWidth="1"/>
    <col min="9986" max="9986" width="8.85546875" style="310" customWidth="1"/>
    <col min="9987" max="9987" width="14.7109375" style="310" bestFit="1" customWidth="1"/>
    <col min="9988" max="9989" width="16.28515625" style="310" bestFit="1" customWidth="1"/>
    <col min="9990" max="9994" width="14.7109375" style="310" bestFit="1" customWidth="1"/>
    <col min="9995" max="9995" width="14.85546875" style="310" customWidth="1"/>
    <col min="9996" max="10240" width="9.140625" style="310"/>
    <col min="10241" max="10241" width="11" style="310" customWidth="1"/>
    <col min="10242" max="10242" width="8.85546875" style="310" customWidth="1"/>
    <col min="10243" max="10243" width="14.7109375" style="310" bestFit="1" customWidth="1"/>
    <col min="10244" max="10245" width="16.28515625" style="310" bestFit="1" customWidth="1"/>
    <col min="10246" max="10250" width="14.7109375" style="310" bestFit="1" customWidth="1"/>
    <col min="10251" max="10251" width="14.85546875" style="310" customWidth="1"/>
    <col min="10252" max="10496" width="9.140625" style="310"/>
    <col min="10497" max="10497" width="11" style="310" customWidth="1"/>
    <col min="10498" max="10498" width="8.85546875" style="310" customWidth="1"/>
    <col min="10499" max="10499" width="14.7109375" style="310" bestFit="1" customWidth="1"/>
    <col min="10500" max="10501" width="16.28515625" style="310" bestFit="1" customWidth="1"/>
    <col min="10502" max="10506" width="14.7109375" style="310" bestFit="1" customWidth="1"/>
    <col min="10507" max="10507" width="14.85546875" style="310" customWidth="1"/>
    <col min="10508" max="10752" width="9.140625" style="310"/>
    <col min="10753" max="10753" width="11" style="310" customWidth="1"/>
    <col min="10754" max="10754" width="8.85546875" style="310" customWidth="1"/>
    <col min="10755" max="10755" width="14.7109375" style="310" bestFit="1" customWidth="1"/>
    <col min="10756" max="10757" width="16.28515625" style="310" bestFit="1" customWidth="1"/>
    <col min="10758" max="10762" width="14.7109375" style="310" bestFit="1" customWidth="1"/>
    <col min="10763" max="10763" width="14.85546875" style="310" customWidth="1"/>
    <col min="10764" max="11008" width="9.140625" style="310"/>
    <col min="11009" max="11009" width="11" style="310" customWidth="1"/>
    <col min="11010" max="11010" width="8.85546875" style="310" customWidth="1"/>
    <col min="11011" max="11011" width="14.7109375" style="310" bestFit="1" customWidth="1"/>
    <col min="11012" max="11013" width="16.28515625" style="310" bestFit="1" customWidth="1"/>
    <col min="11014" max="11018" width="14.7109375" style="310" bestFit="1" customWidth="1"/>
    <col min="11019" max="11019" width="14.85546875" style="310" customWidth="1"/>
    <col min="11020" max="11264" width="9.140625" style="310"/>
    <col min="11265" max="11265" width="11" style="310" customWidth="1"/>
    <col min="11266" max="11266" width="8.85546875" style="310" customWidth="1"/>
    <col min="11267" max="11267" width="14.7109375" style="310" bestFit="1" customWidth="1"/>
    <col min="11268" max="11269" width="16.28515625" style="310" bestFit="1" customWidth="1"/>
    <col min="11270" max="11274" width="14.7109375" style="310" bestFit="1" customWidth="1"/>
    <col min="11275" max="11275" width="14.85546875" style="310" customWidth="1"/>
    <col min="11276" max="11520" width="9.140625" style="310"/>
    <col min="11521" max="11521" width="11" style="310" customWidth="1"/>
    <col min="11522" max="11522" width="8.85546875" style="310" customWidth="1"/>
    <col min="11523" max="11523" width="14.7109375" style="310" bestFit="1" customWidth="1"/>
    <col min="11524" max="11525" width="16.28515625" style="310" bestFit="1" customWidth="1"/>
    <col min="11526" max="11530" width="14.7109375" style="310" bestFit="1" customWidth="1"/>
    <col min="11531" max="11531" width="14.85546875" style="310" customWidth="1"/>
    <col min="11532" max="11776" width="9.140625" style="310"/>
    <col min="11777" max="11777" width="11" style="310" customWidth="1"/>
    <col min="11778" max="11778" width="8.85546875" style="310" customWidth="1"/>
    <col min="11779" max="11779" width="14.7109375" style="310" bestFit="1" customWidth="1"/>
    <col min="11780" max="11781" width="16.28515625" style="310" bestFit="1" customWidth="1"/>
    <col min="11782" max="11786" width="14.7109375" style="310" bestFit="1" customWidth="1"/>
    <col min="11787" max="11787" width="14.85546875" style="310" customWidth="1"/>
    <col min="11788" max="12032" width="9.140625" style="310"/>
    <col min="12033" max="12033" width="11" style="310" customWidth="1"/>
    <col min="12034" max="12034" width="8.85546875" style="310" customWidth="1"/>
    <col min="12035" max="12035" width="14.7109375" style="310" bestFit="1" customWidth="1"/>
    <col min="12036" max="12037" width="16.28515625" style="310" bestFit="1" customWidth="1"/>
    <col min="12038" max="12042" width="14.7109375" style="310" bestFit="1" customWidth="1"/>
    <col min="12043" max="12043" width="14.85546875" style="310" customWidth="1"/>
    <col min="12044" max="12288" width="9.140625" style="310"/>
    <col min="12289" max="12289" width="11" style="310" customWidth="1"/>
    <col min="12290" max="12290" width="8.85546875" style="310" customWidth="1"/>
    <col min="12291" max="12291" width="14.7109375" style="310" bestFit="1" customWidth="1"/>
    <col min="12292" max="12293" width="16.28515625" style="310" bestFit="1" customWidth="1"/>
    <col min="12294" max="12298" width="14.7109375" style="310" bestFit="1" customWidth="1"/>
    <col min="12299" max="12299" width="14.85546875" style="310" customWidth="1"/>
    <col min="12300" max="12544" width="9.140625" style="310"/>
    <col min="12545" max="12545" width="11" style="310" customWidth="1"/>
    <col min="12546" max="12546" width="8.85546875" style="310" customWidth="1"/>
    <col min="12547" max="12547" width="14.7109375" style="310" bestFit="1" customWidth="1"/>
    <col min="12548" max="12549" width="16.28515625" style="310" bestFit="1" customWidth="1"/>
    <col min="12550" max="12554" width="14.7109375" style="310" bestFit="1" customWidth="1"/>
    <col min="12555" max="12555" width="14.85546875" style="310" customWidth="1"/>
    <col min="12556" max="12800" width="9.140625" style="310"/>
    <col min="12801" max="12801" width="11" style="310" customWidth="1"/>
    <col min="12802" max="12802" width="8.85546875" style="310" customWidth="1"/>
    <col min="12803" max="12803" width="14.7109375" style="310" bestFit="1" customWidth="1"/>
    <col min="12804" max="12805" width="16.28515625" style="310" bestFit="1" customWidth="1"/>
    <col min="12806" max="12810" width="14.7109375" style="310" bestFit="1" customWidth="1"/>
    <col min="12811" max="12811" width="14.85546875" style="310" customWidth="1"/>
    <col min="12812" max="13056" width="9.140625" style="310"/>
    <col min="13057" max="13057" width="11" style="310" customWidth="1"/>
    <col min="13058" max="13058" width="8.85546875" style="310" customWidth="1"/>
    <col min="13059" max="13059" width="14.7109375" style="310" bestFit="1" customWidth="1"/>
    <col min="13060" max="13061" width="16.28515625" style="310" bestFit="1" customWidth="1"/>
    <col min="13062" max="13066" width="14.7109375" style="310" bestFit="1" customWidth="1"/>
    <col min="13067" max="13067" width="14.85546875" style="310" customWidth="1"/>
    <col min="13068" max="13312" width="9.140625" style="310"/>
    <col min="13313" max="13313" width="11" style="310" customWidth="1"/>
    <col min="13314" max="13314" width="8.85546875" style="310" customWidth="1"/>
    <col min="13315" max="13315" width="14.7109375" style="310" bestFit="1" customWidth="1"/>
    <col min="13316" max="13317" width="16.28515625" style="310" bestFit="1" customWidth="1"/>
    <col min="13318" max="13322" width="14.7109375" style="310" bestFit="1" customWidth="1"/>
    <col min="13323" max="13323" width="14.85546875" style="310" customWidth="1"/>
    <col min="13324" max="13568" width="9.140625" style="310"/>
    <col min="13569" max="13569" width="11" style="310" customWidth="1"/>
    <col min="13570" max="13570" width="8.85546875" style="310" customWidth="1"/>
    <col min="13571" max="13571" width="14.7109375" style="310" bestFit="1" customWidth="1"/>
    <col min="13572" max="13573" width="16.28515625" style="310" bestFit="1" customWidth="1"/>
    <col min="13574" max="13578" width="14.7109375" style="310" bestFit="1" customWidth="1"/>
    <col min="13579" max="13579" width="14.85546875" style="310" customWidth="1"/>
    <col min="13580" max="13824" width="9.140625" style="310"/>
    <col min="13825" max="13825" width="11" style="310" customWidth="1"/>
    <col min="13826" max="13826" width="8.85546875" style="310" customWidth="1"/>
    <col min="13827" max="13827" width="14.7109375" style="310" bestFit="1" customWidth="1"/>
    <col min="13828" max="13829" width="16.28515625" style="310" bestFit="1" customWidth="1"/>
    <col min="13830" max="13834" width="14.7109375" style="310" bestFit="1" customWidth="1"/>
    <col min="13835" max="13835" width="14.85546875" style="310" customWidth="1"/>
    <col min="13836" max="14080" width="9.140625" style="310"/>
    <col min="14081" max="14081" width="11" style="310" customWidth="1"/>
    <col min="14082" max="14082" width="8.85546875" style="310" customWidth="1"/>
    <col min="14083" max="14083" width="14.7109375" style="310" bestFit="1" customWidth="1"/>
    <col min="14084" max="14085" width="16.28515625" style="310" bestFit="1" customWidth="1"/>
    <col min="14086" max="14090" width="14.7109375" style="310" bestFit="1" customWidth="1"/>
    <col min="14091" max="14091" width="14.85546875" style="310" customWidth="1"/>
    <col min="14092" max="14336" width="9.140625" style="310"/>
    <col min="14337" max="14337" width="11" style="310" customWidth="1"/>
    <col min="14338" max="14338" width="8.85546875" style="310" customWidth="1"/>
    <col min="14339" max="14339" width="14.7109375" style="310" bestFit="1" customWidth="1"/>
    <col min="14340" max="14341" width="16.28515625" style="310" bestFit="1" customWidth="1"/>
    <col min="14342" max="14346" width="14.7109375" style="310" bestFit="1" customWidth="1"/>
    <col min="14347" max="14347" width="14.85546875" style="310" customWidth="1"/>
    <col min="14348" max="14592" width="9.140625" style="310"/>
    <col min="14593" max="14593" width="11" style="310" customWidth="1"/>
    <col min="14594" max="14594" width="8.85546875" style="310" customWidth="1"/>
    <col min="14595" max="14595" width="14.7109375" style="310" bestFit="1" customWidth="1"/>
    <col min="14596" max="14597" width="16.28515625" style="310" bestFit="1" customWidth="1"/>
    <col min="14598" max="14602" width="14.7109375" style="310" bestFit="1" customWidth="1"/>
    <col min="14603" max="14603" width="14.85546875" style="310" customWidth="1"/>
    <col min="14604" max="14848" width="9.140625" style="310"/>
    <col min="14849" max="14849" width="11" style="310" customWidth="1"/>
    <col min="14850" max="14850" width="8.85546875" style="310" customWidth="1"/>
    <col min="14851" max="14851" width="14.7109375" style="310" bestFit="1" customWidth="1"/>
    <col min="14852" max="14853" width="16.28515625" style="310" bestFit="1" customWidth="1"/>
    <col min="14854" max="14858" width="14.7109375" style="310" bestFit="1" customWidth="1"/>
    <col min="14859" max="14859" width="14.85546875" style="310" customWidth="1"/>
    <col min="14860" max="15104" width="9.140625" style="310"/>
    <col min="15105" max="15105" width="11" style="310" customWidth="1"/>
    <col min="15106" max="15106" width="8.85546875" style="310" customWidth="1"/>
    <col min="15107" max="15107" width="14.7109375" style="310" bestFit="1" customWidth="1"/>
    <col min="15108" max="15109" width="16.28515625" style="310" bestFit="1" customWidth="1"/>
    <col min="15110" max="15114" width="14.7109375" style="310" bestFit="1" customWidth="1"/>
    <col min="15115" max="15115" width="14.85546875" style="310" customWidth="1"/>
    <col min="15116" max="15360" width="9.140625" style="310"/>
    <col min="15361" max="15361" width="11" style="310" customWidth="1"/>
    <col min="15362" max="15362" width="8.85546875" style="310" customWidth="1"/>
    <col min="15363" max="15363" width="14.7109375" style="310" bestFit="1" customWidth="1"/>
    <col min="15364" max="15365" width="16.28515625" style="310" bestFit="1" customWidth="1"/>
    <col min="15366" max="15370" width="14.7109375" style="310" bestFit="1" customWidth="1"/>
    <col min="15371" max="15371" width="14.85546875" style="310" customWidth="1"/>
    <col min="15372" max="15616" width="9.140625" style="310"/>
    <col min="15617" max="15617" width="11" style="310" customWidth="1"/>
    <col min="15618" max="15618" width="8.85546875" style="310" customWidth="1"/>
    <col min="15619" max="15619" width="14.7109375" style="310" bestFit="1" customWidth="1"/>
    <col min="15620" max="15621" width="16.28515625" style="310" bestFit="1" customWidth="1"/>
    <col min="15622" max="15626" width="14.7109375" style="310" bestFit="1" customWidth="1"/>
    <col min="15627" max="15627" width="14.85546875" style="310" customWidth="1"/>
    <col min="15628" max="15872" width="9.140625" style="310"/>
    <col min="15873" max="15873" width="11" style="310" customWidth="1"/>
    <col min="15874" max="15874" width="8.85546875" style="310" customWidth="1"/>
    <col min="15875" max="15875" width="14.7109375" style="310" bestFit="1" customWidth="1"/>
    <col min="15876" max="15877" width="16.28515625" style="310" bestFit="1" customWidth="1"/>
    <col min="15878" max="15882" width="14.7109375" style="310" bestFit="1" customWidth="1"/>
    <col min="15883" max="15883" width="14.85546875" style="310" customWidth="1"/>
    <col min="15884" max="16128" width="9.140625" style="310"/>
    <col min="16129" max="16129" width="11" style="310" customWidth="1"/>
    <col min="16130" max="16130" width="8.85546875" style="310" customWidth="1"/>
    <col min="16131" max="16131" width="14.7109375" style="310" bestFit="1" customWidth="1"/>
    <col min="16132" max="16133" width="16.28515625" style="310" bestFit="1" customWidth="1"/>
    <col min="16134" max="16138" width="14.7109375" style="310" bestFit="1" customWidth="1"/>
    <col min="16139" max="16139" width="14.85546875" style="310" customWidth="1"/>
    <col min="16140" max="16384" width="9.140625" style="310"/>
  </cols>
  <sheetData>
    <row r="1" spans="1:11" ht="18">
      <c r="A1" s="656" t="s">
        <v>560</v>
      </c>
      <c r="B1" s="657"/>
      <c r="C1" s="658"/>
      <c r="D1" s="658"/>
      <c r="E1" s="658"/>
      <c r="F1" s="658"/>
      <c r="G1" s="658"/>
      <c r="H1" s="658"/>
      <c r="I1" s="658"/>
      <c r="J1" s="658"/>
      <c r="K1" s="658"/>
    </row>
    <row r="2" spans="1:11" s="659" customFormat="1" ht="18.75" thickBot="1">
      <c r="C2" s="660"/>
      <c r="D2" s="660"/>
      <c r="E2" s="660"/>
      <c r="F2" s="660"/>
      <c r="G2" s="660"/>
      <c r="H2" s="660"/>
      <c r="I2" s="660"/>
      <c r="J2" s="660"/>
      <c r="K2" s="396" t="s">
        <v>1</v>
      </c>
    </row>
    <row r="3" spans="1:11" s="661" customFormat="1" ht="18" customHeight="1">
      <c r="A3" s="805" t="s">
        <v>496</v>
      </c>
      <c r="B3" s="807" t="s">
        <v>497</v>
      </c>
      <c r="C3" s="809" t="s">
        <v>498</v>
      </c>
      <c r="D3" s="809" t="s">
        <v>499</v>
      </c>
      <c r="E3" s="809"/>
      <c r="F3" s="809"/>
      <c r="G3" s="809" t="s">
        <v>500</v>
      </c>
      <c r="H3" s="809" t="s">
        <v>501</v>
      </c>
      <c r="I3" s="809"/>
      <c r="J3" s="809"/>
      <c r="K3" s="811" t="s">
        <v>502</v>
      </c>
    </row>
    <row r="4" spans="1:11" s="661" customFormat="1" ht="18" customHeight="1">
      <c r="A4" s="806"/>
      <c r="B4" s="808"/>
      <c r="C4" s="810"/>
      <c r="D4" s="662" t="s">
        <v>359</v>
      </c>
      <c r="E4" s="662" t="s">
        <v>360</v>
      </c>
      <c r="F4" s="662" t="s">
        <v>361</v>
      </c>
      <c r="G4" s="810"/>
      <c r="H4" s="662" t="s">
        <v>503</v>
      </c>
      <c r="I4" s="662" t="s">
        <v>504</v>
      </c>
      <c r="J4" s="662" t="s">
        <v>361</v>
      </c>
      <c r="K4" s="812"/>
    </row>
    <row r="5" spans="1:11" ht="18" customHeight="1">
      <c r="A5" s="804" t="s">
        <v>505</v>
      </c>
      <c r="B5" s="663" t="s">
        <v>506</v>
      </c>
      <c r="C5" s="664">
        <v>1527582780</v>
      </c>
      <c r="D5" s="664">
        <v>70095000</v>
      </c>
      <c r="E5" s="664">
        <v>96700000</v>
      </c>
      <c r="F5" s="665">
        <f>D5-E5</f>
        <v>-26605000</v>
      </c>
      <c r="G5" s="665">
        <f>C5+F5</f>
        <v>1500977780</v>
      </c>
      <c r="H5" s="664">
        <v>100000000</v>
      </c>
      <c r="I5" s="664">
        <v>31000000</v>
      </c>
      <c r="J5" s="665">
        <f>H5-I5</f>
        <v>69000000</v>
      </c>
      <c r="K5" s="666">
        <f>G5+J5</f>
        <v>1569977780</v>
      </c>
    </row>
    <row r="6" spans="1:11" ht="18" customHeight="1">
      <c r="A6" s="804"/>
      <c r="B6" s="663" t="s">
        <v>507</v>
      </c>
      <c r="C6" s="667"/>
      <c r="D6" s="665">
        <f>D5</f>
        <v>70095000</v>
      </c>
      <c r="E6" s="665">
        <f>E5</f>
        <v>96700000</v>
      </c>
      <c r="F6" s="665">
        <f>F5</f>
        <v>-26605000</v>
      </c>
      <c r="G6" s="667"/>
      <c r="H6" s="665">
        <f>H5</f>
        <v>100000000</v>
      </c>
      <c r="I6" s="665">
        <f>I5</f>
        <v>31000000</v>
      </c>
      <c r="J6" s="665">
        <f>J5</f>
        <v>69000000</v>
      </c>
      <c r="K6" s="668"/>
    </row>
    <row r="7" spans="1:11" ht="18" customHeight="1">
      <c r="A7" s="804" t="s">
        <v>508</v>
      </c>
      <c r="B7" s="663" t="s">
        <v>506</v>
      </c>
      <c r="C7" s="665">
        <f>K5</f>
        <v>1569977780</v>
      </c>
      <c r="D7" s="664">
        <v>75096000</v>
      </c>
      <c r="E7" s="664">
        <v>105147000</v>
      </c>
      <c r="F7" s="665">
        <f>D7-E7</f>
        <v>-30051000</v>
      </c>
      <c r="G7" s="665">
        <f>C7+F7</f>
        <v>1539926780</v>
      </c>
      <c r="H7" s="664">
        <v>120000000</v>
      </c>
      <c r="I7" s="664">
        <v>25000000</v>
      </c>
      <c r="J7" s="665">
        <f>H7-I7</f>
        <v>95000000</v>
      </c>
      <c r="K7" s="666">
        <f>G7+J7</f>
        <v>1634926780</v>
      </c>
    </row>
    <row r="8" spans="1:11" ht="18" customHeight="1">
      <c r="A8" s="804"/>
      <c r="B8" s="663" t="s">
        <v>507</v>
      </c>
      <c r="C8" s="667"/>
      <c r="D8" s="665">
        <f>SUM(D6:D7)</f>
        <v>145191000</v>
      </c>
      <c r="E8" s="665">
        <f>SUM(E6:E7)</f>
        <v>201847000</v>
      </c>
      <c r="F8" s="665">
        <f>SUM(F6:F7)</f>
        <v>-56656000</v>
      </c>
      <c r="G8" s="667"/>
      <c r="H8" s="665">
        <f>SUM(H6:H7)</f>
        <v>220000000</v>
      </c>
      <c r="I8" s="665">
        <f>SUM(I6:I7)</f>
        <v>56000000</v>
      </c>
      <c r="J8" s="665">
        <f>SUM(J6:J7)</f>
        <v>164000000</v>
      </c>
      <c r="K8" s="668"/>
    </row>
    <row r="9" spans="1:11" ht="18" customHeight="1">
      <c r="A9" s="804" t="s">
        <v>509</v>
      </c>
      <c r="B9" s="663" t="s">
        <v>506</v>
      </c>
      <c r="C9" s="665">
        <f>K7</f>
        <v>1634926780</v>
      </c>
      <c r="D9" s="664">
        <v>105595000</v>
      </c>
      <c r="E9" s="664">
        <v>223140000</v>
      </c>
      <c r="F9" s="665">
        <f>D9-E9</f>
        <v>-117545000</v>
      </c>
      <c r="G9" s="665">
        <f>C9+F9</f>
        <v>1517381780</v>
      </c>
      <c r="H9" s="664">
        <v>130000000</v>
      </c>
      <c r="I9" s="664">
        <v>25000000</v>
      </c>
      <c r="J9" s="665">
        <f>H9-I9</f>
        <v>105000000</v>
      </c>
      <c r="K9" s="666">
        <f>G9+J9</f>
        <v>1622381780</v>
      </c>
    </row>
    <row r="10" spans="1:11" ht="18" customHeight="1">
      <c r="A10" s="804"/>
      <c r="B10" s="663" t="s">
        <v>507</v>
      </c>
      <c r="C10" s="667"/>
      <c r="D10" s="665">
        <f>SUM(D8:D9)</f>
        <v>250786000</v>
      </c>
      <c r="E10" s="665">
        <f>SUM(E8:E9)</f>
        <v>424987000</v>
      </c>
      <c r="F10" s="665">
        <f>SUM(F8:F9)</f>
        <v>-174201000</v>
      </c>
      <c r="G10" s="667"/>
      <c r="H10" s="665">
        <f>SUM(H8:H9)</f>
        <v>350000000</v>
      </c>
      <c r="I10" s="665">
        <f>SUM(I8:I9)</f>
        <v>81000000</v>
      </c>
      <c r="J10" s="665">
        <f>SUM(J8:J9)</f>
        <v>269000000</v>
      </c>
      <c r="K10" s="668"/>
    </row>
    <row r="11" spans="1:11" ht="18" customHeight="1">
      <c r="A11" s="804" t="s">
        <v>510</v>
      </c>
      <c r="B11" s="663" t="s">
        <v>506</v>
      </c>
      <c r="C11" s="665">
        <f>K9</f>
        <v>1622381780</v>
      </c>
      <c r="D11" s="664">
        <v>75095000</v>
      </c>
      <c r="E11" s="664">
        <v>224680000</v>
      </c>
      <c r="F11" s="665">
        <f>D11-E11</f>
        <v>-149585000</v>
      </c>
      <c r="G11" s="665">
        <f>C11+F11</f>
        <v>1472796780</v>
      </c>
      <c r="H11" s="664">
        <v>170000000</v>
      </c>
      <c r="I11" s="664">
        <v>48000000</v>
      </c>
      <c r="J11" s="665">
        <f>H11-I11</f>
        <v>122000000</v>
      </c>
      <c r="K11" s="666">
        <f>G11+J11</f>
        <v>1594796780</v>
      </c>
    </row>
    <row r="12" spans="1:11" ht="18" customHeight="1">
      <c r="A12" s="804"/>
      <c r="B12" s="663" t="s">
        <v>507</v>
      </c>
      <c r="C12" s="667"/>
      <c r="D12" s="665">
        <f>SUM(D10:D11)</f>
        <v>325881000</v>
      </c>
      <c r="E12" s="665">
        <f>SUM(E10:E11)</f>
        <v>649667000</v>
      </c>
      <c r="F12" s="665">
        <f>SUM(F10:F11)</f>
        <v>-323786000</v>
      </c>
      <c r="G12" s="667"/>
      <c r="H12" s="665">
        <f>SUM(H10:H11)</f>
        <v>520000000</v>
      </c>
      <c r="I12" s="665">
        <f>SUM(I10:I11)</f>
        <v>129000000</v>
      </c>
      <c r="J12" s="665">
        <f>SUM(J10:J11)</f>
        <v>391000000</v>
      </c>
      <c r="K12" s="668"/>
    </row>
    <row r="13" spans="1:11" ht="18" customHeight="1">
      <c r="A13" s="804" t="s">
        <v>511</v>
      </c>
      <c r="B13" s="663" t="s">
        <v>506</v>
      </c>
      <c r="C13" s="665">
        <f>K11</f>
        <v>1594796780</v>
      </c>
      <c r="D13" s="664">
        <v>100095000</v>
      </c>
      <c r="E13" s="664">
        <v>218680000</v>
      </c>
      <c r="F13" s="665">
        <f>D13-E13</f>
        <v>-118585000</v>
      </c>
      <c r="G13" s="665">
        <f>C13+F13</f>
        <v>1476211780</v>
      </c>
      <c r="H13" s="664">
        <v>240000000</v>
      </c>
      <c r="I13" s="664">
        <v>25000000</v>
      </c>
      <c r="J13" s="665">
        <f>H13-I13</f>
        <v>215000000</v>
      </c>
      <c r="K13" s="666">
        <f>G13+J13</f>
        <v>1691211780</v>
      </c>
    </row>
    <row r="14" spans="1:11" ht="18" customHeight="1">
      <c r="A14" s="804"/>
      <c r="B14" s="663" t="s">
        <v>507</v>
      </c>
      <c r="C14" s="667"/>
      <c r="D14" s="665">
        <f>SUM(D12:D13)</f>
        <v>425976000</v>
      </c>
      <c r="E14" s="665">
        <f>SUM(E12:E13)</f>
        <v>868347000</v>
      </c>
      <c r="F14" s="665">
        <f>SUM(F12:F13)</f>
        <v>-442371000</v>
      </c>
      <c r="G14" s="667"/>
      <c r="H14" s="665">
        <f>SUM(H12:H13)</f>
        <v>760000000</v>
      </c>
      <c r="I14" s="665">
        <f>SUM(I12:I13)</f>
        <v>154000000</v>
      </c>
      <c r="J14" s="665">
        <f>SUM(J12:J13)</f>
        <v>606000000</v>
      </c>
      <c r="K14" s="668"/>
    </row>
    <row r="15" spans="1:11" ht="18" customHeight="1">
      <c r="A15" s="804" t="s">
        <v>512</v>
      </c>
      <c r="B15" s="663" t="s">
        <v>506</v>
      </c>
      <c r="C15" s="665">
        <f>K13</f>
        <v>1691211780</v>
      </c>
      <c r="D15" s="664">
        <v>69595000</v>
      </c>
      <c r="E15" s="664">
        <v>318100000</v>
      </c>
      <c r="F15" s="665">
        <f>D15-E15</f>
        <v>-248505000</v>
      </c>
      <c r="G15" s="665">
        <f>C15+F15</f>
        <v>1442706780</v>
      </c>
      <c r="H15" s="664">
        <v>200000000</v>
      </c>
      <c r="I15" s="664">
        <v>25000000</v>
      </c>
      <c r="J15" s="665">
        <f>H15-I15</f>
        <v>175000000</v>
      </c>
      <c r="K15" s="666">
        <f>G15+J15</f>
        <v>1617706780</v>
      </c>
    </row>
    <row r="16" spans="1:11" ht="18" customHeight="1">
      <c r="A16" s="804"/>
      <c r="B16" s="663" t="s">
        <v>507</v>
      </c>
      <c r="C16" s="667"/>
      <c r="D16" s="665">
        <f>SUM(D14:D15)</f>
        <v>495571000</v>
      </c>
      <c r="E16" s="665">
        <f>SUM(E14:E15)</f>
        <v>1186447000</v>
      </c>
      <c r="F16" s="665">
        <f>SUM(F14:F15)</f>
        <v>-690876000</v>
      </c>
      <c r="G16" s="667"/>
      <c r="H16" s="665">
        <f>SUM(H14:H15)</f>
        <v>960000000</v>
      </c>
      <c r="I16" s="665">
        <f>SUM(I14:I15)</f>
        <v>179000000</v>
      </c>
      <c r="J16" s="665">
        <f>SUM(J14:J15)</f>
        <v>781000000</v>
      </c>
      <c r="K16" s="668"/>
    </row>
    <row r="17" spans="1:11" ht="18" customHeight="1">
      <c r="A17" s="804" t="s">
        <v>513</v>
      </c>
      <c r="B17" s="663" t="s">
        <v>506</v>
      </c>
      <c r="C17" s="665">
        <f>K15</f>
        <v>1617706780</v>
      </c>
      <c r="D17" s="664">
        <v>70095000</v>
      </c>
      <c r="E17" s="664">
        <v>261050000</v>
      </c>
      <c r="F17" s="665">
        <f>D17-E17</f>
        <v>-190955000</v>
      </c>
      <c r="G17" s="665">
        <f>C17+F17</f>
        <v>1426751780</v>
      </c>
      <c r="H17" s="664">
        <v>250000000</v>
      </c>
      <c r="I17" s="664">
        <v>31000000</v>
      </c>
      <c r="J17" s="665">
        <f>H17-I17</f>
        <v>219000000</v>
      </c>
      <c r="K17" s="666">
        <f>G17+J17</f>
        <v>1645751780</v>
      </c>
    </row>
    <row r="18" spans="1:11" ht="18" customHeight="1">
      <c r="A18" s="804"/>
      <c r="B18" s="663" t="s">
        <v>507</v>
      </c>
      <c r="C18" s="667"/>
      <c r="D18" s="665">
        <f>SUM(D16:D17)</f>
        <v>565666000</v>
      </c>
      <c r="E18" s="665">
        <f>SUM(E16:E17)</f>
        <v>1447497000</v>
      </c>
      <c r="F18" s="665">
        <f>SUM(F16:F17)</f>
        <v>-881831000</v>
      </c>
      <c r="G18" s="667"/>
      <c r="H18" s="665">
        <f>SUM(H16:H17)</f>
        <v>1210000000</v>
      </c>
      <c r="I18" s="665">
        <f>SUM(I16:I17)</f>
        <v>210000000</v>
      </c>
      <c r="J18" s="665">
        <f>SUM(J16:J17)</f>
        <v>1000000000</v>
      </c>
      <c r="K18" s="668"/>
    </row>
    <row r="19" spans="1:11" ht="18" customHeight="1">
      <c r="A19" s="804" t="s">
        <v>514</v>
      </c>
      <c r="B19" s="663" t="s">
        <v>506</v>
      </c>
      <c r="C19" s="665">
        <f>K17</f>
        <v>1645751780</v>
      </c>
      <c r="D19" s="664">
        <v>77695000</v>
      </c>
      <c r="E19" s="664">
        <v>216100000</v>
      </c>
      <c r="F19" s="665">
        <f>D19-E19</f>
        <v>-138405000</v>
      </c>
      <c r="G19" s="665">
        <f>C19+F19</f>
        <v>1507346780</v>
      </c>
      <c r="H19" s="664">
        <v>280000000</v>
      </c>
      <c r="I19" s="664">
        <v>25000000</v>
      </c>
      <c r="J19" s="665">
        <f>H19-I19</f>
        <v>255000000</v>
      </c>
      <c r="K19" s="666">
        <f>G19+J19</f>
        <v>1762346780</v>
      </c>
    </row>
    <row r="20" spans="1:11" ht="18" customHeight="1">
      <c r="A20" s="804"/>
      <c r="B20" s="663" t="s">
        <v>507</v>
      </c>
      <c r="C20" s="667"/>
      <c r="D20" s="665">
        <f>SUM(D18:D19)</f>
        <v>643361000</v>
      </c>
      <c r="E20" s="665">
        <f>SUM(E18:E19)</f>
        <v>1663597000</v>
      </c>
      <c r="F20" s="665">
        <f>SUM(F18:F19)</f>
        <v>-1020236000</v>
      </c>
      <c r="G20" s="667"/>
      <c r="H20" s="665">
        <f>SUM(H18:H19)</f>
        <v>1490000000</v>
      </c>
      <c r="I20" s="665">
        <f>SUM(I18:I19)</f>
        <v>235000000</v>
      </c>
      <c r="J20" s="665">
        <f>SUM(J18:J19)</f>
        <v>1255000000</v>
      </c>
      <c r="K20" s="668"/>
    </row>
    <row r="21" spans="1:11" ht="18" customHeight="1">
      <c r="A21" s="804" t="s">
        <v>515</v>
      </c>
      <c r="B21" s="663" t="s">
        <v>506</v>
      </c>
      <c r="C21" s="665">
        <f>K19</f>
        <v>1762346780</v>
      </c>
      <c r="D21" s="664">
        <v>106095000</v>
      </c>
      <c r="E21" s="664">
        <v>283850000</v>
      </c>
      <c r="F21" s="665">
        <f>D21-E21</f>
        <v>-177755000</v>
      </c>
      <c r="G21" s="665">
        <f>C21+F21</f>
        <v>1584591780</v>
      </c>
      <c r="H21" s="664">
        <v>150000000</v>
      </c>
      <c r="I21" s="664">
        <v>25000000</v>
      </c>
      <c r="J21" s="665">
        <f>H21-I21</f>
        <v>125000000</v>
      </c>
      <c r="K21" s="666">
        <f>G21+J21</f>
        <v>1709591780</v>
      </c>
    </row>
    <row r="22" spans="1:11" ht="18" customHeight="1">
      <c r="A22" s="804"/>
      <c r="B22" s="663" t="s">
        <v>507</v>
      </c>
      <c r="C22" s="667"/>
      <c r="D22" s="665">
        <f>SUM(D20:D21)</f>
        <v>749456000</v>
      </c>
      <c r="E22" s="665">
        <f>SUM(E20:E21)</f>
        <v>1947447000</v>
      </c>
      <c r="F22" s="665">
        <f>SUM(F20:F21)</f>
        <v>-1197991000</v>
      </c>
      <c r="G22" s="667"/>
      <c r="H22" s="665">
        <f>SUM(H20:H21)</f>
        <v>1640000000</v>
      </c>
      <c r="I22" s="665">
        <f>SUM(I20:I21)</f>
        <v>260000000</v>
      </c>
      <c r="J22" s="665">
        <f>SUM(J20:J21)</f>
        <v>1380000000</v>
      </c>
      <c r="K22" s="668"/>
    </row>
    <row r="23" spans="1:11" ht="18" customHeight="1">
      <c r="A23" s="804" t="s">
        <v>516</v>
      </c>
      <c r="B23" s="663" t="s">
        <v>506</v>
      </c>
      <c r="C23" s="665">
        <f>K21</f>
        <v>1709591780</v>
      </c>
      <c r="D23" s="664">
        <v>84595000</v>
      </c>
      <c r="E23" s="664">
        <v>324827000</v>
      </c>
      <c r="F23" s="665">
        <f>D23-E23</f>
        <v>-240232000</v>
      </c>
      <c r="G23" s="665">
        <f>C23+F23</f>
        <v>1469359780</v>
      </c>
      <c r="H23" s="664">
        <v>280000000</v>
      </c>
      <c r="I23" s="664">
        <v>31000000</v>
      </c>
      <c r="J23" s="665">
        <f>H23-I23</f>
        <v>249000000</v>
      </c>
      <c r="K23" s="666">
        <f>G23+J23</f>
        <v>1718359780</v>
      </c>
    </row>
    <row r="24" spans="1:11" ht="18" customHeight="1">
      <c r="A24" s="804"/>
      <c r="B24" s="663" t="s">
        <v>507</v>
      </c>
      <c r="C24" s="667"/>
      <c r="D24" s="665">
        <f>SUM(D22:D23)</f>
        <v>834051000</v>
      </c>
      <c r="E24" s="665">
        <f>SUM(E22:E23)</f>
        <v>2272274000</v>
      </c>
      <c r="F24" s="665">
        <f>SUM(F22:F23)</f>
        <v>-1438223000</v>
      </c>
      <c r="G24" s="667"/>
      <c r="H24" s="665">
        <f>SUM(H22:H23)</f>
        <v>1920000000</v>
      </c>
      <c r="I24" s="665">
        <f>SUM(I22:I23)</f>
        <v>291000000</v>
      </c>
      <c r="J24" s="665">
        <f>SUM(J22:J23)</f>
        <v>1629000000</v>
      </c>
      <c r="K24" s="668"/>
    </row>
    <row r="25" spans="1:11" ht="18" customHeight="1">
      <c r="A25" s="804" t="s">
        <v>517</v>
      </c>
      <c r="B25" s="663" t="s">
        <v>506</v>
      </c>
      <c r="C25" s="665">
        <f>K23</f>
        <v>1718359780</v>
      </c>
      <c r="D25" s="664">
        <v>75095000</v>
      </c>
      <c r="E25" s="664">
        <v>233700000</v>
      </c>
      <c r="F25" s="665">
        <f>D25-E25</f>
        <v>-158605000</v>
      </c>
      <c r="G25" s="665">
        <f>C25+F25</f>
        <v>1559754780</v>
      </c>
      <c r="H25" s="664">
        <v>105950000</v>
      </c>
      <c r="I25" s="664">
        <v>25000000</v>
      </c>
      <c r="J25" s="665">
        <f>H25-I25</f>
        <v>80950000</v>
      </c>
      <c r="K25" s="666">
        <f>G25+J25</f>
        <v>1640704780</v>
      </c>
    </row>
    <row r="26" spans="1:11" ht="18" customHeight="1">
      <c r="A26" s="804"/>
      <c r="B26" s="663" t="s">
        <v>507</v>
      </c>
      <c r="C26" s="667"/>
      <c r="D26" s="665">
        <f>SUM(D24:D25)</f>
        <v>909146000</v>
      </c>
      <c r="E26" s="665">
        <f>SUM(E24:E25)</f>
        <v>2505974000</v>
      </c>
      <c r="F26" s="665">
        <f>SUM(F24:F25)</f>
        <v>-1596828000</v>
      </c>
      <c r="G26" s="667"/>
      <c r="H26" s="665">
        <f>SUM(H24:H25)</f>
        <v>2025950000</v>
      </c>
      <c r="I26" s="665">
        <f>SUM(I24:I25)</f>
        <v>316000000</v>
      </c>
      <c r="J26" s="665">
        <f>SUM(J24:J25)</f>
        <v>1709950000</v>
      </c>
      <c r="K26" s="668"/>
    </row>
    <row r="27" spans="1:11" ht="18" customHeight="1">
      <c r="A27" s="804" t="s">
        <v>518</v>
      </c>
      <c r="B27" s="663" t="s">
        <v>506</v>
      </c>
      <c r="C27" s="665">
        <f>K25</f>
        <v>1640704780</v>
      </c>
      <c r="D27" s="664">
        <v>95460000</v>
      </c>
      <c r="E27" s="664">
        <v>208799000</v>
      </c>
      <c r="F27" s="665">
        <f>D27-E27</f>
        <v>-113339000</v>
      </c>
      <c r="G27" s="665">
        <f>C27+F27</f>
        <v>1527365780</v>
      </c>
      <c r="H27" s="664">
        <v>57697000</v>
      </c>
      <c r="I27" s="664">
        <v>57480000</v>
      </c>
      <c r="J27" s="665">
        <f>H27-I27</f>
        <v>217000</v>
      </c>
      <c r="K27" s="666">
        <f>G27+J27</f>
        <v>1527582780</v>
      </c>
    </row>
    <row r="28" spans="1:11" ht="18" customHeight="1" thickBot="1">
      <c r="A28" s="813"/>
      <c r="B28" s="669" t="s">
        <v>507</v>
      </c>
      <c r="C28" s="670"/>
      <c r="D28" s="671">
        <f>SUM(D26:D27)</f>
        <v>1004606000</v>
      </c>
      <c r="E28" s="671">
        <f>SUM(E26:E27)</f>
        <v>2714773000</v>
      </c>
      <c r="F28" s="671">
        <f>SUM(F26:F27)</f>
        <v>-1710167000</v>
      </c>
      <c r="G28" s="670"/>
      <c r="H28" s="671">
        <f>SUM(H26:H27)</f>
        <v>2083647000</v>
      </c>
      <c r="I28" s="671">
        <f>SUM(I26:I27)</f>
        <v>373480000</v>
      </c>
      <c r="J28" s="671">
        <f>SUM(J26:J27)</f>
        <v>1710167000</v>
      </c>
      <c r="K28" s="672"/>
    </row>
  </sheetData>
  <mergeCells count="19">
    <mergeCell ref="A27:A28"/>
    <mergeCell ref="A15:A16"/>
    <mergeCell ref="A17:A18"/>
    <mergeCell ref="A19:A20"/>
    <mergeCell ref="A21:A22"/>
    <mergeCell ref="A23:A24"/>
    <mergeCell ref="A25:A26"/>
    <mergeCell ref="K3:K4"/>
    <mergeCell ref="A5:A6"/>
    <mergeCell ref="A7:A8"/>
    <mergeCell ref="A9:A10"/>
    <mergeCell ref="A11:A12"/>
    <mergeCell ref="G3:G4"/>
    <mergeCell ref="H3:J3"/>
    <mergeCell ref="A13:A14"/>
    <mergeCell ref="A3:A4"/>
    <mergeCell ref="B3:B4"/>
    <mergeCell ref="C3:C4"/>
    <mergeCell ref="D3:F3"/>
  </mergeCells>
  <pageMargins left="0.51181102362204722" right="0.51181102362204722" top="0.74803149606299213" bottom="0.55118110236220474" header="0.31496062992125984" footer="0.31496062992125984"/>
  <pageSetup paperSize="9" scale="84" orientation="landscape" horizontalDpi="300" verticalDpi="300" r:id="rId1"/>
  <headerFooter>
    <oddHeader>&amp;R18. sz. melléklet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50"/>
  <sheetViews>
    <sheetView zoomScale="90" zoomScaleNormal="90" workbookViewId="0">
      <selection activeCell="A43" sqref="A43"/>
    </sheetView>
  </sheetViews>
  <sheetFormatPr defaultRowHeight="12.75"/>
  <cols>
    <col min="1" max="1" width="73.5703125" style="673" customWidth="1"/>
    <col min="2" max="2" width="11.5703125" style="674" bestFit="1" customWidth="1"/>
    <col min="3" max="5" width="10.85546875" style="674" customWidth="1"/>
    <col min="6" max="8" width="10.42578125" style="673" bestFit="1" customWidth="1"/>
    <col min="9" max="10" width="10.5703125" style="673" bestFit="1" customWidth="1"/>
    <col min="11" max="11" width="10.42578125" style="673" bestFit="1" customWidth="1"/>
    <col min="12" max="255" width="9.140625" style="673"/>
    <col min="256" max="256" width="67.85546875" style="673" customWidth="1"/>
    <col min="257" max="257" width="11.5703125" style="673" bestFit="1" customWidth="1"/>
    <col min="258" max="260" width="10.85546875" style="673" customWidth="1"/>
    <col min="261" max="265" width="10.42578125" style="673" bestFit="1" customWidth="1"/>
    <col min="266" max="266" width="10.5703125" style="673" bestFit="1" customWidth="1"/>
    <col min="267" max="267" width="10.42578125" style="673" bestFit="1" customWidth="1"/>
    <col min="268" max="511" width="9.140625" style="673"/>
    <col min="512" max="512" width="67.85546875" style="673" customWidth="1"/>
    <col min="513" max="513" width="11.5703125" style="673" bestFit="1" customWidth="1"/>
    <col min="514" max="516" width="10.85546875" style="673" customWidth="1"/>
    <col min="517" max="521" width="10.42578125" style="673" bestFit="1" customWidth="1"/>
    <col min="522" max="522" width="10.5703125" style="673" bestFit="1" customWidth="1"/>
    <col min="523" max="523" width="10.42578125" style="673" bestFit="1" customWidth="1"/>
    <col min="524" max="767" width="9.140625" style="673"/>
    <col min="768" max="768" width="67.85546875" style="673" customWidth="1"/>
    <col min="769" max="769" width="11.5703125" style="673" bestFit="1" customWidth="1"/>
    <col min="770" max="772" width="10.85546875" style="673" customWidth="1"/>
    <col min="773" max="777" width="10.42578125" style="673" bestFit="1" customWidth="1"/>
    <col min="778" max="778" width="10.5703125" style="673" bestFit="1" customWidth="1"/>
    <col min="779" max="779" width="10.42578125" style="673" bestFit="1" customWidth="1"/>
    <col min="780" max="1023" width="9.140625" style="673"/>
    <col min="1024" max="1024" width="67.85546875" style="673" customWidth="1"/>
    <col min="1025" max="1025" width="11.5703125" style="673" bestFit="1" customWidth="1"/>
    <col min="1026" max="1028" width="10.85546875" style="673" customWidth="1"/>
    <col min="1029" max="1033" width="10.42578125" style="673" bestFit="1" customWidth="1"/>
    <col min="1034" max="1034" width="10.5703125" style="673" bestFit="1" customWidth="1"/>
    <col min="1035" max="1035" width="10.42578125" style="673" bestFit="1" customWidth="1"/>
    <col min="1036" max="1279" width="9.140625" style="673"/>
    <col min="1280" max="1280" width="67.85546875" style="673" customWidth="1"/>
    <col min="1281" max="1281" width="11.5703125" style="673" bestFit="1" customWidth="1"/>
    <col min="1282" max="1284" width="10.85546875" style="673" customWidth="1"/>
    <col min="1285" max="1289" width="10.42578125" style="673" bestFit="1" customWidth="1"/>
    <col min="1290" max="1290" width="10.5703125" style="673" bestFit="1" customWidth="1"/>
    <col min="1291" max="1291" width="10.42578125" style="673" bestFit="1" customWidth="1"/>
    <col min="1292" max="1535" width="9.140625" style="673"/>
    <col min="1536" max="1536" width="67.85546875" style="673" customWidth="1"/>
    <col min="1537" max="1537" width="11.5703125" style="673" bestFit="1" customWidth="1"/>
    <col min="1538" max="1540" width="10.85546875" style="673" customWidth="1"/>
    <col min="1541" max="1545" width="10.42578125" style="673" bestFit="1" customWidth="1"/>
    <col min="1546" max="1546" width="10.5703125" style="673" bestFit="1" customWidth="1"/>
    <col min="1547" max="1547" width="10.42578125" style="673" bestFit="1" customWidth="1"/>
    <col min="1548" max="1791" width="9.140625" style="673"/>
    <col min="1792" max="1792" width="67.85546875" style="673" customWidth="1"/>
    <col min="1793" max="1793" width="11.5703125" style="673" bestFit="1" customWidth="1"/>
    <col min="1794" max="1796" width="10.85546875" style="673" customWidth="1"/>
    <col min="1797" max="1801" width="10.42578125" style="673" bestFit="1" customWidth="1"/>
    <col min="1802" max="1802" width="10.5703125" style="673" bestFit="1" customWidth="1"/>
    <col min="1803" max="1803" width="10.42578125" style="673" bestFit="1" customWidth="1"/>
    <col min="1804" max="2047" width="9.140625" style="673"/>
    <col min="2048" max="2048" width="67.85546875" style="673" customWidth="1"/>
    <col min="2049" max="2049" width="11.5703125" style="673" bestFit="1" customWidth="1"/>
    <col min="2050" max="2052" width="10.85546875" style="673" customWidth="1"/>
    <col min="2053" max="2057" width="10.42578125" style="673" bestFit="1" customWidth="1"/>
    <col min="2058" max="2058" width="10.5703125" style="673" bestFit="1" customWidth="1"/>
    <col min="2059" max="2059" width="10.42578125" style="673" bestFit="1" customWidth="1"/>
    <col min="2060" max="2303" width="9.140625" style="673"/>
    <col min="2304" max="2304" width="67.85546875" style="673" customWidth="1"/>
    <col min="2305" max="2305" width="11.5703125" style="673" bestFit="1" customWidth="1"/>
    <col min="2306" max="2308" width="10.85546875" style="673" customWidth="1"/>
    <col min="2309" max="2313" width="10.42578125" style="673" bestFit="1" customWidth="1"/>
    <col min="2314" max="2314" width="10.5703125" style="673" bestFit="1" customWidth="1"/>
    <col min="2315" max="2315" width="10.42578125" style="673" bestFit="1" customWidth="1"/>
    <col min="2316" max="2559" width="9.140625" style="673"/>
    <col min="2560" max="2560" width="67.85546875" style="673" customWidth="1"/>
    <col min="2561" max="2561" width="11.5703125" style="673" bestFit="1" customWidth="1"/>
    <col min="2562" max="2564" width="10.85546875" style="673" customWidth="1"/>
    <col min="2565" max="2569" width="10.42578125" style="673" bestFit="1" customWidth="1"/>
    <col min="2570" max="2570" width="10.5703125" style="673" bestFit="1" customWidth="1"/>
    <col min="2571" max="2571" width="10.42578125" style="673" bestFit="1" customWidth="1"/>
    <col min="2572" max="2815" width="9.140625" style="673"/>
    <col min="2816" max="2816" width="67.85546875" style="673" customWidth="1"/>
    <col min="2817" max="2817" width="11.5703125" style="673" bestFit="1" customWidth="1"/>
    <col min="2818" max="2820" width="10.85546875" style="673" customWidth="1"/>
    <col min="2821" max="2825" width="10.42578125" style="673" bestFit="1" customWidth="1"/>
    <col min="2826" max="2826" width="10.5703125" style="673" bestFit="1" customWidth="1"/>
    <col min="2827" max="2827" width="10.42578125" style="673" bestFit="1" customWidth="1"/>
    <col min="2828" max="3071" width="9.140625" style="673"/>
    <col min="3072" max="3072" width="67.85546875" style="673" customWidth="1"/>
    <col min="3073" max="3073" width="11.5703125" style="673" bestFit="1" customWidth="1"/>
    <col min="3074" max="3076" width="10.85546875" style="673" customWidth="1"/>
    <col min="3077" max="3081" width="10.42578125" style="673" bestFit="1" customWidth="1"/>
    <col min="3082" max="3082" width="10.5703125" style="673" bestFit="1" customWidth="1"/>
    <col min="3083" max="3083" width="10.42578125" style="673" bestFit="1" customWidth="1"/>
    <col min="3084" max="3327" width="9.140625" style="673"/>
    <col min="3328" max="3328" width="67.85546875" style="673" customWidth="1"/>
    <col min="3329" max="3329" width="11.5703125" style="673" bestFit="1" customWidth="1"/>
    <col min="3330" max="3332" width="10.85546875" style="673" customWidth="1"/>
    <col min="3333" max="3337" width="10.42578125" style="673" bestFit="1" customWidth="1"/>
    <col min="3338" max="3338" width="10.5703125" style="673" bestFit="1" customWidth="1"/>
    <col min="3339" max="3339" width="10.42578125" style="673" bestFit="1" customWidth="1"/>
    <col min="3340" max="3583" width="9.140625" style="673"/>
    <col min="3584" max="3584" width="67.85546875" style="673" customWidth="1"/>
    <col min="3585" max="3585" width="11.5703125" style="673" bestFit="1" customWidth="1"/>
    <col min="3586" max="3588" width="10.85546875" style="673" customWidth="1"/>
    <col min="3589" max="3593" width="10.42578125" style="673" bestFit="1" customWidth="1"/>
    <col min="3594" max="3594" width="10.5703125" style="673" bestFit="1" customWidth="1"/>
    <col min="3595" max="3595" width="10.42578125" style="673" bestFit="1" customWidth="1"/>
    <col min="3596" max="3839" width="9.140625" style="673"/>
    <col min="3840" max="3840" width="67.85546875" style="673" customWidth="1"/>
    <col min="3841" max="3841" width="11.5703125" style="673" bestFit="1" customWidth="1"/>
    <col min="3842" max="3844" width="10.85546875" style="673" customWidth="1"/>
    <col min="3845" max="3849" width="10.42578125" style="673" bestFit="1" customWidth="1"/>
    <col min="3850" max="3850" width="10.5703125" style="673" bestFit="1" customWidth="1"/>
    <col min="3851" max="3851" width="10.42578125" style="673" bestFit="1" customWidth="1"/>
    <col min="3852" max="4095" width="9.140625" style="673"/>
    <col min="4096" max="4096" width="67.85546875" style="673" customWidth="1"/>
    <col min="4097" max="4097" width="11.5703125" style="673" bestFit="1" customWidth="1"/>
    <col min="4098" max="4100" width="10.85546875" style="673" customWidth="1"/>
    <col min="4101" max="4105" width="10.42578125" style="673" bestFit="1" customWidth="1"/>
    <col min="4106" max="4106" width="10.5703125" style="673" bestFit="1" customWidth="1"/>
    <col min="4107" max="4107" width="10.42578125" style="673" bestFit="1" customWidth="1"/>
    <col min="4108" max="4351" width="9.140625" style="673"/>
    <col min="4352" max="4352" width="67.85546875" style="673" customWidth="1"/>
    <col min="4353" max="4353" width="11.5703125" style="673" bestFit="1" customWidth="1"/>
    <col min="4354" max="4356" width="10.85546875" style="673" customWidth="1"/>
    <col min="4357" max="4361" width="10.42578125" style="673" bestFit="1" customWidth="1"/>
    <col min="4362" max="4362" width="10.5703125" style="673" bestFit="1" customWidth="1"/>
    <col min="4363" max="4363" width="10.42578125" style="673" bestFit="1" customWidth="1"/>
    <col min="4364" max="4607" width="9.140625" style="673"/>
    <col min="4608" max="4608" width="67.85546875" style="673" customWidth="1"/>
    <col min="4609" max="4609" width="11.5703125" style="673" bestFit="1" customWidth="1"/>
    <col min="4610" max="4612" width="10.85546875" style="673" customWidth="1"/>
    <col min="4613" max="4617" width="10.42578125" style="673" bestFit="1" customWidth="1"/>
    <col min="4618" max="4618" width="10.5703125" style="673" bestFit="1" customWidth="1"/>
    <col min="4619" max="4619" width="10.42578125" style="673" bestFit="1" customWidth="1"/>
    <col min="4620" max="4863" width="9.140625" style="673"/>
    <col min="4864" max="4864" width="67.85546875" style="673" customWidth="1"/>
    <col min="4865" max="4865" width="11.5703125" style="673" bestFit="1" customWidth="1"/>
    <col min="4866" max="4868" width="10.85546875" style="673" customWidth="1"/>
    <col min="4869" max="4873" width="10.42578125" style="673" bestFit="1" customWidth="1"/>
    <col min="4874" max="4874" width="10.5703125" style="673" bestFit="1" customWidth="1"/>
    <col min="4875" max="4875" width="10.42578125" style="673" bestFit="1" customWidth="1"/>
    <col min="4876" max="5119" width="9.140625" style="673"/>
    <col min="5120" max="5120" width="67.85546875" style="673" customWidth="1"/>
    <col min="5121" max="5121" width="11.5703125" style="673" bestFit="1" customWidth="1"/>
    <col min="5122" max="5124" width="10.85546875" style="673" customWidth="1"/>
    <col min="5125" max="5129" width="10.42578125" style="673" bestFit="1" customWidth="1"/>
    <col min="5130" max="5130" width="10.5703125" style="673" bestFit="1" customWidth="1"/>
    <col min="5131" max="5131" width="10.42578125" style="673" bestFit="1" customWidth="1"/>
    <col min="5132" max="5375" width="9.140625" style="673"/>
    <col min="5376" max="5376" width="67.85546875" style="673" customWidth="1"/>
    <col min="5377" max="5377" width="11.5703125" style="673" bestFit="1" customWidth="1"/>
    <col min="5378" max="5380" width="10.85546875" style="673" customWidth="1"/>
    <col min="5381" max="5385" width="10.42578125" style="673" bestFit="1" customWidth="1"/>
    <col min="5386" max="5386" width="10.5703125" style="673" bestFit="1" customWidth="1"/>
    <col min="5387" max="5387" width="10.42578125" style="673" bestFit="1" customWidth="1"/>
    <col min="5388" max="5631" width="9.140625" style="673"/>
    <col min="5632" max="5632" width="67.85546875" style="673" customWidth="1"/>
    <col min="5633" max="5633" width="11.5703125" style="673" bestFit="1" customWidth="1"/>
    <col min="5634" max="5636" width="10.85546875" style="673" customWidth="1"/>
    <col min="5637" max="5641" width="10.42578125" style="673" bestFit="1" customWidth="1"/>
    <col min="5642" max="5642" width="10.5703125" style="673" bestFit="1" customWidth="1"/>
    <col min="5643" max="5643" width="10.42578125" style="673" bestFit="1" customWidth="1"/>
    <col min="5644" max="5887" width="9.140625" style="673"/>
    <col min="5888" max="5888" width="67.85546875" style="673" customWidth="1"/>
    <col min="5889" max="5889" width="11.5703125" style="673" bestFit="1" customWidth="1"/>
    <col min="5890" max="5892" width="10.85546875" style="673" customWidth="1"/>
    <col min="5893" max="5897" width="10.42578125" style="673" bestFit="1" customWidth="1"/>
    <col min="5898" max="5898" width="10.5703125" style="673" bestFit="1" customWidth="1"/>
    <col min="5899" max="5899" width="10.42578125" style="673" bestFit="1" customWidth="1"/>
    <col min="5900" max="6143" width="9.140625" style="673"/>
    <col min="6144" max="6144" width="67.85546875" style="673" customWidth="1"/>
    <col min="6145" max="6145" width="11.5703125" style="673" bestFit="1" customWidth="1"/>
    <col min="6146" max="6148" width="10.85546875" style="673" customWidth="1"/>
    <col min="6149" max="6153" width="10.42578125" style="673" bestFit="1" customWidth="1"/>
    <col min="6154" max="6154" width="10.5703125" style="673" bestFit="1" customWidth="1"/>
    <col min="6155" max="6155" width="10.42578125" style="673" bestFit="1" customWidth="1"/>
    <col min="6156" max="6399" width="9.140625" style="673"/>
    <col min="6400" max="6400" width="67.85546875" style="673" customWidth="1"/>
    <col min="6401" max="6401" width="11.5703125" style="673" bestFit="1" customWidth="1"/>
    <col min="6402" max="6404" width="10.85546875" style="673" customWidth="1"/>
    <col min="6405" max="6409" width="10.42578125" style="673" bestFit="1" customWidth="1"/>
    <col min="6410" max="6410" width="10.5703125" style="673" bestFit="1" customWidth="1"/>
    <col min="6411" max="6411" width="10.42578125" style="673" bestFit="1" customWidth="1"/>
    <col min="6412" max="6655" width="9.140625" style="673"/>
    <col min="6656" max="6656" width="67.85546875" style="673" customWidth="1"/>
    <col min="6657" max="6657" width="11.5703125" style="673" bestFit="1" customWidth="1"/>
    <col min="6658" max="6660" width="10.85546875" style="673" customWidth="1"/>
    <col min="6661" max="6665" width="10.42578125" style="673" bestFit="1" customWidth="1"/>
    <col min="6666" max="6666" width="10.5703125" style="673" bestFit="1" customWidth="1"/>
    <col min="6667" max="6667" width="10.42578125" style="673" bestFit="1" customWidth="1"/>
    <col min="6668" max="6911" width="9.140625" style="673"/>
    <col min="6912" max="6912" width="67.85546875" style="673" customWidth="1"/>
    <col min="6913" max="6913" width="11.5703125" style="673" bestFit="1" customWidth="1"/>
    <col min="6914" max="6916" width="10.85546875" style="673" customWidth="1"/>
    <col min="6917" max="6921" width="10.42578125" style="673" bestFit="1" customWidth="1"/>
    <col min="6922" max="6922" width="10.5703125" style="673" bestFit="1" customWidth="1"/>
    <col min="6923" max="6923" width="10.42578125" style="673" bestFit="1" customWidth="1"/>
    <col min="6924" max="7167" width="9.140625" style="673"/>
    <col min="7168" max="7168" width="67.85546875" style="673" customWidth="1"/>
    <col min="7169" max="7169" width="11.5703125" style="673" bestFit="1" customWidth="1"/>
    <col min="7170" max="7172" width="10.85546875" style="673" customWidth="1"/>
    <col min="7173" max="7177" width="10.42578125" style="673" bestFit="1" customWidth="1"/>
    <col min="7178" max="7178" width="10.5703125" style="673" bestFit="1" customWidth="1"/>
    <col min="7179" max="7179" width="10.42578125" style="673" bestFit="1" customWidth="1"/>
    <col min="7180" max="7423" width="9.140625" style="673"/>
    <col min="7424" max="7424" width="67.85546875" style="673" customWidth="1"/>
    <col min="7425" max="7425" width="11.5703125" style="673" bestFit="1" customWidth="1"/>
    <col min="7426" max="7428" width="10.85546875" style="673" customWidth="1"/>
    <col min="7429" max="7433" width="10.42578125" style="673" bestFit="1" customWidth="1"/>
    <col min="7434" max="7434" width="10.5703125" style="673" bestFit="1" customWidth="1"/>
    <col min="7435" max="7435" width="10.42578125" style="673" bestFit="1" customWidth="1"/>
    <col min="7436" max="7679" width="9.140625" style="673"/>
    <col min="7680" max="7680" width="67.85546875" style="673" customWidth="1"/>
    <col min="7681" max="7681" width="11.5703125" style="673" bestFit="1" customWidth="1"/>
    <col min="7682" max="7684" width="10.85546875" style="673" customWidth="1"/>
    <col min="7685" max="7689" width="10.42578125" style="673" bestFit="1" customWidth="1"/>
    <col min="7690" max="7690" width="10.5703125" style="673" bestFit="1" customWidth="1"/>
    <col min="7691" max="7691" width="10.42578125" style="673" bestFit="1" customWidth="1"/>
    <col min="7692" max="7935" width="9.140625" style="673"/>
    <col min="7936" max="7936" width="67.85546875" style="673" customWidth="1"/>
    <col min="7937" max="7937" width="11.5703125" style="673" bestFit="1" customWidth="1"/>
    <col min="7938" max="7940" width="10.85546875" style="673" customWidth="1"/>
    <col min="7941" max="7945" width="10.42578125" style="673" bestFit="1" customWidth="1"/>
    <col min="7946" max="7946" width="10.5703125" style="673" bestFit="1" customWidth="1"/>
    <col min="7947" max="7947" width="10.42578125" style="673" bestFit="1" customWidth="1"/>
    <col min="7948" max="8191" width="9.140625" style="673"/>
    <col min="8192" max="8192" width="67.85546875" style="673" customWidth="1"/>
    <col min="8193" max="8193" width="11.5703125" style="673" bestFit="1" customWidth="1"/>
    <col min="8194" max="8196" width="10.85546875" style="673" customWidth="1"/>
    <col min="8197" max="8201" width="10.42578125" style="673" bestFit="1" customWidth="1"/>
    <col min="8202" max="8202" width="10.5703125" style="673" bestFit="1" customWidth="1"/>
    <col min="8203" max="8203" width="10.42578125" style="673" bestFit="1" customWidth="1"/>
    <col min="8204" max="8447" width="9.140625" style="673"/>
    <col min="8448" max="8448" width="67.85546875" style="673" customWidth="1"/>
    <col min="8449" max="8449" width="11.5703125" style="673" bestFit="1" customWidth="1"/>
    <col min="8450" max="8452" width="10.85546875" style="673" customWidth="1"/>
    <col min="8453" max="8457" width="10.42578125" style="673" bestFit="1" customWidth="1"/>
    <col min="8458" max="8458" width="10.5703125" style="673" bestFit="1" customWidth="1"/>
    <col min="8459" max="8459" width="10.42578125" style="673" bestFit="1" customWidth="1"/>
    <col min="8460" max="8703" width="9.140625" style="673"/>
    <col min="8704" max="8704" width="67.85546875" style="673" customWidth="1"/>
    <col min="8705" max="8705" width="11.5703125" style="673" bestFit="1" customWidth="1"/>
    <col min="8706" max="8708" width="10.85546875" style="673" customWidth="1"/>
    <col min="8709" max="8713" width="10.42578125" style="673" bestFit="1" customWidth="1"/>
    <col min="8714" max="8714" width="10.5703125" style="673" bestFit="1" customWidth="1"/>
    <col min="8715" max="8715" width="10.42578125" style="673" bestFit="1" customWidth="1"/>
    <col min="8716" max="8959" width="9.140625" style="673"/>
    <col min="8960" max="8960" width="67.85546875" style="673" customWidth="1"/>
    <col min="8961" max="8961" width="11.5703125" style="673" bestFit="1" customWidth="1"/>
    <col min="8962" max="8964" width="10.85546875" style="673" customWidth="1"/>
    <col min="8965" max="8969" width="10.42578125" style="673" bestFit="1" customWidth="1"/>
    <col min="8970" max="8970" width="10.5703125" style="673" bestFit="1" customWidth="1"/>
    <col min="8971" max="8971" width="10.42578125" style="673" bestFit="1" customWidth="1"/>
    <col min="8972" max="9215" width="9.140625" style="673"/>
    <col min="9216" max="9216" width="67.85546875" style="673" customWidth="1"/>
    <col min="9217" max="9217" width="11.5703125" style="673" bestFit="1" customWidth="1"/>
    <col min="9218" max="9220" width="10.85546875" style="673" customWidth="1"/>
    <col min="9221" max="9225" width="10.42578125" style="673" bestFit="1" customWidth="1"/>
    <col min="9226" max="9226" width="10.5703125" style="673" bestFit="1" customWidth="1"/>
    <col min="9227" max="9227" width="10.42578125" style="673" bestFit="1" customWidth="1"/>
    <col min="9228" max="9471" width="9.140625" style="673"/>
    <col min="9472" max="9472" width="67.85546875" style="673" customWidth="1"/>
    <col min="9473" max="9473" width="11.5703125" style="673" bestFit="1" customWidth="1"/>
    <col min="9474" max="9476" width="10.85546875" style="673" customWidth="1"/>
    <col min="9477" max="9481" width="10.42578125" style="673" bestFit="1" customWidth="1"/>
    <col min="9482" max="9482" width="10.5703125" style="673" bestFit="1" customWidth="1"/>
    <col min="9483" max="9483" width="10.42578125" style="673" bestFit="1" customWidth="1"/>
    <col min="9484" max="9727" width="9.140625" style="673"/>
    <col min="9728" max="9728" width="67.85546875" style="673" customWidth="1"/>
    <col min="9729" max="9729" width="11.5703125" style="673" bestFit="1" customWidth="1"/>
    <col min="9730" max="9732" width="10.85546875" style="673" customWidth="1"/>
    <col min="9733" max="9737" width="10.42578125" style="673" bestFit="1" customWidth="1"/>
    <col min="9738" max="9738" width="10.5703125" style="673" bestFit="1" customWidth="1"/>
    <col min="9739" max="9739" width="10.42578125" style="673" bestFit="1" customWidth="1"/>
    <col min="9740" max="9983" width="9.140625" style="673"/>
    <col min="9984" max="9984" width="67.85546875" style="673" customWidth="1"/>
    <col min="9985" max="9985" width="11.5703125" style="673" bestFit="1" customWidth="1"/>
    <col min="9986" max="9988" width="10.85546875" style="673" customWidth="1"/>
    <col min="9989" max="9993" width="10.42578125" style="673" bestFit="1" customWidth="1"/>
    <col min="9994" max="9994" width="10.5703125" style="673" bestFit="1" customWidth="1"/>
    <col min="9995" max="9995" width="10.42578125" style="673" bestFit="1" customWidth="1"/>
    <col min="9996" max="10239" width="9.140625" style="673"/>
    <col min="10240" max="10240" width="67.85546875" style="673" customWidth="1"/>
    <col min="10241" max="10241" width="11.5703125" style="673" bestFit="1" customWidth="1"/>
    <col min="10242" max="10244" width="10.85546875" style="673" customWidth="1"/>
    <col min="10245" max="10249" width="10.42578125" style="673" bestFit="1" customWidth="1"/>
    <col min="10250" max="10250" width="10.5703125" style="673" bestFit="1" customWidth="1"/>
    <col min="10251" max="10251" width="10.42578125" style="673" bestFit="1" customWidth="1"/>
    <col min="10252" max="10495" width="9.140625" style="673"/>
    <col min="10496" max="10496" width="67.85546875" style="673" customWidth="1"/>
    <col min="10497" max="10497" width="11.5703125" style="673" bestFit="1" customWidth="1"/>
    <col min="10498" max="10500" width="10.85546875" style="673" customWidth="1"/>
    <col min="10501" max="10505" width="10.42578125" style="673" bestFit="1" customWidth="1"/>
    <col min="10506" max="10506" width="10.5703125" style="673" bestFit="1" customWidth="1"/>
    <col min="10507" max="10507" width="10.42578125" style="673" bestFit="1" customWidth="1"/>
    <col min="10508" max="10751" width="9.140625" style="673"/>
    <col min="10752" max="10752" width="67.85546875" style="673" customWidth="1"/>
    <col min="10753" max="10753" width="11.5703125" style="673" bestFit="1" customWidth="1"/>
    <col min="10754" max="10756" width="10.85546875" style="673" customWidth="1"/>
    <col min="10757" max="10761" width="10.42578125" style="673" bestFit="1" customWidth="1"/>
    <col min="10762" max="10762" width="10.5703125" style="673" bestFit="1" customWidth="1"/>
    <col min="10763" max="10763" width="10.42578125" style="673" bestFit="1" customWidth="1"/>
    <col min="10764" max="11007" width="9.140625" style="673"/>
    <col min="11008" max="11008" width="67.85546875" style="673" customWidth="1"/>
    <col min="11009" max="11009" width="11.5703125" style="673" bestFit="1" customWidth="1"/>
    <col min="11010" max="11012" width="10.85546875" style="673" customWidth="1"/>
    <col min="11013" max="11017" width="10.42578125" style="673" bestFit="1" customWidth="1"/>
    <col min="11018" max="11018" width="10.5703125" style="673" bestFit="1" customWidth="1"/>
    <col min="11019" max="11019" width="10.42578125" style="673" bestFit="1" customWidth="1"/>
    <col min="11020" max="11263" width="9.140625" style="673"/>
    <col min="11264" max="11264" width="67.85546875" style="673" customWidth="1"/>
    <col min="11265" max="11265" width="11.5703125" style="673" bestFit="1" customWidth="1"/>
    <col min="11266" max="11268" width="10.85546875" style="673" customWidth="1"/>
    <col min="11269" max="11273" width="10.42578125" style="673" bestFit="1" customWidth="1"/>
    <col min="11274" max="11274" width="10.5703125" style="673" bestFit="1" customWidth="1"/>
    <col min="11275" max="11275" width="10.42578125" style="673" bestFit="1" customWidth="1"/>
    <col min="11276" max="11519" width="9.140625" style="673"/>
    <col min="11520" max="11520" width="67.85546875" style="673" customWidth="1"/>
    <col min="11521" max="11521" width="11.5703125" style="673" bestFit="1" customWidth="1"/>
    <col min="11522" max="11524" width="10.85546875" style="673" customWidth="1"/>
    <col min="11525" max="11529" width="10.42578125" style="673" bestFit="1" customWidth="1"/>
    <col min="11530" max="11530" width="10.5703125" style="673" bestFit="1" customWidth="1"/>
    <col min="11531" max="11531" width="10.42578125" style="673" bestFit="1" customWidth="1"/>
    <col min="11532" max="11775" width="9.140625" style="673"/>
    <col min="11776" max="11776" width="67.85546875" style="673" customWidth="1"/>
    <col min="11777" max="11777" width="11.5703125" style="673" bestFit="1" customWidth="1"/>
    <col min="11778" max="11780" width="10.85546875" style="673" customWidth="1"/>
    <col min="11781" max="11785" width="10.42578125" style="673" bestFit="1" customWidth="1"/>
    <col min="11786" max="11786" width="10.5703125" style="673" bestFit="1" customWidth="1"/>
    <col min="11787" max="11787" width="10.42578125" style="673" bestFit="1" customWidth="1"/>
    <col min="11788" max="12031" width="9.140625" style="673"/>
    <col min="12032" max="12032" width="67.85546875" style="673" customWidth="1"/>
    <col min="12033" max="12033" width="11.5703125" style="673" bestFit="1" customWidth="1"/>
    <col min="12034" max="12036" width="10.85546875" style="673" customWidth="1"/>
    <col min="12037" max="12041" width="10.42578125" style="673" bestFit="1" customWidth="1"/>
    <col min="12042" max="12042" width="10.5703125" style="673" bestFit="1" customWidth="1"/>
    <col min="12043" max="12043" width="10.42578125" style="673" bestFit="1" customWidth="1"/>
    <col min="12044" max="12287" width="9.140625" style="673"/>
    <col min="12288" max="12288" width="67.85546875" style="673" customWidth="1"/>
    <col min="12289" max="12289" width="11.5703125" style="673" bestFit="1" customWidth="1"/>
    <col min="12290" max="12292" width="10.85546875" style="673" customWidth="1"/>
    <col min="12293" max="12297" width="10.42578125" style="673" bestFit="1" customWidth="1"/>
    <col min="12298" max="12298" width="10.5703125" style="673" bestFit="1" customWidth="1"/>
    <col min="12299" max="12299" width="10.42578125" style="673" bestFit="1" customWidth="1"/>
    <col min="12300" max="12543" width="9.140625" style="673"/>
    <col min="12544" max="12544" width="67.85546875" style="673" customWidth="1"/>
    <col min="12545" max="12545" width="11.5703125" style="673" bestFit="1" customWidth="1"/>
    <col min="12546" max="12548" width="10.85546875" style="673" customWidth="1"/>
    <col min="12549" max="12553" width="10.42578125" style="673" bestFit="1" customWidth="1"/>
    <col min="12554" max="12554" width="10.5703125" style="673" bestFit="1" customWidth="1"/>
    <col min="12555" max="12555" width="10.42578125" style="673" bestFit="1" customWidth="1"/>
    <col min="12556" max="12799" width="9.140625" style="673"/>
    <col min="12800" max="12800" width="67.85546875" style="673" customWidth="1"/>
    <col min="12801" max="12801" width="11.5703125" style="673" bestFit="1" customWidth="1"/>
    <col min="12802" max="12804" width="10.85546875" style="673" customWidth="1"/>
    <col min="12805" max="12809" width="10.42578125" style="673" bestFit="1" customWidth="1"/>
    <col min="12810" max="12810" width="10.5703125" style="673" bestFit="1" customWidth="1"/>
    <col min="12811" max="12811" width="10.42578125" style="673" bestFit="1" customWidth="1"/>
    <col min="12812" max="13055" width="9.140625" style="673"/>
    <col min="13056" max="13056" width="67.85546875" style="673" customWidth="1"/>
    <col min="13057" max="13057" width="11.5703125" style="673" bestFit="1" customWidth="1"/>
    <col min="13058" max="13060" width="10.85546875" style="673" customWidth="1"/>
    <col min="13061" max="13065" width="10.42578125" style="673" bestFit="1" customWidth="1"/>
    <col min="13066" max="13066" width="10.5703125" style="673" bestFit="1" customWidth="1"/>
    <col min="13067" max="13067" width="10.42578125" style="673" bestFit="1" customWidth="1"/>
    <col min="13068" max="13311" width="9.140625" style="673"/>
    <col min="13312" max="13312" width="67.85546875" style="673" customWidth="1"/>
    <col min="13313" max="13313" width="11.5703125" style="673" bestFit="1" customWidth="1"/>
    <col min="13314" max="13316" width="10.85546875" style="673" customWidth="1"/>
    <col min="13317" max="13321" width="10.42578125" style="673" bestFit="1" customWidth="1"/>
    <col min="13322" max="13322" width="10.5703125" style="673" bestFit="1" customWidth="1"/>
    <col min="13323" max="13323" width="10.42578125" style="673" bestFit="1" customWidth="1"/>
    <col min="13324" max="13567" width="9.140625" style="673"/>
    <col min="13568" max="13568" width="67.85546875" style="673" customWidth="1"/>
    <col min="13569" max="13569" width="11.5703125" style="673" bestFit="1" customWidth="1"/>
    <col min="13570" max="13572" width="10.85546875" style="673" customWidth="1"/>
    <col min="13573" max="13577" width="10.42578125" style="673" bestFit="1" customWidth="1"/>
    <col min="13578" max="13578" width="10.5703125" style="673" bestFit="1" customWidth="1"/>
    <col min="13579" max="13579" width="10.42578125" style="673" bestFit="1" customWidth="1"/>
    <col min="13580" max="13823" width="9.140625" style="673"/>
    <col min="13824" max="13824" width="67.85546875" style="673" customWidth="1"/>
    <col min="13825" max="13825" width="11.5703125" style="673" bestFit="1" customWidth="1"/>
    <col min="13826" max="13828" width="10.85546875" style="673" customWidth="1"/>
    <col min="13829" max="13833" width="10.42578125" style="673" bestFit="1" customWidth="1"/>
    <col min="13834" max="13834" width="10.5703125" style="673" bestFit="1" customWidth="1"/>
    <col min="13835" max="13835" width="10.42578125" style="673" bestFit="1" customWidth="1"/>
    <col min="13836" max="14079" width="9.140625" style="673"/>
    <col min="14080" max="14080" width="67.85546875" style="673" customWidth="1"/>
    <col min="14081" max="14081" width="11.5703125" style="673" bestFit="1" customWidth="1"/>
    <col min="14082" max="14084" width="10.85546875" style="673" customWidth="1"/>
    <col min="14085" max="14089" width="10.42578125" style="673" bestFit="1" customWidth="1"/>
    <col min="14090" max="14090" width="10.5703125" style="673" bestFit="1" customWidth="1"/>
    <col min="14091" max="14091" width="10.42578125" style="673" bestFit="1" customWidth="1"/>
    <col min="14092" max="14335" width="9.140625" style="673"/>
    <col min="14336" max="14336" width="67.85546875" style="673" customWidth="1"/>
    <col min="14337" max="14337" width="11.5703125" style="673" bestFit="1" customWidth="1"/>
    <col min="14338" max="14340" width="10.85546875" style="673" customWidth="1"/>
    <col min="14341" max="14345" width="10.42578125" style="673" bestFit="1" customWidth="1"/>
    <col min="14346" max="14346" width="10.5703125" style="673" bestFit="1" customWidth="1"/>
    <col min="14347" max="14347" width="10.42578125" style="673" bestFit="1" customWidth="1"/>
    <col min="14348" max="14591" width="9.140625" style="673"/>
    <col min="14592" max="14592" width="67.85546875" style="673" customWidth="1"/>
    <col min="14593" max="14593" width="11.5703125" style="673" bestFit="1" customWidth="1"/>
    <col min="14594" max="14596" width="10.85546875" style="673" customWidth="1"/>
    <col min="14597" max="14601" width="10.42578125" style="673" bestFit="1" customWidth="1"/>
    <col min="14602" max="14602" width="10.5703125" style="673" bestFit="1" customWidth="1"/>
    <col min="14603" max="14603" width="10.42578125" style="673" bestFit="1" customWidth="1"/>
    <col min="14604" max="14847" width="9.140625" style="673"/>
    <col min="14848" max="14848" width="67.85546875" style="673" customWidth="1"/>
    <col min="14849" max="14849" width="11.5703125" style="673" bestFit="1" customWidth="1"/>
    <col min="14850" max="14852" width="10.85546875" style="673" customWidth="1"/>
    <col min="14853" max="14857" width="10.42578125" style="673" bestFit="1" customWidth="1"/>
    <col min="14858" max="14858" width="10.5703125" style="673" bestFit="1" customWidth="1"/>
    <col min="14859" max="14859" width="10.42578125" style="673" bestFit="1" customWidth="1"/>
    <col min="14860" max="15103" width="9.140625" style="673"/>
    <col min="15104" max="15104" width="67.85546875" style="673" customWidth="1"/>
    <col min="15105" max="15105" width="11.5703125" style="673" bestFit="1" customWidth="1"/>
    <col min="15106" max="15108" width="10.85546875" style="673" customWidth="1"/>
    <col min="15109" max="15113" width="10.42578125" style="673" bestFit="1" customWidth="1"/>
    <col min="15114" max="15114" width="10.5703125" style="673" bestFit="1" customWidth="1"/>
    <col min="15115" max="15115" width="10.42578125" style="673" bestFit="1" customWidth="1"/>
    <col min="15116" max="15359" width="9.140625" style="673"/>
    <col min="15360" max="15360" width="67.85546875" style="673" customWidth="1"/>
    <col min="15361" max="15361" width="11.5703125" style="673" bestFit="1" customWidth="1"/>
    <col min="15362" max="15364" width="10.85546875" style="673" customWidth="1"/>
    <col min="15365" max="15369" width="10.42578125" style="673" bestFit="1" customWidth="1"/>
    <col min="15370" max="15370" width="10.5703125" style="673" bestFit="1" customWidth="1"/>
    <col min="15371" max="15371" width="10.42578125" style="673" bestFit="1" customWidth="1"/>
    <col min="15372" max="15615" width="9.140625" style="673"/>
    <col min="15616" max="15616" width="67.85546875" style="673" customWidth="1"/>
    <col min="15617" max="15617" width="11.5703125" style="673" bestFit="1" customWidth="1"/>
    <col min="15618" max="15620" width="10.85546875" style="673" customWidth="1"/>
    <col min="15621" max="15625" width="10.42578125" style="673" bestFit="1" customWidth="1"/>
    <col min="15626" max="15626" width="10.5703125" style="673" bestFit="1" customWidth="1"/>
    <col min="15627" max="15627" width="10.42578125" style="673" bestFit="1" customWidth="1"/>
    <col min="15628" max="15871" width="9.140625" style="673"/>
    <col min="15872" max="15872" width="67.85546875" style="673" customWidth="1"/>
    <col min="15873" max="15873" width="11.5703125" style="673" bestFit="1" customWidth="1"/>
    <col min="15874" max="15876" width="10.85546875" style="673" customWidth="1"/>
    <col min="15877" max="15881" width="10.42578125" style="673" bestFit="1" customWidth="1"/>
    <col min="15882" max="15882" width="10.5703125" style="673" bestFit="1" customWidth="1"/>
    <col min="15883" max="15883" width="10.42578125" style="673" bestFit="1" customWidth="1"/>
    <col min="15884" max="16127" width="9.140625" style="673"/>
    <col min="16128" max="16128" width="67.85546875" style="673" customWidth="1"/>
    <col min="16129" max="16129" width="11.5703125" style="673" bestFit="1" customWidth="1"/>
    <col min="16130" max="16132" width="10.85546875" style="673" customWidth="1"/>
    <col min="16133" max="16137" width="10.42578125" style="673" bestFit="1" customWidth="1"/>
    <col min="16138" max="16138" width="10.5703125" style="673" bestFit="1" customWidth="1"/>
    <col min="16139" max="16139" width="10.42578125" style="673" bestFit="1" customWidth="1"/>
    <col min="16140" max="16384" width="9.140625" style="673"/>
  </cols>
  <sheetData>
    <row r="1" spans="1:255">
      <c r="J1" s="675" t="s">
        <v>519</v>
      </c>
    </row>
    <row r="2" spans="1:255" ht="18">
      <c r="A2" s="676" t="s">
        <v>520</v>
      </c>
      <c r="B2" s="676"/>
      <c r="C2" s="676"/>
      <c r="D2" s="676"/>
      <c r="E2" s="676"/>
      <c r="F2" s="677"/>
      <c r="G2" s="677"/>
      <c r="H2" s="677"/>
      <c r="I2" s="677"/>
      <c r="J2" s="677"/>
    </row>
    <row r="4" spans="1:255" s="680" customFormat="1" ht="26.25" customHeight="1" thickBot="1">
      <c r="A4" s="678" t="s">
        <v>521</v>
      </c>
      <c r="B4" s="679"/>
      <c r="C4" s="679"/>
      <c r="E4" s="681"/>
      <c r="F4" s="678"/>
      <c r="G4" s="678"/>
      <c r="H4" s="678"/>
      <c r="I4" s="814" t="s">
        <v>522</v>
      </c>
      <c r="J4" s="814"/>
      <c r="K4" s="678"/>
      <c r="L4" s="678"/>
      <c r="M4" s="678"/>
      <c r="N4" s="678"/>
      <c r="O4" s="678"/>
      <c r="P4" s="678"/>
      <c r="Q4" s="678"/>
      <c r="R4" s="678"/>
      <c r="S4" s="678"/>
      <c r="T4" s="678"/>
      <c r="U4" s="678"/>
      <c r="V4" s="678"/>
      <c r="W4" s="678"/>
      <c r="X4" s="678"/>
      <c r="Y4" s="678"/>
      <c r="Z4" s="678"/>
      <c r="AA4" s="678"/>
      <c r="AB4" s="678"/>
      <c r="AC4" s="678"/>
      <c r="AD4" s="678"/>
      <c r="AE4" s="678"/>
      <c r="AF4" s="678"/>
      <c r="AG4" s="678"/>
      <c r="AH4" s="678"/>
      <c r="AI4" s="678"/>
      <c r="AJ4" s="678"/>
      <c r="AK4" s="678"/>
      <c r="AL4" s="678"/>
      <c r="AM4" s="678"/>
      <c r="AN4" s="678"/>
      <c r="AO4" s="678"/>
      <c r="AP4" s="678"/>
      <c r="AQ4" s="678"/>
      <c r="AR4" s="678"/>
      <c r="AS4" s="678"/>
      <c r="AT4" s="678"/>
      <c r="AU4" s="678"/>
      <c r="AV4" s="678"/>
      <c r="AW4" s="678"/>
      <c r="AX4" s="678"/>
      <c r="AY4" s="678"/>
      <c r="AZ4" s="678"/>
      <c r="BA4" s="678"/>
      <c r="BB4" s="678"/>
      <c r="BC4" s="678"/>
      <c r="BD4" s="678"/>
      <c r="BE4" s="678"/>
      <c r="BF4" s="678"/>
      <c r="BG4" s="678"/>
      <c r="BH4" s="678"/>
      <c r="BI4" s="678"/>
      <c r="BJ4" s="678"/>
      <c r="BK4" s="678"/>
      <c r="BL4" s="678"/>
      <c r="BM4" s="678"/>
      <c r="BN4" s="678"/>
      <c r="BO4" s="678"/>
      <c r="BP4" s="678"/>
      <c r="BQ4" s="678"/>
      <c r="BR4" s="678"/>
      <c r="BS4" s="678"/>
      <c r="BT4" s="678"/>
      <c r="BU4" s="678"/>
      <c r="BV4" s="678"/>
      <c r="BW4" s="678"/>
      <c r="BX4" s="678"/>
      <c r="BY4" s="678"/>
      <c r="BZ4" s="678"/>
      <c r="CA4" s="678"/>
      <c r="CB4" s="678"/>
      <c r="CC4" s="678"/>
      <c r="CD4" s="678"/>
      <c r="CE4" s="678"/>
      <c r="CF4" s="678"/>
      <c r="CG4" s="678"/>
      <c r="CH4" s="678"/>
      <c r="CI4" s="678"/>
      <c r="CJ4" s="678"/>
      <c r="CK4" s="678"/>
      <c r="CL4" s="678"/>
      <c r="CM4" s="678"/>
      <c r="CN4" s="678"/>
      <c r="CO4" s="678"/>
      <c r="CP4" s="678"/>
      <c r="CQ4" s="678"/>
      <c r="CR4" s="678"/>
      <c r="CS4" s="678"/>
      <c r="CT4" s="678"/>
      <c r="CU4" s="678"/>
      <c r="CV4" s="678"/>
      <c r="CW4" s="678"/>
      <c r="CX4" s="678"/>
      <c r="CY4" s="678"/>
      <c r="CZ4" s="678"/>
      <c r="DA4" s="678"/>
      <c r="DB4" s="678"/>
      <c r="DC4" s="678"/>
      <c r="DD4" s="678"/>
      <c r="DE4" s="678"/>
      <c r="DF4" s="678"/>
      <c r="DG4" s="678"/>
      <c r="DH4" s="678"/>
      <c r="DI4" s="678"/>
      <c r="DJ4" s="678"/>
      <c r="DK4" s="678"/>
      <c r="DL4" s="678"/>
      <c r="DM4" s="678"/>
      <c r="DN4" s="678"/>
      <c r="DO4" s="678"/>
      <c r="DP4" s="678"/>
      <c r="DQ4" s="678"/>
      <c r="DR4" s="678"/>
      <c r="DS4" s="678"/>
      <c r="DT4" s="678"/>
      <c r="DU4" s="678"/>
      <c r="DV4" s="678"/>
      <c r="DW4" s="678"/>
      <c r="DX4" s="678"/>
      <c r="DY4" s="678"/>
      <c r="DZ4" s="678"/>
      <c r="EA4" s="678"/>
      <c r="EB4" s="678"/>
      <c r="EC4" s="678"/>
      <c r="ED4" s="678"/>
      <c r="EE4" s="678"/>
      <c r="EF4" s="678"/>
      <c r="EG4" s="678"/>
      <c r="EH4" s="678"/>
      <c r="EI4" s="678"/>
      <c r="EJ4" s="678"/>
      <c r="EK4" s="678"/>
      <c r="EL4" s="678"/>
      <c r="EM4" s="678"/>
      <c r="EN4" s="678"/>
      <c r="EO4" s="678"/>
      <c r="EP4" s="678"/>
      <c r="EQ4" s="678"/>
      <c r="ER4" s="678"/>
      <c r="ES4" s="678"/>
      <c r="ET4" s="678"/>
      <c r="EU4" s="678"/>
      <c r="EV4" s="678"/>
      <c r="EW4" s="678"/>
      <c r="EX4" s="678"/>
      <c r="EY4" s="678"/>
      <c r="EZ4" s="678"/>
      <c r="FA4" s="678"/>
      <c r="FB4" s="678"/>
      <c r="FC4" s="678"/>
      <c r="FD4" s="678"/>
      <c r="FE4" s="678"/>
      <c r="FF4" s="678"/>
      <c r="FG4" s="678"/>
      <c r="FH4" s="678"/>
      <c r="FI4" s="678"/>
      <c r="FJ4" s="678"/>
      <c r="FK4" s="678"/>
      <c r="FL4" s="678"/>
      <c r="FM4" s="678"/>
      <c r="FN4" s="678"/>
      <c r="FO4" s="678"/>
      <c r="FP4" s="678"/>
      <c r="FQ4" s="678"/>
      <c r="FR4" s="678"/>
      <c r="FS4" s="678"/>
      <c r="FT4" s="678"/>
      <c r="FU4" s="678"/>
      <c r="FV4" s="678"/>
      <c r="FW4" s="678"/>
      <c r="FX4" s="678"/>
      <c r="FY4" s="678"/>
      <c r="FZ4" s="678"/>
      <c r="GA4" s="678"/>
      <c r="GB4" s="678"/>
      <c r="GC4" s="678"/>
      <c r="GD4" s="678"/>
      <c r="GE4" s="678"/>
      <c r="GF4" s="678"/>
      <c r="GG4" s="678"/>
      <c r="GH4" s="678"/>
      <c r="GI4" s="678"/>
      <c r="GJ4" s="678"/>
      <c r="GK4" s="678"/>
      <c r="GL4" s="678"/>
      <c r="GM4" s="678"/>
      <c r="GN4" s="678"/>
      <c r="GO4" s="678"/>
      <c r="GP4" s="678"/>
      <c r="GQ4" s="678"/>
      <c r="GR4" s="678"/>
      <c r="GS4" s="678"/>
      <c r="GT4" s="678"/>
      <c r="GU4" s="678"/>
      <c r="GV4" s="678"/>
      <c r="GW4" s="678"/>
      <c r="GX4" s="678"/>
      <c r="GY4" s="678"/>
      <c r="GZ4" s="678"/>
      <c r="HA4" s="678"/>
      <c r="HB4" s="678"/>
      <c r="HC4" s="678"/>
      <c r="HD4" s="678"/>
      <c r="HE4" s="678"/>
      <c r="HF4" s="678"/>
      <c r="HG4" s="678"/>
      <c r="HH4" s="678"/>
      <c r="HI4" s="678"/>
      <c r="HJ4" s="678"/>
      <c r="HK4" s="678"/>
      <c r="HL4" s="678"/>
      <c r="HM4" s="678"/>
      <c r="HN4" s="678"/>
      <c r="HO4" s="678"/>
      <c r="HP4" s="678"/>
      <c r="HQ4" s="678"/>
      <c r="HR4" s="678"/>
      <c r="HS4" s="678"/>
      <c r="HT4" s="678"/>
      <c r="HU4" s="678"/>
      <c r="HV4" s="678"/>
      <c r="HW4" s="678"/>
      <c r="HX4" s="678"/>
      <c r="HY4" s="678"/>
      <c r="HZ4" s="678"/>
      <c r="IA4" s="678"/>
      <c r="IB4" s="678"/>
      <c r="IC4" s="678"/>
      <c r="ID4" s="678"/>
      <c r="IE4" s="678"/>
      <c r="IF4" s="678"/>
      <c r="IG4" s="678"/>
      <c r="IH4" s="678"/>
      <c r="II4" s="678"/>
      <c r="IJ4" s="678"/>
      <c r="IK4" s="678"/>
      <c r="IL4" s="678"/>
      <c r="IM4" s="678"/>
      <c r="IN4" s="678"/>
      <c r="IO4" s="678"/>
      <c r="IP4" s="678"/>
      <c r="IQ4" s="678"/>
      <c r="IR4" s="678"/>
      <c r="IS4" s="678"/>
      <c r="IT4" s="678"/>
      <c r="IU4" s="678"/>
    </row>
    <row r="5" spans="1:255" s="686" customFormat="1">
      <c r="A5" s="682" t="s">
        <v>291</v>
      </c>
      <c r="B5" s="683" t="s">
        <v>523</v>
      </c>
      <c r="C5" s="683" t="s">
        <v>524</v>
      </c>
      <c r="D5" s="683" t="s">
        <v>525</v>
      </c>
      <c r="E5" s="683" t="s">
        <v>526</v>
      </c>
      <c r="F5" s="683" t="s">
        <v>527</v>
      </c>
      <c r="G5" s="683" t="s">
        <v>528</v>
      </c>
      <c r="H5" s="683" t="s">
        <v>529</v>
      </c>
      <c r="I5" s="683" t="s">
        <v>530</v>
      </c>
      <c r="J5" s="684" t="s">
        <v>531</v>
      </c>
      <c r="K5" s="685"/>
      <c r="L5" s="685"/>
      <c r="M5" s="685"/>
      <c r="N5" s="685"/>
      <c r="O5" s="685"/>
      <c r="P5" s="685"/>
      <c r="Q5" s="685"/>
      <c r="R5" s="685"/>
      <c r="S5" s="685"/>
      <c r="T5" s="685"/>
      <c r="U5" s="685"/>
      <c r="V5" s="685"/>
      <c r="W5" s="685"/>
      <c r="X5" s="685"/>
      <c r="Y5" s="685"/>
      <c r="Z5" s="685"/>
      <c r="AA5" s="685"/>
      <c r="AB5" s="685"/>
      <c r="AC5" s="685"/>
      <c r="AD5" s="685"/>
      <c r="AE5" s="685"/>
      <c r="AF5" s="685"/>
      <c r="AG5" s="685"/>
      <c r="AH5" s="685"/>
      <c r="AI5" s="685"/>
      <c r="AJ5" s="685"/>
      <c r="AK5" s="685"/>
      <c r="AL5" s="685"/>
      <c r="AM5" s="685"/>
      <c r="AN5" s="685"/>
      <c r="AO5" s="685"/>
      <c r="AP5" s="685"/>
      <c r="AQ5" s="685"/>
      <c r="AR5" s="685"/>
      <c r="AS5" s="685"/>
      <c r="AT5" s="685"/>
      <c r="AU5" s="685"/>
      <c r="AV5" s="685"/>
      <c r="AW5" s="685"/>
      <c r="AX5" s="685"/>
      <c r="AY5" s="685"/>
      <c r="AZ5" s="685"/>
      <c r="BA5" s="685"/>
      <c r="BB5" s="685"/>
      <c r="BC5" s="685"/>
      <c r="BD5" s="685"/>
      <c r="BE5" s="685"/>
      <c r="BF5" s="685"/>
      <c r="BG5" s="685"/>
      <c r="BH5" s="685"/>
      <c r="BI5" s="685"/>
      <c r="BJ5" s="685"/>
      <c r="BK5" s="685"/>
      <c r="BL5" s="685"/>
      <c r="BM5" s="685"/>
      <c r="BN5" s="685"/>
      <c r="BO5" s="685"/>
      <c r="BP5" s="685"/>
      <c r="BQ5" s="685"/>
      <c r="BR5" s="685"/>
      <c r="BS5" s="685"/>
      <c r="BT5" s="685"/>
      <c r="BU5" s="685"/>
      <c r="BV5" s="685"/>
      <c r="BW5" s="685"/>
      <c r="BX5" s="685"/>
      <c r="BY5" s="685"/>
      <c r="BZ5" s="685"/>
      <c r="CA5" s="685"/>
      <c r="CB5" s="685"/>
      <c r="CC5" s="685"/>
      <c r="CD5" s="685"/>
      <c r="CE5" s="685"/>
      <c r="CF5" s="685"/>
      <c r="CG5" s="685"/>
      <c r="CH5" s="685"/>
      <c r="CI5" s="685"/>
      <c r="CJ5" s="685"/>
      <c r="CK5" s="685"/>
      <c r="CL5" s="685"/>
      <c r="CM5" s="685"/>
      <c r="CN5" s="685"/>
      <c r="CO5" s="685"/>
      <c r="CP5" s="685"/>
      <c r="CQ5" s="685"/>
      <c r="CR5" s="685"/>
      <c r="CS5" s="685"/>
      <c r="CT5" s="685"/>
      <c r="CU5" s="685"/>
      <c r="CV5" s="685"/>
      <c r="CW5" s="685"/>
      <c r="CX5" s="685"/>
      <c r="CY5" s="685"/>
      <c r="CZ5" s="685"/>
      <c r="DA5" s="685"/>
      <c r="DB5" s="685"/>
      <c r="DC5" s="685"/>
      <c r="DD5" s="685"/>
      <c r="DE5" s="685"/>
      <c r="DF5" s="685"/>
      <c r="DG5" s="685"/>
      <c r="DH5" s="685"/>
      <c r="DI5" s="685"/>
      <c r="DJ5" s="685"/>
      <c r="DK5" s="685"/>
      <c r="DL5" s="685"/>
      <c r="DM5" s="685"/>
      <c r="DN5" s="685"/>
      <c r="DO5" s="685"/>
      <c r="DP5" s="685"/>
      <c r="DQ5" s="685"/>
      <c r="DR5" s="685"/>
      <c r="DS5" s="685"/>
      <c r="DT5" s="685"/>
      <c r="DU5" s="685"/>
      <c r="DV5" s="685"/>
      <c r="DW5" s="685"/>
      <c r="DX5" s="685"/>
      <c r="DY5" s="685"/>
      <c r="DZ5" s="685"/>
      <c r="EA5" s="685"/>
      <c r="EB5" s="685"/>
      <c r="EC5" s="685"/>
      <c r="ED5" s="685"/>
      <c r="EE5" s="685"/>
      <c r="EF5" s="685"/>
      <c r="EG5" s="685"/>
      <c r="EH5" s="685"/>
      <c r="EI5" s="685"/>
      <c r="EJ5" s="685"/>
      <c r="EK5" s="685"/>
      <c r="EL5" s="685"/>
      <c r="EM5" s="685"/>
      <c r="EN5" s="685"/>
      <c r="EO5" s="685"/>
      <c r="EP5" s="685"/>
      <c r="EQ5" s="685"/>
      <c r="ER5" s="685"/>
      <c r="ES5" s="685"/>
      <c r="ET5" s="685"/>
      <c r="EU5" s="685"/>
      <c r="EV5" s="685"/>
      <c r="EW5" s="685"/>
      <c r="EX5" s="685"/>
      <c r="EY5" s="685"/>
      <c r="EZ5" s="685"/>
      <c r="FA5" s="685"/>
      <c r="FB5" s="685"/>
      <c r="FC5" s="685"/>
      <c r="FD5" s="685"/>
      <c r="FE5" s="685"/>
      <c r="FF5" s="685"/>
      <c r="FG5" s="685"/>
      <c r="FH5" s="685"/>
      <c r="FI5" s="685"/>
      <c r="FJ5" s="685"/>
      <c r="FK5" s="685"/>
      <c r="FL5" s="685"/>
      <c r="FM5" s="685"/>
      <c r="FN5" s="685"/>
      <c r="FO5" s="685"/>
      <c r="FP5" s="685"/>
      <c r="FQ5" s="685"/>
      <c r="FR5" s="685"/>
      <c r="FS5" s="685"/>
      <c r="FT5" s="685"/>
      <c r="FU5" s="685"/>
      <c r="FV5" s="685"/>
      <c r="FW5" s="685"/>
      <c r="FX5" s="685"/>
      <c r="FY5" s="685"/>
      <c r="FZ5" s="685"/>
      <c r="GA5" s="685"/>
      <c r="GB5" s="685"/>
      <c r="GC5" s="685"/>
      <c r="GD5" s="685"/>
      <c r="GE5" s="685"/>
      <c r="GF5" s="685"/>
      <c r="GG5" s="685"/>
      <c r="GH5" s="685"/>
      <c r="GI5" s="685"/>
      <c r="GJ5" s="685"/>
      <c r="GK5" s="685"/>
      <c r="GL5" s="685"/>
      <c r="GM5" s="685"/>
      <c r="GN5" s="685"/>
      <c r="GO5" s="685"/>
      <c r="GP5" s="685"/>
      <c r="GQ5" s="685"/>
      <c r="GR5" s="685"/>
      <c r="GS5" s="685"/>
      <c r="GT5" s="685"/>
      <c r="GU5" s="685"/>
      <c r="GV5" s="685"/>
      <c r="GW5" s="685"/>
      <c r="GX5" s="685"/>
      <c r="GY5" s="685"/>
      <c r="GZ5" s="685"/>
      <c r="HA5" s="685"/>
      <c r="HB5" s="685"/>
      <c r="HC5" s="685"/>
      <c r="HD5" s="685"/>
      <c r="HE5" s="685"/>
      <c r="HF5" s="685"/>
      <c r="HG5" s="685"/>
      <c r="HH5" s="685"/>
      <c r="HI5" s="685"/>
      <c r="HJ5" s="685"/>
      <c r="HK5" s="685"/>
      <c r="HL5" s="685"/>
      <c r="HM5" s="685"/>
      <c r="HN5" s="685"/>
      <c r="HO5" s="685"/>
      <c r="HP5" s="685"/>
      <c r="HQ5" s="685"/>
      <c r="HR5" s="685"/>
      <c r="HS5" s="685"/>
      <c r="HT5" s="685"/>
      <c r="HU5" s="685"/>
      <c r="HV5" s="685"/>
      <c r="HW5" s="685"/>
      <c r="HX5" s="685"/>
      <c r="HY5" s="685"/>
      <c r="HZ5" s="685"/>
      <c r="IA5" s="685"/>
      <c r="IB5" s="685"/>
      <c r="IC5" s="685"/>
      <c r="ID5" s="685"/>
      <c r="IE5" s="685"/>
      <c r="IF5" s="685"/>
      <c r="IG5" s="685"/>
      <c r="IH5" s="685"/>
      <c r="II5" s="685"/>
      <c r="IJ5" s="685"/>
      <c r="IK5" s="685"/>
      <c r="IL5" s="685"/>
      <c r="IM5" s="685"/>
      <c r="IN5" s="685"/>
      <c r="IO5" s="685"/>
      <c r="IP5" s="685"/>
      <c r="IQ5" s="685"/>
      <c r="IR5" s="685"/>
      <c r="IS5" s="685"/>
      <c r="IT5" s="685"/>
      <c r="IU5" s="685"/>
    </row>
    <row r="6" spans="1:255" s="368" customFormat="1">
      <c r="A6" s="687" t="s">
        <v>532</v>
      </c>
      <c r="B6" s="688">
        <v>202100</v>
      </c>
      <c r="C6" s="688">
        <v>202100</v>
      </c>
      <c r="D6" s="688">
        <v>202100</v>
      </c>
      <c r="E6" s="688">
        <v>202100</v>
      </c>
      <c r="F6" s="688">
        <v>202100</v>
      </c>
      <c r="G6" s="688">
        <v>202100</v>
      </c>
      <c r="H6" s="688">
        <v>202100</v>
      </c>
      <c r="I6" s="688">
        <v>202100</v>
      </c>
      <c r="J6" s="689">
        <v>202100</v>
      </c>
      <c r="K6" s="690"/>
      <c r="L6" s="690"/>
      <c r="M6" s="690"/>
      <c r="N6" s="690"/>
      <c r="O6" s="690"/>
      <c r="P6" s="690"/>
      <c r="Q6" s="690"/>
      <c r="R6" s="690"/>
      <c r="S6" s="690"/>
      <c r="T6" s="690"/>
      <c r="U6" s="690"/>
      <c r="V6" s="690"/>
      <c r="W6" s="690"/>
      <c r="X6" s="690"/>
      <c r="Y6" s="690"/>
      <c r="Z6" s="690"/>
      <c r="AA6" s="690"/>
      <c r="AB6" s="690"/>
      <c r="AC6" s="690"/>
      <c r="AD6" s="690"/>
      <c r="AE6" s="690"/>
      <c r="AF6" s="690"/>
      <c r="AG6" s="690"/>
      <c r="AH6" s="690"/>
      <c r="AI6" s="690"/>
      <c r="AJ6" s="690"/>
      <c r="AK6" s="690"/>
      <c r="AL6" s="690"/>
      <c r="AM6" s="690"/>
      <c r="AN6" s="690"/>
      <c r="AO6" s="690"/>
      <c r="AP6" s="690"/>
      <c r="AQ6" s="690"/>
      <c r="AR6" s="690"/>
      <c r="AS6" s="690"/>
      <c r="AT6" s="690"/>
      <c r="AU6" s="690"/>
      <c r="AV6" s="690"/>
      <c r="AW6" s="690"/>
      <c r="AX6" s="690"/>
      <c r="AY6" s="690"/>
      <c r="AZ6" s="690"/>
      <c r="BA6" s="690"/>
      <c r="BB6" s="690"/>
      <c r="BC6" s="690"/>
      <c r="BD6" s="690"/>
      <c r="BE6" s="690"/>
      <c r="BF6" s="690"/>
      <c r="BG6" s="690"/>
      <c r="BH6" s="690"/>
      <c r="BI6" s="690"/>
      <c r="BJ6" s="690"/>
      <c r="BK6" s="690"/>
      <c r="BL6" s="690"/>
      <c r="BM6" s="690"/>
      <c r="BN6" s="690"/>
      <c r="BO6" s="690"/>
      <c r="BP6" s="690"/>
      <c r="BQ6" s="690"/>
      <c r="BR6" s="690"/>
      <c r="BS6" s="690"/>
      <c r="BT6" s="690"/>
      <c r="BU6" s="690"/>
      <c r="BV6" s="690"/>
      <c r="BW6" s="690"/>
      <c r="BX6" s="690"/>
      <c r="BY6" s="690"/>
      <c r="BZ6" s="690"/>
      <c r="CA6" s="690"/>
      <c r="CB6" s="690"/>
      <c r="CC6" s="690"/>
      <c r="CD6" s="690"/>
      <c r="CE6" s="690"/>
      <c r="CF6" s="690"/>
      <c r="CG6" s="690"/>
      <c r="CH6" s="690"/>
      <c r="CI6" s="690"/>
      <c r="CJ6" s="690"/>
      <c r="CK6" s="690"/>
      <c r="CL6" s="690"/>
      <c r="CM6" s="690"/>
      <c r="CN6" s="690"/>
      <c r="CO6" s="690"/>
      <c r="CP6" s="690"/>
      <c r="CQ6" s="690"/>
      <c r="CR6" s="690"/>
      <c r="CS6" s="690"/>
      <c r="CT6" s="690"/>
      <c r="CU6" s="690"/>
      <c r="CV6" s="690"/>
      <c r="CW6" s="690"/>
      <c r="CX6" s="690"/>
      <c r="CY6" s="690"/>
      <c r="CZ6" s="690"/>
      <c r="DA6" s="690"/>
      <c r="DB6" s="690"/>
      <c r="DC6" s="690"/>
      <c r="DD6" s="690"/>
      <c r="DE6" s="690"/>
      <c r="DF6" s="690"/>
      <c r="DG6" s="690"/>
      <c r="DH6" s="690"/>
      <c r="DI6" s="690"/>
      <c r="DJ6" s="690"/>
      <c r="DK6" s="690"/>
      <c r="DL6" s="690"/>
      <c r="DM6" s="690"/>
      <c r="DN6" s="690"/>
      <c r="DO6" s="690"/>
      <c r="DP6" s="690"/>
      <c r="DQ6" s="690"/>
      <c r="DR6" s="690"/>
      <c r="DS6" s="690"/>
      <c r="DT6" s="690"/>
      <c r="DU6" s="690"/>
      <c r="DV6" s="690"/>
      <c r="DW6" s="690"/>
      <c r="DX6" s="690"/>
      <c r="DY6" s="690"/>
      <c r="DZ6" s="690"/>
      <c r="EA6" s="690"/>
      <c r="EB6" s="690"/>
      <c r="EC6" s="690"/>
      <c r="ED6" s="690"/>
      <c r="EE6" s="690"/>
      <c r="EF6" s="690"/>
      <c r="EG6" s="690"/>
      <c r="EH6" s="690"/>
      <c r="EI6" s="690"/>
      <c r="EJ6" s="690"/>
      <c r="EK6" s="690"/>
      <c r="EL6" s="690"/>
      <c r="EM6" s="690"/>
      <c r="EN6" s="690"/>
      <c r="EO6" s="690"/>
      <c r="EP6" s="690"/>
      <c r="EQ6" s="690"/>
      <c r="ER6" s="690"/>
      <c r="ES6" s="690"/>
      <c r="ET6" s="690"/>
      <c r="EU6" s="690"/>
      <c r="EV6" s="690"/>
      <c r="EW6" s="690"/>
      <c r="EX6" s="690"/>
      <c r="EY6" s="690"/>
      <c r="EZ6" s="690"/>
      <c r="FA6" s="690"/>
      <c r="FB6" s="690"/>
      <c r="FC6" s="690"/>
      <c r="FD6" s="690"/>
      <c r="FE6" s="690"/>
      <c r="FF6" s="690"/>
      <c r="FG6" s="690"/>
      <c r="FH6" s="690"/>
      <c r="FI6" s="690"/>
      <c r="FJ6" s="690"/>
      <c r="FK6" s="690"/>
      <c r="FL6" s="690"/>
      <c r="FM6" s="690"/>
      <c r="FN6" s="690"/>
      <c r="FO6" s="690"/>
      <c r="FP6" s="690"/>
      <c r="FQ6" s="690"/>
      <c r="FR6" s="690"/>
      <c r="FS6" s="690"/>
      <c r="FT6" s="690"/>
      <c r="FU6" s="690"/>
      <c r="FV6" s="690"/>
      <c r="FW6" s="690"/>
      <c r="FX6" s="690"/>
      <c r="FY6" s="690"/>
      <c r="FZ6" s="690"/>
      <c r="GA6" s="690"/>
      <c r="GB6" s="690"/>
      <c r="GC6" s="690"/>
      <c r="GD6" s="690"/>
      <c r="GE6" s="690"/>
      <c r="GF6" s="690"/>
      <c r="GG6" s="690"/>
      <c r="GH6" s="690"/>
      <c r="GI6" s="690"/>
      <c r="GJ6" s="690"/>
      <c r="GK6" s="690"/>
      <c r="GL6" s="690"/>
      <c r="GM6" s="690"/>
      <c r="GN6" s="690"/>
      <c r="GO6" s="690"/>
      <c r="GP6" s="690"/>
      <c r="GQ6" s="690"/>
      <c r="GR6" s="690"/>
      <c r="GS6" s="690"/>
      <c r="GT6" s="690"/>
      <c r="GU6" s="690"/>
      <c r="GV6" s="690"/>
      <c r="GW6" s="690"/>
      <c r="GX6" s="690"/>
      <c r="GY6" s="690"/>
      <c r="GZ6" s="690"/>
      <c r="HA6" s="690"/>
      <c r="HB6" s="690"/>
      <c r="HC6" s="690"/>
      <c r="HD6" s="690"/>
      <c r="HE6" s="690"/>
      <c r="HF6" s="690"/>
      <c r="HG6" s="690"/>
      <c r="HH6" s="690"/>
      <c r="HI6" s="690"/>
      <c r="HJ6" s="690"/>
      <c r="HK6" s="690"/>
      <c r="HL6" s="690"/>
      <c r="HM6" s="690"/>
      <c r="HN6" s="690"/>
      <c r="HO6" s="690"/>
      <c r="HP6" s="690"/>
      <c r="HQ6" s="690"/>
      <c r="HR6" s="690"/>
      <c r="HS6" s="690"/>
      <c r="HT6" s="690"/>
      <c r="HU6" s="690"/>
      <c r="HV6" s="690"/>
      <c r="HW6" s="690"/>
      <c r="HX6" s="690"/>
      <c r="HY6" s="690"/>
      <c r="HZ6" s="690"/>
      <c r="IA6" s="690"/>
      <c r="IB6" s="690"/>
      <c r="IC6" s="690"/>
      <c r="ID6" s="690"/>
      <c r="IE6" s="690"/>
      <c r="IF6" s="690"/>
      <c r="IG6" s="690"/>
      <c r="IH6" s="690"/>
      <c r="II6" s="690"/>
      <c r="IJ6" s="690"/>
      <c r="IK6" s="690"/>
      <c r="IL6" s="690"/>
      <c r="IM6" s="690"/>
      <c r="IN6" s="690"/>
      <c r="IO6" s="690"/>
      <c r="IP6" s="690"/>
      <c r="IQ6" s="690"/>
      <c r="IR6" s="690"/>
      <c r="IS6" s="690"/>
      <c r="IT6" s="690"/>
      <c r="IU6" s="690"/>
    </row>
    <row r="7" spans="1:255" s="368" customFormat="1">
      <c r="A7" s="687" t="s">
        <v>533</v>
      </c>
      <c r="B7" s="688"/>
      <c r="C7" s="688"/>
      <c r="D7" s="688"/>
      <c r="E7" s="688"/>
      <c r="F7" s="691"/>
      <c r="G7" s="691"/>
      <c r="H7" s="691"/>
      <c r="I7" s="691"/>
      <c r="J7" s="692"/>
      <c r="K7" s="690"/>
      <c r="L7" s="690"/>
      <c r="M7" s="690"/>
      <c r="N7" s="690"/>
      <c r="O7" s="690"/>
      <c r="P7" s="690"/>
      <c r="Q7" s="690"/>
      <c r="R7" s="690"/>
      <c r="S7" s="690"/>
      <c r="T7" s="690"/>
      <c r="U7" s="690"/>
      <c r="V7" s="690"/>
      <c r="W7" s="690"/>
      <c r="X7" s="690"/>
      <c r="Y7" s="690"/>
      <c r="Z7" s="690"/>
      <c r="AA7" s="690"/>
      <c r="AB7" s="690"/>
      <c r="AC7" s="690"/>
      <c r="AD7" s="690"/>
      <c r="AE7" s="690"/>
      <c r="AF7" s="690"/>
      <c r="AG7" s="690"/>
      <c r="AH7" s="690"/>
      <c r="AI7" s="690"/>
      <c r="AJ7" s="690"/>
      <c r="AK7" s="690"/>
      <c r="AL7" s="690"/>
      <c r="AM7" s="690"/>
      <c r="AN7" s="690"/>
      <c r="AO7" s="690"/>
      <c r="AP7" s="690"/>
      <c r="AQ7" s="690"/>
      <c r="AR7" s="690"/>
      <c r="AS7" s="690"/>
      <c r="AT7" s="690"/>
      <c r="AU7" s="690"/>
      <c r="AV7" s="690"/>
      <c r="AW7" s="690"/>
      <c r="AX7" s="690"/>
      <c r="AY7" s="690"/>
      <c r="AZ7" s="690"/>
      <c r="BA7" s="690"/>
      <c r="BB7" s="690"/>
      <c r="BC7" s="690"/>
      <c r="BD7" s="690"/>
      <c r="BE7" s="690"/>
      <c r="BF7" s="690"/>
      <c r="BG7" s="690"/>
      <c r="BH7" s="690"/>
      <c r="BI7" s="690"/>
      <c r="BJ7" s="690"/>
      <c r="BK7" s="690"/>
      <c r="BL7" s="690"/>
      <c r="BM7" s="690"/>
      <c r="BN7" s="690"/>
      <c r="BO7" s="690"/>
      <c r="BP7" s="690"/>
      <c r="BQ7" s="690"/>
      <c r="BR7" s="690"/>
      <c r="BS7" s="690"/>
      <c r="BT7" s="690"/>
      <c r="BU7" s="690"/>
      <c r="BV7" s="690"/>
      <c r="BW7" s="690"/>
      <c r="BX7" s="690"/>
      <c r="BY7" s="690"/>
      <c r="BZ7" s="690"/>
      <c r="CA7" s="690"/>
      <c r="CB7" s="690"/>
      <c r="CC7" s="690"/>
      <c r="CD7" s="690"/>
      <c r="CE7" s="690"/>
      <c r="CF7" s="690"/>
      <c r="CG7" s="690"/>
      <c r="CH7" s="690"/>
      <c r="CI7" s="690"/>
      <c r="CJ7" s="690"/>
      <c r="CK7" s="690"/>
      <c r="CL7" s="690"/>
      <c r="CM7" s="690"/>
      <c r="CN7" s="690"/>
      <c r="CO7" s="690"/>
      <c r="CP7" s="690"/>
      <c r="CQ7" s="690"/>
      <c r="CR7" s="690"/>
      <c r="CS7" s="690"/>
      <c r="CT7" s="690"/>
      <c r="CU7" s="690"/>
      <c r="CV7" s="690"/>
      <c r="CW7" s="690"/>
      <c r="CX7" s="690"/>
      <c r="CY7" s="690"/>
      <c r="CZ7" s="690"/>
      <c r="DA7" s="690"/>
      <c r="DB7" s="690"/>
      <c r="DC7" s="690"/>
      <c r="DD7" s="690"/>
      <c r="DE7" s="690"/>
      <c r="DF7" s="690"/>
      <c r="DG7" s="690"/>
      <c r="DH7" s="690"/>
      <c r="DI7" s="690"/>
      <c r="DJ7" s="690"/>
      <c r="DK7" s="690"/>
      <c r="DL7" s="690"/>
      <c r="DM7" s="690"/>
      <c r="DN7" s="690"/>
      <c r="DO7" s="690"/>
      <c r="DP7" s="690"/>
      <c r="DQ7" s="690"/>
      <c r="DR7" s="690"/>
      <c r="DS7" s="690"/>
      <c r="DT7" s="690"/>
      <c r="DU7" s="690"/>
      <c r="DV7" s="690"/>
      <c r="DW7" s="690"/>
      <c r="DX7" s="690"/>
      <c r="DY7" s="690"/>
      <c r="DZ7" s="690"/>
      <c r="EA7" s="690"/>
      <c r="EB7" s="690"/>
      <c r="EC7" s="690"/>
      <c r="ED7" s="690"/>
      <c r="EE7" s="690"/>
      <c r="EF7" s="690"/>
      <c r="EG7" s="690"/>
      <c r="EH7" s="690"/>
      <c r="EI7" s="690"/>
      <c r="EJ7" s="690"/>
      <c r="EK7" s="690"/>
      <c r="EL7" s="690"/>
      <c r="EM7" s="690"/>
      <c r="EN7" s="690"/>
      <c r="EO7" s="690"/>
      <c r="EP7" s="690"/>
      <c r="EQ7" s="690"/>
      <c r="ER7" s="690"/>
      <c r="ES7" s="690"/>
      <c r="ET7" s="690"/>
      <c r="EU7" s="690"/>
      <c r="EV7" s="690"/>
      <c r="EW7" s="690"/>
      <c r="EX7" s="690"/>
      <c r="EY7" s="690"/>
      <c r="EZ7" s="690"/>
      <c r="FA7" s="690"/>
      <c r="FB7" s="690"/>
      <c r="FC7" s="690"/>
      <c r="FD7" s="690"/>
      <c r="FE7" s="690"/>
      <c r="FF7" s="690"/>
      <c r="FG7" s="690"/>
      <c r="FH7" s="690"/>
      <c r="FI7" s="690"/>
      <c r="FJ7" s="690"/>
      <c r="FK7" s="690"/>
      <c r="FL7" s="690"/>
      <c r="FM7" s="690"/>
      <c r="FN7" s="690"/>
      <c r="FO7" s="690"/>
      <c r="FP7" s="690"/>
      <c r="FQ7" s="690"/>
      <c r="FR7" s="690"/>
      <c r="FS7" s="690"/>
      <c r="FT7" s="690"/>
      <c r="FU7" s="690"/>
      <c r="FV7" s="690"/>
      <c r="FW7" s="690"/>
      <c r="FX7" s="690"/>
      <c r="FY7" s="690"/>
      <c r="FZ7" s="690"/>
      <c r="GA7" s="690"/>
      <c r="GB7" s="690"/>
      <c r="GC7" s="690"/>
      <c r="GD7" s="690"/>
      <c r="GE7" s="690"/>
      <c r="GF7" s="690"/>
      <c r="GG7" s="690"/>
      <c r="GH7" s="690"/>
      <c r="GI7" s="690"/>
      <c r="GJ7" s="690"/>
      <c r="GK7" s="690"/>
      <c r="GL7" s="690"/>
      <c r="GM7" s="690"/>
      <c r="GN7" s="690"/>
      <c r="GO7" s="690"/>
      <c r="GP7" s="690"/>
      <c r="GQ7" s="690"/>
      <c r="GR7" s="690"/>
      <c r="GS7" s="690"/>
      <c r="GT7" s="690"/>
      <c r="GU7" s="690"/>
      <c r="GV7" s="690"/>
      <c r="GW7" s="690"/>
      <c r="GX7" s="690"/>
      <c r="GY7" s="690"/>
      <c r="GZ7" s="690"/>
      <c r="HA7" s="690"/>
      <c r="HB7" s="690"/>
      <c r="HC7" s="690"/>
      <c r="HD7" s="690"/>
      <c r="HE7" s="690"/>
      <c r="HF7" s="690"/>
      <c r="HG7" s="690"/>
      <c r="HH7" s="690"/>
      <c r="HI7" s="690"/>
      <c r="HJ7" s="690"/>
      <c r="HK7" s="690"/>
      <c r="HL7" s="690"/>
      <c r="HM7" s="690"/>
      <c r="HN7" s="690"/>
      <c r="HO7" s="690"/>
      <c r="HP7" s="690"/>
      <c r="HQ7" s="690"/>
      <c r="HR7" s="690"/>
      <c r="HS7" s="690"/>
      <c r="HT7" s="690"/>
      <c r="HU7" s="690"/>
      <c r="HV7" s="690"/>
      <c r="HW7" s="690"/>
      <c r="HX7" s="690"/>
      <c r="HY7" s="690"/>
      <c r="HZ7" s="690"/>
      <c r="IA7" s="690"/>
      <c r="IB7" s="690"/>
      <c r="IC7" s="690"/>
      <c r="ID7" s="690"/>
      <c r="IE7" s="690"/>
      <c r="IF7" s="690"/>
      <c r="IG7" s="690"/>
      <c r="IH7" s="690"/>
      <c r="II7" s="690"/>
      <c r="IJ7" s="690"/>
      <c r="IK7" s="690"/>
      <c r="IL7" s="690"/>
      <c r="IM7" s="690"/>
      <c r="IN7" s="690"/>
      <c r="IO7" s="690"/>
      <c r="IP7" s="690"/>
      <c r="IQ7" s="690"/>
      <c r="IR7" s="690"/>
      <c r="IS7" s="690"/>
      <c r="IT7" s="690"/>
      <c r="IU7" s="690"/>
    </row>
    <row r="8" spans="1:255" s="368" customFormat="1">
      <c r="A8" s="687" t="s">
        <v>534</v>
      </c>
      <c r="B8" s="688">
        <v>1500</v>
      </c>
      <c r="C8" s="688">
        <v>1500</v>
      </c>
      <c r="D8" s="688">
        <v>1500</v>
      </c>
      <c r="E8" s="688">
        <v>1500</v>
      </c>
      <c r="F8" s="688">
        <v>1500</v>
      </c>
      <c r="G8" s="688">
        <v>1500</v>
      </c>
      <c r="H8" s="688">
        <v>1500</v>
      </c>
      <c r="I8" s="688">
        <v>1500</v>
      </c>
      <c r="J8" s="689">
        <v>1500</v>
      </c>
      <c r="K8" s="690"/>
      <c r="L8" s="690"/>
      <c r="M8" s="690"/>
      <c r="N8" s="690"/>
      <c r="O8" s="690"/>
      <c r="P8" s="690"/>
      <c r="Q8" s="690"/>
      <c r="R8" s="690"/>
      <c r="S8" s="690"/>
      <c r="T8" s="690"/>
      <c r="U8" s="690"/>
      <c r="V8" s="690"/>
      <c r="W8" s="690"/>
      <c r="X8" s="690"/>
      <c r="Y8" s="690"/>
      <c r="Z8" s="690"/>
      <c r="AA8" s="690"/>
      <c r="AB8" s="690"/>
      <c r="AC8" s="690"/>
      <c r="AD8" s="690"/>
      <c r="AE8" s="690"/>
      <c r="AF8" s="690"/>
      <c r="AG8" s="690"/>
      <c r="AH8" s="690"/>
      <c r="AI8" s="690"/>
      <c r="AJ8" s="690"/>
      <c r="AK8" s="690"/>
      <c r="AL8" s="690"/>
      <c r="AM8" s="690"/>
      <c r="AN8" s="690"/>
      <c r="AO8" s="690"/>
      <c r="AP8" s="690"/>
      <c r="AQ8" s="690"/>
      <c r="AR8" s="690"/>
      <c r="AS8" s="690"/>
      <c r="AT8" s="690"/>
      <c r="AU8" s="690"/>
      <c r="AV8" s="690"/>
      <c r="AW8" s="690"/>
      <c r="AX8" s="690"/>
      <c r="AY8" s="690"/>
      <c r="AZ8" s="690"/>
      <c r="BA8" s="690"/>
      <c r="BB8" s="690"/>
      <c r="BC8" s="690"/>
      <c r="BD8" s="690"/>
      <c r="BE8" s="690"/>
      <c r="BF8" s="690"/>
      <c r="BG8" s="690"/>
      <c r="BH8" s="690"/>
      <c r="BI8" s="690"/>
      <c r="BJ8" s="690"/>
      <c r="BK8" s="690"/>
      <c r="BL8" s="690"/>
      <c r="BM8" s="690"/>
      <c r="BN8" s="690"/>
      <c r="BO8" s="690"/>
      <c r="BP8" s="690"/>
      <c r="BQ8" s="690"/>
      <c r="BR8" s="690"/>
      <c r="BS8" s="690"/>
      <c r="BT8" s="690"/>
      <c r="BU8" s="690"/>
      <c r="BV8" s="690"/>
      <c r="BW8" s="690"/>
      <c r="BX8" s="690"/>
      <c r="BY8" s="690"/>
      <c r="BZ8" s="690"/>
      <c r="CA8" s="690"/>
      <c r="CB8" s="690"/>
      <c r="CC8" s="690"/>
      <c r="CD8" s="690"/>
      <c r="CE8" s="690"/>
      <c r="CF8" s="690"/>
      <c r="CG8" s="690"/>
      <c r="CH8" s="690"/>
      <c r="CI8" s="690"/>
      <c r="CJ8" s="690"/>
      <c r="CK8" s="690"/>
      <c r="CL8" s="690"/>
      <c r="CM8" s="690"/>
      <c r="CN8" s="690"/>
      <c r="CO8" s="690"/>
      <c r="CP8" s="690"/>
      <c r="CQ8" s="690"/>
      <c r="CR8" s="690"/>
      <c r="CS8" s="690"/>
      <c r="CT8" s="690"/>
      <c r="CU8" s="690"/>
      <c r="CV8" s="690"/>
      <c r="CW8" s="690"/>
      <c r="CX8" s="690"/>
      <c r="CY8" s="690"/>
      <c r="CZ8" s="690"/>
      <c r="DA8" s="690"/>
      <c r="DB8" s="690"/>
      <c r="DC8" s="690"/>
      <c r="DD8" s="690"/>
      <c r="DE8" s="690"/>
      <c r="DF8" s="690"/>
      <c r="DG8" s="690"/>
      <c r="DH8" s="690"/>
      <c r="DI8" s="690"/>
      <c r="DJ8" s="690"/>
      <c r="DK8" s="690"/>
      <c r="DL8" s="690"/>
      <c r="DM8" s="690"/>
      <c r="DN8" s="690"/>
      <c r="DO8" s="690"/>
      <c r="DP8" s="690"/>
      <c r="DQ8" s="690"/>
      <c r="DR8" s="690"/>
      <c r="DS8" s="690"/>
      <c r="DT8" s="690"/>
      <c r="DU8" s="690"/>
      <c r="DV8" s="690"/>
      <c r="DW8" s="690"/>
      <c r="DX8" s="690"/>
      <c r="DY8" s="690"/>
      <c r="DZ8" s="690"/>
      <c r="EA8" s="690"/>
      <c r="EB8" s="690"/>
      <c r="EC8" s="690"/>
      <c r="ED8" s="690"/>
      <c r="EE8" s="690"/>
      <c r="EF8" s="690"/>
      <c r="EG8" s="690"/>
      <c r="EH8" s="690"/>
      <c r="EI8" s="690"/>
      <c r="EJ8" s="690"/>
      <c r="EK8" s="690"/>
      <c r="EL8" s="690"/>
      <c r="EM8" s="690"/>
      <c r="EN8" s="690"/>
      <c r="EO8" s="690"/>
      <c r="EP8" s="690"/>
      <c r="EQ8" s="690"/>
      <c r="ER8" s="690"/>
      <c r="ES8" s="690"/>
      <c r="ET8" s="690"/>
      <c r="EU8" s="690"/>
      <c r="EV8" s="690"/>
      <c r="EW8" s="690"/>
      <c r="EX8" s="690"/>
      <c r="EY8" s="690"/>
      <c r="EZ8" s="690"/>
      <c r="FA8" s="690"/>
      <c r="FB8" s="690"/>
      <c r="FC8" s="690"/>
      <c r="FD8" s="690"/>
      <c r="FE8" s="690"/>
      <c r="FF8" s="690"/>
      <c r="FG8" s="690"/>
      <c r="FH8" s="690"/>
      <c r="FI8" s="690"/>
      <c r="FJ8" s="690"/>
      <c r="FK8" s="690"/>
      <c r="FL8" s="690"/>
      <c r="FM8" s="690"/>
      <c r="FN8" s="690"/>
      <c r="FO8" s="690"/>
      <c r="FP8" s="690"/>
      <c r="FQ8" s="690"/>
      <c r="FR8" s="690"/>
      <c r="FS8" s="690"/>
      <c r="FT8" s="690"/>
      <c r="FU8" s="690"/>
      <c r="FV8" s="690"/>
      <c r="FW8" s="690"/>
      <c r="FX8" s="690"/>
      <c r="FY8" s="690"/>
      <c r="FZ8" s="690"/>
      <c r="GA8" s="690"/>
      <c r="GB8" s="690"/>
      <c r="GC8" s="690"/>
      <c r="GD8" s="690"/>
      <c r="GE8" s="690"/>
      <c r="GF8" s="690"/>
      <c r="GG8" s="690"/>
      <c r="GH8" s="690"/>
      <c r="GI8" s="690"/>
      <c r="GJ8" s="690"/>
      <c r="GK8" s="690"/>
      <c r="GL8" s="690"/>
      <c r="GM8" s="690"/>
      <c r="GN8" s="690"/>
      <c r="GO8" s="690"/>
      <c r="GP8" s="690"/>
      <c r="GQ8" s="690"/>
      <c r="GR8" s="690"/>
      <c r="GS8" s="690"/>
      <c r="GT8" s="690"/>
      <c r="GU8" s="690"/>
      <c r="GV8" s="690"/>
      <c r="GW8" s="690"/>
      <c r="GX8" s="690"/>
      <c r="GY8" s="690"/>
      <c r="GZ8" s="690"/>
      <c r="HA8" s="690"/>
      <c r="HB8" s="690"/>
      <c r="HC8" s="690"/>
      <c r="HD8" s="690"/>
      <c r="HE8" s="690"/>
      <c r="HF8" s="690"/>
      <c r="HG8" s="690"/>
      <c r="HH8" s="690"/>
      <c r="HI8" s="690"/>
      <c r="HJ8" s="690"/>
      <c r="HK8" s="690"/>
      <c r="HL8" s="690"/>
      <c r="HM8" s="690"/>
      <c r="HN8" s="690"/>
      <c r="HO8" s="690"/>
      <c r="HP8" s="690"/>
      <c r="HQ8" s="690"/>
      <c r="HR8" s="690"/>
      <c r="HS8" s="690"/>
      <c r="HT8" s="690"/>
      <c r="HU8" s="690"/>
      <c r="HV8" s="690"/>
      <c r="HW8" s="690"/>
      <c r="HX8" s="690"/>
      <c r="HY8" s="690"/>
      <c r="HZ8" s="690"/>
      <c r="IA8" s="690"/>
      <c r="IB8" s="690"/>
      <c r="IC8" s="690"/>
      <c r="ID8" s="690"/>
      <c r="IE8" s="690"/>
      <c r="IF8" s="690"/>
      <c r="IG8" s="690"/>
      <c r="IH8" s="690"/>
      <c r="II8" s="690"/>
      <c r="IJ8" s="690"/>
      <c r="IK8" s="690"/>
      <c r="IL8" s="690"/>
      <c r="IM8" s="690"/>
      <c r="IN8" s="690"/>
      <c r="IO8" s="690"/>
      <c r="IP8" s="690"/>
      <c r="IQ8" s="690"/>
      <c r="IR8" s="690"/>
      <c r="IS8" s="690"/>
      <c r="IT8" s="690"/>
      <c r="IU8" s="690"/>
    </row>
    <row r="9" spans="1:255" s="368" customFormat="1" ht="25.5">
      <c r="A9" s="687" t="s">
        <v>535</v>
      </c>
      <c r="B9" s="688">
        <v>20000</v>
      </c>
      <c r="C9" s="688">
        <v>5000</v>
      </c>
      <c r="D9" s="688">
        <v>5000</v>
      </c>
      <c r="E9" s="688">
        <v>5000</v>
      </c>
      <c r="F9" s="688">
        <v>5000</v>
      </c>
      <c r="G9" s="688">
        <v>5000</v>
      </c>
      <c r="H9" s="688">
        <v>5000</v>
      </c>
      <c r="I9" s="688">
        <v>5000</v>
      </c>
      <c r="J9" s="689">
        <v>5000</v>
      </c>
      <c r="K9" s="690"/>
      <c r="L9" s="690"/>
      <c r="M9" s="690"/>
      <c r="N9" s="690"/>
      <c r="O9" s="690"/>
      <c r="P9" s="690"/>
      <c r="Q9" s="690"/>
      <c r="R9" s="690"/>
      <c r="S9" s="690"/>
      <c r="T9" s="690"/>
      <c r="U9" s="690"/>
      <c r="V9" s="690"/>
      <c r="W9" s="690"/>
      <c r="X9" s="690"/>
      <c r="Y9" s="690"/>
      <c r="Z9" s="690"/>
      <c r="AA9" s="690"/>
      <c r="AB9" s="690"/>
      <c r="AC9" s="690"/>
      <c r="AD9" s="690"/>
      <c r="AE9" s="690"/>
      <c r="AF9" s="690"/>
      <c r="AG9" s="690"/>
      <c r="AH9" s="690"/>
      <c r="AI9" s="690"/>
      <c r="AJ9" s="690"/>
      <c r="AK9" s="690"/>
      <c r="AL9" s="690"/>
      <c r="AM9" s="690"/>
      <c r="AN9" s="690"/>
      <c r="AO9" s="690"/>
      <c r="AP9" s="690"/>
      <c r="AQ9" s="690"/>
      <c r="AR9" s="690"/>
      <c r="AS9" s="690"/>
      <c r="AT9" s="690"/>
      <c r="AU9" s="690"/>
      <c r="AV9" s="690"/>
      <c r="AW9" s="690"/>
      <c r="AX9" s="690"/>
      <c r="AY9" s="690"/>
      <c r="AZ9" s="690"/>
      <c r="BA9" s="690"/>
      <c r="BB9" s="690"/>
      <c r="BC9" s="690"/>
      <c r="BD9" s="690"/>
      <c r="BE9" s="690"/>
      <c r="BF9" s="690"/>
      <c r="BG9" s="690"/>
      <c r="BH9" s="690"/>
      <c r="BI9" s="690"/>
      <c r="BJ9" s="690"/>
      <c r="BK9" s="690"/>
      <c r="BL9" s="690"/>
      <c r="BM9" s="690"/>
      <c r="BN9" s="690"/>
      <c r="BO9" s="690"/>
      <c r="BP9" s="690"/>
      <c r="BQ9" s="690"/>
      <c r="BR9" s="690"/>
      <c r="BS9" s="690"/>
      <c r="BT9" s="690"/>
      <c r="BU9" s="690"/>
      <c r="BV9" s="690"/>
      <c r="BW9" s="690"/>
      <c r="BX9" s="690"/>
      <c r="BY9" s="690"/>
      <c r="BZ9" s="690"/>
      <c r="CA9" s="690"/>
      <c r="CB9" s="690"/>
      <c r="CC9" s="690"/>
      <c r="CD9" s="690"/>
      <c r="CE9" s="690"/>
      <c r="CF9" s="690"/>
      <c r="CG9" s="690"/>
      <c r="CH9" s="690"/>
      <c r="CI9" s="690"/>
      <c r="CJ9" s="690"/>
      <c r="CK9" s="690"/>
      <c r="CL9" s="690"/>
      <c r="CM9" s="690"/>
      <c r="CN9" s="690"/>
      <c r="CO9" s="690"/>
      <c r="CP9" s="690"/>
      <c r="CQ9" s="690"/>
      <c r="CR9" s="690"/>
      <c r="CS9" s="690"/>
      <c r="CT9" s="690"/>
      <c r="CU9" s="690"/>
      <c r="CV9" s="690"/>
      <c r="CW9" s="690"/>
      <c r="CX9" s="690"/>
      <c r="CY9" s="690"/>
      <c r="CZ9" s="690"/>
      <c r="DA9" s="690"/>
      <c r="DB9" s="690"/>
      <c r="DC9" s="690"/>
      <c r="DD9" s="690"/>
      <c r="DE9" s="690"/>
      <c r="DF9" s="690"/>
      <c r="DG9" s="690"/>
      <c r="DH9" s="690"/>
      <c r="DI9" s="690"/>
      <c r="DJ9" s="690"/>
      <c r="DK9" s="690"/>
      <c r="DL9" s="690"/>
      <c r="DM9" s="690"/>
      <c r="DN9" s="690"/>
      <c r="DO9" s="690"/>
      <c r="DP9" s="690"/>
      <c r="DQ9" s="690"/>
      <c r="DR9" s="690"/>
      <c r="DS9" s="690"/>
      <c r="DT9" s="690"/>
      <c r="DU9" s="690"/>
      <c r="DV9" s="690"/>
      <c r="DW9" s="690"/>
      <c r="DX9" s="690"/>
      <c r="DY9" s="690"/>
      <c r="DZ9" s="690"/>
      <c r="EA9" s="690"/>
      <c r="EB9" s="690"/>
      <c r="EC9" s="690"/>
      <c r="ED9" s="690"/>
      <c r="EE9" s="690"/>
      <c r="EF9" s="690"/>
      <c r="EG9" s="690"/>
      <c r="EH9" s="690"/>
      <c r="EI9" s="690"/>
      <c r="EJ9" s="690"/>
      <c r="EK9" s="690"/>
      <c r="EL9" s="690"/>
      <c r="EM9" s="690"/>
      <c r="EN9" s="690"/>
      <c r="EO9" s="690"/>
      <c r="EP9" s="690"/>
      <c r="EQ9" s="690"/>
      <c r="ER9" s="690"/>
      <c r="ES9" s="690"/>
      <c r="ET9" s="690"/>
      <c r="EU9" s="690"/>
      <c r="EV9" s="690"/>
      <c r="EW9" s="690"/>
      <c r="EX9" s="690"/>
      <c r="EY9" s="690"/>
      <c r="EZ9" s="690"/>
      <c r="FA9" s="690"/>
      <c r="FB9" s="690"/>
      <c r="FC9" s="690"/>
      <c r="FD9" s="690"/>
      <c r="FE9" s="690"/>
      <c r="FF9" s="690"/>
      <c r="FG9" s="690"/>
      <c r="FH9" s="690"/>
      <c r="FI9" s="690"/>
      <c r="FJ9" s="690"/>
      <c r="FK9" s="690"/>
      <c r="FL9" s="690"/>
      <c r="FM9" s="690"/>
      <c r="FN9" s="690"/>
      <c r="FO9" s="690"/>
      <c r="FP9" s="690"/>
      <c r="FQ9" s="690"/>
      <c r="FR9" s="690"/>
      <c r="FS9" s="690"/>
      <c r="FT9" s="690"/>
      <c r="FU9" s="690"/>
      <c r="FV9" s="690"/>
      <c r="FW9" s="690"/>
      <c r="FX9" s="690"/>
      <c r="FY9" s="690"/>
      <c r="FZ9" s="690"/>
      <c r="GA9" s="690"/>
      <c r="GB9" s="690"/>
      <c r="GC9" s="690"/>
      <c r="GD9" s="690"/>
      <c r="GE9" s="690"/>
      <c r="GF9" s="690"/>
      <c r="GG9" s="690"/>
      <c r="GH9" s="690"/>
      <c r="GI9" s="690"/>
      <c r="GJ9" s="690"/>
      <c r="GK9" s="690"/>
      <c r="GL9" s="690"/>
      <c r="GM9" s="690"/>
      <c r="GN9" s="690"/>
      <c r="GO9" s="690"/>
      <c r="GP9" s="690"/>
      <c r="GQ9" s="690"/>
      <c r="GR9" s="690"/>
      <c r="GS9" s="690"/>
      <c r="GT9" s="690"/>
      <c r="GU9" s="690"/>
      <c r="GV9" s="690"/>
      <c r="GW9" s="690"/>
      <c r="GX9" s="690"/>
      <c r="GY9" s="690"/>
      <c r="GZ9" s="690"/>
      <c r="HA9" s="690"/>
      <c r="HB9" s="690"/>
      <c r="HC9" s="690"/>
      <c r="HD9" s="690"/>
      <c r="HE9" s="690"/>
      <c r="HF9" s="690"/>
      <c r="HG9" s="690"/>
      <c r="HH9" s="690"/>
      <c r="HI9" s="690"/>
      <c r="HJ9" s="690"/>
      <c r="HK9" s="690"/>
      <c r="HL9" s="690"/>
      <c r="HM9" s="690"/>
      <c r="HN9" s="690"/>
      <c r="HO9" s="690"/>
      <c r="HP9" s="690"/>
      <c r="HQ9" s="690"/>
      <c r="HR9" s="690"/>
      <c r="HS9" s="690"/>
      <c r="HT9" s="690"/>
      <c r="HU9" s="690"/>
      <c r="HV9" s="690"/>
      <c r="HW9" s="690"/>
      <c r="HX9" s="690"/>
      <c r="HY9" s="690"/>
      <c r="HZ9" s="690"/>
      <c r="IA9" s="690"/>
      <c r="IB9" s="690"/>
      <c r="IC9" s="690"/>
      <c r="ID9" s="690"/>
      <c r="IE9" s="690"/>
      <c r="IF9" s="690"/>
      <c r="IG9" s="690"/>
      <c r="IH9" s="690"/>
      <c r="II9" s="690"/>
      <c r="IJ9" s="690"/>
      <c r="IK9" s="690"/>
      <c r="IL9" s="690"/>
      <c r="IM9" s="690"/>
      <c r="IN9" s="690"/>
      <c r="IO9" s="690"/>
      <c r="IP9" s="690"/>
      <c r="IQ9" s="690"/>
      <c r="IR9" s="690"/>
      <c r="IS9" s="690"/>
      <c r="IT9" s="690"/>
      <c r="IU9" s="690"/>
    </row>
    <row r="10" spans="1:255" s="368" customFormat="1">
      <c r="A10" s="687" t="s">
        <v>536</v>
      </c>
      <c r="B10" s="688"/>
      <c r="C10" s="688"/>
      <c r="D10" s="688"/>
      <c r="E10" s="688"/>
      <c r="F10" s="691"/>
      <c r="G10" s="691"/>
      <c r="H10" s="691"/>
      <c r="I10" s="691"/>
      <c r="J10" s="692"/>
      <c r="K10" s="690"/>
      <c r="L10" s="690"/>
      <c r="M10" s="690"/>
      <c r="N10" s="690"/>
      <c r="O10" s="690"/>
      <c r="P10" s="690"/>
      <c r="Q10" s="690"/>
      <c r="R10" s="690"/>
      <c r="S10" s="690"/>
      <c r="T10" s="690"/>
      <c r="U10" s="690"/>
      <c r="V10" s="690"/>
      <c r="W10" s="690"/>
      <c r="X10" s="690"/>
      <c r="Y10" s="690"/>
      <c r="Z10" s="690"/>
      <c r="AA10" s="690"/>
      <c r="AB10" s="690"/>
      <c r="AC10" s="690"/>
      <c r="AD10" s="690"/>
      <c r="AE10" s="690"/>
      <c r="AF10" s="690"/>
      <c r="AG10" s="690"/>
      <c r="AH10" s="690"/>
      <c r="AI10" s="690"/>
      <c r="AJ10" s="690"/>
      <c r="AK10" s="690"/>
      <c r="AL10" s="690"/>
      <c r="AM10" s="690"/>
      <c r="AN10" s="690"/>
      <c r="AO10" s="690"/>
      <c r="AP10" s="690"/>
      <c r="AQ10" s="690"/>
      <c r="AR10" s="690"/>
      <c r="AS10" s="690"/>
      <c r="AT10" s="690"/>
      <c r="AU10" s="690"/>
      <c r="AV10" s="690"/>
      <c r="AW10" s="690"/>
      <c r="AX10" s="690"/>
      <c r="AY10" s="690"/>
      <c r="AZ10" s="690"/>
      <c r="BA10" s="690"/>
      <c r="BB10" s="690"/>
      <c r="BC10" s="690"/>
      <c r="BD10" s="690"/>
      <c r="BE10" s="690"/>
      <c r="BF10" s="690"/>
      <c r="BG10" s="690"/>
      <c r="BH10" s="690"/>
      <c r="BI10" s="690"/>
      <c r="BJ10" s="690"/>
      <c r="BK10" s="690"/>
      <c r="BL10" s="690"/>
      <c r="BM10" s="690"/>
      <c r="BN10" s="690"/>
      <c r="BO10" s="690"/>
      <c r="BP10" s="690"/>
      <c r="BQ10" s="690"/>
      <c r="BR10" s="690"/>
      <c r="BS10" s="690"/>
      <c r="BT10" s="690"/>
      <c r="BU10" s="690"/>
      <c r="BV10" s="690"/>
      <c r="BW10" s="690"/>
      <c r="BX10" s="690"/>
      <c r="BY10" s="690"/>
      <c r="BZ10" s="690"/>
      <c r="CA10" s="690"/>
      <c r="CB10" s="690"/>
      <c r="CC10" s="690"/>
      <c r="CD10" s="690"/>
      <c r="CE10" s="690"/>
      <c r="CF10" s="690"/>
      <c r="CG10" s="690"/>
      <c r="CH10" s="690"/>
      <c r="CI10" s="690"/>
      <c r="CJ10" s="690"/>
      <c r="CK10" s="690"/>
      <c r="CL10" s="690"/>
      <c r="CM10" s="690"/>
      <c r="CN10" s="690"/>
      <c r="CO10" s="690"/>
      <c r="CP10" s="690"/>
      <c r="CQ10" s="690"/>
      <c r="CR10" s="690"/>
      <c r="CS10" s="690"/>
      <c r="CT10" s="690"/>
      <c r="CU10" s="690"/>
      <c r="CV10" s="690"/>
      <c r="CW10" s="690"/>
      <c r="CX10" s="690"/>
      <c r="CY10" s="690"/>
      <c r="CZ10" s="690"/>
      <c r="DA10" s="690"/>
      <c r="DB10" s="690"/>
      <c r="DC10" s="690"/>
      <c r="DD10" s="690"/>
      <c r="DE10" s="690"/>
      <c r="DF10" s="690"/>
      <c r="DG10" s="690"/>
      <c r="DH10" s="690"/>
      <c r="DI10" s="690"/>
      <c r="DJ10" s="690"/>
      <c r="DK10" s="690"/>
      <c r="DL10" s="690"/>
      <c r="DM10" s="690"/>
      <c r="DN10" s="690"/>
      <c r="DO10" s="690"/>
      <c r="DP10" s="690"/>
      <c r="DQ10" s="690"/>
      <c r="DR10" s="690"/>
      <c r="DS10" s="690"/>
      <c r="DT10" s="690"/>
      <c r="DU10" s="690"/>
      <c r="DV10" s="690"/>
      <c r="DW10" s="690"/>
      <c r="DX10" s="690"/>
      <c r="DY10" s="690"/>
      <c r="DZ10" s="690"/>
      <c r="EA10" s="690"/>
      <c r="EB10" s="690"/>
      <c r="EC10" s="690"/>
      <c r="ED10" s="690"/>
      <c r="EE10" s="690"/>
      <c r="EF10" s="690"/>
      <c r="EG10" s="690"/>
      <c r="EH10" s="690"/>
      <c r="EI10" s="690"/>
      <c r="EJ10" s="690"/>
      <c r="EK10" s="690"/>
      <c r="EL10" s="690"/>
      <c r="EM10" s="690"/>
      <c r="EN10" s="690"/>
      <c r="EO10" s="690"/>
      <c r="EP10" s="690"/>
      <c r="EQ10" s="690"/>
      <c r="ER10" s="690"/>
      <c r="ES10" s="690"/>
      <c r="ET10" s="690"/>
      <c r="EU10" s="690"/>
      <c r="EV10" s="690"/>
      <c r="EW10" s="690"/>
      <c r="EX10" s="690"/>
      <c r="EY10" s="690"/>
      <c r="EZ10" s="690"/>
      <c r="FA10" s="690"/>
      <c r="FB10" s="690"/>
      <c r="FC10" s="690"/>
      <c r="FD10" s="690"/>
      <c r="FE10" s="690"/>
      <c r="FF10" s="690"/>
      <c r="FG10" s="690"/>
      <c r="FH10" s="690"/>
      <c r="FI10" s="690"/>
      <c r="FJ10" s="690"/>
      <c r="FK10" s="690"/>
      <c r="FL10" s="690"/>
      <c r="FM10" s="690"/>
      <c r="FN10" s="690"/>
      <c r="FO10" s="690"/>
      <c r="FP10" s="690"/>
      <c r="FQ10" s="690"/>
      <c r="FR10" s="690"/>
      <c r="FS10" s="690"/>
      <c r="FT10" s="690"/>
      <c r="FU10" s="690"/>
      <c r="FV10" s="690"/>
      <c r="FW10" s="690"/>
      <c r="FX10" s="690"/>
      <c r="FY10" s="690"/>
      <c r="FZ10" s="690"/>
      <c r="GA10" s="690"/>
      <c r="GB10" s="690"/>
      <c r="GC10" s="690"/>
      <c r="GD10" s="690"/>
      <c r="GE10" s="690"/>
      <c r="GF10" s="690"/>
      <c r="GG10" s="690"/>
      <c r="GH10" s="690"/>
      <c r="GI10" s="690"/>
      <c r="GJ10" s="690"/>
      <c r="GK10" s="690"/>
      <c r="GL10" s="690"/>
      <c r="GM10" s="690"/>
      <c r="GN10" s="690"/>
      <c r="GO10" s="690"/>
      <c r="GP10" s="690"/>
      <c r="GQ10" s="690"/>
      <c r="GR10" s="690"/>
      <c r="GS10" s="690"/>
      <c r="GT10" s="690"/>
      <c r="GU10" s="690"/>
      <c r="GV10" s="690"/>
      <c r="GW10" s="690"/>
      <c r="GX10" s="690"/>
      <c r="GY10" s="690"/>
      <c r="GZ10" s="690"/>
      <c r="HA10" s="690"/>
      <c r="HB10" s="690"/>
      <c r="HC10" s="690"/>
      <c r="HD10" s="690"/>
      <c r="HE10" s="690"/>
      <c r="HF10" s="690"/>
      <c r="HG10" s="690"/>
      <c r="HH10" s="690"/>
      <c r="HI10" s="690"/>
      <c r="HJ10" s="690"/>
      <c r="HK10" s="690"/>
      <c r="HL10" s="690"/>
      <c r="HM10" s="690"/>
      <c r="HN10" s="690"/>
      <c r="HO10" s="690"/>
      <c r="HP10" s="690"/>
      <c r="HQ10" s="690"/>
      <c r="HR10" s="690"/>
      <c r="HS10" s="690"/>
      <c r="HT10" s="690"/>
      <c r="HU10" s="690"/>
      <c r="HV10" s="690"/>
      <c r="HW10" s="690"/>
      <c r="HX10" s="690"/>
      <c r="HY10" s="690"/>
      <c r="HZ10" s="690"/>
      <c r="IA10" s="690"/>
      <c r="IB10" s="690"/>
      <c r="IC10" s="690"/>
      <c r="ID10" s="690"/>
      <c r="IE10" s="690"/>
      <c r="IF10" s="690"/>
      <c r="IG10" s="690"/>
      <c r="IH10" s="690"/>
      <c r="II10" s="690"/>
      <c r="IJ10" s="690"/>
      <c r="IK10" s="690"/>
      <c r="IL10" s="690"/>
      <c r="IM10" s="690"/>
      <c r="IN10" s="690"/>
      <c r="IO10" s="690"/>
      <c r="IP10" s="690"/>
      <c r="IQ10" s="690"/>
      <c r="IR10" s="690"/>
      <c r="IS10" s="690"/>
      <c r="IT10" s="690"/>
      <c r="IU10" s="690"/>
    </row>
    <row r="11" spans="1:255" s="368" customFormat="1">
      <c r="A11" s="687" t="s">
        <v>537</v>
      </c>
      <c r="B11" s="688"/>
      <c r="C11" s="688"/>
      <c r="D11" s="688"/>
      <c r="E11" s="688"/>
      <c r="F11" s="691"/>
      <c r="G11" s="691"/>
      <c r="H11" s="691"/>
      <c r="I11" s="691"/>
      <c r="J11" s="692"/>
      <c r="K11" s="690"/>
      <c r="L11" s="690"/>
      <c r="M11" s="690"/>
      <c r="N11" s="690"/>
      <c r="O11" s="690"/>
      <c r="P11" s="690"/>
      <c r="Q11" s="690"/>
      <c r="R11" s="690"/>
      <c r="S11" s="690"/>
      <c r="T11" s="690"/>
      <c r="U11" s="690"/>
      <c r="V11" s="690"/>
      <c r="W11" s="690"/>
      <c r="X11" s="690"/>
      <c r="Y11" s="690"/>
      <c r="Z11" s="690"/>
      <c r="AA11" s="690"/>
      <c r="AB11" s="690"/>
      <c r="AC11" s="690"/>
      <c r="AD11" s="690"/>
      <c r="AE11" s="690"/>
      <c r="AF11" s="690"/>
      <c r="AG11" s="690"/>
      <c r="AH11" s="690"/>
      <c r="AI11" s="690"/>
      <c r="AJ11" s="690"/>
      <c r="AK11" s="690"/>
      <c r="AL11" s="690"/>
      <c r="AM11" s="690"/>
      <c r="AN11" s="690"/>
      <c r="AO11" s="690"/>
      <c r="AP11" s="690"/>
      <c r="AQ11" s="690"/>
      <c r="AR11" s="690"/>
      <c r="AS11" s="690"/>
      <c r="AT11" s="690"/>
      <c r="AU11" s="690"/>
      <c r="AV11" s="690"/>
      <c r="AW11" s="690"/>
      <c r="AX11" s="690"/>
      <c r="AY11" s="690"/>
      <c r="AZ11" s="690"/>
      <c r="BA11" s="690"/>
      <c r="BB11" s="690"/>
      <c r="BC11" s="690"/>
      <c r="BD11" s="690"/>
      <c r="BE11" s="690"/>
      <c r="BF11" s="690"/>
      <c r="BG11" s="690"/>
      <c r="BH11" s="690"/>
      <c r="BI11" s="690"/>
      <c r="BJ11" s="690"/>
      <c r="BK11" s="690"/>
      <c r="BL11" s="690"/>
      <c r="BM11" s="690"/>
      <c r="BN11" s="690"/>
      <c r="BO11" s="690"/>
      <c r="BP11" s="690"/>
      <c r="BQ11" s="690"/>
      <c r="BR11" s="690"/>
      <c r="BS11" s="690"/>
      <c r="BT11" s="690"/>
      <c r="BU11" s="690"/>
      <c r="BV11" s="690"/>
      <c r="BW11" s="690"/>
      <c r="BX11" s="690"/>
      <c r="BY11" s="690"/>
      <c r="BZ11" s="690"/>
      <c r="CA11" s="690"/>
      <c r="CB11" s="690"/>
      <c r="CC11" s="690"/>
      <c r="CD11" s="690"/>
      <c r="CE11" s="690"/>
      <c r="CF11" s="690"/>
      <c r="CG11" s="690"/>
      <c r="CH11" s="690"/>
      <c r="CI11" s="690"/>
      <c r="CJ11" s="690"/>
      <c r="CK11" s="690"/>
      <c r="CL11" s="690"/>
      <c r="CM11" s="690"/>
      <c r="CN11" s="690"/>
      <c r="CO11" s="690"/>
      <c r="CP11" s="690"/>
      <c r="CQ11" s="690"/>
      <c r="CR11" s="690"/>
      <c r="CS11" s="690"/>
      <c r="CT11" s="690"/>
      <c r="CU11" s="690"/>
      <c r="CV11" s="690"/>
      <c r="CW11" s="690"/>
      <c r="CX11" s="690"/>
      <c r="CY11" s="690"/>
      <c r="CZ11" s="690"/>
      <c r="DA11" s="690"/>
      <c r="DB11" s="690"/>
      <c r="DC11" s="690"/>
      <c r="DD11" s="690"/>
      <c r="DE11" s="690"/>
      <c r="DF11" s="690"/>
      <c r="DG11" s="690"/>
      <c r="DH11" s="690"/>
      <c r="DI11" s="690"/>
      <c r="DJ11" s="690"/>
      <c r="DK11" s="690"/>
      <c r="DL11" s="690"/>
      <c r="DM11" s="690"/>
      <c r="DN11" s="690"/>
      <c r="DO11" s="690"/>
      <c r="DP11" s="690"/>
      <c r="DQ11" s="690"/>
      <c r="DR11" s="690"/>
      <c r="DS11" s="690"/>
      <c r="DT11" s="690"/>
      <c r="DU11" s="690"/>
      <c r="DV11" s="690"/>
      <c r="DW11" s="690"/>
      <c r="DX11" s="690"/>
      <c r="DY11" s="690"/>
      <c r="DZ11" s="690"/>
      <c r="EA11" s="690"/>
      <c r="EB11" s="690"/>
      <c r="EC11" s="690"/>
      <c r="ED11" s="690"/>
      <c r="EE11" s="690"/>
      <c r="EF11" s="690"/>
      <c r="EG11" s="690"/>
      <c r="EH11" s="690"/>
      <c r="EI11" s="690"/>
      <c r="EJ11" s="690"/>
      <c r="EK11" s="690"/>
      <c r="EL11" s="690"/>
      <c r="EM11" s="690"/>
      <c r="EN11" s="690"/>
      <c r="EO11" s="690"/>
      <c r="EP11" s="690"/>
      <c r="EQ11" s="690"/>
      <c r="ER11" s="690"/>
      <c r="ES11" s="690"/>
      <c r="ET11" s="690"/>
      <c r="EU11" s="690"/>
      <c r="EV11" s="690"/>
      <c r="EW11" s="690"/>
      <c r="EX11" s="690"/>
      <c r="EY11" s="690"/>
      <c r="EZ11" s="690"/>
      <c r="FA11" s="690"/>
      <c r="FB11" s="690"/>
      <c r="FC11" s="690"/>
      <c r="FD11" s="690"/>
      <c r="FE11" s="690"/>
      <c r="FF11" s="690"/>
      <c r="FG11" s="690"/>
      <c r="FH11" s="690"/>
      <c r="FI11" s="690"/>
      <c r="FJ11" s="690"/>
      <c r="FK11" s="690"/>
      <c r="FL11" s="690"/>
      <c r="FM11" s="690"/>
      <c r="FN11" s="690"/>
      <c r="FO11" s="690"/>
      <c r="FP11" s="690"/>
      <c r="FQ11" s="690"/>
      <c r="FR11" s="690"/>
      <c r="FS11" s="690"/>
      <c r="FT11" s="690"/>
      <c r="FU11" s="690"/>
      <c r="FV11" s="690"/>
      <c r="FW11" s="690"/>
      <c r="FX11" s="690"/>
      <c r="FY11" s="690"/>
      <c r="FZ11" s="690"/>
      <c r="GA11" s="690"/>
      <c r="GB11" s="690"/>
      <c r="GC11" s="690"/>
      <c r="GD11" s="690"/>
      <c r="GE11" s="690"/>
      <c r="GF11" s="690"/>
      <c r="GG11" s="690"/>
      <c r="GH11" s="690"/>
      <c r="GI11" s="690"/>
      <c r="GJ11" s="690"/>
      <c r="GK11" s="690"/>
      <c r="GL11" s="690"/>
      <c r="GM11" s="690"/>
      <c r="GN11" s="690"/>
      <c r="GO11" s="690"/>
      <c r="GP11" s="690"/>
      <c r="GQ11" s="690"/>
      <c r="GR11" s="690"/>
      <c r="GS11" s="690"/>
      <c r="GT11" s="690"/>
      <c r="GU11" s="690"/>
      <c r="GV11" s="690"/>
      <c r="GW11" s="690"/>
      <c r="GX11" s="690"/>
      <c r="GY11" s="690"/>
      <c r="GZ11" s="690"/>
      <c r="HA11" s="690"/>
      <c r="HB11" s="690"/>
      <c r="HC11" s="690"/>
      <c r="HD11" s="690"/>
      <c r="HE11" s="690"/>
      <c r="HF11" s="690"/>
      <c r="HG11" s="690"/>
      <c r="HH11" s="690"/>
      <c r="HI11" s="690"/>
      <c r="HJ11" s="690"/>
      <c r="HK11" s="690"/>
      <c r="HL11" s="690"/>
      <c r="HM11" s="690"/>
      <c r="HN11" s="690"/>
      <c r="HO11" s="690"/>
      <c r="HP11" s="690"/>
      <c r="HQ11" s="690"/>
      <c r="HR11" s="690"/>
      <c r="HS11" s="690"/>
      <c r="HT11" s="690"/>
      <c r="HU11" s="690"/>
      <c r="HV11" s="690"/>
      <c r="HW11" s="690"/>
      <c r="HX11" s="690"/>
      <c r="HY11" s="690"/>
      <c r="HZ11" s="690"/>
      <c r="IA11" s="690"/>
      <c r="IB11" s="690"/>
      <c r="IC11" s="690"/>
      <c r="ID11" s="690"/>
      <c r="IE11" s="690"/>
      <c r="IF11" s="690"/>
      <c r="IG11" s="690"/>
      <c r="IH11" s="690"/>
      <c r="II11" s="690"/>
      <c r="IJ11" s="690"/>
      <c r="IK11" s="690"/>
      <c r="IL11" s="690"/>
      <c r="IM11" s="690"/>
      <c r="IN11" s="690"/>
      <c r="IO11" s="690"/>
      <c r="IP11" s="690"/>
      <c r="IQ11" s="690"/>
      <c r="IR11" s="690"/>
      <c r="IS11" s="690"/>
      <c r="IT11" s="690"/>
      <c r="IU11" s="690"/>
    </row>
    <row r="12" spans="1:255" s="368" customFormat="1">
      <c r="A12" s="687" t="s">
        <v>538</v>
      </c>
      <c r="B12" s="688"/>
      <c r="C12" s="688"/>
      <c r="D12" s="688"/>
      <c r="E12" s="688"/>
      <c r="F12" s="691"/>
      <c r="G12" s="691"/>
      <c r="H12" s="691"/>
      <c r="I12" s="691"/>
      <c r="J12" s="692"/>
      <c r="K12" s="690"/>
      <c r="L12" s="690"/>
      <c r="M12" s="690"/>
      <c r="N12" s="690"/>
      <c r="O12" s="690"/>
      <c r="P12" s="690"/>
      <c r="Q12" s="690"/>
      <c r="R12" s="690"/>
      <c r="S12" s="690"/>
      <c r="T12" s="690"/>
      <c r="U12" s="690"/>
      <c r="V12" s="690"/>
      <c r="W12" s="690"/>
      <c r="X12" s="690"/>
      <c r="Y12" s="690"/>
      <c r="Z12" s="690"/>
      <c r="AA12" s="690"/>
      <c r="AB12" s="690"/>
      <c r="AC12" s="690"/>
      <c r="AD12" s="690"/>
      <c r="AE12" s="690"/>
      <c r="AF12" s="690"/>
      <c r="AG12" s="690"/>
      <c r="AH12" s="690"/>
      <c r="AI12" s="690"/>
      <c r="AJ12" s="690"/>
      <c r="AK12" s="690"/>
      <c r="AL12" s="690"/>
      <c r="AM12" s="690"/>
      <c r="AN12" s="690"/>
      <c r="AO12" s="690"/>
      <c r="AP12" s="690"/>
      <c r="AQ12" s="690"/>
      <c r="AR12" s="690"/>
      <c r="AS12" s="690"/>
      <c r="AT12" s="690"/>
      <c r="AU12" s="690"/>
      <c r="AV12" s="690"/>
      <c r="AW12" s="690"/>
      <c r="AX12" s="690"/>
      <c r="AY12" s="690"/>
      <c r="AZ12" s="690"/>
      <c r="BA12" s="690"/>
      <c r="BB12" s="690"/>
      <c r="BC12" s="690"/>
      <c r="BD12" s="690"/>
      <c r="BE12" s="690"/>
      <c r="BF12" s="690"/>
      <c r="BG12" s="690"/>
      <c r="BH12" s="690"/>
      <c r="BI12" s="690"/>
      <c r="BJ12" s="690"/>
      <c r="BK12" s="690"/>
      <c r="BL12" s="690"/>
      <c r="BM12" s="690"/>
      <c r="BN12" s="690"/>
      <c r="BO12" s="690"/>
      <c r="BP12" s="690"/>
      <c r="BQ12" s="690"/>
      <c r="BR12" s="690"/>
      <c r="BS12" s="690"/>
      <c r="BT12" s="690"/>
      <c r="BU12" s="690"/>
      <c r="BV12" s="690"/>
      <c r="BW12" s="690"/>
      <c r="BX12" s="690"/>
      <c r="BY12" s="690"/>
      <c r="BZ12" s="690"/>
      <c r="CA12" s="690"/>
      <c r="CB12" s="690"/>
      <c r="CC12" s="690"/>
      <c r="CD12" s="690"/>
      <c r="CE12" s="690"/>
      <c r="CF12" s="690"/>
      <c r="CG12" s="690"/>
      <c r="CH12" s="690"/>
      <c r="CI12" s="690"/>
      <c r="CJ12" s="690"/>
      <c r="CK12" s="690"/>
      <c r="CL12" s="690"/>
      <c r="CM12" s="690"/>
      <c r="CN12" s="690"/>
      <c r="CO12" s="690"/>
      <c r="CP12" s="690"/>
      <c r="CQ12" s="690"/>
      <c r="CR12" s="690"/>
      <c r="CS12" s="690"/>
      <c r="CT12" s="690"/>
      <c r="CU12" s="690"/>
      <c r="CV12" s="690"/>
      <c r="CW12" s="690"/>
      <c r="CX12" s="690"/>
      <c r="CY12" s="690"/>
      <c r="CZ12" s="690"/>
      <c r="DA12" s="690"/>
      <c r="DB12" s="690"/>
      <c r="DC12" s="690"/>
      <c r="DD12" s="690"/>
      <c r="DE12" s="690"/>
      <c r="DF12" s="690"/>
      <c r="DG12" s="690"/>
      <c r="DH12" s="690"/>
      <c r="DI12" s="690"/>
      <c r="DJ12" s="690"/>
      <c r="DK12" s="690"/>
      <c r="DL12" s="690"/>
      <c r="DM12" s="690"/>
      <c r="DN12" s="690"/>
      <c r="DO12" s="690"/>
      <c r="DP12" s="690"/>
      <c r="DQ12" s="690"/>
      <c r="DR12" s="690"/>
      <c r="DS12" s="690"/>
      <c r="DT12" s="690"/>
      <c r="DU12" s="690"/>
      <c r="DV12" s="690"/>
      <c r="DW12" s="690"/>
      <c r="DX12" s="690"/>
      <c r="DY12" s="690"/>
      <c r="DZ12" s="690"/>
      <c r="EA12" s="690"/>
      <c r="EB12" s="690"/>
      <c r="EC12" s="690"/>
      <c r="ED12" s="690"/>
      <c r="EE12" s="690"/>
      <c r="EF12" s="690"/>
      <c r="EG12" s="690"/>
      <c r="EH12" s="690"/>
      <c r="EI12" s="690"/>
      <c r="EJ12" s="690"/>
      <c r="EK12" s="690"/>
      <c r="EL12" s="690"/>
      <c r="EM12" s="690"/>
      <c r="EN12" s="690"/>
      <c r="EO12" s="690"/>
      <c r="EP12" s="690"/>
      <c r="EQ12" s="690"/>
      <c r="ER12" s="690"/>
      <c r="ES12" s="690"/>
      <c r="ET12" s="690"/>
      <c r="EU12" s="690"/>
      <c r="EV12" s="690"/>
      <c r="EW12" s="690"/>
      <c r="EX12" s="690"/>
      <c r="EY12" s="690"/>
      <c r="EZ12" s="690"/>
      <c r="FA12" s="690"/>
      <c r="FB12" s="690"/>
      <c r="FC12" s="690"/>
      <c r="FD12" s="690"/>
      <c r="FE12" s="690"/>
      <c r="FF12" s="690"/>
      <c r="FG12" s="690"/>
      <c r="FH12" s="690"/>
      <c r="FI12" s="690"/>
      <c r="FJ12" s="690"/>
      <c r="FK12" s="690"/>
      <c r="FL12" s="690"/>
      <c r="FM12" s="690"/>
      <c r="FN12" s="690"/>
      <c r="FO12" s="690"/>
      <c r="FP12" s="690"/>
      <c r="FQ12" s="690"/>
      <c r="FR12" s="690"/>
      <c r="FS12" s="690"/>
      <c r="FT12" s="690"/>
      <c r="FU12" s="690"/>
      <c r="FV12" s="690"/>
      <c r="FW12" s="690"/>
      <c r="FX12" s="690"/>
      <c r="FY12" s="690"/>
      <c r="FZ12" s="690"/>
      <c r="GA12" s="690"/>
      <c r="GB12" s="690"/>
      <c r="GC12" s="690"/>
      <c r="GD12" s="690"/>
      <c r="GE12" s="690"/>
      <c r="GF12" s="690"/>
      <c r="GG12" s="690"/>
      <c r="GH12" s="690"/>
      <c r="GI12" s="690"/>
      <c r="GJ12" s="690"/>
      <c r="GK12" s="690"/>
      <c r="GL12" s="690"/>
      <c r="GM12" s="690"/>
      <c r="GN12" s="690"/>
      <c r="GO12" s="690"/>
      <c r="GP12" s="690"/>
      <c r="GQ12" s="690"/>
      <c r="GR12" s="690"/>
      <c r="GS12" s="690"/>
      <c r="GT12" s="690"/>
      <c r="GU12" s="690"/>
      <c r="GV12" s="690"/>
      <c r="GW12" s="690"/>
      <c r="GX12" s="690"/>
      <c r="GY12" s="690"/>
      <c r="GZ12" s="690"/>
      <c r="HA12" s="690"/>
      <c r="HB12" s="690"/>
      <c r="HC12" s="690"/>
      <c r="HD12" s="690"/>
      <c r="HE12" s="690"/>
      <c r="HF12" s="690"/>
      <c r="HG12" s="690"/>
      <c r="HH12" s="690"/>
      <c r="HI12" s="690"/>
      <c r="HJ12" s="690"/>
      <c r="HK12" s="690"/>
      <c r="HL12" s="690"/>
      <c r="HM12" s="690"/>
      <c r="HN12" s="690"/>
      <c r="HO12" s="690"/>
      <c r="HP12" s="690"/>
      <c r="HQ12" s="690"/>
      <c r="HR12" s="690"/>
      <c r="HS12" s="690"/>
      <c r="HT12" s="690"/>
      <c r="HU12" s="690"/>
      <c r="HV12" s="690"/>
      <c r="HW12" s="690"/>
      <c r="HX12" s="690"/>
      <c r="HY12" s="690"/>
      <c r="HZ12" s="690"/>
      <c r="IA12" s="690"/>
      <c r="IB12" s="690"/>
      <c r="IC12" s="690"/>
      <c r="ID12" s="690"/>
      <c r="IE12" s="690"/>
      <c r="IF12" s="690"/>
      <c r="IG12" s="690"/>
      <c r="IH12" s="690"/>
      <c r="II12" s="690"/>
      <c r="IJ12" s="690"/>
      <c r="IK12" s="690"/>
      <c r="IL12" s="690"/>
      <c r="IM12" s="690"/>
      <c r="IN12" s="690"/>
      <c r="IO12" s="690"/>
      <c r="IP12" s="690"/>
      <c r="IQ12" s="690"/>
      <c r="IR12" s="690"/>
      <c r="IS12" s="690"/>
      <c r="IT12" s="690"/>
      <c r="IU12" s="690"/>
    </row>
    <row r="13" spans="1:255" s="368" customFormat="1">
      <c r="A13" s="693" t="s">
        <v>539</v>
      </c>
      <c r="B13" s="694">
        <f t="shared" ref="B13:J13" si="0">SUM(B6:B12)</f>
        <v>223600</v>
      </c>
      <c r="C13" s="694">
        <f t="shared" si="0"/>
        <v>208600</v>
      </c>
      <c r="D13" s="694">
        <f t="shared" si="0"/>
        <v>208600</v>
      </c>
      <c r="E13" s="694">
        <f t="shared" si="0"/>
        <v>208600</v>
      </c>
      <c r="F13" s="694">
        <f t="shared" si="0"/>
        <v>208600</v>
      </c>
      <c r="G13" s="694">
        <f t="shared" si="0"/>
        <v>208600</v>
      </c>
      <c r="H13" s="694">
        <f t="shared" si="0"/>
        <v>208600</v>
      </c>
      <c r="I13" s="694">
        <f t="shared" si="0"/>
        <v>208600</v>
      </c>
      <c r="J13" s="695">
        <f t="shared" si="0"/>
        <v>208600</v>
      </c>
      <c r="K13" s="690"/>
      <c r="L13" s="690"/>
      <c r="M13" s="690"/>
      <c r="N13" s="690"/>
      <c r="O13" s="690"/>
      <c r="P13" s="690"/>
      <c r="Q13" s="690"/>
      <c r="R13" s="690"/>
      <c r="S13" s="690"/>
      <c r="T13" s="690"/>
      <c r="U13" s="690"/>
      <c r="V13" s="690"/>
      <c r="W13" s="690"/>
      <c r="X13" s="690"/>
      <c r="Y13" s="690"/>
      <c r="Z13" s="690"/>
      <c r="AA13" s="690"/>
      <c r="AB13" s="690"/>
      <c r="AC13" s="690"/>
      <c r="AD13" s="690"/>
      <c r="AE13" s="690"/>
      <c r="AF13" s="690"/>
      <c r="AG13" s="690"/>
      <c r="AH13" s="690"/>
      <c r="AI13" s="690"/>
      <c r="AJ13" s="690"/>
      <c r="AK13" s="690"/>
      <c r="AL13" s="690"/>
      <c r="AM13" s="690"/>
      <c r="AN13" s="690"/>
      <c r="AO13" s="690"/>
      <c r="AP13" s="690"/>
      <c r="AQ13" s="690"/>
      <c r="AR13" s="690"/>
      <c r="AS13" s="690"/>
      <c r="AT13" s="690"/>
      <c r="AU13" s="690"/>
      <c r="AV13" s="690"/>
      <c r="AW13" s="690"/>
      <c r="AX13" s="690"/>
      <c r="AY13" s="690"/>
      <c r="AZ13" s="690"/>
      <c r="BA13" s="690"/>
      <c r="BB13" s="690"/>
      <c r="BC13" s="690"/>
      <c r="BD13" s="690"/>
      <c r="BE13" s="690"/>
      <c r="BF13" s="690"/>
      <c r="BG13" s="690"/>
      <c r="BH13" s="690"/>
      <c r="BI13" s="690"/>
      <c r="BJ13" s="690"/>
      <c r="BK13" s="690"/>
      <c r="BL13" s="690"/>
      <c r="BM13" s="690"/>
      <c r="BN13" s="690"/>
      <c r="BO13" s="690"/>
      <c r="BP13" s="690"/>
      <c r="BQ13" s="690"/>
      <c r="BR13" s="690"/>
      <c r="BS13" s="690"/>
      <c r="BT13" s="690"/>
      <c r="BU13" s="690"/>
      <c r="BV13" s="690"/>
      <c r="BW13" s="690"/>
      <c r="BX13" s="690"/>
      <c r="BY13" s="690"/>
      <c r="BZ13" s="690"/>
      <c r="CA13" s="690"/>
      <c r="CB13" s="690"/>
      <c r="CC13" s="690"/>
      <c r="CD13" s="690"/>
      <c r="CE13" s="690"/>
      <c r="CF13" s="690"/>
      <c r="CG13" s="690"/>
      <c r="CH13" s="690"/>
      <c r="CI13" s="690"/>
      <c r="CJ13" s="690"/>
      <c r="CK13" s="690"/>
      <c r="CL13" s="690"/>
      <c r="CM13" s="690"/>
      <c r="CN13" s="690"/>
      <c r="CO13" s="690"/>
      <c r="CP13" s="690"/>
      <c r="CQ13" s="690"/>
      <c r="CR13" s="690"/>
      <c r="CS13" s="690"/>
      <c r="CT13" s="690"/>
      <c r="CU13" s="690"/>
      <c r="CV13" s="690"/>
      <c r="CW13" s="690"/>
      <c r="CX13" s="690"/>
      <c r="CY13" s="690"/>
      <c r="CZ13" s="690"/>
      <c r="DA13" s="690"/>
      <c r="DB13" s="690"/>
      <c r="DC13" s="690"/>
      <c r="DD13" s="690"/>
      <c r="DE13" s="690"/>
      <c r="DF13" s="690"/>
      <c r="DG13" s="690"/>
      <c r="DH13" s="690"/>
      <c r="DI13" s="690"/>
      <c r="DJ13" s="690"/>
      <c r="DK13" s="690"/>
      <c r="DL13" s="690"/>
      <c r="DM13" s="690"/>
      <c r="DN13" s="690"/>
      <c r="DO13" s="690"/>
      <c r="DP13" s="690"/>
      <c r="DQ13" s="690"/>
      <c r="DR13" s="690"/>
      <c r="DS13" s="690"/>
      <c r="DT13" s="690"/>
      <c r="DU13" s="690"/>
      <c r="DV13" s="690"/>
      <c r="DW13" s="690"/>
      <c r="DX13" s="690"/>
      <c r="DY13" s="690"/>
      <c r="DZ13" s="690"/>
      <c r="EA13" s="690"/>
      <c r="EB13" s="690"/>
      <c r="EC13" s="690"/>
      <c r="ED13" s="690"/>
      <c r="EE13" s="690"/>
      <c r="EF13" s="690"/>
      <c r="EG13" s="690"/>
      <c r="EH13" s="690"/>
      <c r="EI13" s="690"/>
      <c r="EJ13" s="690"/>
      <c r="EK13" s="690"/>
      <c r="EL13" s="690"/>
      <c r="EM13" s="690"/>
      <c r="EN13" s="690"/>
      <c r="EO13" s="690"/>
      <c r="EP13" s="690"/>
      <c r="EQ13" s="690"/>
      <c r="ER13" s="690"/>
      <c r="ES13" s="690"/>
      <c r="ET13" s="690"/>
      <c r="EU13" s="690"/>
      <c r="EV13" s="690"/>
      <c r="EW13" s="690"/>
      <c r="EX13" s="690"/>
      <c r="EY13" s="690"/>
      <c r="EZ13" s="690"/>
      <c r="FA13" s="690"/>
      <c r="FB13" s="690"/>
      <c r="FC13" s="690"/>
      <c r="FD13" s="690"/>
      <c r="FE13" s="690"/>
      <c r="FF13" s="690"/>
      <c r="FG13" s="690"/>
      <c r="FH13" s="690"/>
      <c r="FI13" s="690"/>
      <c r="FJ13" s="690"/>
      <c r="FK13" s="690"/>
      <c r="FL13" s="690"/>
      <c r="FM13" s="690"/>
      <c r="FN13" s="690"/>
      <c r="FO13" s="690"/>
      <c r="FP13" s="690"/>
      <c r="FQ13" s="690"/>
      <c r="FR13" s="690"/>
      <c r="FS13" s="690"/>
      <c r="FT13" s="690"/>
      <c r="FU13" s="690"/>
      <c r="FV13" s="690"/>
      <c r="FW13" s="690"/>
      <c r="FX13" s="690"/>
      <c r="FY13" s="690"/>
      <c r="FZ13" s="690"/>
      <c r="GA13" s="690"/>
      <c r="GB13" s="690"/>
      <c r="GC13" s="690"/>
      <c r="GD13" s="690"/>
      <c r="GE13" s="690"/>
      <c r="GF13" s="690"/>
      <c r="GG13" s="690"/>
      <c r="GH13" s="690"/>
      <c r="GI13" s="690"/>
      <c r="GJ13" s="690"/>
      <c r="GK13" s="690"/>
      <c r="GL13" s="690"/>
      <c r="GM13" s="690"/>
      <c r="GN13" s="690"/>
      <c r="GO13" s="690"/>
      <c r="GP13" s="690"/>
      <c r="GQ13" s="690"/>
      <c r="GR13" s="690"/>
      <c r="GS13" s="690"/>
      <c r="GT13" s="690"/>
      <c r="GU13" s="690"/>
      <c r="GV13" s="690"/>
      <c r="GW13" s="690"/>
      <c r="GX13" s="690"/>
      <c r="GY13" s="690"/>
      <c r="GZ13" s="690"/>
      <c r="HA13" s="690"/>
      <c r="HB13" s="690"/>
      <c r="HC13" s="690"/>
      <c r="HD13" s="690"/>
      <c r="HE13" s="690"/>
      <c r="HF13" s="690"/>
      <c r="HG13" s="690"/>
      <c r="HH13" s="690"/>
      <c r="HI13" s="690"/>
      <c r="HJ13" s="690"/>
      <c r="HK13" s="690"/>
      <c r="HL13" s="690"/>
      <c r="HM13" s="690"/>
      <c r="HN13" s="690"/>
      <c r="HO13" s="690"/>
      <c r="HP13" s="690"/>
      <c r="HQ13" s="690"/>
      <c r="HR13" s="690"/>
      <c r="HS13" s="690"/>
      <c r="HT13" s="690"/>
      <c r="HU13" s="690"/>
      <c r="HV13" s="690"/>
      <c r="HW13" s="690"/>
      <c r="HX13" s="690"/>
      <c r="HY13" s="690"/>
      <c r="HZ13" s="690"/>
      <c r="IA13" s="690"/>
      <c r="IB13" s="690"/>
      <c r="IC13" s="690"/>
      <c r="ID13" s="690"/>
      <c r="IE13" s="690"/>
      <c r="IF13" s="690"/>
      <c r="IG13" s="690"/>
      <c r="IH13" s="690"/>
      <c r="II13" s="690"/>
      <c r="IJ13" s="690"/>
      <c r="IK13" s="690"/>
      <c r="IL13" s="690"/>
      <c r="IM13" s="690"/>
      <c r="IN13" s="690"/>
      <c r="IO13" s="690"/>
      <c r="IP13" s="690"/>
      <c r="IQ13" s="690"/>
      <c r="IR13" s="690"/>
      <c r="IS13" s="690"/>
      <c r="IT13" s="690"/>
      <c r="IU13" s="690"/>
    </row>
    <row r="14" spans="1:255" s="368" customFormat="1">
      <c r="A14" s="693"/>
      <c r="B14" s="694"/>
      <c r="C14" s="694"/>
      <c r="D14" s="694"/>
      <c r="E14" s="694"/>
      <c r="F14" s="691"/>
      <c r="G14" s="691"/>
      <c r="H14" s="691"/>
      <c r="I14" s="691"/>
      <c r="J14" s="692"/>
      <c r="K14" s="690"/>
      <c r="L14" s="690"/>
      <c r="M14" s="690"/>
      <c r="N14" s="690"/>
      <c r="O14" s="690"/>
      <c r="P14" s="690"/>
      <c r="Q14" s="690"/>
      <c r="R14" s="690"/>
      <c r="S14" s="690"/>
      <c r="T14" s="690"/>
      <c r="U14" s="690"/>
      <c r="V14" s="690"/>
      <c r="W14" s="690"/>
      <c r="X14" s="690"/>
      <c r="Y14" s="690"/>
      <c r="Z14" s="690"/>
      <c r="AA14" s="690"/>
      <c r="AB14" s="690"/>
      <c r="AC14" s="690"/>
      <c r="AD14" s="690"/>
      <c r="AE14" s="690"/>
      <c r="AF14" s="690"/>
      <c r="AG14" s="690"/>
      <c r="AH14" s="690"/>
      <c r="AI14" s="690"/>
      <c r="AJ14" s="690"/>
      <c r="AK14" s="690"/>
      <c r="AL14" s="690"/>
      <c r="AM14" s="690"/>
      <c r="AN14" s="690"/>
      <c r="AO14" s="690"/>
      <c r="AP14" s="690"/>
      <c r="AQ14" s="690"/>
      <c r="AR14" s="690"/>
      <c r="AS14" s="690"/>
      <c r="AT14" s="690"/>
      <c r="AU14" s="690"/>
      <c r="AV14" s="690"/>
      <c r="AW14" s="690"/>
      <c r="AX14" s="690"/>
      <c r="AY14" s="690"/>
      <c r="AZ14" s="690"/>
      <c r="BA14" s="690"/>
      <c r="BB14" s="690"/>
      <c r="BC14" s="690"/>
      <c r="BD14" s="690"/>
      <c r="BE14" s="690"/>
      <c r="BF14" s="690"/>
      <c r="BG14" s="690"/>
      <c r="BH14" s="690"/>
      <c r="BI14" s="690"/>
      <c r="BJ14" s="690"/>
      <c r="BK14" s="690"/>
      <c r="BL14" s="690"/>
      <c r="BM14" s="690"/>
      <c r="BN14" s="690"/>
      <c r="BO14" s="690"/>
      <c r="BP14" s="690"/>
      <c r="BQ14" s="690"/>
      <c r="BR14" s="690"/>
      <c r="BS14" s="690"/>
      <c r="BT14" s="690"/>
      <c r="BU14" s="690"/>
      <c r="BV14" s="690"/>
      <c r="BW14" s="690"/>
      <c r="BX14" s="690"/>
      <c r="BY14" s="690"/>
      <c r="BZ14" s="690"/>
      <c r="CA14" s="690"/>
      <c r="CB14" s="690"/>
      <c r="CC14" s="690"/>
      <c r="CD14" s="690"/>
      <c r="CE14" s="690"/>
      <c r="CF14" s="690"/>
      <c r="CG14" s="690"/>
      <c r="CH14" s="690"/>
      <c r="CI14" s="690"/>
      <c r="CJ14" s="690"/>
      <c r="CK14" s="690"/>
      <c r="CL14" s="690"/>
      <c r="CM14" s="690"/>
      <c r="CN14" s="690"/>
      <c r="CO14" s="690"/>
      <c r="CP14" s="690"/>
      <c r="CQ14" s="690"/>
      <c r="CR14" s="690"/>
      <c r="CS14" s="690"/>
      <c r="CT14" s="690"/>
      <c r="CU14" s="690"/>
      <c r="CV14" s="690"/>
      <c r="CW14" s="690"/>
      <c r="CX14" s="690"/>
      <c r="CY14" s="690"/>
      <c r="CZ14" s="690"/>
      <c r="DA14" s="690"/>
      <c r="DB14" s="690"/>
      <c r="DC14" s="690"/>
      <c r="DD14" s="690"/>
      <c r="DE14" s="690"/>
      <c r="DF14" s="690"/>
      <c r="DG14" s="690"/>
      <c r="DH14" s="690"/>
      <c r="DI14" s="690"/>
      <c r="DJ14" s="690"/>
      <c r="DK14" s="690"/>
      <c r="DL14" s="690"/>
      <c r="DM14" s="690"/>
      <c r="DN14" s="690"/>
      <c r="DO14" s="690"/>
      <c r="DP14" s="690"/>
      <c r="DQ14" s="690"/>
      <c r="DR14" s="690"/>
      <c r="DS14" s="690"/>
      <c r="DT14" s="690"/>
      <c r="DU14" s="690"/>
      <c r="DV14" s="690"/>
      <c r="DW14" s="690"/>
      <c r="DX14" s="690"/>
      <c r="DY14" s="690"/>
      <c r="DZ14" s="690"/>
      <c r="EA14" s="690"/>
      <c r="EB14" s="690"/>
      <c r="EC14" s="690"/>
      <c r="ED14" s="690"/>
      <c r="EE14" s="690"/>
      <c r="EF14" s="690"/>
      <c r="EG14" s="690"/>
      <c r="EH14" s="690"/>
      <c r="EI14" s="690"/>
      <c r="EJ14" s="690"/>
      <c r="EK14" s="690"/>
      <c r="EL14" s="690"/>
      <c r="EM14" s="690"/>
      <c r="EN14" s="690"/>
      <c r="EO14" s="690"/>
      <c r="EP14" s="690"/>
      <c r="EQ14" s="690"/>
      <c r="ER14" s="690"/>
      <c r="ES14" s="690"/>
      <c r="ET14" s="690"/>
      <c r="EU14" s="690"/>
      <c r="EV14" s="690"/>
      <c r="EW14" s="690"/>
      <c r="EX14" s="690"/>
      <c r="EY14" s="690"/>
      <c r="EZ14" s="690"/>
      <c r="FA14" s="690"/>
      <c r="FB14" s="690"/>
      <c r="FC14" s="690"/>
      <c r="FD14" s="690"/>
      <c r="FE14" s="690"/>
      <c r="FF14" s="690"/>
      <c r="FG14" s="690"/>
      <c r="FH14" s="690"/>
      <c r="FI14" s="690"/>
      <c r="FJ14" s="690"/>
      <c r="FK14" s="690"/>
      <c r="FL14" s="690"/>
      <c r="FM14" s="690"/>
      <c r="FN14" s="690"/>
      <c r="FO14" s="690"/>
      <c r="FP14" s="690"/>
      <c r="FQ14" s="690"/>
      <c r="FR14" s="690"/>
      <c r="FS14" s="690"/>
      <c r="FT14" s="690"/>
      <c r="FU14" s="690"/>
      <c r="FV14" s="690"/>
      <c r="FW14" s="690"/>
      <c r="FX14" s="690"/>
      <c r="FY14" s="690"/>
      <c r="FZ14" s="690"/>
      <c r="GA14" s="690"/>
      <c r="GB14" s="690"/>
      <c r="GC14" s="690"/>
      <c r="GD14" s="690"/>
      <c r="GE14" s="690"/>
      <c r="GF14" s="690"/>
      <c r="GG14" s="690"/>
      <c r="GH14" s="690"/>
      <c r="GI14" s="690"/>
      <c r="GJ14" s="690"/>
      <c r="GK14" s="690"/>
      <c r="GL14" s="690"/>
      <c r="GM14" s="690"/>
      <c r="GN14" s="690"/>
      <c r="GO14" s="690"/>
      <c r="GP14" s="690"/>
      <c r="GQ14" s="690"/>
      <c r="GR14" s="690"/>
      <c r="GS14" s="690"/>
      <c r="GT14" s="690"/>
      <c r="GU14" s="690"/>
      <c r="GV14" s="690"/>
      <c r="GW14" s="690"/>
      <c r="GX14" s="690"/>
      <c r="GY14" s="690"/>
      <c r="GZ14" s="690"/>
      <c r="HA14" s="690"/>
      <c r="HB14" s="690"/>
      <c r="HC14" s="690"/>
      <c r="HD14" s="690"/>
      <c r="HE14" s="690"/>
      <c r="HF14" s="690"/>
      <c r="HG14" s="690"/>
      <c r="HH14" s="690"/>
      <c r="HI14" s="690"/>
      <c r="HJ14" s="690"/>
      <c r="HK14" s="690"/>
      <c r="HL14" s="690"/>
      <c r="HM14" s="690"/>
      <c r="HN14" s="690"/>
      <c r="HO14" s="690"/>
      <c r="HP14" s="690"/>
      <c r="HQ14" s="690"/>
      <c r="HR14" s="690"/>
      <c r="HS14" s="690"/>
      <c r="HT14" s="690"/>
      <c r="HU14" s="690"/>
      <c r="HV14" s="690"/>
      <c r="HW14" s="690"/>
      <c r="HX14" s="690"/>
      <c r="HY14" s="690"/>
      <c r="HZ14" s="690"/>
      <c r="IA14" s="690"/>
      <c r="IB14" s="690"/>
      <c r="IC14" s="690"/>
      <c r="ID14" s="690"/>
      <c r="IE14" s="690"/>
      <c r="IF14" s="690"/>
      <c r="IG14" s="690"/>
      <c r="IH14" s="690"/>
      <c r="II14" s="690"/>
      <c r="IJ14" s="690"/>
      <c r="IK14" s="690"/>
      <c r="IL14" s="690"/>
      <c r="IM14" s="690"/>
      <c r="IN14" s="690"/>
      <c r="IO14" s="690"/>
      <c r="IP14" s="690"/>
      <c r="IQ14" s="690"/>
      <c r="IR14" s="690"/>
      <c r="IS14" s="690"/>
      <c r="IT14" s="690"/>
      <c r="IU14" s="690"/>
    </row>
    <row r="15" spans="1:255" s="368" customFormat="1">
      <c r="A15" s="693" t="s">
        <v>540</v>
      </c>
      <c r="B15" s="694">
        <f t="shared" ref="B15:J15" si="1">+B13/2</f>
        <v>111800</v>
      </c>
      <c r="C15" s="694">
        <f t="shared" si="1"/>
        <v>104300</v>
      </c>
      <c r="D15" s="694">
        <f t="shared" si="1"/>
        <v>104300</v>
      </c>
      <c r="E15" s="694">
        <f t="shared" si="1"/>
        <v>104300</v>
      </c>
      <c r="F15" s="694">
        <f t="shared" si="1"/>
        <v>104300</v>
      </c>
      <c r="G15" s="694">
        <f t="shared" si="1"/>
        <v>104300</v>
      </c>
      <c r="H15" s="694">
        <f t="shared" si="1"/>
        <v>104300</v>
      </c>
      <c r="I15" s="694">
        <f t="shared" si="1"/>
        <v>104300</v>
      </c>
      <c r="J15" s="695">
        <f t="shared" si="1"/>
        <v>104300</v>
      </c>
      <c r="K15" s="690"/>
      <c r="L15" s="690"/>
      <c r="M15" s="690"/>
      <c r="N15" s="690"/>
      <c r="O15" s="690"/>
      <c r="P15" s="690"/>
      <c r="Q15" s="690"/>
      <c r="R15" s="690"/>
      <c r="S15" s="690"/>
      <c r="T15" s="690"/>
      <c r="U15" s="690"/>
      <c r="V15" s="690"/>
      <c r="W15" s="690"/>
      <c r="X15" s="690"/>
      <c r="Y15" s="690"/>
      <c r="Z15" s="690"/>
      <c r="AA15" s="690"/>
      <c r="AB15" s="690"/>
      <c r="AC15" s="690"/>
      <c r="AD15" s="690"/>
      <c r="AE15" s="690"/>
      <c r="AF15" s="690"/>
      <c r="AG15" s="690"/>
      <c r="AH15" s="690"/>
      <c r="AI15" s="690"/>
      <c r="AJ15" s="690"/>
      <c r="AK15" s="690"/>
      <c r="AL15" s="690"/>
      <c r="AM15" s="690"/>
      <c r="AN15" s="690"/>
      <c r="AO15" s="690"/>
      <c r="AP15" s="690"/>
      <c r="AQ15" s="690"/>
      <c r="AR15" s="690"/>
      <c r="AS15" s="690"/>
      <c r="AT15" s="690"/>
      <c r="AU15" s="690"/>
      <c r="AV15" s="690"/>
      <c r="AW15" s="690"/>
      <c r="AX15" s="690"/>
      <c r="AY15" s="690"/>
      <c r="AZ15" s="690"/>
      <c r="BA15" s="690"/>
      <c r="BB15" s="690"/>
      <c r="BC15" s="690"/>
      <c r="BD15" s="690"/>
      <c r="BE15" s="690"/>
      <c r="BF15" s="690"/>
      <c r="BG15" s="690"/>
      <c r="BH15" s="690"/>
      <c r="BI15" s="690"/>
      <c r="BJ15" s="690"/>
      <c r="BK15" s="690"/>
      <c r="BL15" s="690"/>
      <c r="BM15" s="690"/>
      <c r="BN15" s="690"/>
      <c r="BO15" s="690"/>
      <c r="BP15" s="690"/>
      <c r="BQ15" s="690"/>
      <c r="BR15" s="690"/>
      <c r="BS15" s="690"/>
      <c r="BT15" s="690"/>
      <c r="BU15" s="690"/>
      <c r="BV15" s="690"/>
      <c r="BW15" s="690"/>
      <c r="BX15" s="690"/>
      <c r="BY15" s="690"/>
      <c r="BZ15" s="690"/>
      <c r="CA15" s="690"/>
      <c r="CB15" s="690"/>
      <c r="CC15" s="690"/>
      <c r="CD15" s="690"/>
      <c r="CE15" s="690"/>
      <c r="CF15" s="690"/>
      <c r="CG15" s="690"/>
      <c r="CH15" s="690"/>
      <c r="CI15" s="690"/>
      <c r="CJ15" s="690"/>
      <c r="CK15" s="690"/>
      <c r="CL15" s="690"/>
      <c r="CM15" s="690"/>
      <c r="CN15" s="690"/>
      <c r="CO15" s="690"/>
      <c r="CP15" s="690"/>
      <c r="CQ15" s="690"/>
      <c r="CR15" s="690"/>
      <c r="CS15" s="690"/>
      <c r="CT15" s="690"/>
      <c r="CU15" s="690"/>
      <c r="CV15" s="690"/>
      <c r="CW15" s="690"/>
      <c r="CX15" s="690"/>
      <c r="CY15" s="690"/>
      <c r="CZ15" s="690"/>
      <c r="DA15" s="690"/>
      <c r="DB15" s="690"/>
      <c r="DC15" s="690"/>
      <c r="DD15" s="690"/>
      <c r="DE15" s="690"/>
      <c r="DF15" s="690"/>
      <c r="DG15" s="690"/>
      <c r="DH15" s="690"/>
      <c r="DI15" s="690"/>
      <c r="DJ15" s="690"/>
      <c r="DK15" s="690"/>
      <c r="DL15" s="690"/>
      <c r="DM15" s="690"/>
      <c r="DN15" s="690"/>
      <c r="DO15" s="690"/>
      <c r="DP15" s="690"/>
      <c r="DQ15" s="690"/>
      <c r="DR15" s="690"/>
      <c r="DS15" s="690"/>
      <c r="DT15" s="690"/>
      <c r="DU15" s="690"/>
      <c r="DV15" s="690"/>
      <c r="DW15" s="690"/>
      <c r="DX15" s="690"/>
      <c r="DY15" s="690"/>
      <c r="DZ15" s="690"/>
      <c r="EA15" s="690"/>
      <c r="EB15" s="690"/>
      <c r="EC15" s="690"/>
      <c r="ED15" s="690"/>
      <c r="EE15" s="690"/>
      <c r="EF15" s="690"/>
      <c r="EG15" s="690"/>
      <c r="EH15" s="690"/>
      <c r="EI15" s="690"/>
      <c r="EJ15" s="690"/>
      <c r="EK15" s="690"/>
      <c r="EL15" s="690"/>
      <c r="EM15" s="690"/>
      <c r="EN15" s="690"/>
      <c r="EO15" s="690"/>
      <c r="EP15" s="690"/>
      <c r="EQ15" s="690"/>
      <c r="ER15" s="690"/>
      <c r="ES15" s="690"/>
      <c r="ET15" s="690"/>
      <c r="EU15" s="690"/>
      <c r="EV15" s="690"/>
      <c r="EW15" s="690"/>
      <c r="EX15" s="690"/>
      <c r="EY15" s="690"/>
      <c r="EZ15" s="690"/>
      <c r="FA15" s="690"/>
      <c r="FB15" s="690"/>
      <c r="FC15" s="690"/>
      <c r="FD15" s="690"/>
      <c r="FE15" s="690"/>
      <c r="FF15" s="690"/>
      <c r="FG15" s="690"/>
      <c r="FH15" s="690"/>
      <c r="FI15" s="690"/>
      <c r="FJ15" s="690"/>
      <c r="FK15" s="690"/>
      <c r="FL15" s="690"/>
      <c r="FM15" s="690"/>
      <c r="FN15" s="690"/>
      <c r="FO15" s="690"/>
      <c r="FP15" s="690"/>
      <c r="FQ15" s="690"/>
      <c r="FR15" s="690"/>
      <c r="FS15" s="690"/>
      <c r="FT15" s="690"/>
      <c r="FU15" s="690"/>
      <c r="FV15" s="690"/>
      <c r="FW15" s="690"/>
      <c r="FX15" s="690"/>
      <c r="FY15" s="690"/>
      <c r="FZ15" s="690"/>
      <c r="GA15" s="690"/>
      <c r="GB15" s="690"/>
      <c r="GC15" s="690"/>
      <c r="GD15" s="690"/>
      <c r="GE15" s="690"/>
      <c r="GF15" s="690"/>
      <c r="GG15" s="690"/>
      <c r="GH15" s="690"/>
      <c r="GI15" s="690"/>
      <c r="GJ15" s="690"/>
      <c r="GK15" s="690"/>
      <c r="GL15" s="690"/>
      <c r="GM15" s="690"/>
      <c r="GN15" s="690"/>
      <c r="GO15" s="690"/>
      <c r="GP15" s="690"/>
      <c r="GQ15" s="690"/>
      <c r="GR15" s="690"/>
      <c r="GS15" s="690"/>
      <c r="GT15" s="690"/>
      <c r="GU15" s="690"/>
      <c r="GV15" s="690"/>
      <c r="GW15" s="690"/>
      <c r="GX15" s="690"/>
      <c r="GY15" s="690"/>
      <c r="GZ15" s="690"/>
      <c r="HA15" s="690"/>
      <c r="HB15" s="690"/>
      <c r="HC15" s="690"/>
      <c r="HD15" s="690"/>
      <c r="HE15" s="690"/>
      <c r="HF15" s="690"/>
      <c r="HG15" s="690"/>
      <c r="HH15" s="690"/>
      <c r="HI15" s="690"/>
      <c r="HJ15" s="690"/>
      <c r="HK15" s="690"/>
      <c r="HL15" s="690"/>
      <c r="HM15" s="690"/>
      <c r="HN15" s="690"/>
      <c r="HO15" s="690"/>
      <c r="HP15" s="690"/>
      <c r="HQ15" s="690"/>
      <c r="HR15" s="690"/>
      <c r="HS15" s="690"/>
      <c r="HT15" s="690"/>
      <c r="HU15" s="690"/>
      <c r="HV15" s="690"/>
      <c r="HW15" s="690"/>
      <c r="HX15" s="690"/>
      <c r="HY15" s="690"/>
      <c r="HZ15" s="690"/>
      <c r="IA15" s="690"/>
      <c r="IB15" s="690"/>
      <c r="IC15" s="690"/>
      <c r="ID15" s="690"/>
      <c r="IE15" s="690"/>
      <c r="IF15" s="690"/>
      <c r="IG15" s="690"/>
      <c r="IH15" s="690"/>
      <c r="II15" s="690"/>
      <c r="IJ15" s="690"/>
      <c r="IK15" s="690"/>
      <c r="IL15" s="690"/>
      <c r="IM15" s="690"/>
      <c r="IN15" s="690"/>
      <c r="IO15" s="690"/>
      <c r="IP15" s="690"/>
      <c r="IQ15" s="690"/>
      <c r="IR15" s="690"/>
      <c r="IS15" s="690"/>
      <c r="IT15" s="690"/>
      <c r="IU15" s="690"/>
    </row>
    <row r="16" spans="1:255" s="368" customFormat="1">
      <c r="A16" s="687"/>
      <c r="B16" s="688"/>
      <c r="C16" s="688"/>
      <c r="D16" s="688"/>
      <c r="E16" s="688"/>
      <c r="F16" s="691"/>
      <c r="G16" s="691"/>
      <c r="H16" s="691"/>
      <c r="I16" s="691"/>
      <c r="J16" s="692"/>
      <c r="K16" s="690"/>
      <c r="L16" s="690"/>
      <c r="M16" s="690"/>
      <c r="N16" s="690"/>
      <c r="O16" s="690"/>
      <c r="P16" s="690"/>
      <c r="Q16" s="690"/>
      <c r="R16" s="690"/>
      <c r="S16" s="690"/>
      <c r="T16" s="690"/>
      <c r="U16" s="690"/>
      <c r="V16" s="690"/>
      <c r="W16" s="690"/>
      <c r="X16" s="690"/>
      <c r="Y16" s="690"/>
      <c r="Z16" s="690"/>
      <c r="AA16" s="690"/>
      <c r="AB16" s="690"/>
      <c r="AC16" s="690"/>
      <c r="AD16" s="690"/>
      <c r="AE16" s="690"/>
      <c r="AF16" s="690"/>
      <c r="AG16" s="690"/>
      <c r="AH16" s="690"/>
      <c r="AI16" s="690"/>
      <c r="AJ16" s="690"/>
      <c r="AK16" s="690"/>
      <c r="AL16" s="690"/>
      <c r="AM16" s="690"/>
      <c r="AN16" s="690"/>
      <c r="AO16" s="690"/>
      <c r="AP16" s="690"/>
      <c r="AQ16" s="690"/>
      <c r="AR16" s="690"/>
      <c r="AS16" s="690"/>
      <c r="AT16" s="690"/>
      <c r="AU16" s="690"/>
      <c r="AV16" s="690"/>
      <c r="AW16" s="690"/>
      <c r="AX16" s="690"/>
      <c r="AY16" s="690"/>
      <c r="AZ16" s="690"/>
      <c r="BA16" s="690"/>
      <c r="BB16" s="690"/>
      <c r="BC16" s="690"/>
      <c r="BD16" s="690"/>
      <c r="BE16" s="690"/>
      <c r="BF16" s="690"/>
      <c r="BG16" s="690"/>
      <c r="BH16" s="690"/>
      <c r="BI16" s="690"/>
      <c r="BJ16" s="690"/>
      <c r="BK16" s="690"/>
      <c r="BL16" s="690"/>
      <c r="BM16" s="690"/>
      <c r="BN16" s="690"/>
      <c r="BO16" s="690"/>
      <c r="BP16" s="690"/>
      <c r="BQ16" s="690"/>
      <c r="BR16" s="690"/>
      <c r="BS16" s="690"/>
      <c r="BT16" s="690"/>
      <c r="BU16" s="690"/>
      <c r="BV16" s="690"/>
      <c r="BW16" s="690"/>
      <c r="BX16" s="690"/>
      <c r="BY16" s="690"/>
      <c r="BZ16" s="690"/>
      <c r="CA16" s="690"/>
      <c r="CB16" s="690"/>
      <c r="CC16" s="690"/>
      <c r="CD16" s="690"/>
      <c r="CE16" s="690"/>
      <c r="CF16" s="690"/>
      <c r="CG16" s="690"/>
      <c r="CH16" s="690"/>
      <c r="CI16" s="690"/>
      <c r="CJ16" s="690"/>
      <c r="CK16" s="690"/>
      <c r="CL16" s="690"/>
      <c r="CM16" s="690"/>
      <c r="CN16" s="690"/>
      <c r="CO16" s="690"/>
      <c r="CP16" s="690"/>
      <c r="CQ16" s="690"/>
      <c r="CR16" s="690"/>
      <c r="CS16" s="690"/>
      <c r="CT16" s="690"/>
      <c r="CU16" s="690"/>
      <c r="CV16" s="690"/>
      <c r="CW16" s="690"/>
      <c r="CX16" s="690"/>
      <c r="CY16" s="690"/>
      <c r="CZ16" s="690"/>
      <c r="DA16" s="690"/>
      <c r="DB16" s="690"/>
      <c r="DC16" s="690"/>
      <c r="DD16" s="690"/>
      <c r="DE16" s="690"/>
      <c r="DF16" s="690"/>
      <c r="DG16" s="690"/>
      <c r="DH16" s="690"/>
      <c r="DI16" s="690"/>
      <c r="DJ16" s="690"/>
      <c r="DK16" s="690"/>
      <c r="DL16" s="690"/>
      <c r="DM16" s="690"/>
      <c r="DN16" s="690"/>
      <c r="DO16" s="690"/>
      <c r="DP16" s="690"/>
      <c r="DQ16" s="690"/>
      <c r="DR16" s="690"/>
      <c r="DS16" s="690"/>
      <c r="DT16" s="690"/>
      <c r="DU16" s="690"/>
      <c r="DV16" s="690"/>
      <c r="DW16" s="690"/>
      <c r="DX16" s="690"/>
      <c r="DY16" s="690"/>
      <c r="DZ16" s="690"/>
      <c r="EA16" s="690"/>
      <c r="EB16" s="690"/>
      <c r="EC16" s="690"/>
      <c r="ED16" s="690"/>
      <c r="EE16" s="690"/>
      <c r="EF16" s="690"/>
      <c r="EG16" s="690"/>
      <c r="EH16" s="690"/>
      <c r="EI16" s="690"/>
      <c r="EJ16" s="690"/>
      <c r="EK16" s="690"/>
      <c r="EL16" s="690"/>
      <c r="EM16" s="690"/>
      <c r="EN16" s="690"/>
      <c r="EO16" s="690"/>
      <c r="EP16" s="690"/>
      <c r="EQ16" s="690"/>
      <c r="ER16" s="690"/>
      <c r="ES16" s="690"/>
      <c r="ET16" s="690"/>
      <c r="EU16" s="690"/>
      <c r="EV16" s="690"/>
      <c r="EW16" s="690"/>
      <c r="EX16" s="690"/>
      <c r="EY16" s="690"/>
      <c r="EZ16" s="690"/>
      <c r="FA16" s="690"/>
      <c r="FB16" s="690"/>
      <c r="FC16" s="690"/>
      <c r="FD16" s="690"/>
      <c r="FE16" s="690"/>
      <c r="FF16" s="690"/>
      <c r="FG16" s="690"/>
      <c r="FH16" s="690"/>
      <c r="FI16" s="690"/>
      <c r="FJ16" s="690"/>
      <c r="FK16" s="690"/>
      <c r="FL16" s="690"/>
      <c r="FM16" s="690"/>
      <c r="FN16" s="690"/>
      <c r="FO16" s="690"/>
      <c r="FP16" s="690"/>
      <c r="FQ16" s="690"/>
      <c r="FR16" s="690"/>
      <c r="FS16" s="690"/>
      <c r="FT16" s="690"/>
      <c r="FU16" s="690"/>
      <c r="FV16" s="690"/>
      <c r="FW16" s="690"/>
      <c r="FX16" s="690"/>
      <c r="FY16" s="690"/>
      <c r="FZ16" s="690"/>
      <c r="GA16" s="690"/>
      <c r="GB16" s="690"/>
      <c r="GC16" s="690"/>
      <c r="GD16" s="690"/>
      <c r="GE16" s="690"/>
      <c r="GF16" s="690"/>
      <c r="GG16" s="690"/>
      <c r="GH16" s="690"/>
      <c r="GI16" s="690"/>
      <c r="GJ16" s="690"/>
      <c r="GK16" s="690"/>
      <c r="GL16" s="690"/>
      <c r="GM16" s="690"/>
      <c r="GN16" s="690"/>
      <c r="GO16" s="690"/>
      <c r="GP16" s="690"/>
      <c r="GQ16" s="690"/>
      <c r="GR16" s="690"/>
      <c r="GS16" s="690"/>
      <c r="GT16" s="690"/>
      <c r="GU16" s="690"/>
      <c r="GV16" s="690"/>
      <c r="GW16" s="690"/>
      <c r="GX16" s="690"/>
      <c r="GY16" s="690"/>
      <c r="GZ16" s="690"/>
      <c r="HA16" s="690"/>
      <c r="HB16" s="690"/>
      <c r="HC16" s="690"/>
      <c r="HD16" s="690"/>
      <c r="HE16" s="690"/>
      <c r="HF16" s="690"/>
      <c r="HG16" s="690"/>
      <c r="HH16" s="690"/>
      <c r="HI16" s="690"/>
      <c r="HJ16" s="690"/>
      <c r="HK16" s="690"/>
      <c r="HL16" s="690"/>
      <c r="HM16" s="690"/>
      <c r="HN16" s="690"/>
      <c r="HO16" s="690"/>
      <c r="HP16" s="690"/>
      <c r="HQ16" s="690"/>
      <c r="HR16" s="690"/>
      <c r="HS16" s="690"/>
      <c r="HT16" s="690"/>
      <c r="HU16" s="690"/>
      <c r="HV16" s="690"/>
      <c r="HW16" s="690"/>
      <c r="HX16" s="690"/>
      <c r="HY16" s="690"/>
      <c r="HZ16" s="690"/>
      <c r="IA16" s="690"/>
      <c r="IB16" s="690"/>
      <c r="IC16" s="690"/>
      <c r="ID16" s="690"/>
      <c r="IE16" s="690"/>
      <c r="IF16" s="690"/>
      <c r="IG16" s="690"/>
      <c r="IH16" s="690"/>
      <c r="II16" s="690"/>
      <c r="IJ16" s="690"/>
      <c r="IK16" s="690"/>
      <c r="IL16" s="690"/>
      <c r="IM16" s="690"/>
      <c r="IN16" s="690"/>
      <c r="IO16" s="690"/>
      <c r="IP16" s="690"/>
      <c r="IQ16" s="690"/>
      <c r="IR16" s="690"/>
      <c r="IS16" s="690"/>
      <c r="IT16" s="690"/>
      <c r="IU16" s="690"/>
    </row>
    <row r="17" spans="1:255" s="368" customFormat="1">
      <c r="A17" s="687" t="s">
        <v>541</v>
      </c>
      <c r="B17" s="696">
        <v>24592</v>
      </c>
      <c r="C17" s="696">
        <v>24592</v>
      </c>
      <c r="D17" s="696">
        <v>24592</v>
      </c>
      <c r="E17" s="696">
        <v>24592</v>
      </c>
      <c r="F17" s="696">
        <v>24592</v>
      </c>
      <c r="G17" s="696">
        <v>24592</v>
      </c>
      <c r="H17" s="696">
        <v>24592</v>
      </c>
      <c r="I17" s="696">
        <v>19792</v>
      </c>
      <c r="J17" s="697">
        <v>11022</v>
      </c>
      <c r="K17" s="698"/>
      <c r="L17" s="690"/>
      <c r="M17" s="690"/>
      <c r="N17" s="690"/>
      <c r="O17" s="690"/>
      <c r="P17" s="690"/>
      <c r="Q17" s="690"/>
      <c r="R17" s="690"/>
      <c r="S17" s="690"/>
      <c r="T17" s="690"/>
      <c r="U17" s="690"/>
      <c r="V17" s="690"/>
      <c r="W17" s="690"/>
      <c r="X17" s="690"/>
      <c r="Y17" s="690"/>
      <c r="Z17" s="690"/>
      <c r="AA17" s="690"/>
      <c r="AB17" s="690"/>
      <c r="AC17" s="690"/>
      <c r="AD17" s="690"/>
      <c r="AE17" s="690"/>
      <c r="AF17" s="690"/>
      <c r="AG17" s="690"/>
      <c r="AH17" s="690"/>
      <c r="AI17" s="690"/>
      <c r="AJ17" s="690"/>
      <c r="AK17" s="690"/>
      <c r="AL17" s="690"/>
      <c r="AM17" s="690"/>
      <c r="AN17" s="690"/>
      <c r="AO17" s="690"/>
      <c r="AP17" s="690"/>
      <c r="AQ17" s="690"/>
      <c r="AR17" s="690"/>
      <c r="AS17" s="690"/>
      <c r="AT17" s="690"/>
      <c r="AU17" s="690"/>
      <c r="AV17" s="690"/>
      <c r="AW17" s="690"/>
      <c r="AX17" s="690"/>
      <c r="AY17" s="690"/>
      <c r="AZ17" s="690"/>
      <c r="BA17" s="690"/>
      <c r="BB17" s="690"/>
      <c r="BC17" s="690"/>
      <c r="BD17" s="690"/>
      <c r="BE17" s="690"/>
      <c r="BF17" s="690"/>
      <c r="BG17" s="690"/>
      <c r="BH17" s="690"/>
      <c r="BI17" s="690"/>
      <c r="BJ17" s="690"/>
      <c r="BK17" s="690"/>
      <c r="BL17" s="690"/>
      <c r="BM17" s="690"/>
      <c r="BN17" s="690"/>
      <c r="BO17" s="690"/>
      <c r="BP17" s="690"/>
      <c r="BQ17" s="690"/>
      <c r="BR17" s="690"/>
      <c r="BS17" s="690"/>
      <c r="BT17" s="690"/>
      <c r="BU17" s="690"/>
      <c r="BV17" s="690"/>
      <c r="BW17" s="690"/>
      <c r="BX17" s="690"/>
      <c r="BY17" s="690"/>
      <c r="BZ17" s="690"/>
      <c r="CA17" s="690"/>
      <c r="CB17" s="690"/>
      <c r="CC17" s="690"/>
      <c r="CD17" s="690"/>
      <c r="CE17" s="690"/>
      <c r="CF17" s="690"/>
      <c r="CG17" s="690"/>
      <c r="CH17" s="690"/>
      <c r="CI17" s="690"/>
      <c r="CJ17" s="690"/>
      <c r="CK17" s="690"/>
      <c r="CL17" s="690"/>
      <c r="CM17" s="690"/>
      <c r="CN17" s="690"/>
      <c r="CO17" s="690"/>
      <c r="CP17" s="690"/>
      <c r="CQ17" s="690"/>
      <c r="CR17" s="690"/>
      <c r="CS17" s="690"/>
      <c r="CT17" s="690"/>
      <c r="CU17" s="690"/>
      <c r="CV17" s="690"/>
      <c r="CW17" s="690"/>
      <c r="CX17" s="690"/>
      <c r="CY17" s="690"/>
      <c r="CZ17" s="690"/>
      <c r="DA17" s="690"/>
      <c r="DB17" s="690"/>
      <c r="DC17" s="690"/>
      <c r="DD17" s="690"/>
      <c r="DE17" s="690"/>
      <c r="DF17" s="690"/>
      <c r="DG17" s="690"/>
      <c r="DH17" s="690"/>
      <c r="DI17" s="690"/>
      <c r="DJ17" s="690"/>
      <c r="DK17" s="690"/>
      <c r="DL17" s="690"/>
      <c r="DM17" s="690"/>
      <c r="DN17" s="690"/>
      <c r="DO17" s="690"/>
      <c r="DP17" s="690"/>
      <c r="DQ17" s="690"/>
      <c r="DR17" s="690"/>
      <c r="DS17" s="690"/>
      <c r="DT17" s="690"/>
      <c r="DU17" s="690"/>
      <c r="DV17" s="690"/>
      <c r="DW17" s="690"/>
      <c r="DX17" s="690"/>
      <c r="DY17" s="690"/>
      <c r="DZ17" s="690"/>
      <c r="EA17" s="690"/>
      <c r="EB17" s="690"/>
      <c r="EC17" s="690"/>
      <c r="ED17" s="690"/>
      <c r="EE17" s="690"/>
      <c r="EF17" s="690"/>
      <c r="EG17" s="690"/>
      <c r="EH17" s="690"/>
      <c r="EI17" s="690"/>
      <c r="EJ17" s="690"/>
      <c r="EK17" s="690"/>
      <c r="EL17" s="690"/>
      <c r="EM17" s="690"/>
      <c r="EN17" s="690"/>
      <c r="EO17" s="690"/>
      <c r="EP17" s="690"/>
      <c r="EQ17" s="690"/>
      <c r="ER17" s="690"/>
      <c r="ES17" s="690"/>
      <c r="ET17" s="690"/>
      <c r="EU17" s="690"/>
      <c r="EV17" s="690"/>
      <c r="EW17" s="690"/>
      <c r="EX17" s="690"/>
      <c r="EY17" s="690"/>
      <c r="EZ17" s="690"/>
      <c r="FA17" s="690"/>
      <c r="FB17" s="690"/>
      <c r="FC17" s="690"/>
      <c r="FD17" s="690"/>
      <c r="FE17" s="690"/>
      <c r="FF17" s="690"/>
      <c r="FG17" s="690"/>
      <c r="FH17" s="690"/>
      <c r="FI17" s="690"/>
      <c r="FJ17" s="690"/>
      <c r="FK17" s="690"/>
      <c r="FL17" s="690"/>
      <c r="FM17" s="690"/>
      <c r="FN17" s="690"/>
      <c r="FO17" s="690"/>
      <c r="FP17" s="690"/>
      <c r="FQ17" s="690"/>
      <c r="FR17" s="690"/>
      <c r="FS17" s="690"/>
      <c r="FT17" s="690"/>
      <c r="FU17" s="690"/>
      <c r="FV17" s="690"/>
      <c r="FW17" s="690"/>
      <c r="FX17" s="690"/>
      <c r="FY17" s="690"/>
      <c r="FZ17" s="690"/>
      <c r="GA17" s="690"/>
      <c r="GB17" s="690"/>
      <c r="GC17" s="690"/>
      <c r="GD17" s="690"/>
      <c r="GE17" s="690"/>
      <c r="GF17" s="690"/>
      <c r="GG17" s="690"/>
      <c r="GH17" s="690"/>
      <c r="GI17" s="690"/>
      <c r="GJ17" s="690"/>
      <c r="GK17" s="690"/>
      <c r="GL17" s="690"/>
      <c r="GM17" s="690"/>
      <c r="GN17" s="690"/>
      <c r="GO17" s="690"/>
      <c r="GP17" s="690"/>
      <c r="GQ17" s="690"/>
      <c r="GR17" s="690"/>
      <c r="GS17" s="690"/>
      <c r="GT17" s="690"/>
      <c r="GU17" s="690"/>
      <c r="GV17" s="690"/>
      <c r="GW17" s="690"/>
      <c r="GX17" s="690"/>
      <c r="GY17" s="690"/>
      <c r="GZ17" s="690"/>
      <c r="HA17" s="690"/>
      <c r="HB17" s="690"/>
      <c r="HC17" s="690"/>
      <c r="HD17" s="690"/>
      <c r="HE17" s="690"/>
      <c r="HF17" s="690"/>
      <c r="HG17" s="690"/>
      <c r="HH17" s="690"/>
      <c r="HI17" s="690"/>
      <c r="HJ17" s="690"/>
      <c r="HK17" s="690"/>
      <c r="HL17" s="690"/>
      <c r="HM17" s="690"/>
      <c r="HN17" s="690"/>
      <c r="HO17" s="690"/>
      <c r="HP17" s="690"/>
      <c r="HQ17" s="690"/>
      <c r="HR17" s="690"/>
      <c r="HS17" s="690"/>
      <c r="HT17" s="690"/>
      <c r="HU17" s="690"/>
      <c r="HV17" s="690"/>
      <c r="HW17" s="690"/>
      <c r="HX17" s="690"/>
      <c r="HY17" s="690"/>
      <c r="HZ17" s="690"/>
      <c r="IA17" s="690"/>
      <c r="IB17" s="690"/>
      <c r="IC17" s="690"/>
      <c r="ID17" s="690"/>
      <c r="IE17" s="690"/>
      <c r="IF17" s="690"/>
      <c r="IG17" s="690"/>
      <c r="IH17" s="690"/>
      <c r="II17" s="690"/>
      <c r="IJ17" s="690"/>
      <c r="IK17" s="690"/>
      <c r="IL17" s="690"/>
      <c r="IM17" s="690"/>
      <c r="IN17" s="690"/>
      <c r="IO17" s="690"/>
      <c r="IP17" s="690"/>
      <c r="IQ17" s="690"/>
      <c r="IR17" s="690"/>
      <c r="IS17" s="690"/>
      <c r="IT17" s="690"/>
      <c r="IU17" s="690"/>
    </row>
    <row r="18" spans="1:255" s="368" customFormat="1">
      <c r="A18" s="687" t="s">
        <v>542</v>
      </c>
      <c r="B18" s="688"/>
      <c r="C18" s="688"/>
      <c r="D18" s="688"/>
      <c r="E18" s="688"/>
      <c r="F18" s="691"/>
      <c r="G18" s="691"/>
      <c r="H18" s="691"/>
      <c r="I18" s="691"/>
      <c r="J18" s="692"/>
      <c r="K18" s="690"/>
      <c r="L18" s="690"/>
      <c r="M18" s="690"/>
      <c r="N18" s="690"/>
      <c r="O18" s="690"/>
      <c r="P18" s="690"/>
      <c r="Q18" s="690"/>
      <c r="R18" s="690"/>
      <c r="S18" s="690"/>
      <c r="T18" s="690"/>
      <c r="U18" s="690"/>
      <c r="V18" s="690"/>
      <c r="W18" s="690"/>
      <c r="X18" s="690"/>
      <c r="Y18" s="690"/>
      <c r="Z18" s="690"/>
      <c r="AA18" s="690"/>
      <c r="AB18" s="690"/>
      <c r="AC18" s="690"/>
      <c r="AD18" s="690"/>
      <c r="AE18" s="690"/>
      <c r="AF18" s="690"/>
      <c r="AG18" s="690"/>
      <c r="AH18" s="690"/>
      <c r="AI18" s="690"/>
      <c r="AJ18" s="690"/>
      <c r="AK18" s="690"/>
      <c r="AL18" s="690"/>
      <c r="AM18" s="690"/>
      <c r="AN18" s="690"/>
      <c r="AO18" s="690"/>
      <c r="AP18" s="690"/>
      <c r="AQ18" s="690"/>
      <c r="AR18" s="690"/>
      <c r="AS18" s="690"/>
      <c r="AT18" s="690"/>
      <c r="AU18" s="690"/>
      <c r="AV18" s="690"/>
      <c r="AW18" s="690"/>
      <c r="AX18" s="690"/>
      <c r="AY18" s="690"/>
      <c r="AZ18" s="690"/>
      <c r="BA18" s="690"/>
      <c r="BB18" s="690"/>
      <c r="BC18" s="690"/>
      <c r="BD18" s="690"/>
      <c r="BE18" s="690"/>
      <c r="BF18" s="690"/>
      <c r="BG18" s="690"/>
      <c r="BH18" s="690"/>
      <c r="BI18" s="690"/>
      <c r="BJ18" s="690"/>
      <c r="BK18" s="690"/>
      <c r="BL18" s="690"/>
      <c r="BM18" s="690"/>
      <c r="BN18" s="690"/>
      <c r="BO18" s="690"/>
      <c r="BP18" s="690"/>
      <c r="BQ18" s="690"/>
      <c r="BR18" s="690"/>
      <c r="BS18" s="690"/>
      <c r="BT18" s="690"/>
      <c r="BU18" s="690"/>
      <c r="BV18" s="690"/>
      <c r="BW18" s="690"/>
      <c r="BX18" s="690"/>
      <c r="BY18" s="690"/>
      <c r="BZ18" s="690"/>
      <c r="CA18" s="690"/>
      <c r="CB18" s="690"/>
      <c r="CC18" s="690"/>
      <c r="CD18" s="690"/>
      <c r="CE18" s="690"/>
      <c r="CF18" s="690"/>
      <c r="CG18" s="690"/>
      <c r="CH18" s="690"/>
      <c r="CI18" s="690"/>
      <c r="CJ18" s="690"/>
      <c r="CK18" s="690"/>
      <c r="CL18" s="690"/>
      <c r="CM18" s="690"/>
      <c r="CN18" s="690"/>
      <c r="CO18" s="690"/>
      <c r="CP18" s="690"/>
      <c r="CQ18" s="690"/>
      <c r="CR18" s="690"/>
      <c r="CS18" s="690"/>
      <c r="CT18" s="690"/>
      <c r="CU18" s="690"/>
      <c r="CV18" s="690"/>
      <c r="CW18" s="690"/>
      <c r="CX18" s="690"/>
      <c r="CY18" s="690"/>
      <c r="CZ18" s="690"/>
      <c r="DA18" s="690"/>
      <c r="DB18" s="690"/>
      <c r="DC18" s="690"/>
      <c r="DD18" s="690"/>
      <c r="DE18" s="690"/>
      <c r="DF18" s="690"/>
      <c r="DG18" s="690"/>
      <c r="DH18" s="690"/>
      <c r="DI18" s="690"/>
      <c r="DJ18" s="690"/>
      <c r="DK18" s="690"/>
      <c r="DL18" s="690"/>
      <c r="DM18" s="690"/>
      <c r="DN18" s="690"/>
      <c r="DO18" s="690"/>
      <c r="DP18" s="690"/>
      <c r="DQ18" s="690"/>
      <c r="DR18" s="690"/>
      <c r="DS18" s="690"/>
      <c r="DT18" s="690"/>
      <c r="DU18" s="690"/>
      <c r="DV18" s="690"/>
      <c r="DW18" s="690"/>
      <c r="DX18" s="690"/>
      <c r="DY18" s="690"/>
      <c r="DZ18" s="690"/>
      <c r="EA18" s="690"/>
      <c r="EB18" s="690"/>
      <c r="EC18" s="690"/>
      <c r="ED18" s="690"/>
      <c r="EE18" s="690"/>
      <c r="EF18" s="690"/>
      <c r="EG18" s="690"/>
      <c r="EH18" s="690"/>
      <c r="EI18" s="690"/>
      <c r="EJ18" s="690"/>
      <c r="EK18" s="690"/>
      <c r="EL18" s="690"/>
      <c r="EM18" s="690"/>
      <c r="EN18" s="690"/>
      <c r="EO18" s="690"/>
      <c r="EP18" s="690"/>
      <c r="EQ18" s="690"/>
      <c r="ER18" s="690"/>
      <c r="ES18" s="690"/>
      <c r="ET18" s="690"/>
      <c r="EU18" s="690"/>
      <c r="EV18" s="690"/>
      <c r="EW18" s="690"/>
      <c r="EX18" s="690"/>
      <c r="EY18" s="690"/>
      <c r="EZ18" s="690"/>
      <c r="FA18" s="690"/>
      <c r="FB18" s="690"/>
      <c r="FC18" s="690"/>
      <c r="FD18" s="690"/>
      <c r="FE18" s="690"/>
      <c r="FF18" s="690"/>
      <c r="FG18" s="690"/>
      <c r="FH18" s="690"/>
      <c r="FI18" s="690"/>
      <c r="FJ18" s="690"/>
      <c r="FK18" s="690"/>
      <c r="FL18" s="690"/>
      <c r="FM18" s="690"/>
      <c r="FN18" s="690"/>
      <c r="FO18" s="690"/>
      <c r="FP18" s="690"/>
      <c r="FQ18" s="690"/>
      <c r="FR18" s="690"/>
      <c r="FS18" s="690"/>
      <c r="FT18" s="690"/>
      <c r="FU18" s="690"/>
      <c r="FV18" s="690"/>
      <c r="FW18" s="690"/>
      <c r="FX18" s="690"/>
      <c r="FY18" s="690"/>
      <c r="FZ18" s="690"/>
      <c r="GA18" s="690"/>
      <c r="GB18" s="690"/>
      <c r="GC18" s="690"/>
      <c r="GD18" s="690"/>
      <c r="GE18" s="690"/>
      <c r="GF18" s="690"/>
      <c r="GG18" s="690"/>
      <c r="GH18" s="690"/>
      <c r="GI18" s="690"/>
      <c r="GJ18" s="690"/>
      <c r="GK18" s="690"/>
      <c r="GL18" s="690"/>
      <c r="GM18" s="690"/>
      <c r="GN18" s="690"/>
      <c r="GO18" s="690"/>
      <c r="GP18" s="690"/>
      <c r="GQ18" s="690"/>
      <c r="GR18" s="690"/>
      <c r="GS18" s="690"/>
      <c r="GT18" s="690"/>
      <c r="GU18" s="690"/>
      <c r="GV18" s="690"/>
      <c r="GW18" s="690"/>
      <c r="GX18" s="690"/>
      <c r="GY18" s="690"/>
      <c r="GZ18" s="690"/>
      <c r="HA18" s="690"/>
      <c r="HB18" s="690"/>
      <c r="HC18" s="690"/>
      <c r="HD18" s="690"/>
      <c r="HE18" s="690"/>
      <c r="HF18" s="690"/>
      <c r="HG18" s="690"/>
      <c r="HH18" s="690"/>
      <c r="HI18" s="690"/>
      <c r="HJ18" s="690"/>
      <c r="HK18" s="690"/>
      <c r="HL18" s="690"/>
      <c r="HM18" s="690"/>
      <c r="HN18" s="690"/>
      <c r="HO18" s="690"/>
      <c r="HP18" s="690"/>
      <c r="HQ18" s="690"/>
      <c r="HR18" s="690"/>
      <c r="HS18" s="690"/>
      <c r="HT18" s="690"/>
      <c r="HU18" s="690"/>
      <c r="HV18" s="690"/>
      <c r="HW18" s="690"/>
      <c r="HX18" s="690"/>
      <c r="HY18" s="690"/>
      <c r="HZ18" s="690"/>
      <c r="IA18" s="690"/>
      <c r="IB18" s="690"/>
      <c r="IC18" s="690"/>
      <c r="ID18" s="690"/>
      <c r="IE18" s="690"/>
      <c r="IF18" s="690"/>
      <c r="IG18" s="690"/>
      <c r="IH18" s="690"/>
      <c r="II18" s="690"/>
      <c r="IJ18" s="690"/>
      <c r="IK18" s="690"/>
      <c r="IL18" s="690"/>
      <c r="IM18" s="690"/>
      <c r="IN18" s="690"/>
      <c r="IO18" s="690"/>
      <c r="IP18" s="690"/>
      <c r="IQ18" s="690"/>
      <c r="IR18" s="690"/>
      <c r="IS18" s="690"/>
      <c r="IT18" s="690"/>
      <c r="IU18" s="690"/>
    </row>
    <row r="19" spans="1:255" s="368" customFormat="1">
      <c r="A19" s="687" t="s">
        <v>543</v>
      </c>
      <c r="B19" s="688"/>
      <c r="C19" s="688"/>
      <c r="D19" s="688"/>
      <c r="E19" s="688"/>
      <c r="F19" s="691"/>
      <c r="G19" s="691"/>
      <c r="H19" s="691"/>
      <c r="I19" s="691"/>
      <c r="J19" s="692"/>
      <c r="K19" s="690"/>
      <c r="L19" s="690"/>
      <c r="M19" s="690"/>
      <c r="N19" s="690"/>
      <c r="O19" s="690"/>
      <c r="P19" s="690"/>
      <c r="Q19" s="690"/>
      <c r="R19" s="690"/>
      <c r="S19" s="690"/>
      <c r="T19" s="690"/>
      <c r="U19" s="690"/>
      <c r="V19" s="690"/>
      <c r="W19" s="690"/>
      <c r="X19" s="690"/>
      <c r="Y19" s="690"/>
      <c r="Z19" s="690"/>
      <c r="AA19" s="690"/>
      <c r="AB19" s="690"/>
      <c r="AC19" s="690"/>
      <c r="AD19" s="690"/>
      <c r="AE19" s="690"/>
      <c r="AF19" s="690"/>
      <c r="AG19" s="690"/>
      <c r="AH19" s="690"/>
      <c r="AI19" s="690"/>
      <c r="AJ19" s="690"/>
      <c r="AK19" s="690"/>
      <c r="AL19" s="690"/>
      <c r="AM19" s="690"/>
      <c r="AN19" s="690"/>
      <c r="AO19" s="690"/>
      <c r="AP19" s="690"/>
      <c r="AQ19" s="690"/>
      <c r="AR19" s="690"/>
      <c r="AS19" s="690"/>
      <c r="AT19" s="690"/>
      <c r="AU19" s="690"/>
      <c r="AV19" s="690"/>
      <c r="AW19" s="690"/>
      <c r="AX19" s="690"/>
      <c r="AY19" s="690"/>
      <c r="AZ19" s="690"/>
      <c r="BA19" s="690"/>
      <c r="BB19" s="690"/>
      <c r="BC19" s="690"/>
      <c r="BD19" s="690"/>
      <c r="BE19" s="690"/>
      <c r="BF19" s="690"/>
      <c r="BG19" s="690"/>
      <c r="BH19" s="690"/>
      <c r="BI19" s="690"/>
      <c r="BJ19" s="690"/>
      <c r="BK19" s="690"/>
      <c r="BL19" s="690"/>
      <c r="BM19" s="690"/>
      <c r="BN19" s="690"/>
      <c r="BO19" s="690"/>
      <c r="BP19" s="690"/>
      <c r="BQ19" s="690"/>
      <c r="BR19" s="690"/>
      <c r="BS19" s="690"/>
      <c r="BT19" s="690"/>
      <c r="BU19" s="690"/>
      <c r="BV19" s="690"/>
      <c r="BW19" s="690"/>
      <c r="BX19" s="690"/>
      <c r="BY19" s="690"/>
      <c r="BZ19" s="690"/>
      <c r="CA19" s="690"/>
      <c r="CB19" s="690"/>
      <c r="CC19" s="690"/>
      <c r="CD19" s="690"/>
      <c r="CE19" s="690"/>
      <c r="CF19" s="690"/>
      <c r="CG19" s="690"/>
      <c r="CH19" s="690"/>
      <c r="CI19" s="690"/>
      <c r="CJ19" s="690"/>
      <c r="CK19" s="690"/>
      <c r="CL19" s="690"/>
      <c r="CM19" s="690"/>
      <c r="CN19" s="690"/>
      <c r="CO19" s="690"/>
      <c r="CP19" s="690"/>
      <c r="CQ19" s="690"/>
      <c r="CR19" s="690"/>
      <c r="CS19" s="690"/>
      <c r="CT19" s="690"/>
      <c r="CU19" s="690"/>
      <c r="CV19" s="690"/>
      <c r="CW19" s="690"/>
      <c r="CX19" s="690"/>
      <c r="CY19" s="690"/>
      <c r="CZ19" s="690"/>
      <c r="DA19" s="690"/>
      <c r="DB19" s="690"/>
      <c r="DC19" s="690"/>
      <c r="DD19" s="690"/>
      <c r="DE19" s="690"/>
      <c r="DF19" s="690"/>
      <c r="DG19" s="690"/>
      <c r="DH19" s="690"/>
      <c r="DI19" s="690"/>
      <c r="DJ19" s="690"/>
      <c r="DK19" s="690"/>
      <c r="DL19" s="690"/>
      <c r="DM19" s="690"/>
      <c r="DN19" s="690"/>
      <c r="DO19" s="690"/>
      <c r="DP19" s="690"/>
      <c r="DQ19" s="690"/>
      <c r="DR19" s="690"/>
      <c r="DS19" s="690"/>
      <c r="DT19" s="690"/>
      <c r="DU19" s="690"/>
      <c r="DV19" s="690"/>
      <c r="DW19" s="690"/>
      <c r="DX19" s="690"/>
      <c r="DY19" s="690"/>
      <c r="DZ19" s="690"/>
      <c r="EA19" s="690"/>
      <c r="EB19" s="690"/>
      <c r="EC19" s="690"/>
      <c r="ED19" s="690"/>
      <c r="EE19" s="690"/>
      <c r="EF19" s="690"/>
      <c r="EG19" s="690"/>
      <c r="EH19" s="690"/>
      <c r="EI19" s="690"/>
      <c r="EJ19" s="690"/>
      <c r="EK19" s="690"/>
      <c r="EL19" s="690"/>
      <c r="EM19" s="690"/>
      <c r="EN19" s="690"/>
      <c r="EO19" s="690"/>
      <c r="EP19" s="690"/>
      <c r="EQ19" s="690"/>
      <c r="ER19" s="690"/>
      <c r="ES19" s="690"/>
      <c r="ET19" s="690"/>
      <c r="EU19" s="690"/>
      <c r="EV19" s="690"/>
      <c r="EW19" s="690"/>
      <c r="EX19" s="690"/>
      <c r="EY19" s="690"/>
      <c r="EZ19" s="690"/>
      <c r="FA19" s="690"/>
      <c r="FB19" s="690"/>
      <c r="FC19" s="690"/>
      <c r="FD19" s="690"/>
      <c r="FE19" s="690"/>
      <c r="FF19" s="690"/>
      <c r="FG19" s="690"/>
      <c r="FH19" s="690"/>
      <c r="FI19" s="690"/>
      <c r="FJ19" s="690"/>
      <c r="FK19" s="690"/>
      <c r="FL19" s="690"/>
      <c r="FM19" s="690"/>
      <c r="FN19" s="690"/>
      <c r="FO19" s="690"/>
      <c r="FP19" s="690"/>
      <c r="FQ19" s="690"/>
      <c r="FR19" s="690"/>
      <c r="FS19" s="690"/>
      <c r="FT19" s="690"/>
      <c r="FU19" s="690"/>
      <c r="FV19" s="690"/>
      <c r="FW19" s="690"/>
      <c r="FX19" s="690"/>
      <c r="FY19" s="690"/>
      <c r="FZ19" s="690"/>
      <c r="GA19" s="690"/>
      <c r="GB19" s="690"/>
      <c r="GC19" s="690"/>
      <c r="GD19" s="690"/>
      <c r="GE19" s="690"/>
      <c r="GF19" s="690"/>
      <c r="GG19" s="690"/>
      <c r="GH19" s="690"/>
      <c r="GI19" s="690"/>
      <c r="GJ19" s="690"/>
      <c r="GK19" s="690"/>
      <c r="GL19" s="690"/>
      <c r="GM19" s="690"/>
      <c r="GN19" s="690"/>
      <c r="GO19" s="690"/>
      <c r="GP19" s="690"/>
      <c r="GQ19" s="690"/>
      <c r="GR19" s="690"/>
      <c r="GS19" s="690"/>
      <c r="GT19" s="690"/>
      <c r="GU19" s="690"/>
      <c r="GV19" s="690"/>
      <c r="GW19" s="690"/>
      <c r="GX19" s="690"/>
      <c r="GY19" s="690"/>
      <c r="GZ19" s="690"/>
      <c r="HA19" s="690"/>
      <c r="HB19" s="690"/>
      <c r="HC19" s="690"/>
      <c r="HD19" s="690"/>
      <c r="HE19" s="690"/>
      <c r="HF19" s="690"/>
      <c r="HG19" s="690"/>
      <c r="HH19" s="690"/>
      <c r="HI19" s="690"/>
      <c r="HJ19" s="690"/>
      <c r="HK19" s="690"/>
      <c r="HL19" s="690"/>
      <c r="HM19" s="690"/>
      <c r="HN19" s="690"/>
      <c r="HO19" s="690"/>
      <c r="HP19" s="690"/>
      <c r="HQ19" s="690"/>
      <c r="HR19" s="690"/>
      <c r="HS19" s="690"/>
      <c r="HT19" s="690"/>
      <c r="HU19" s="690"/>
      <c r="HV19" s="690"/>
      <c r="HW19" s="690"/>
      <c r="HX19" s="690"/>
      <c r="HY19" s="690"/>
      <c r="HZ19" s="690"/>
      <c r="IA19" s="690"/>
      <c r="IB19" s="690"/>
      <c r="IC19" s="690"/>
      <c r="ID19" s="690"/>
      <c r="IE19" s="690"/>
      <c r="IF19" s="690"/>
      <c r="IG19" s="690"/>
      <c r="IH19" s="690"/>
      <c r="II19" s="690"/>
      <c r="IJ19" s="690"/>
      <c r="IK19" s="690"/>
      <c r="IL19" s="690"/>
      <c r="IM19" s="690"/>
      <c r="IN19" s="690"/>
      <c r="IO19" s="690"/>
      <c r="IP19" s="690"/>
      <c r="IQ19" s="690"/>
      <c r="IR19" s="690"/>
      <c r="IS19" s="690"/>
      <c r="IT19" s="690"/>
      <c r="IU19" s="690"/>
    </row>
    <row r="20" spans="1:255" s="368" customFormat="1">
      <c r="A20" s="687" t="s">
        <v>544</v>
      </c>
      <c r="B20" s="688"/>
      <c r="C20" s="688"/>
      <c r="D20" s="688"/>
      <c r="E20" s="688"/>
      <c r="F20" s="691"/>
      <c r="G20" s="691"/>
      <c r="H20" s="691"/>
      <c r="I20" s="691"/>
      <c r="J20" s="692"/>
      <c r="K20" s="690"/>
      <c r="L20" s="690"/>
      <c r="M20" s="690"/>
      <c r="N20" s="690"/>
      <c r="O20" s="690"/>
      <c r="P20" s="690"/>
      <c r="Q20" s="690"/>
      <c r="R20" s="690"/>
      <c r="S20" s="690"/>
      <c r="T20" s="690"/>
      <c r="U20" s="690"/>
      <c r="V20" s="690"/>
      <c r="W20" s="690"/>
      <c r="X20" s="690"/>
      <c r="Y20" s="690"/>
      <c r="Z20" s="690"/>
      <c r="AA20" s="690"/>
      <c r="AB20" s="690"/>
      <c r="AC20" s="690"/>
      <c r="AD20" s="690"/>
      <c r="AE20" s="690"/>
      <c r="AF20" s="690"/>
      <c r="AG20" s="690"/>
      <c r="AH20" s="690"/>
      <c r="AI20" s="690"/>
      <c r="AJ20" s="690"/>
      <c r="AK20" s="690"/>
      <c r="AL20" s="690"/>
      <c r="AM20" s="690"/>
      <c r="AN20" s="690"/>
      <c r="AO20" s="690"/>
      <c r="AP20" s="690"/>
      <c r="AQ20" s="690"/>
      <c r="AR20" s="690"/>
      <c r="AS20" s="690"/>
      <c r="AT20" s="690"/>
      <c r="AU20" s="690"/>
      <c r="AV20" s="690"/>
      <c r="AW20" s="690"/>
      <c r="AX20" s="690"/>
      <c r="AY20" s="690"/>
      <c r="AZ20" s="690"/>
      <c r="BA20" s="690"/>
      <c r="BB20" s="690"/>
      <c r="BC20" s="690"/>
      <c r="BD20" s="690"/>
      <c r="BE20" s="690"/>
      <c r="BF20" s="690"/>
      <c r="BG20" s="690"/>
      <c r="BH20" s="690"/>
      <c r="BI20" s="690"/>
      <c r="BJ20" s="690"/>
      <c r="BK20" s="690"/>
      <c r="BL20" s="690"/>
      <c r="BM20" s="690"/>
      <c r="BN20" s="690"/>
      <c r="BO20" s="690"/>
      <c r="BP20" s="690"/>
      <c r="BQ20" s="690"/>
      <c r="BR20" s="690"/>
      <c r="BS20" s="690"/>
      <c r="BT20" s="690"/>
      <c r="BU20" s="690"/>
      <c r="BV20" s="690"/>
      <c r="BW20" s="690"/>
      <c r="BX20" s="690"/>
      <c r="BY20" s="690"/>
      <c r="BZ20" s="690"/>
      <c r="CA20" s="690"/>
      <c r="CB20" s="690"/>
      <c r="CC20" s="690"/>
      <c r="CD20" s="690"/>
      <c r="CE20" s="690"/>
      <c r="CF20" s="690"/>
      <c r="CG20" s="690"/>
      <c r="CH20" s="690"/>
      <c r="CI20" s="690"/>
      <c r="CJ20" s="690"/>
      <c r="CK20" s="690"/>
      <c r="CL20" s="690"/>
      <c r="CM20" s="690"/>
      <c r="CN20" s="690"/>
      <c r="CO20" s="690"/>
      <c r="CP20" s="690"/>
      <c r="CQ20" s="690"/>
      <c r="CR20" s="690"/>
      <c r="CS20" s="690"/>
      <c r="CT20" s="690"/>
      <c r="CU20" s="690"/>
      <c r="CV20" s="690"/>
      <c r="CW20" s="690"/>
      <c r="CX20" s="690"/>
      <c r="CY20" s="690"/>
      <c r="CZ20" s="690"/>
      <c r="DA20" s="690"/>
      <c r="DB20" s="690"/>
      <c r="DC20" s="690"/>
      <c r="DD20" s="690"/>
      <c r="DE20" s="690"/>
      <c r="DF20" s="690"/>
      <c r="DG20" s="690"/>
      <c r="DH20" s="690"/>
      <c r="DI20" s="690"/>
      <c r="DJ20" s="690"/>
      <c r="DK20" s="690"/>
      <c r="DL20" s="690"/>
      <c r="DM20" s="690"/>
      <c r="DN20" s="690"/>
      <c r="DO20" s="690"/>
      <c r="DP20" s="690"/>
      <c r="DQ20" s="690"/>
      <c r="DR20" s="690"/>
      <c r="DS20" s="690"/>
      <c r="DT20" s="690"/>
      <c r="DU20" s="690"/>
      <c r="DV20" s="690"/>
      <c r="DW20" s="690"/>
      <c r="DX20" s="690"/>
      <c r="DY20" s="690"/>
      <c r="DZ20" s="690"/>
      <c r="EA20" s="690"/>
      <c r="EB20" s="690"/>
      <c r="EC20" s="690"/>
      <c r="ED20" s="690"/>
      <c r="EE20" s="690"/>
      <c r="EF20" s="690"/>
      <c r="EG20" s="690"/>
      <c r="EH20" s="690"/>
      <c r="EI20" s="690"/>
      <c r="EJ20" s="690"/>
      <c r="EK20" s="690"/>
      <c r="EL20" s="690"/>
      <c r="EM20" s="690"/>
      <c r="EN20" s="690"/>
      <c r="EO20" s="690"/>
      <c r="EP20" s="690"/>
      <c r="EQ20" s="690"/>
      <c r="ER20" s="690"/>
      <c r="ES20" s="690"/>
      <c r="ET20" s="690"/>
      <c r="EU20" s="690"/>
      <c r="EV20" s="690"/>
      <c r="EW20" s="690"/>
      <c r="EX20" s="690"/>
      <c r="EY20" s="690"/>
      <c r="EZ20" s="690"/>
      <c r="FA20" s="690"/>
      <c r="FB20" s="690"/>
      <c r="FC20" s="690"/>
      <c r="FD20" s="690"/>
      <c r="FE20" s="690"/>
      <c r="FF20" s="690"/>
      <c r="FG20" s="690"/>
      <c r="FH20" s="690"/>
      <c r="FI20" s="690"/>
      <c r="FJ20" s="690"/>
      <c r="FK20" s="690"/>
      <c r="FL20" s="690"/>
      <c r="FM20" s="690"/>
      <c r="FN20" s="690"/>
      <c r="FO20" s="690"/>
      <c r="FP20" s="690"/>
      <c r="FQ20" s="690"/>
      <c r="FR20" s="690"/>
      <c r="FS20" s="690"/>
      <c r="FT20" s="690"/>
      <c r="FU20" s="690"/>
      <c r="FV20" s="690"/>
      <c r="FW20" s="690"/>
      <c r="FX20" s="690"/>
      <c r="FY20" s="690"/>
      <c r="FZ20" s="690"/>
      <c r="GA20" s="690"/>
      <c r="GB20" s="690"/>
      <c r="GC20" s="690"/>
      <c r="GD20" s="690"/>
      <c r="GE20" s="690"/>
      <c r="GF20" s="690"/>
      <c r="GG20" s="690"/>
      <c r="GH20" s="690"/>
      <c r="GI20" s="690"/>
      <c r="GJ20" s="690"/>
      <c r="GK20" s="690"/>
      <c r="GL20" s="690"/>
      <c r="GM20" s="690"/>
      <c r="GN20" s="690"/>
      <c r="GO20" s="690"/>
      <c r="GP20" s="690"/>
      <c r="GQ20" s="690"/>
      <c r="GR20" s="690"/>
      <c r="GS20" s="690"/>
      <c r="GT20" s="690"/>
      <c r="GU20" s="690"/>
      <c r="GV20" s="690"/>
      <c r="GW20" s="690"/>
      <c r="GX20" s="690"/>
      <c r="GY20" s="690"/>
      <c r="GZ20" s="690"/>
      <c r="HA20" s="690"/>
      <c r="HB20" s="690"/>
      <c r="HC20" s="690"/>
      <c r="HD20" s="690"/>
      <c r="HE20" s="690"/>
      <c r="HF20" s="690"/>
      <c r="HG20" s="690"/>
      <c r="HH20" s="690"/>
      <c r="HI20" s="690"/>
      <c r="HJ20" s="690"/>
      <c r="HK20" s="690"/>
      <c r="HL20" s="690"/>
      <c r="HM20" s="690"/>
      <c r="HN20" s="690"/>
      <c r="HO20" s="690"/>
      <c r="HP20" s="690"/>
      <c r="HQ20" s="690"/>
      <c r="HR20" s="690"/>
      <c r="HS20" s="690"/>
      <c r="HT20" s="690"/>
      <c r="HU20" s="690"/>
      <c r="HV20" s="690"/>
      <c r="HW20" s="690"/>
      <c r="HX20" s="690"/>
      <c r="HY20" s="690"/>
      <c r="HZ20" s="690"/>
      <c r="IA20" s="690"/>
      <c r="IB20" s="690"/>
      <c r="IC20" s="690"/>
      <c r="ID20" s="690"/>
      <c r="IE20" s="690"/>
      <c r="IF20" s="690"/>
      <c r="IG20" s="690"/>
      <c r="IH20" s="690"/>
      <c r="II20" s="690"/>
      <c r="IJ20" s="690"/>
      <c r="IK20" s="690"/>
      <c r="IL20" s="690"/>
      <c r="IM20" s="690"/>
      <c r="IN20" s="690"/>
      <c r="IO20" s="690"/>
      <c r="IP20" s="690"/>
      <c r="IQ20" s="690"/>
      <c r="IR20" s="690"/>
      <c r="IS20" s="690"/>
      <c r="IT20" s="690"/>
      <c r="IU20" s="690"/>
    </row>
    <row r="21" spans="1:255" s="368" customFormat="1">
      <c r="A21" s="687" t="s">
        <v>545</v>
      </c>
      <c r="B21" s="688"/>
      <c r="C21" s="688"/>
      <c r="D21" s="688"/>
      <c r="E21" s="688"/>
      <c r="F21" s="691"/>
      <c r="G21" s="691"/>
      <c r="H21" s="691"/>
      <c r="I21" s="691"/>
      <c r="J21" s="692"/>
      <c r="K21" s="690"/>
      <c r="L21" s="690"/>
      <c r="M21" s="690"/>
      <c r="N21" s="690"/>
      <c r="O21" s="690"/>
      <c r="P21" s="690"/>
      <c r="Q21" s="690"/>
      <c r="R21" s="690"/>
      <c r="S21" s="690"/>
      <c r="T21" s="690"/>
      <c r="U21" s="690"/>
      <c r="V21" s="690"/>
      <c r="W21" s="690"/>
      <c r="X21" s="690"/>
      <c r="Y21" s="690"/>
      <c r="Z21" s="690"/>
      <c r="AA21" s="690"/>
      <c r="AB21" s="690"/>
      <c r="AC21" s="690"/>
      <c r="AD21" s="690"/>
      <c r="AE21" s="690"/>
      <c r="AF21" s="690"/>
      <c r="AG21" s="690"/>
      <c r="AH21" s="690"/>
      <c r="AI21" s="690"/>
      <c r="AJ21" s="690"/>
      <c r="AK21" s="690"/>
      <c r="AL21" s="690"/>
      <c r="AM21" s="690"/>
      <c r="AN21" s="690"/>
      <c r="AO21" s="690"/>
      <c r="AP21" s="690"/>
      <c r="AQ21" s="690"/>
      <c r="AR21" s="690"/>
      <c r="AS21" s="690"/>
      <c r="AT21" s="690"/>
      <c r="AU21" s="690"/>
      <c r="AV21" s="690"/>
      <c r="AW21" s="690"/>
      <c r="AX21" s="690"/>
      <c r="AY21" s="690"/>
      <c r="AZ21" s="690"/>
      <c r="BA21" s="690"/>
      <c r="BB21" s="690"/>
      <c r="BC21" s="690"/>
      <c r="BD21" s="690"/>
      <c r="BE21" s="690"/>
      <c r="BF21" s="690"/>
      <c r="BG21" s="690"/>
      <c r="BH21" s="690"/>
      <c r="BI21" s="690"/>
      <c r="BJ21" s="690"/>
      <c r="BK21" s="690"/>
      <c r="BL21" s="690"/>
      <c r="BM21" s="690"/>
      <c r="BN21" s="690"/>
      <c r="BO21" s="690"/>
      <c r="BP21" s="690"/>
      <c r="BQ21" s="690"/>
      <c r="BR21" s="690"/>
      <c r="BS21" s="690"/>
      <c r="BT21" s="690"/>
      <c r="BU21" s="690"/>
      <c r="BV21" s="690"/>
      <c r="BW21" s="690"/>
      <c r="BX21" s="690"/>
      <c r="BY21" s="690"/>
      <c r="BZ21" s="690"/>
      <c r="CA21" s="690"/>
      <c r="CB21" s="690"/>
      <c r="CC21" s="690"/>
      <c r="CD21" s="690"/>
      <c r="CE21" s="690"/>
      <c r="CF21" s="690"/>
      <c r="CG21" s="690"/>
      <c r="CH21" s="690"/>
      <c r="CI21" s="690"/>
      <c r="CJ21" s="690"/>
      <c r="CK21" s="690"/>
      <c r="CL21" s="690"/>
      <c r="CM21" s="690"/>
      <c r="CN21" s="690"/>
      <c r="CO21" s="690"/>
      <c r="CP21" s="690"/>
      <c r="CQ21" s="690"/>
      <c r="CR21" s="690"/>
      <c r="CS21" s="690"/>
      <c r="CT21" s="690"/>
      <c r="CU21" s="690"/>
      <c r="CV21" s="690"/>
      <c r="CW21" s="690"/>
      <c r="CX21" s="690"/>
      <c r="CY21" s="690"/>
      <c r="CZ21" s="690"/>
      <c r="DA21" s="690"/>
      <c r="DB21" s="690"/>
      <c r="DC21" s="690"/>
      <c r="DD21" s="690"/>
      <c r="DE21" s="690"/>
      <c r="DF21" s="690"/>
      <c r="DG21" s="690"/>
      <c r="DH21" s="690"/>
      <c r="DI21" s="690"/>
      <c r="DJ21" s="690"/>
      <c r="DK21" s="690"/>
      <c r="DL21" s="690"/>
      <c r="DM21" s="690"/>
      <c r="DN21" s="690"/>
      <c r="DO21" s="690"/>
      <c r="DP21" s="690"/>
      <c r="DQ21" s="690"/>
      <c r="DR21" s="690"/>
      <c r="DS21" s="690"/>
      <c r="DT21" s="690"/>
      <c r="DU21" s="690"/>
      <c r="DV21" s="690"/>
      <c r="DW21" s="690"/>
      <c r="DX21" s="690"/>
      <c r="DY21" s="690"/>
      <c r="DZ21" s="690"/>
      <c r="EA21" s="690"/>
      <c r="EB21" s="690"/>
      <c r="EC21" s="690"/>
      <c r="ED21" s="690"/>
      <c r="EE21" s="690"/>
      <c r="EF21" s="690"/>
      <c r="EG21" s="690"/>
      <c r="EH21" s="690"/>
      <c r="EI21" s="690"/>
      <c r="EJ21" s="690"/>
      <c r="EK21" s="690"/>
      <c r="EL21" s="690"/>
      <c r="EM21" s="690"/>
      <c r="EN21" s="690"/>
      <c r="EO21" s="690"/>
      <c r="EP21" s="690"/>
      <c r="EQ21" s="690"/>
      <c r="ER21" s="690"/>
      <c r="ES21" s="690"/>
      <c r="ET21" s="690"/>
      <c r="EU21" s="690"/>
      <c r="EV21" s="690"/>
      <c r="EW21" s="690"/>
      <c r="EX21" s="690"/>
      <c r="EY21" s="690"/>
      <c r="EZ21" s="690"/>
      <c r="FA21" s="690"/>
      <c r="FB21" s="690"/>
      <c r="FC21" s="690"/>
      <c r="FD21" s="690"/>
      <c r="FE21" s="690"/>
      <c r="FF21" s="690"/>
      <c r="FG21" s="690"/>
      <c r="FH21" s="690"/>
      <c r="FI21" s="690"/>
      <c r="FJ21" s="690"/>
      <c r="FK21" s="690"/>
      <c r="FL21" s="690"/>
      <c r="FM21" s="690"/>
      <c r="FN21" s="690"/>
      <c r="FO21" s="690"/>
      <c r="FP21" s="690"/>
      <c r="FQ21" s="690"/>
      <c r="FR21" s="690"/>
      <c r="FS21" s="690"/>
      <c r="FT21" s="690"/>
      <c r="FU21" s="690"/>
      <c r="FV21" s="690"/>
      <c r="FW21" s="690"/>
      <c r="FX21" s="690"/>
      <c r="FY21" s="690"/>
      <c r="FZ21" s="690"/>
      <c r="GA21" s="690"/>
      <c r="GB21" s="690"/>
      <c r="GC21" s="690"/>
      <c r="GD21" s="690"/>
      <c r="GE21" s="690"/>
      <c r="GF21" s="690"/>
      <c r="GG21" s="690"/>
      <c r="GH21" s="690"/>
      <c r="GI21" s="690"/>
      <c r="GJ21" s="690"/>
      <c r="GK21" s="690"/>
      <c r="GL21" s="690"/>
      <c r="GM21" s="690"/>
      <c r="GN21" s="690"/>
      <c r="GO21" s="690"/>
      <c r="GP21" s="690"/>
      <c r="GQ21" s="690"/>
      <c r="GR21" s="690"/>
      <c r="GS21" s="690"/>
      <c r="GT21" s="690"/>
      <c r="GU21" s="690"/>
      <c r="GV21" s="690"/>
      <c r="GW21" s="690"/>
      <c r="GX21" s="690"/>
      <c r="GY21" s="690"/>
      <c r="GZ21" s="690"/>
      <c r="HA21" s="690"/>
      <c r="HB21" s="690"/>
      <c r="HC21" s="690"/>
      <c r="HD21" s="690"/>
      <c r="HE21" s="690"/>
      <c r="HF21" s="690"/>
      <c r="HG21" s="690"/>
      <c r="HH21" s="690"/>
      <c r="HI21" s="690"/>
      <c r="HJ21" s="690"/>
      <c r="HK21" s="690"/>
      <c r="HL21" s="690"/>
      <c r="HM21" s="690"/>
      <c r="HN21" s="690"/>
      <c r="HO21" s="690"/>
      <c r="HP21" s="690"/>
      <c r="HQ21" s="690"/>
      <c r="HR21" s="690"/>
      <c r="HS21" s="690"/>
      <c r="HT21" s="690"/>
      <c r="HU21" s="690"/>
      <c r="HV21" s="690"/>
      <c r="HW21" s="690"/>
      <c r="HX21" s="690"/>
      <c r="HY21" s="690"/>
      <c r="HZ21" s="690"/>
      <c r="IA21" s="690"/>
      <c r="IB21" s="690"/>
      <c r="IC21" s="690"/>
      <c r="ID21" s="690"/>
      <c r="IE21" s="690"/>
      <c r="IF21" s="690"/>
      <c r="IG21" s="690"/>
      <c r="IH21" s="690"/>
      <c r="II21" s="690"/>
      <c r="IJ21" s="690"/>
      <c r="IK21" s="690"/>
      <c r="IL21" s="690"/>
      <c r="IM21" s="690"/>
      <c r="IN21" s="690"/>
      <c r="IO21" s="690"/>
      <c r="IP21" s="690"/>
      <c r="IQ21" s="690"/>
      <c r="IR21" s="690"/>
      <c r="IS21" s="690"/>
      <c r="IT21" s="690"/>
      <c r="IU21" s="690"/>
    </row>
    <row r="22" spans="1:255" s="368" customFormat="1">
      <c r="A22" s="687" t="s">
        <v>546</v>
      </c>
      <c r="B22" s="688"/>
      <c r="C22" s="688"/>
      <c r="D22" s="688"/>
      <c r="E22" s="688"/>
      <c r="F22" s="691"/>
      <c r="G22" s="691"/>
      <c r="H22" s="691"/>
      <c r="I22" s="691"/>
      <c r="J22" s="692"/>
      <c r="K22" s="690"/>
      <c r="L22" s="690"/>
      <c r="M22" s="690"/>
      <c r="N22" s="690"/>
      <c r="O22" s="690"/>
      <c r="P22" s="690"/>
      <c r="Q22" s="690"/>
      <c r="R22" s="690"/>
      <c r="S22" s="690"/>
      <c r="T22" s="690"/>
      <c r="U22" s="690"/>
      <c r="V22" s="690"/>
      <c r="W22" s="690"/>
      <c r="X22" s="690"/>
      <c r="Y22" s="690"/>
      <c r="Z22" s="690"/>
      <c r="AA22" s="690"/>
      <c r="AB22" s="690"/>
      <c r="AC22" s="690"/>
      <c r="AD22" s="690"/>
      <c r="AE22" s="690"/>
      <c r="AF22" s="690"/>
      <c r="AG22" s="690"/>
      <c r="AH22" s="690"/>
      <c r="AI22" s="690"/>
      <c r="AJ22" s="690"/>
      <c r="AK22" s="690"/>
      <c r="AL22" s="690"/>
      <c r="AM22" s="690"/>
      <c r="AN22" s="690"/>
      <c r="AO22" s="690"/>
      <c r="AP22" s="690"/>
      <c r="AQ22" s="690"/>
      <c r="AR22" s="690"/>
      <c r="AS22" s="690"/>
      <c r="AT22" s="690"/>
      <c r="AU22" s="690"/>
      <c r="AV22" s="690"/>
      <c r="AW22" s="690"/>
      <c r="AX22" s="690"/>
      <c r="AY22" s="690"/>
      <c r="AZ22" s="690"/>
      <c r="BA22" s="690"/>
      <c r="BB22" s="690"/>
      <c r="BC22" s="690"/>
      <c r="BD22" s="690"/>
      <c r="BE22" s="690"/>
      <c r="BF22" s="690"/>
      <c r="BG22" s="690"/>
      <c r="BH22" s="690"/>
      <c r="BI22" s="690"/>
      <c r="BJ22" s="690"/>
      <c r="BK22" s="690"/>
      <c r="BL22" s="690"/>
      <c r="BM22" s="690"/>
      <c r="BN22" s="690"/>
      <c r="BO22" s="690"/>
      <c r="BP22" s="690"/>
      <c r="BQ22" s="690"/>
      <c r="BR22" s="690"/>
      <c r="BS22" s="690"/>
      <c r="BT22" s="690"/>
      <c r="BU22" s="690"/>
      <c r="BV22" s="690"/>
      <c r="BW22" s="690"/>
      <c r="BX22" s="690"/>
      <c r="BY22" s="690"/>
      <c r="BZ22" s="690"/>
      <c r="CA22" s="690"/>
      <c r="CB22" s="690"/>
      <c r="CC22" s="690"/>
      <c r="CD22" s="690"/>
      <c r="CE22" s="690"/>
      <c r="CF22" s="690"/>
      <c r="CG22" s="690"/>
      <c r="CH22" s="690"/>
      <c r="CI22" s="690"/>
      <c r="CJ22" s="690"/>
      <c r="CK22" s="690"/>
      <c r="CL22" s="690"/>
      <c r="CM22" s="690"/>
      <c r="CN22" s="690"/>
      <c r="CO22" s="690"/>
      <c r="CP22" s="690"/>
      <c r="CQ22" s="690"/>
      <c r="CR22" s="690"/>
      <c r="CS22" s="690"/>
      <c r="CT22" s="690"/>
      <c r="CU22" s="690"/>
      <c r="CV22" s="690"/>
      <c r="CW22" s="690"/>
      <c r="CX22" s="690"/>
      <c r="CY22" s="690"/>
      <c r="CZ22" s="690"/>
      <c r="DA22" s="690"/>
      <c r="DB22" s="690"/>
      <c r="DC22" s="690"/>
      <c r="DD22" s="690"/>
      <c r="DE22" s="690"/>
      <c r="DF22" s="690"/>
      <c r="DG22" s="690"/>
      <c r="DH22" s="690"/>
      <c r="DI22" s="690"/>
      <c r="DJ22" s="690"/>
      <c r="DK22" s="690"/>
      <c r="DL22" s="690"/>
      <c r="DM22" s="690"/>
      <c r="DN22" s="690"/>
      <c r="DO22" s="690"/>
      <c r="DP22" s="690"/>
      <c r="DQ22" s="690"/>
      <c r="DR22" s="690"/>
      <c r="DS22" s="690"/>
      <c r="DT22" s="690"/>
      <c r="DU22" s="690"/>
      <c r="DV22" s="690"/>
      <c r="DW22" s="690"/>
      <c r="DX22" s="690"/>
      <c r="DY22" s="690"/>
      <c r="DZ22" s="690"/>
      <c r="EA22" s="690"/>
      <c r="EB22" s="690"/>
      <c r="EC22" s="690"/>
      <c r="ED22" s="690"/>
      <c r="EE22" s="690"/>
      <c r="EF22" s="690"/>
      <c r="EG22" s="690"/>
      <c r="EH22" s="690"/>
      <c r="EI22" s="690"/>
      <c r="EJ22" s="690"/>
      <c r="EK22" s="690"/>
      <c r="EL22" s="690"/>
      <c r="EM22" s="690"/>
      <c r="EN22" s="690"/>
      <c r="EO22" s="690"/>
      <c r="EP22" s="690"/>
      <c r="EQ22" s="690"/>
      <c r="ER22" s="690"/>
      <c r="ES22" s="690"/>
      <c r="ET22" s="690"/>
      <c r="EU22" s="690"/>
      <c r="EV22" s="690"/>
      <c r="EW22" s="690"/>
      <c r="EX22" s="690"/>
      <c r="EY22" s="690"/>
      <c r="EZ22" s="690"/>
      <c r="FA22" s="690"/>
      <c r="FB22" s="690"/>
      <c r="FC22" s="690"/>
      <c r="FD22" s="690"/>
      <c r="FE22" s="690"/>
      <c r="FF22" s="690"/>
      <c r="FG22" s="690"/>
      <c r="FH22" s="690"/>
      <c r="FI22" s="690"/>
      <c r="FJ22" s="690"/>
      <c r="FK22" s="690"/>
      <c r="FL22" s="690"/>
      <c r="FM22" s="690"/>
      <c r="FN22" s="690"/>
      <c r="FO22" s="690"/>
      <c r="FP22" s="690"/>
      <c r="FQ22" s="690"/>
      <c r="FR22" s="690"/>
      <c r="FS22" s="690"/>
      <c r="FT22" s="690"/>
      <c r="FU22" s="690"/>
      <c r="FV22" s="690"/>
      <c r="FW22" s="690"/>
      <c r="FX22" s="690"/>
      <c r="FY22" s="690"/>
      <c r="FZ22" s="690"/>
      <c r="GA22" s="690"/>
      <c r="GB22" s="690"/>
      <c r="GC22" s="690"/>
      <c r="GD22" s="690"/>
      <c r="GE22" s="690"/>
      <c r="GF22" s="690"/>
      <c r="GG22" s="690"/>
      <c r="GH22" s="690"/>
      <c r="GI22" s="690"/>
      <c r="GJ22" s="690"/>
      <c r="GK22" s="690"/>
      <c r="GL22" s="690"/>
      <c r="GM22" s="690"/>
      <c r="GN22" s="690"/>
      <c r="GO22" s="690"/>
      <c r="GP22" s="690"/>
      <c r="GQ22" s="690"/>
      <c r="GR22" s="690"/>
      <c r="GS22" s="690"/>
      <c r="GT22" s="690"/>
      <c r="GU22" s="690"/>
      <c r="GV22" s="690"/>
      <c r="GW22" s="690"/>
      <c r="GX22" s="690"/>
      <c r="GY22" s="690"/>
      <c r="GZ22" s="690"/>
      <c r="HA22" s="690"/>
      <c r="HB22" s="690"/>
      <c r="HC22" s="690"/>
      <c r="HD22" s="690"/>
      <c r="HE22" s="690"/>
      <c r="HF22" s="690"/>
      <c r="HG22" s="690"/>
      <c r="HH22" s="690"/>
      <c r="HI22" s="690"/>
      <c r="HJ22" s="690"/>
      <c r="HK22" s="690"/>
      <c r="HL22" s="690"/>
      <c r="HM22" s="690"/>
      <c r="HN22" s="690"/>
      <c r="HO22" s="690"/>
      <c r="HP22" s="690"/>
      <c r="HQ22" s="690"/>
      <c r="HR22" s="690"/>
      <c r="HS22" s="690"/>
      <c r="HT22" s="690"/>
      <c r="HU22" s="690"/>
      <c r="HV22" s="690"/>
      <c r="HW22" s="690"/>
      <c r="HX22" s="690"/>
      <c r="HY22" s="690"/>
      <c r="HZ22" s="690"/>
      <c r="IA22" s="690"/>
      <c r="IB22" s="690"/>
      <c r="IC22" s="690"/>
      <c r="ID22" s="690"/>
      <c r="IE22" s="690"/>
      <c r="IF22" s="690"/>
      <c r="IG22" s="690"/>
      <c r="IH22" s="690"/>
      <c r="II22" s="690"/>
      <c r="IJ22" s="690"/>
      <c r="IK22" s="690"/>
      <c r="IL22" s="690"/>
      <c r="IM22" s="690"/>
      <c r="IN22" s="690"/>
      <c r="IO22" s="690"/>
      <c r="IP22" s="690"/>
      <c r="IQ22" s="690"/>
      <c r="IR22" s="690"/>
      <c r="IS22" s="690"/>
      <c r="IT22" s="690"/>
      <c r="IU22" s="690"/>
    </row>
    <row r="23" spans="1:255" s="368" customFormat="1">
      <c r="A23" s="687" t="s">
        <v>547</v>
      </c>
      <c r="B23" s="688"/>
      <c r="C23" s="688"/>
      <c r="D23" s="688"/>
      <c r="E23" s="688"/>
      <c r="F23" s="691"/>
      <c r="G23" s="691"/>
      <c r="H23" s="691"/>
      <c r="I23" s="691"/>
      <c r="J23" s="692"/>
      <c r="K23" s="690"/>
      <c r="L23" s="690"/>
      <c r="M23" s="690"/>
      <c r="N23" s="690"/>
      <c r="O23" s="690"/>
      <c r="P23" s="690"/>
      <c r="Q23" s="690"/>
      <c r="R23" s="690"/>
      <c r="S23" s="690"/>
      <c r="T23" s="690"/>
      <c r="U23" s="690"/>
      <c r="V23" s="690"/>
      <c r="W23" s="690"/>
      <c r="X23" s="690"/>
      <c r="Y23" s="690"/>
      <c r="Z23" s="690"/>
      <c r="AA23" s="690"/>
      <c r="AB23" s="690"/>
      <c r="AC23" s="690"/>
      <c r="AD23" s="690"/>
      <c r="AE23" s="690"/>
      <c r="AF23" s="690"/>
      <c r="AG23" s="690"/>
      <c r="AH23" s="690"/>
      <c r="AI23" s="690"/>
      <c r="AJ23" s="690"/>
      <c r="AK23" s="690"/>
      <c r="AL23" s="690"/>
      <c r="AM23" s="690"/>
      <c r="AN23" s="690"/>
      <c r="AO23" s="690"/>
      <c r="AP23" s="690"/>
      <c r="AQ23" s="690"/>
      <c r="AR23" s="690"/>
      <c r="AS23" s="690"/>
      <c r="AT23" s="690"/>
      <c r="AU23" s="690"/>
      <c r="AV23" s="690"/>
      <c r="AW23" s="690"/>
      <c r="AX23" s="690"/>
      <c r="AY23" s="690"/>
      <c r="AZ23" s="690"/>
      <c r="BA23" s="690"/>
      <c r="BB23" s="690"/>
      <c r="BC23" s="690"/>
      <c r="BD23" s="690"/>
      <c r="BE23" s="690"/>
      <c r="BF23" s="690"/>
      <c r="BG23" s="690"/>
      <c r="BH23" s="690"/>
      <c r="BI23" s="690"/>
      <c r="BJ23" s="690"/>
      <c r="BK23" s="690"/>
      <c r="BL23" s="690"/>
      <c r="BM23" s="690"/>
      <c r="BN23" s="690"/>
      <c r="BO23" s="690"/>
      <c r="BP23" s="690"/>
      <c r="BQ23" s="690"/>
      <c r="BR23" s="690"/>
      <c r="BS23" s="690"/>
      <c r="BT23" s="690"/>
      <c r="BU23" s="690"/>
      <c r="BV23" s="690"/>
      <c r="BW23" s="690"/>
      <c r="BX23" s="690"/>
      <c r="BY23" s="690"/>
      <c r="BZ23" s="690"/>
      <c r="CA23" s="690"/>
      <c r="CB23" s="690"/>
      <c r="CC23" s="690"/>
      <c r="CD23" s="690"/>
      <c r="CE23" s="690"/>
      <c r="CF23" s="690"/>
      <c r="CG23" s="690"/>
      <c r="CH23" s="690"/>
      <c r="CI23" s="690"/>
      <c r="CJ23" s="690"/>
      <c r="CK23" s="690"/>
      <c r="CL23" s="690"/>
      <c r="CM23" s="690"/>
      <c r="CN23" s="690"/>
      <c r="CO23" s="690"/>
      <c r="CP23" s="690"/>
      <c r="CQ23" s="690"/>
      <c r="CR23" s="690"/>
      <c r="CS23" s="690"/>
      <c r="CT23" s="690"/>
      <c r="CU23" s="690"/>
      <c r="CV23" s="690"/>
      <c r="CW23" s="690"/>
      <c r="CX23" s="690"/>
      <c r="CY23" s="690"/>
      <c r="CZ23" s="690"/>
      <c r="DA23" s="690"/>
      <c r="DB23" s="690"/>
      <c r="DC23" s="690"/>
      <c r="DD23" s="690"/>
      <c r="DE23" s="690"/>
      <c r="DF23" s="690"/>
      <c r="DG23" s="690"/>
      <c r="DH23" s="690"/>
      <c r="DI23" s="690"/>
      <c r="DJ23" s="690"/>
      <c r="DK23" s="690"/>
      <c r="DL23" s="690"/>
      <c r="DM23" s="690"/>
      <c r="DN23" s="690"/>
      <c r="DO23" s="690"/>
      <c r="DP23" s="690"/>
      <c r="DQ23" s="690"/>
      <c r="DR23" s="690"/>
      <c r="DS23" s="690"/>
      <c r="DT23" s="690"/>
      <c r="DU23" s="690"/>
      <c r="DV23" s="690"/>
      <c r="DW23" s="690"/>
      <c r="DX23" s="690"/>
      <c r="DY23" s="690"/>
      <c r="DZ23" s="690"/>
      <c r="EA23" s="690"/>
      <c r="EB23" s="690"/>
      <c r="EC23" s="690"/>
      <c r="ED23" s="690"/>
      <c r="EE23" s="690"/>
      <c r="EF23" s="690"/>
      <c r="EG23" s="690"/>
      <c r="EH23" s="690"/>
      <c r="EI23" s="690"/>
      <c r="EJ23" s="690"/>
      <c r="EK23" s="690"/>
      <c r="EL23" s="690"/>
      <c r="EM23" s="690"/>
      <c r="EN23" s="690"/>
      <c r="EO23" s="690"/>
      <c r="EP23" s="690"/>
      <c r="EQ23" s="690"/>
      <c r="ER23" s="690"/>
      <c r="ES23" s="690"/>
      <c r="ET23" s="690"/>
      <c r="EU23" s="690"/>
      <c r="EV23" s="690"/>
      <c r="EW23" s="690"/>
      <c r="EX23" s="690"/>
      <c r="EY23" s="690"/>
      <c r="EZ23" s="690"/>
      <c r="FA23" s="690"/>
      <c r="FB23" s="690"/>
      <c r="FC23" s="690"/>
      <c r="FD23" s="690"/>
      <c r="FE23" s="690"/>
      <c r="FF23" s="690"/>
      <c r="FG23" s="690"/>
      <c r="FH23" s="690"/>
      <c r="FI23" s="690"/>
      <c r="FJ23" s="690"/>
      <c r="FK23" s="690"/>
      <c r="FL23" s="690"/>
      <c r="FM23" s="690"/>
      <c r="FN23" s="690"/>
      <c r="FO23" s="690"/>
      <c r="FP23" s="690"/>
      <c r="FQ23" s="690"/>
      <c r="FR23" s="690"/>
      <c r="FS23" s="690"/>
      <c r="FT23" s="690"/>
      <c r="FU23" s="690"/>
      <c r="FV23" s="690"/>
      <c r="FW23" s="690"/>
      <c r="FX23" s="690"/>
      <c r="FY23" s="690"/>
      <c r="FZ23" s="690"/>
      <c r="GA23" s="690"/>
      <c r="GB23" s="690"/>
      <c r="GC23" s="690"/>
      <c r="GD23" s="690"/>
      <c r="GE23" s="690"/>
      <c r="GF23" s="690"/>
      <c r="GG23" s="690"/>
      <c r="GH23" s="690"/>
      <c r="GI23" s="690"/>
      <c r="GJ23" s="690"/>
      <c r="GK23" s="690"/>
      <c r="GL23" s="690"/>
      <c r="GM23" s="690"/>
      <c r="GN23" s="690"/>
      <c r="GO23" s="690"/>
      <c r="GP23" s="690"/>
      <c r="GQ23" s="690"/>
      <c r="GR23" s="690"/>
      <c r="GS23" s="690"/>
      <c r="GT23" s="690"/>
      <c r="GU23" s="690"/>
      <c r="GV23" s="690"/>
      <c r="GW23" s="690"/>
      <c r="GX23" s="690"/>
      <c r="GY23" s="690"/>
      <c r="GZ23" s="690"/>
      <c r="HA23" s="690"/>
      <c r="HB23" s="690"/>
      <c r="HC23" s="690"/>
      <c r="HD23" s="690"/>
      <c r="HE23" s="690"/>
      <c r="HF23" s="690"/>
      <c r="HG23" s="690"/>
      <c r="HH23" s="690"/>
      <c r="HI23" s="690"/>
      <c r="HJ23" s="690"/>
      <c r="HK23" s="690"/>
      <c r="HL23" s="690"/>
      <c r="HM23" s="690"/>
      <c r="HN23" s="690"/>
      <c r="HO23" s="690"/>
      <c r="HP23" s="690"/>
      <c r="HQ23" s="690"/>
      <c r="HR23" s="690"/>
      <c r="HS23" s="690"/>
      <c r="HT23" s="690"/>
      <c r="HU23" s="690"/>
      <c r="HV23" s="690"/>
      <c r="HW23" s="690"/>
      <c r="HX23" s="690"/>
      <c r="HY23" s="690"/>
      <c r="HZ23" s="690"/>
      <c r="IA23" s="690"/>
      <c r="IB23" s="690"/>
      <c r="IC23" s="690"/>
      <c r="ID23" s="690"/>
      <c r="IE23" s="690"/>
      <c r="IF23" s="690"/>
      <c r="IG23" s="690"/>
      <c r="IH23" s="690"/>
      <c r="II23" s="690"/>
      <c r="IJ23" s="690"/>
      <c r="IK23" s="690"/>
      <c r="IL23" s="690"/>
      <c r="IM23" s="690"/>
      <c r="IN23" s="690"/>
      <c r="IO23" s="690"/>
      <c r="IP23" s="690"/>
      <c r="IQ23" s="690"/>
      <c r="IR23" s="690"/>
      <c r="IS23" s="690"/>
      <c r="IT23" s="690"/>
      <c r="IU23" s="690"/>
    </row>
    <row r="24" spans="1:255" s="368" customFormat="1">
      <c r="A24" s="693" t="s">
        <v>548</v>
      </c>
      <c r="B24" s="694">
        <f t="shared" ref="B24:J24" si="2">SUM(B17:B23)</f>
        <v>24592</v>
      </c>
      <c r="C24" s="694">
        <f t="shared" si="2"/>
        <v>24592</v>
      </c>
      <c r="D24" s="694">
        <f t="shared" si="2"/>
        <v>24592</v>
      </c>
      <c r="E24" s="694">
        <f t="shared" si="2"/>
        <v>24592</v>
      </c>
      <c r="F24" s="694">
        <f t="shared" si="2"/>
        <v>24592</v>
      </c>
      <c r="G24" s="694">
        <f t="shared" si="2"/>
        <v>24592</v>
      </c>
      <c r="H24" s="694">
        <f t="shared" si="2"/>
        <v>24592</v>
      </c>
      <c r="I24" s="694">
        <f t="shared" si="2"/>
        <v>19792</v>
      </c>
      <c r="J24" s="695">
        <f t="shared" si="2"/>
        <v>11022</v>
      </c>
      <c r="K24" s="690"/>
      <c r="L24" s="690"/>
      <c r="M24" s="690"/>
      <c r="N24" s="690"/>
      <c r="O24" s="690"/>
      <c r="P24" s="690"/>
      <c r="Q24" s="690"/>
      <c r="R24" s="690"/>
      <c r="S24" s="690"/>
      <c r="T24" s="690"/>
      <c r="U24" s="690"/>
      <c r="V24" s="690"/>
      <c r="W24" s="690"/>
      <c r="X24" s="690"/>
      <c r="Y24" s="690"/>
      <c r="Z24" s="690"/>
      <c r="AA24" s="690"/>
      <c r="AB24" s="690"/>
      <c r="AC24" s="690"/>
      <c r="AD24" s="690"/>
      <c r="AE24" s="690"/>
      <c r="AF24" s="690"/>
      <c r="AG24" s="690"/>
      <c r="AH24" s="690"/>
      <c r="AI24" s="690"/>
      <c r="AJ24" s="690"/>
      <c r="AK24" s="690"/>
      <c r="AL24" s="690"/>
      <c r="AM24" s="690"/>
      <c r="AN24" s="690"/>
      <c r="AO24" s="690"/>
      <c r="AP24" s="690"/>
      <c r="AQ24" s="690"/>
      <c r="AR24" s="690"/>
      <c r="AS24" s="690"/>
      <c r="AT24" s="690"/>
      <c r="AU24" s="690"/>
      <c r="AV24" s="690"/>
      <c r="AW24" s="690"/>
      <c r="AX24" s="690"/>
      <c r="AY24" s="690"/>
      <c r="AZ24" s="690"/>
      <c r="BA24" s="690"/>
      <c r="BB24" s="690"/>
      <c r="BC24" s="690"/>
      <c r="BD24" s="690"/>
      <c r="BE24" s="690"/>
      <c r="BF24" s="690"/>
      <c r="BG24" s="690"/>
      <c r="BH24" s="690"/>
      <c r="BI24" s="690"/>
      <c r="BJ24" s="690"/>
      <c r="BK24" s="690"/>
      <c r="BL24" s="690"/>
      <c r="BM24" s="690"/>
      <c r="BN24" s="690"/>
      <c r="BO24" s="690"/>
      <c r="BP24" s="690"/>
      <c r="BQ24" s="690"/>
      <c r="BR24" s="690"/>
      <c r="BS24" s="690"/>
      <c r="BT24" s="690"/>
      <c r="BU24" s="690"/>
      <c r="BV24" s="690"/>
      <c r="BW24" s="690"/>
      <c r="BX24" s="690"/>
      <c r="BY24" s="690"/>
      <c r="BZ24" s="690"/>
      <c r="CA24" s="690"/>
      <c r="CB24" s="690"/>
      <c r="CC24" s="690"/>
      <c r="CD24" s="690"/>
      <c r="CE24" s="690"/>
      <c r="CF24" s="690"/>
      <c r="CG24" s="690"/>
      <c r="CH24" s="690"/>
      <c r="CI24" s="690"/>
      <c r="CJ24" s="690"/>
      <c r="CK24" s="690"/>
      <c r="CL24" s="690"/>
      <c r="CM24" s="690"/>
      <c r="CN24" s="690"/>
      <c r="CO24" s="690"/>
      <c r="CP24" s="690"/>
      <c r="CQ24" s="690"/>
      <c r="CR24" s="690"/>
      <c r="CS24" s="690"/>
      <c r="CT24" s="690"/>
      <c r="CU24" s="690"/>
      <c r="CV24" s="690"/>
      <c r="CW24" s="690"/>
      <c r="CX24" s="690"/>
      <c r="CY24" s="690"/>
      <c r="CZ24" s="690"/>
      <c r="DA24" s="690"/>
      <c r="DB24" s="690"/>
      <c r="DC24" s="690"/>
      <c r="DD24" s="690"/>
      <c r="DE24" s="690"/>
      <c r="DF24" s="690"/>
      <c r="DG24" s="690"/>
      <c r="DH24" s="690"/>
      <c r="DI24" s="690"/>
      <c r="DJ24" s="690"/>
      <c r="DK24" s="690"/>
      <c r="DL24" s="690"/>
      <c r="DM24" s="690"/>
      <c r="DN24" s="690"/>
      <c r="DO24" s="690"/>
      <c r="DP24" s="690"/>
      <c r="DQ24" s="690"/>
      <c r="DR24" s="690"/>
      <c r="DS24" s="690"/>
      <c r="DT24" s="690"/>
      <c r="DU24" s="690"/>
      <c r="DV24" s="690"/>
      <c r="DW24" s="690"/>
      <c r="DX24" s="690"/>
      <c r="DY24" s="690"/>
      <c r="DZ24" s="690"/>
      <c r="EA24" s="690"/>
      <c r="EB24" s="690"/>
      <c r="EC24" s="690"/>
      <c r="ED24" s="690"/>
      <c r="EE24" s="690"/>
      <c r="EF24" s="690"/>
      <c r="EG24" s="690"/>
      <c r="EH24" s="690"/>
      <c r="EI24" s="690"/>
      <c r="EJ24" s="690"/>
      <c r="EK24" s="690"/>
      <c r="EL24" s="690"/>
      <c r="EM24" s="690"/>
      <c r="EN24" s="690"/>
      <c r="EO24" s="690"/>
      <c r="EP24" s="690"/>
      <c r="EQ24" s="690"/>
      <c r="ER24" s="690"/>
      <c r="ES24" s="690"/>
      <c r="ET24" s="690"/>
      <c r="EU24" s="690"/>
      <c r="EV24" s="690"/>
      <c r="EW24" s="690"/>
      <c r="EX24" s="690"/>
      <c r="EY24" s="690"/>
      <c r="EZ24" s="690"/>
      <c r="FA24" s="690"/>
      <c r="FB24" s="690"/>
      <c r="FC24" s="690"/>
      <c r="FD24" s="690"/>
      <c r="FE24" s="690"/>
      <c r="FF24" s="690"/>
      <c r="FG24" s="690"/>
      <c r="FH24" s="690"/>
      <c r="FI24" s="690"/>
      <c r="FJ24" s="690"/>
      <c r="FK24" s="690"/>
      <c r="FL24" s="690"/>
      <c r="FM24" s="690"/>
      <c r="FN24" s="690"/>
      <c r="FO24" s="690"/>
      <c r="FP24" s="690"/>
      <c r="FQ24" s="690"/>
      <c r="FR24" s="690"/>
      <c r="FS24" s="690"/>
      <c r="FT24" s="690"/>
      <c r="FU24" s="690"/>
      <c r="FV24" s="690"/>
      <c r="FW24" s="690"/>
      <c r="FX24" s="690"/>
      <c r="FY24" s="690"/>
      <c r="FZ24" s="690"/>
      <c r="GA24" s="690"/>
      <c r="GB24" s="690"/>
      <c r="GC24" s="690"/>
      <c r="GD24" s="690"/>
      <c r="GE24" s="690"/>
      <c r="GF24" s="690"/>
      <c r="GG24" s="690"/>
      <c r="GH24" s="690"/>
      <c r="GI24" s="690"/>
      <c r="GJ24" s="690"/>
      <c r="GK24" s="690"/>
      <c r="GL24" s="690"/>
      <c r="GM24" s="690"/>
      <c r="GN24" s="690"/>
      <c r="GO24" s="690"/>
      <c r="GP24" s="690"/>
      <c r="GQ24" s="690"/>
      <c r="GR24" s="690"/>
      <c r="GS24" s="690"/>
      <c r="GT24" s="690"/>
      <c r="GU24" s="690"/>
      <c r="GV24" s="690"/>
      <c r="GW24" s="690"/>
      <c r="GX24" s="690"/>
      <c r="GY24" s="690"/>
      <c r="GZ24" s="690"/>
      <c r="HA24" s="690"/>
      <c r="HB24" s="690"/>
      <c r="HC24" s="690"/>
      <c r="HD24" s="690"/>
      <c r="HE24" s="690"/>
      <c r="HF24" s="690"/>
      <c r="HG24" s="690"/>
      <c r="HH24" s="690"/>
      <c r="HI24" s="690"/>
      <c r="HJ24" s="690"/>
      <c r="HK24" s="690"/>
      <c r="HL24" s="690"/>
      <c r="HM24" s="690"/>
      <c r="HN24" s="690"/>
      <c r="HO24" s="690"/>
      <c r="HP24" s="690"/>
      <c r="HQ24" s="690"/>
      <c r="HR24" s="690"/>
      <c r="HS24" s="690"/>
      <c r="HT24" s="690"/>
      <c r="HU24" s="690"/>
      <c r="HV24" s="690"/>
      <c r="HW24" s="690"/>
      <c r="HX24" s="690"/>
      <c r="HY24" s="690"/>
      <c r="HZ24" s="690"/>
      <c r="IA24" s="690"/>
      <c r="IB24" s="690"/>
      <c r="IC24" s="690"/>
      <c r="ID24" s="690"/>
      <c r="IE24" s="690"/>
      <c r="IF24" s="690"/>
      <c r="IG24" s="690"/>
      <c r="IH24" s="690"/>
      <c r="II24" s="690"/>
      <c r="IJ24" s="690"/>
      <c r="IK24" s="690"/>
      <c r="IL24" s="690"/>
      <c r="IM24" s="690"/>
      <c r="IN24" s="690"/>
      <c r="IO24" s="690"/>
      <c r="IP24" s="690"/>
      <c r="IQ24" s="690"/>
      <c r="IR24" s="690"/>
      <c r="IS24" s="690"/>
      <c r="IT24" s="690"/>
      <c r="IU24" s="690"/>
    </row>
    <row r="25" spans="1:255" s="368" customFormat="1">
      <c r="A25" s="687" t="s">
        <v>549</v>
      </c>
      <c r="B25" s="696">
        <v>9000</v>
      </c>
      <c r="C25" s="696">
        <v>8000</v>
      </c>
      <c r="D25" s="696">
        <v>7000</v>
      </c>
      <c r="E25" s="696">
        <v>6000</v>
      </c>
      <c r="F25" s="696">
        <v>5000</v>
      </c>
      <c r="G25" s="696">
        <v>4000</v>
      </c>
      <c r="H25" s="696">
        <v>3000</v>
      </c>
      <c r="I25" s="696">
        <v>1500</v>
      </c>
      <c r="J25" s="689">
        <v>500</v>
      </c>
      <c r="K25" s="690"/>
      <c r="L25" s="690"/>
      <c r="M25" s="690"/>
      <c r="N25" s="690"/>
      <c r="O25" s="690"/>
      <c r="P25" s="690"/>
      <c r="Q25" s="690"/>
      <c r="R25" s="690"/>
      <c r="S25" s="690"/>
      <c r="T25" s="690"/>
      <c r="U25" s="690"/>
      <c r="V25" s="690"/>
      <c r="W25" s="690"/>
      <c r="X25" s="690"/>
      <c r="Y25" s="690"/>
      <c r="Z25" s="690"/>
      <c r="AA25" s="690"/>
      <c r="AB25" s="690"/>
      <c r="AC25" s="690"/>
      <c r="AD25" s="690"/>
      <c r="AE25" s="690"/>
      <c r="AF25" s="690"/>
      <c r="AG25" s="690"/>
      <c r="AH25" s="690"/>
      <c r="AI25" s="690"/>
      <c r="AJ25" s="690"/>
      <c r="AK25" s="690"/>
      <c r="AL25" s="690"/>
      <c r="AM25" s="690"/>
      <c r="AN25" s="690"/>
      <c r="AO25" s="690"/>
      <c r="AP25" s="690"/>
      <c r="AQ25" s="690"/>
      <c r="AR25" s="690"/>
      <c r="AS25" s="690"/>
      <c r="AT25" s="690"/>
      <c r="AU25" s="690"/>
      <c r="AV25" s="690"/>
      <c r="AW25" s="690"/>
      <c r="AX25" s="690"/>
      <c r="AY25" s="690"/>
      <c r="AZ25" s="690"/>
      <c r="BA25" s="690"/>
      <c r="BB25" s="690"/>
      <c r="BC25" s="690"/>
      <c r="BD25" s="690"/>
      <c r="BE25" s="690"/>
      <c r="BF25" s="690"/>
      <c r="BG25" s="690"/>
      <c r="BH25" s="690"/>
      <c r="BI25" s="690"/>
      <c r="BJ25" s="690"/>
      <c r="BK25" s="690"/>
      <c r="BL25" s="690"/>
      <c r="BM25" s="690"/>
      <c r="BN25" s="690"/>
      <c r="BO25" s="690"/>
      <c r="BP25" s="690"/>
      <c r="BQ25" s="690"/>
      <c r="BR25" s="690"/>
      <c r="BS25" s="690"/>
      <c r="BT25" s="690"/>
      <c r="BU25" s="690"/>
      <c r="BV25" s="690"/>
      <c r="BW25" s="690"/>
      <c r="BX25" s="690"/>
      <c r="BY25" s="690"/>
      <c r="BZ25" s="690"/>
      <c r="CA25" s="690"/>
      <c r="CB25" s="690"/>
      <c r="CC25" s="690"/>
      <c r="CD25" s="690"/>
      <c r="CE25" s="690"/>
      <c r="CF25" s="690"/>
      <c r="CG25" s="690"/>
      <c r="CH25" s="690"/>
      <c r="CI25" s="690"/>
      <c r="CJ25" s="690"/>
      <c r="CK25" s="690"/>
      <c r="CL25" s="690"/>
      <c r="CM25" s="690"/>
      <c r="CN25" s="690"/>
      <c r="CO25" s="690"/>
      <c r="CP25" s="690"/>
      <c r="CQ25" s="690"/>
      <c r="CR25" s="690"/>
      <c r="CS25" s="690"/>
      <c r="CT25" s="690"/>
      <c r="CU25" s="690"/>
      <c r="CV25" s="690"/>
      <c r="CW25" s="690"/>
      <c r="CX25" s="690"/>
      <c r="CY25" s="690"/>
      <c r="CZ25" s="690"/>
      <c r="DA25" s="690"/>
      <c r="DB25" s="690"/>
      <c r="DC25" s="690"/>
      <c r="DD25" s="690"/>
      <c r="DE25" s="690"/>
      <c r="DF25" s="690"/>
      <c r="DG25" s="690"/>
      <c r="DH25" s="690"/>
      <c r="DI25" s="690"/>
      <c r="DJ25" s="690"/>
      <c r="DK25" s="690"/>
      <c r="DL25" s="690"/>
      <c r="DM25" s="690"/>
      <c r="DN25" s="690"/>
      <c r="DO25" s="690"/>
      <c r="DP25" s="690"/>
      <c r="DQ25" s="690"/>
      <c r="DR25" s="690"/>
      <c r="DS25" s="690"/>
      <c r="DT25" s="690"/>
      <c r="DU25" s="690"/>
      <c r="DV25" s="690"/>
      <c r="DW25" s="690"/>
      <c r="DX25" s="690"/>
      <c r="DY25" s="690"/>
      <c r="DZ25" s="690"/>
      <c r="EA25" s="690"/>
      <c r="EB25" s="690"/>
      <c r="EC25" s="690"/>
      <c r="ED25" s="690"/>
      <c r="EE25" s="690"/>
      <c r="EF25" s="690"/>
      <c r="EG25" s="690"/>
      <c r="EH25" s="690"/>
      <c r="EI25" s="690"/>
      <c r="EJ25" s="690"/>
      <c r="EK25" s="690"/>
      <c r="EL25" s="690"/>
      <c r="EM25" s="690"/>
      <c r="EN25" s="690"/>
      <c r="EO25" s="690"/>
      <c r="EP25" s="690"/>
      <c r="EQ25" s="690"/>
      <c r="ER25" s="690"/>
      <c r="ES25" s="690"/>
      <c r="ET25" s="690"/>
      <c r="EU25" s="690"/>
      <c r="EV25" s="690"/>
      <c r="EW25" s="690"/>
      <c r="EX25" s="690"/>
      <c r="EY25" s="690"/>
      <c r="EZ25" s="690"/>
      <c r="FA25" s="690"/>
      <c r="FB25" s="690"/>
      <c r="FC25" s="690"/>
      <c r="FD25" s="690"/>
      <c r="FE25" s="690"/>
      <c r="FF25" s="690"/>
      <c r="FG25" s="690"/>
      <c r="FH25" s="690"/>
      <c r="FI25" s="690"/>
      <c r="FJ25" s="690"/>
      <c r="FK25" s="690"/>
      <c r="FL25" s="690"/>
      <c r="FM25" s="690"/>
      <c r="FN25" s="690"/>
      <c r="FO25" s="690"/>
      <c r="FP25" s="690"/>
      <c r="FQ25" s="690"/>
      <c r="FR25" s="690"/>
      <c r="FS25" s="690"/>
      <c r="FT25" s="690"/>
      <c r="FU25" s="690"/>
      <c r="FV25" s="690"/>
      <c r="FW25" s="690"/>
      <c r="FX25" s="690"/>
      <c r="FY25" s="690"/>
      <c r="FZ25" s="690"/>
      <c r="GA25" s="690"/>
      <c r="GB25" s="690"/>
      <c r="GC25" s="690"/>
      <c r="GD25" s="690"/>
      <c r="GE25" s="690"/>
      <c r="GF25" s="690"/>
      <c r="GG25" s="690"/>
      <c r="GH25" s="690"/>
      <c r="GI25" s="690"/>
      <c r="GJ25" s="690"/>
      <c r="GK25" s="690"/>
      <c r="GL25" s="690"/>
      <c r="GM25" s="690"/>
      <c r="GN25" s="690"/>
      <c r="GO25" s="690"/>
      <c r="GP25" s="690"/>
      <c r="GQ25" s="690"/>
      <c r="GR25" s="690"/>
      <c r="GS25" s="690"/>
      <c r="GT25" s="690"/>
      <c r="GU25" s="690"/>
      <c r="GV25" s="690"/>
      <c r="GW25" s="690"/>
      <c r="GX25" s="690"/>
      <c r="GY25" s="690"/>
      <c r="GZ25" s="690"/>
      <c r="HA25" s="690"/>
      <c r="HB25" s="690"/>
      <c r="HC25" s="690"/>
      <c r="HD25" s="690"/>
      <c r="HE25" s="690"/>
      <c r="HF25" s="690"/>
      <c r="HG25" s="690"/>
      <c r="HH25" s="690"/>
      <c r="HI25" s="690"/>
      <c r="HJ25" s="690"/>
      <c r="HK25" s="690"/>
      <c r="HL25" s="690"/>
      <c r="HM25" s="690"/>
      <c r="HN25" s="690"/>
      <c r="HO25" s="690"/>
      <c r="HP25" s="690"/>
      <c r="HQ25" s="690"/>
      <c r="HR25" s="690"/>
      <c r="HS25" s="690"/>
      <c r="HT25" s="690"/>
      <c r="HU25" s="690"/>
      <c r="HV25" s="690"/>
      <c r="HW25" s="690"/>
      <c r="HX25" s="690"/>
      <c r="HY25" s="690"/>
      <c r="HZ25" s="690"/>
      <c r="IA25" s="690"/>
      <c r="IB25" s="690"/>
      <c r="IC25" s="690"/>
      <c r="ID25" s="690"/>
      <c r="IE25" s="690"/>
      <c r="IF25" s="690"/>
      <c r="IG25" s="690"/>
      <c r="IH25" s="690"/>
      <c r="II25" s="690"/>
      <c r="IJ25" s="690"/>
      <c r="IK25" s="690"/>
      <c r="IL25" s="690"/>
      <c r="IM25" s="690"/>
      <c r="IN25" s="690"/>
      <c r="IO25" s="690"/>
      <c r="IP25" s="690"/>
      <c r="IQ25" s="690"/>
      <c r="IR25" s="690"/>
      <c r="IS25" s="690"/>
      <c r="IT25" s="690"/>
      <c r="IU25" s="690"/>
    </row>
    <row r="26" spans="1:255" s="699" customFormat="1">
      <c r="A26" s="693" t="s">
        <v>550</v>
      </c>
      <c r="B26" s="694">
        <f t="shared" ref="B26:J26" si="3">+B24+B25</f>
        <v>33592</v>
      </c>
      <c r="C26" s="694">
        <f t="shared" si="3"/>
        <v>32592</v>
      </c>
      <c r="D26" s="694">
        <f t="shared" si="3"/>
        <v>31592</v>
      </c>
      <c r="E26" s="694">
        <f t="shared" si="3"/>
        <v>30592</v>
      </c>
      <c r="F26" s="694">
        <f t="shared" si="3"/>
        <v>29592</v>
      </c>
      <c r="G26" s="694">
        <f t="shared" si="3"/>
        <v>28592</v>
      </c>
      <c r="H26" s="694">
        <f t="shared" si="3"/>
        <v>27592</v>
      </c>
      <c r="I26" s="694">
        <f t="shared" si="3"/>
        <v>21292</v>
      </c>
      <c r="J26" s="695">
        <f t="shared" si="3"/>
        <v>11522</v>
      </c>
      <c r="K26" s="690"/>
      <c r="L26" s="690"/>
      <c r="M26" s="690"/>
      <c r="N26" s="690"/>
      <c r="O26" s="690"/>
      <c r="P26" s="690"/>
      <c r="Q26" s="690"/>
      <c r="R26" s="690"/>
      <c r="S26" s="690"/>
      <c r="T26" s="690"/>
      <c r="U26" s="690"/>
      <c r="V26" s="690"/>
      <c r="W26" s="690"/>
      <c r="X26" s="690"/>
      <c r="Y26" s="690"/>
      <c r="Z26" s="690"/>
      <c r="AA26" s="690"/>
      <c r="AB26" s="690"/>
      <c r="AC26" s="690"/>
      <c r="AD26" s="690"/>
      <c r="AE26" s="690"/>
      <c r="AF26" s="690"/>
      <c r="AG26" s="690"/>
      <c r="AH26" s="690"/>
      <c r="AI26" s="690"/>
      <c r="AJ26" s="690"/>
      <c r="AK26" s="690"/>
      <c r="AL26" s="690"/>
      <c r="AM26" s="690"/>
      <c r="AN26" s="690"/>
      <c r="AO26" s="690"/>
      <c r="AP26" s="690"/>
      <c r="AQ26" s="690"/>
      <c r="AR26" s="690"/>
      <c r="AS26" s="690"/>
      <c r="AT26" s="690"/>
      <c r="AU26" s="690"/>
      <c r="AV26" s="690"/>
      <c r="AW26" s="690"/>
      <c r="AX26" s="690"/>
      <c r="AY26" s="690"/>
      <c r="AZ26" s="690"/>
      <c r="BA26" s="690"/>
      <c r="BB26" s="690"/>
      <c r="BC26" s="690"/>
      <c r="BD26" s="690"/>
      <c r="BE26" s="690"/>
      <c r="BF26" s="690"/>
      <c r="BG26" s="690"/>
      <c r="BH26" s="690"/>
      <c r="BI26" s="690"/>
      <c r="BJ26" s="690"/>
      <c r="BK26" s="690"/>
      <c r="BL26" s="690"/>
      <c r="BM26" s="690"/>
      <c r="BN26" s="690"/>
      <c r="BO26" s="690"/>
      <c r="BP26" s="690"/>
      <c r="BQ26" s="690"/>
      <c r="BR26" s="690"/>
      <c r="BS26" s="690"/>
      <c r="BT26" s="690"/>
      <c r="BU26" s="690"/>
      <c r="BV26" s="690"/>
      <c r="BW26" s="690"/>
      <c r="BX26" s="690"/>
      <c r="BY26" s="690"/>
      <c r="BZ26" s="690"/>
      <c r="CA26" s="690"/>
      <c r="CB26" s="690"/>
      <c r="CC26" s="690"/>
      <c r="CD26" s="690"/>
      <c r="CE26" s="690"/>
      <c r="CF26" s="690"/>
      <c r="CG26" s="690"/>
      <c r="CH26" s="690"/>
      <c r="CI26" s="690"/>
      <c r="CJ26" s="690"/>
      <c r="CK26" s="690"/>
      <c r="CL26" s="690"/>
      <c r="CM26" s="690"/>
      <c r="CN26" s="690"/>
      <c r="CO26" s="690"/>
      <c r="CP26" s="690"/>
      <c r="CQ26" s="690"/>
      <c r="CR26" s="690"/>
      <c r="CS26" s="690"/>
      <c r="CT26" s="690"/>
      <c r="CU26" s="690"/>
      <c r="CV26" s="690"/>
      <c r="CW26" s="690"/>
      <c r="CX26" s="690"/>
      <c r="CY26" s="690"/>
      <c r="CZ26" s="690"/>
      <c r="DA26" s="690"/>
      <c r="DB26" s="690"/>
      <c r="DC26" s="690"/>
      <c r="DD26" s="690"/>
      <c r="DE26" s="690"/>
      <c r="DF26" s="690"/>
      <c r="DG26" s="690"/>
      <c r="DH26" s="690"/>
      <c r="DI26" s="690"/>
      <c r="DJ26" s="690"/>
      <c r="DK26" s="690"/>
      <c r="DL26" s="690"/>
      <c r="DM26" s="690"/>
      <c r="DN26" s="690"/>
      <c r="DO26" s="690"/>
      <c r="DP26" s="690"/>
      <c r="DQ26" s="690"/>
      <c r="DR26" s="690"/>
      <c r="DS26" s="690"/>
      <c r="DT26" s="690"/>
      <c r="DU26" s="690"/>
      <c r="DV26" s="690"/>
      <c r="DW26" s="690"/>
      <c r="DX26" s="690"/>
      <c r="DY26" s="690"/>
      <c r="DZ26" s="690"/>
      <c r="EA26" s="690"/>
      <c r="EB26" s="690"/>
      <c r="EC26" s="690"/>
      <c r="ED26" s="690"/>
      <c r="EE26" s="690"/>
      <c r="EF26" s="690"/>
      <c r="EG26" s="690"/>
      <c r="EH26" s="690"/>
      <c r="EI26" s="690"/>
      <c r="EJ26" s="690"/>
      <c r="EK26" s="690"/>
      <c r="EL26" s="690"/>
      <c r="EM26" s="690"/>
      <c r="EN26" s="690"/>
      <c r="EO26" s="690"/>
      <c r="EP26" s="690"/>
      <c r="EQ26" s="690"/>
      <c r="ER26" s="690"/>
      <c r="ES26" s="690"/>
      <c r="ET26" s="690"/>
      <c r="EU26" s="690"/>
      <c r="EV26" s="690"/>
      <c r="EW26" s="690"/>
      <c r="EX26" s="690"/>
      <c r="EY26" s="690"/>
      <c r="EZ26" s="690"/>
      <c r="FA26" s="690"/>
      <c r="FB26" s="690"/>
      <c r="FC26" s="690"/>
      <c r="FD26" s="690"/>
      <c r="FE26" s="690"/>
      <c r="FF26" s="690"/>
      <c r="FG26" s="690"/>
      <c r="FH26" s="690"/>
      <c r="FI26" s="690"/>
      <c r="FJ26" s="690"/>
      <c r="FK26" s="690"/>
      <c r="FL26" s="690"/>
      <c r="FM26" s="690"/>
      <c r="FN26" s="690"/>
      <c r="FO26" s="690"/>
      <c r="FP26" s="690"/>
      <c r="FQ26" s="690"/>
      <c r="FR26" s="690"/>
      <c r="FS26" s="690"/>
      <c r="FT26" s="690"/>
      <c r="FU26" s="690"/>
      <c r="FV26" s="690"/>
      <c r="FW26" s="690"/>
      <c r="FX26" s="690"/>
      <c r="FY26" s="690"/>
      <c r="FZ26" s="690"/>
      <c r="GA26" s="690"/>
      <c r="GB26" s="690"/>
      <c r="GC26" s="690"/>
      <c r="GD26" s="690"/>
      <c r="GE26" s="690"/>
      <c r="GF26" s="690"/>
      <c r="GG26" s="690"/>
      <c r="GH26" s="690"/>
      <c r="GI26" s="690"/>
      <c r="GJ26" s="690"/>
      <c r="GK26" s="690"/>
      <c r="GL26" s="690"/>
      <c r="GM26" s="690"/>
      <c r="GN26" s="690"/>
      <c r="GO26" s="690"/>
      <c r="GP26" s="690"/>
      <c r="GQ26" s="690"/>
      <c r="GR26" s="690"/>
      <c r="GS26" s="690"/>
      <c r="GT26" s="690"/>
      <c r="GU26" s="690"/>
      <c r="GV26" s="690"/>
      <c r="GW26" s="690"/>
      <c r="GX26" s="690"/>
      <c r="GY26" s="690"/>
      <c r="GZ26" s="690"/>
      <c r="HA26" s="690"/>
      <c r="HB26" s="690"/>
      <c r="HC26" s="690"/>
      <c r="HD26" s="690"/>
      <c r="HE26" s="690"/>
      <c r="HF26" s="690"/>
      <c r="HG26" s="690"/>
      <c r="HH26" s="690"/>
      <c r="HI26" s="690"/>
      <c r="HJ26" s="690"/>
      <c r="HK26" s="690"/>
      <c r="HL26" s="690"/>
      <c r="HM26" s="690"/>
      <c r="HN26" s="690"/>
      <c r="HO26" s="690"/>
      <c r="HP26" s="690"/>
      <c r="HQ26" s="690"/>
      <c r="HR26" s="690"/>
      <c r="HS26" s="690"/>
      <c r="HT26" s="690"/>
      <c r="HU26" s="690"/>
      <c r="HV26" s="690"/>
      <c r="HW26" s="690"/>
      <c r="HX26" s="690"/>
      <c r="HY26" s="690"/>
      <c r="HZ26" s="690"/>
      <c r="IA26" s="690"/>
      <c r="IB26" s="690"/>
      <c r="IC26" s="690"/>
      <c r="ID26" s="690"/>
      <c r="IE26" s="690"/>
      <c r="IF26" s="690"/>
      <c r="IG26" s="690"/>
      <c r="IH26" s="690"/>
      <c r="II26" s="690"/>
      <c r="IJ26" s="690"/>
      <c r="IK26" s="690"/>
      <c r="IL26" s="690"/>
      <c r="IM26" s="690"/>
      <c r="IN26" s="690"/>
      <c r="IO26" s="690"/>
      <c r="IP26" s="690"/>
      <c r="IQ26" s="690"/>
      <c r="IR26" s="690"/>
      <c r="IS26" s="690"/>
      <c r="IT26" s="690"/>
      <c r="IU26" s="690"/>
    </row>
    <row r="27" spans="1:255" s="368" customFormat="1" ht="25.5">
      <c r="A27" s="693" t="s">
        <v>551</v>
      </c>
      <c r="B27" s="694">
        <f t="shared" ref="B27:J27" si="4">+B15-B26</f>
        <v>78208</v>
      </c>
      <c r="C27" s="694">
        <f t="shared" si="4"/>
        <v>71708</v>
      </c>
      <c r="D27" s="694">
        <f t="shared" si="4"/>
        <v>72708</v>
      </c>
      <c r="E27" s="694">
        <f t="shared" si="4"/>
        <v>73708</v>
      </c>
      <c r="F27" s="694">
        <f t="shared" si="4"/>
        <v>74708</v>
      </c>
      <c r="G27" s="694">
        <f t="shared" si="4"/>
        <v>75708</v>
      </c>
      <c r="H27" s="694">
        <f t="shared" si="4"/>
        <v>76708</v>
      </c>
      <c r="I27" s="694">
        <f t="shared" si="4"/>
        <v>83008</v>
      </c>
      <c r="J27" s="695">
        <f t="shared" si="4"/>
        <v>92778</v>
      </c>
      <c r="K27" s="700"/>
      <c r="L27" s="700"/>
      <c r="M27" s="700"/>
      <c r="N27" s="700"/>
      <c r="O27" s="700"/>
      <c r="P27" s="700"/>
      <c r="Q27" s="700"/>
      <c r="R27" s="700"/>
      <c r="S27" s="700"/>
      <c r="T27" s="700"/>
      <c r="U27" s="700"/>
      <c r="V27" s="700"/>
      <c r="W27" s="700"/>
      <c r="X27" s="700"/>
      <c r="Y27" s="700"/>
      <c r="Z27" s="700"/>
      <c r="AA27" s="700"/>
      <c r="AB27" s="700"/>
      <c r="AC27" s="700"/>
      <c r="AD27" s="700"/>
      <c r="AE27" s="700"/>
      <c r="AF27" s="700"/>
      <c r="AG27" s="700"/>
      <c r="AH27" s="700"/>
      <c r="AI27" s="700"/>
      <c r="AJ27" s="700"/>
      <c r="AK27" s="700"/>
      <c r="AL27" s="700"/>
      <c r="AM27" s="700"/>
      <c r="AN27" s="700"/>
      <c r="AO27" s="700"/>
      <c r="AP27" s="700"/>
      <c r="AQ27" s="700"/>
      <c r="AR27" s="700"/>
      <c r="AS27" s="700"/>
      <c r="AT27" s="700"/>
      <c r="AU27" s="700"/>
      <c r="AV27" s="700"/>
      <c r="AW27" s="700"/>
      <c r="AX27" s="700"/>
      <c r="AY27" s="700"/>
      <c r="AZ27" s="700"/>
      <c r="BA27" s="700"/>
      <c r="BB27" s="700"/>
      <c r="BC27" s="700"/>
      <c r="BD27" s="700"/>
      <c r="BE27" s="700"/>
      <c r="BF27" s="700"/>
      <c r="BG27" s="700"/>
      <c r="BH27" s="700"/>
      <c r="BI27" s="700"/>
      <c r="BJ27" s="700"/>
      <c r="BK27" s="700"/>
      <c r="BL27" s="700"/>
      <c r="BM27" s="700"/>
      <c r="BN27" s="700"/>
      <c r="BO27" s="700"/>
      <c r="BP27" s="700"/>
      <c r="BQ27" s="700"/>
      <c r="BR27" s="700"/>
      <c r="BS27" s="700"/>
      <c r="BT27" s="700"/>
      <c r="BU27" s="700"/>
      <c r="BV27" s="700"/>
      <c r="BW27" s="700"/>
      <c r="BX27" s="700"/>
      <c r="BY27" s="700"/>
      <c r="BZ27" s="700"/>
      <c r="CA27" s="700"/>
      <c r="CB27" s="700"/>
      <c r="CC27" s="700"/>
      <c r="CD27" s="700"/>
      <c r="CE27" s="700"/>
      <c r="CF27" s="700"/>
      <c r="CG27" s="700"/>
      <c r="CH27" s="700"/>
      <c r="CI27" s="700"/>
      <c r="CJ27" s="700"/>
      <c r="CK27" s="700"/>
      <c r="CL27" s="700"/>
      <c r="CM27" s="700"/>
      <c r="CN27" s="700"/>
      <c r="CO27" s="700"/>
      <c r="CP27" s="700"/>
      <c r="CQ27" s="700"/>
      <c r="CR27" s="700"/>
      <c r="CS27" s="700"/>
      <c r="CT27" s="700"/>
      <c r="CU27" s="700"/>
      <c r="CV27" s="700"/>
      <c r="CW27" s="700"/>
      <c r="CX27" s="700"/>
      <c r="CY27" s="700"/>
      <c r="CZ27" s="700"/>
      <c r="DA27" s="700"/>
      <c r="DB27" s="700"/>
      <c r="DC27" s="700"/>
      <c r="DD27" s="700"/>
      <c r="DE27" s="700"/>
      <c r="DF27" s="700"/>
      <c r="DG27" s="700"/>
      <c r="DH27" s="700"/>
      <c r="DI27" s="700"/>
      <c r="DJ27" s="700"/>
      <c r="DK27" s="700"/>
      <c r="DL27" s="700"/>
      <c r="DM27" s="700"/>
      <c r="DN27" s="700"/>
      <c r="DO27" s="700"/>
      <c r="DP27" s="700"/>
      <c r="DQ27" s="700"/>
      <c r="DR27" s="700"/>
      <c r="DS27" s="700"/>
      <c r="DT27" s="700"/>
      <c r="DU27" s="700"/>
      <c r="DV27" s="700"/>
      <c r="DW27" s="700"/>
      <c r="DX27" s="700"/>
      <c r="DY27" s="700"/>
      <c r="DZ27" s="700"/>
      <c r="EA27" s="700"/>
      <c r="EB27" s="700"/>
      <c r="EC27" s="700"/>
      <c r="ED27" s="700"/>
      <c r="EE27" s="700"/>
      <c r="EF27" s="700"/>
      <c r="EG27" s="700"/>
      <c r="EH27" s="700"/>
      <c r="EI27" s="700"/>
      <c r="EJ27" s="700"/>
      <c r="EK27" s="700"/>
      <c r="EL27" s="700"/>
      <c r="EM27" s="700"/>
      <c r="EN27" s="700"/>
      <c r="EO27" s="700"/>
      <c r="EP27" s="700"/>
      <c r="EQ27" s="700"/>
      <c r="ER27" s="700"/>
      <c r="ES27" s="700"/>
      <c r="ET27" s="700"/>
      <c r="EU27" s="700"/>
      <c r="EV27" s="700"/>
      <c r="EW27" s="700"/>
      <c r="EX27" s="700"/>
      <c r="EY27" s="700"/>
      <c r="EZ27" s="700"/>
      <c r="FA27" s="700"/>
      <c r="FB27" s="700"/>
      <c r="FC27" s="700"/>
      <c r="FD27" s="700"/>
      <c r="FE27" s="700"/>
      <c r="FF27" s="700"/>
      <c r="FG27" s="700"/>
      <c r="FH27" s="700"/>
      <c r="FI27" s="700"/>
      <c r="FJ27" s="700"/>
      <c r="FK27" s="700"/>
      <c r="FL27" s="700"/>
      <c r="FM27" s="700"/>
      <c r="FN27" s="700"/>
      <c r="FO27" s="700"/>
      <c r="FP27" s="700"/>
      <c r="FQ27" s="700"/>
      <c r="FR27" s="700"/>
      <c r="FS27" s="700"/>
      <c r="FT27" s="700"/>
      <c r="FU27" s="700"/>
      <c r="FV27" s="700"/>
      <c r="FW27" s="700"/>
      <c r="FX27" s="700"/>
      <c r="FY27" s="700"/>
      <c r="FZ27" s="700"/>
      <c r="GA27" s="700"/>
      <c r="GB27" s="700"/>
      <c r="GC27" s="700"/>
      <c r="GD27" s="700"/>
      <c r="GE27" s="700"/>
      <c r="GF27" s="700"/>
      <c r="GG27" s="700"/>
      <c r="GH27" s="700"/>
      <c r="GI27" s="700"/>
      <c r="GJ27" s="700"/>
      <c r="GK27" s="700"/>
      <c r="GL27" s="700"/>
      <c r="GM27" s="700"/>
      <c r="GN27" s="700"/>
      <c r="GO27" s="700"/>
      <c r="GP27" s="700"/>
      <c r="GQ27" s="700"/>
      <c r="GR27" s="700"/>
      <c r="GS27" s="700"/>
      <c r="GT27" s="700"/>
      <c r="GU27" s="700"/>
      <c r="GV27" s="700"/>
      <c r="GW27" s="700"/>
      <c r="GX27" s="700"/>
      <c r="GY27" s="700"/>
      <c r="GZ27" s="700"/>
      <c r="HA27" s="700"/>
      <c r="HB27" s="700"/>
      <c r="HC27" s="700"/>
      <c r="HD27" s="700"/>
      <c r="HE27" s="700"/>
      <c r="HF27" s="700"/>
      <c r="HG27" s="700"/>
      <c r="HH27" s="700"/>
      <c r="HI27" s="700"/>
      <c r="HJ27" s="700"/>
      <c r="HK27" s="700"/>
      <c r="HL27" s="700"/>
      <c r="HM27" s="700"/>
      <c r="HN27" s="700"/>
      <c r="HO27" s="700"/>
      <c r="HP27" s="700"/>
      <c r="HQ27" s="700"/>
      <c r="HR27" s="700"/>
      <c r="HS27" s="700"/>
      <c r="HT27" s="700"/>
      <c r="HU27" s="700"/>
      <c r="HV27" s="700"/>
      <c r="HW27" s="700"/>
      <c r="HX27" s="700"/>
      <c r="HY27" s="700"/>
      <c r="HZ27" s="700"/>
      <c r="IA27" s="700"/>
      <c r="IB27" s="700"/>
      <c r="IC27" s="700"/>
      <c r="ID27" s="700"/>
      <c r="IE27" s="700"/>
      <c r="IF27" s="700"/>
      <c r="IG27" s="700"/>
      <c r="IH27" s="700"/>
      <c r="II27" s="700"/>
      <c r="IJ27" s="700"/>
      <c r="IK27" s="700"/>
      <c r="IL27" s="700"/>
      <c r="IM27" s="700"/>
      <c r="IN27" s="700"/>
      <c r="IO27" s="700"/>
      <c r="IP27" s="700"/>
      <c r="IQ27" s="700"/>
      <c r="IR27" s="700"/>
      <c r="IS27" s="700"/>
      <c r="IT27" s="700"/>
      <c r="IU27" s="700"/>
    </row>
    <row r="28" spans="1:255" s="699" customFormat="1" ht="38.25">
      <c r="A28" s="693" t="s">
        <v>552</v>
      </c>
      <c r="B28" s="694">
        <f>SUM(B29:B30)</f>
        <v>120500</v>
      </c>
      <c r="C28" s="694"/>
      <c r="D28" s="694"/>
      <c r="E28" s="694"/>
      <c r="F28" s="701"/>
      <c r="G28" s="701"/>
      <c r="H28" s="701"/>
      <c r="I28" s="701"/>
      <c r="J28" s="702"/>
      <c r="K28" s="700"/>
      <c r="L28" s="700"/>
      <c r="M28" s="700"/>
      <c r="N28" s="700"/>
      <c r="O28" s="700"/>
      <c r="P28" s="700"/>
      <c r="Q28" s="700"/>
      <c r="R28" s="700"/>
      <c r="S28" s="700"/>
      <c r="T28" s="700"/>
      <c r="U28" s="700"/>
      <c r="V28" s="700"/>
      <c r="W28" s="700"/>
      <c r="X28" s="700"/>
      <c r="Y28" s="700"/>
      <c r="Z28" s="700"/>
      <c r="AA28" s="700"/>
      <c r="AB28" s="700"/>
      <c r="AC28" s="700"/>
      <c r="AD28" s="700"/>
      <c r="AE28" s="700"/>
      <c r="AF28" s="700"/>
      <c r="AG28" s="700"/>
      <c r="AH28" s="700"/>
      <c r="AI28" s="700"/>
      <c r="AJ28" s="700"/>
      <c r="AK28" s="700"/>
      <c r="AL28" s="700"/>
      <c r="AM28" s="700"/>
      <c r="AN28" s="700"/>
      <c r="AO28" s="700"/>
      <c r="AP28" s="700"/>
      <c r="AQ28" s="700"/>
      <c r="AR28" s="700"/>
      <c r="AS28" s="700"/>
      <c r="AT28" s="700"/>
      <c r="AU28" s="700"/>
      <c r="AV28" s="700"/>
      <c r="AW28" s="700"/>
      <c r="AX28" s="700"/>
      <c r="AY28" s="700"/>
      <c r="AZ28" s="700"/>
      <c r="BA28" s="700"/>
      <c r="BB28" s="700"/>
      <c r="BC28" s="700"/>
      <c r="BD28" s="700"/>
      <c r="BE28" s="700"/>
      <c r="BF28" s="700"/>
      <c r="BG28" s="700"/>
      <c r="BH28" s="700"/>
      <c r="BI28" s="700"/>
      <c r="BJ28" s="700"/>
      <c r="BK28" s="700"/>
      <c r="BL28" s="700"/>
      <c r="BM28" s="700"/>
      <c r="BN28" s="700"/>
      <c r="BO28" s="700"/>
      <c r="BP28" s="700"/>
      <c r="BQ28" s="700"/>
      <c r="BR28" s="700"/>
      <c r="BS28" s="700"/>
      <c r="BT28" s="700"/>
      <c r="BU28" s="700"/>
      <c r="BV28" s="700"/>
      <c r="BW28" s="700"/>
      <c r="BX28" s="700"/>
      <c r="BY28" s="700"/>
      <c r="BZ28" s="700"/>
      <c r="CA28" s="700"/>
      <c r="CB28" s="700"/>
      <c r="CC28" s="700"/>
      <c r="CD28" s="700"/>
      <c r="CE28" s="700"/>
      <c r="CF28" s="700"/>
      <c r="CG28" s="700"/>
      <c r="CH28" s="700"/>
      <c r="CI28" s="700"/>
      <c r="CJ28" s="700"/>
      <c r="CK28" s="700"/>
      <c r="CL28" s="700"/>
      <c r="CM28" s="700"/>
      <c r="CN28" s="700"/>
      <c r="CO28" s="700"/>
      <c r="CP28" s="700"/>
      <c r="CQ28" s="700"/>
      <c r="CR28" s="700"/>
      <c r="CS28" s="700"/>
      <c r="CT28" s="700"/>
      <c r="CU28" s="700"/>
      <c r="CV28" s="700"/>
      <c r="CW28" s="700"/>
      <c r="CX28" s="700"/>
      <c r="CY28" s="700"/>
      <c r="CZ28" s="700"/>
      <c r="DA28" s="700"/>
      <c r="DB28" s="700"/>
      <c r="DC28" s="700"/>
      <c r="DD28" s="700"/>
      <c r="DE28" s="700"/>
      <c r="DF28" s="700"/>
      <c r="DG28" s="700"/>
      <c r="DH28" s="700"/>
      <c r="DI28" s="700"/>
      <c r="DJ28" s="700"/>
      <c r="DK28" s="700"/>
      <c r="DL28" s="700"/>
      <c r="DM28" s="700"/>
      <c r="DN28" s="700"/>
      <c r="DO28" s="700"/>
      <c r="DP28" s="700"/>
      <c r="DQ28" s="700"/>
      <c r="DR28" s="700"/>
      <c r="DS28" s="700"/>
      <c r="DT28" s="700"/>
      <c r="DU28" s="700"/>
      <c r="DV28" s="700"/>
      <c r="DW28" s="700"/>
      <c r="DX28" s="700"/>
      <c r="DY28" s="700"/>
      <c r="DZ28" s="700"/>
      <c r="EA28" s="700"/>
      <c r="EB28" s="700"/>
      <c r="EC28" s="700"/>
      <c r="ED28" s="700"/>
      <c r="EE28" s="700"/>
      <c r="EF28" s="700"/>
      <c r="EG28" s="700"/>
      <c r="EH28" s="700"/>
      <c r="EI28" s="700"/>
      <c r="EJ28" s="700"/>
      <c r="EK28" s="700"/>
      <c r="EL28" s="700"/>
      <c r="EM28" s="700"/>
      <c r="EN28" s="700"/>
      <c r="EO28" s="700"/>
      <c r="EP28" s="700"/>
      <c r="EQ28" s="700"/>
      <c r="ER28" s="700"/>
      <c r="ES28" s="700"/>
      <c r="ET28" s="700"/>
      <c r="EU28" s="700"/>
      <c r="EV28" s="700"/>
      <c r="EW28" s="700"/>
      <c r="EX28" s="700"/>
      <c r="EY28" s="700"/>
      <c r="EZ28" s="700"/>
      <c r="FA28" s="700"/>
      <c r="FB28" s="700"/>
      <c r="FC28" s="700"/>
      <c r="FD28" s="700"/>
      <c r="FE28" s="700"/>
      <c r="FF28" s="700"/>
      <c r="FG28" s="700"/>
      <c r="FH28" s="700"/>
      <c r="FI28" s="700"/>
      <c r="FJ28" s="700"/>
      <c r="FK28" s="700"/>
      <c r="FL28" s="700"/>
      <c r="FM28" s="700"/>
      <c r="FN28" s="700"/>
      <c r="FO28" s="700"/>
      <c r="FP28" s="700"/>
      <c r="FQ28" s="700"/>
      <c r="FR28" s="700"/>
      <c r="FS28" s="700"/>
      <c r="FT28" s="700"/>
      <c r="FU28" s="700"/>
      <c r="FV28" s="700"/>
      <c r="FW28" s="700"/>
      <c r="FX28" s="700"/>
      <c r="FY28" s="700"/>
      <c r="FZ28" s="700"/>
      <c r="GA28" s="700"/>
      <c r="GB28" s="700"/>
      <c r="GC28" s="700"/>
      <c r="GD28" s="700"/>
      <c r="GE28" s="700"/>
      <c r="GF28" s="700"/>
      <c r="GG28" s="700"/>
      <c r="GH28" s="700"/>
      <c r="GI28" s="700"/>
      <c r="GJ28" s="700"/>
      <c r="GK28" s="700"/>
      <c r="GL28" s="700"/>
      <c r="GM28" s="700"/>
      <c r="GN28" s="700"/>
      <c r="GO28" s="700"/>
      <c r="GP28" s="700"/>
      <c r="GQ28" s="700"/>
      <c r="GR28" s="700"/>
      <c r="GS28" s="700"/>
      <c r="GT28" s="700"/>
      <c r="GU28" s="700"/>
      <c r="GV28" s="700"/>
      <c r="GW28" s="700"/>
      <c r="GX28" s="700"/>
      <c r="GY28" s="700"/>
      <c r="GZ28" s="700"/>
      <c r="HA28" s="700"/>
      <c r="HB28" s="700"/>
      <c r="HC28" s="700"/>
      <c r="HD28" s="700"/>
      <c r="HE28" s="700"/>
      <c r="HF28" s="700"/>
      <c r="HG28" s="700"/>
      <c r="HH28" s="700"/>
      <c r="HI28" s="700"/>
      <c r="HJ28" s="700"/>
      <c r="HK28" s="700"/>
      <c r="HL28" s="700"/>
      <c r="HM28" s="700"/>
      <c r="HN28" s="700"/>
      <c r="HO28" s="700"/>
      <c r="HP28" s="700"/>
      <c r="HQ28" s="700"/>
      <c r="HR28" s="700"/>
      <c r="HS28" s="700"/>
      <c r="HT28" s="700"/>
      <c r="HU28" s="700"/>
      <c r="HV28" s="700"/>
      <c r="HW28" s="700"/>
      <c r="HX28" s="700"/>
      <c r="HY28" s="700"/>
      <c r="HZ28" s="700"/>
      <c r="IA28" s="700"/>
      <c r="IB28" s="700"/>
      <c r="IC28" s="700"/>
      <c r="ID28" s="700"/>
      <c r="IE28" s="700"/>
      <c r="IF28" s="700"/>
      <c r="IG28" s="700"/>
      <c r="IH28" s="700"/>
      <c r="II28" s="700"/>
      <c r="IJ28" s="700"/>
      <c r="IK28" s="700"/>
      <c r="IL28" s="700"/>
      <c r="IM28" s="700"/>
      <c r="IN28" s="700"/>
      <c r="IO28" s="700"/>
      <c r="IP28" s="700"/>
      <c r="IQ28" s="700"/>
      <c r="IR28" s="700"/>
      <c r="IS28" s="700"/>
      <c r="IT28" s="700"/>
      <c r="IU28" s="700"/>
    </row>
    <row r="29" spans="1:255" s="717" customFormat="1" ht="15.75">
      <c r="A29" s="718" t="s">
        <v>661</v>
      </c>
      <c r="B29" s="713">
        <v>18900</v>
      </c>
      <c r="C29" s="713"/>
      <c r="D29" s="713"/>
      <c r="E29" s="713"/>
      <c r="F29" s="714"/>
      <c r="G29" s="714"/>
      <c r="H29" s="714"/>
      <c r="I29" s="714"/>
      <c r="J29" s="715"/>
      <c r="K29" s="716"/>
      <c r="L29" s="716"/>
      <c r="M29" s="716"/>
      <c r="N29" s="716"/>
      <c r="O29" s="716"/>
      <c r="P29" s="716"/>
      <c r="Q29" s="716"/>
      <c r="R29" s="716"/>
      <c r="S29" s="716"/>
      <c r="T29" s="716"/>
      <c r="U29" s="716"/>
      <c r="V29" s="716"/>
      <c r="W29" s="716"/>
      <c r="X29" s="716"/>
      <c r="Y29" s="716"/>
      <c r="Z29" s="716"/>
      <c r="AA29" s="716"/>
      <c r="AB29" s="716"/>
      <c r="AC29" s="716"/>
      <c r="AD29" s="716"/>
      <c r="AE29" s="716"/>
      <c r="AF29" s="716"/>
      <c r="AG29" s="716"/>
      <c r="AH29" s="716"/>
      <c r="AI29" s="716"/>
      <c r="AJ29" s="716"/>
      <c r="AK29" s="716"/>
      <c r="AL29" s="716"/>
      <c r="AM29" s="716"/>
      <c r="AN29" s="716"/>
      <c r="AO29" s="716"/>
      <c r="AP29" s="716"/>
      <c r="AQ29" s="716"/>
      <c r="AR29" s="716"/>
      <c r="AS29" s="716"/>
      <c r="AT29" s="716"/>
      <c r="AU29" s="716"/>
      <c r="AV29" s="716"/>
      <c r="AW29" s="716"/>
      <c r="AX29" s="716"/>
      <c r="AY29" s="716"/>
      <c r="AZ29" s="716"/>
      <c r="BA29" s="716"/>
      <c r="BB29" s="716"/>
      <c r="BC29" s="716"/>
      <c r="BD29" s="716"/>
      <c r="BE29" s="716"/>
      <c r="BF29" s="716"/>
      <c r="BG29" s="716"/>
      <c r="BH29" s="716"/>
      <c r="BI29" s="716"/>
      <c r="BJ29" s="716"/>
      <c r="BK29" s="716"/>
      <c r="BL29" s="716"/>
      <c r="BM29" s="716"/>
      <c r="BN29" s="716"/>
      <c r="BO29" s="716"/>
      <c r="BP29" s="716"/>
      <c r="BQ29" s="716"/>
      <c r="BR29" s="716"/>
      <c r="BS29" s="716"/>
      <c r="BT29" s="716"/>
      <c r="BU29" s="716"/>
      <c r="BV29" s="716"/>
      <c r="BW29" s="716"/>
      <c r="BX29" s="716"/>
      <c r="BY29" s="716"/>
      <c r="BZ29" s="716"/>
      <c r="CA29" s="716"/>
      <c r="CB29" s="716"/>
      <c r="CC29" s="716"/>
      <c r="CD29" s="716"/>
      <c r="CE29" s="716"/>
      <c r="CF29" s="716"/>
      <c r="CG29" s="716"/>
      <c r="CH29" s="716"/>
      <c r="CI29" s="716"/>
      <c r="CJ29" s="716"/>
      <c r="CK29" s="716"/>
      <c r="CL29" s="716"/>
      <c r="CM29" s="716"/>
      <c r="CN29" s="716"/>
      <c r="CO29" s="716"/>
      <c r="CP29" s="716"/>
      <c r="CQ29" s="716"/>
      <c r="CR29" s="716"/>
      <c r="CS29" s="716"/>
      <c r="CT29" s="716"/>
      <c r="CU29" s="716"/>
      <c r="CV29" s="716"/>
      <c r="CW29" s="716"/>
      <c r="CX29" s="716"/>
      <c r="CY29" s="716"/>
      <c r="CZ29" s="716"/>
      <c r="DA29" s="716"/>
      <c r="DB29" s="716"/>
      <c r="DC29" s="716"/>
      <c r="DD29" s="716"/>
      <c r="DE29" s="716"/>
      <c r="DF29" s="716"/>
      <c r="DG29" s="716"/>
      <c r="DH29" s="716"/>
      <c r="DI29" s="716"/>
      <c r="DJ29" s="716"/>
      <c r="DK29" s="716"/>
      <c r="DL29" s="716"/>
      <c r="DM29" s="716"/>
      <c r="DN29" s="716"/>
      <c r="DO29" s="716"/>
      <c r="DP29" s="716"/>
      <c r="DQ29" s="716"/>
      <c r="DR29" s="716"/>
      <c r="DS29" s="716"/>
      <c r="DT29" s="716"/>
      <c r="DU29" s="716"/>
      <c r="DV29" s="716"/>
      <c r="DW29" s="716"/>
      <c r="DX29" s="716"/>
      <c r="DY29" s="716"/>
      <c r="DZ29" s="716"/>
      <c r="EA29" s="716"/>
      <c r="EB29" s="716"/>
      <c r="EC29" s="716"/>
      <c r="ED29" s="716"/>
      <c r="EE29" s="716"/>
      <c r="EF29" s="716"/>
      <c r="EG29" s="716"/>
      <c r="EH29" s="716"/>
      <c r="EI29" s="716"/>
      <c r="EJ29" s="716"/>
      <c r="EK29" s="716"/>
      <c r="EL29" s="716"/>
      <c r="EM29" s="716"/>
      <c r="EN29" s="716"/>
      <c r="EO29" s="716"/>
      <c r="EP29" s="716"/>
      <c r="EQ29" s="716"/>
      <c r="ER29" s="716"/>
      <c r="ES29" s="716"/>
      <c r="ET29" s="716"/>
      <c r="EU29" s="716"/>
      <c r="EV29" s="716"/>
      <c r="EW29" s="716"/>
      <c r="EX29" s="716"/>
      <c r="EY29" s="716"/>
      <c r="EZ29" s="716"/>
      <c r="FA29" s="716"/>
      <c r="FB29" s="716"/>
      <c r="FC29" s="716"/>
      <c r="FD29" s="716"/>
      <c r="FE29" s="716"/>
      <c r="FF29" s="716"/>
      <c r="FG29" s="716"/>
      <c r="FH29" s="716"/>
      <c r="FI29" s="716"/>
      <c r="FJ29" s="716"/>
      <c r="FK29" s="716"/>
      <c r="FL29" s="716"/>
      <c r="FM29" s="716"/>
      <c r="FN29" s="716"/>
      <c r="FO29" s="716"/>
      <c r="FP29" s="716"/>
      <c r="FQ29" s="716"/>
      <c r="FR29" s="716"/>
      <c r="FS29" s="716"/>
      <c r="FT29" s="716"/>
      <c r="FU29" s="716"/>
      <c r="FV29" s="716"/>
      <c r="FW29" s="716"/>
      <c r="FX29" s="716"/>
      <c r="FY29" s="716"/>
      <c r="FZ29" s="716"/>
      <c r="GA29" s="716"/>
      <c r="GB29" s="716"/>
      <c r="GC29" s="716"/>
      <c r="GD29" s="716"/>
      <c r="GE29" s="716"/>
      <c r="GF29" s="716"/>
      <c r="GG29" s="716"/>
      <c r="GH29" s="716"/>
      <c r="GI29" s="716"/>
      <c r="GJ29" s="716"/>
      <c r="GK29" s="716"/>
      <c r="GL29" s="716"/>
      <c r="GM29" s="716"/>
      <c r="GN29" s="716"/>
      <c r="GO29" s="716"/>
      <c r="GP29" s="716"/>
      <c r="GQ29" s="716"/>
      <c r="GR29" s="716"/>
      <c r="GS29" s="716"/>
      <c r="GT29" s="716"/>
      <c r="GU29" s="716"/>
      <c r="GV29" s="716"/>
      <c r="GW29" s="716"/>
      <c r="GX29" s="716"/>
      <c r="GY29" s="716"/>
      <c r="GZ29" s="716"/>
      <c r="HA29" s="716"/>
      <c r="HB29" s="716"/>
      <c r="HC29" s="716"/>
      <c r="HD29" s="716"/>
      <c r="HE29" s="716"/>
      <c r="HF29" s="716"/>
      <c r="HG29" s="716"/>
      <c r="HH29" s="716"/>
      <c r="HI29" s="716"/>
      <c r="HJ29" s="716"/>
      <c r="HK29" s="716"/>
      <c r="HL29" s="716"/>
      <c r="HM29" s="716"/>
      <c r="HN29" s="716"/>
      <c r="HO29" s="716"/>
      <c r="HP29" s="716"/>
      <c r="HQ29" s="716"/>
      <c r="HR29" s="716"/>
      <c r="HS29" s="716"/>
      <c r="HT29" s="716"/>
      <c r="HU29" s="716"/>
      <c r="HV29" s="716"/>
      <c r="HW29" s="716"/>
      <c r="HX29" s="716"/>
      <c r="HY29" s="716"/>
      <c r="HZ29" s="716"/>
      <c r="IA29" s="716"/>
      <c r="IB29" s="716"/>
      <c r="IC29" s="716"/>
      <c r="ID29" s="716"/>
      <c r="IE29" s="716"/>
      <c r="IF29" s="716"/>
      <c r="IG29" s="716"/>
      <c r="IH29" s="716"/>
      <c r="II29" s="716"/>
      <c r="IJ29" s="716"/>
      <c r="IK29" s="716"/>
      <c r="IL29" s="716"/>
      <c r="IM29" s="716"/>
      <c r="IN29" s="716"/>
      <c r="IO29" s="716"/>
      <c r="IP29" s="716"/>
      <c r="IQ29" s="716"/>
      <c r="IR29" s="716"/>
      <c r="IS29" s="716"/>
      <c r="IT29" s="716"/>
      <c r="IU29" s="716"/>
    </row>
    <row r="30" spans="1:255" s="717" customFormat="1">
      <c r="A30" s="712" t="s">
        <v>600</v>
      </c>
      <c r="B30" s="713">
        <v>101600</v>
      </c>
      <c r="C30" s="713"/>
      <c r="D30" s="713"/>
      <c r="E30" s="713"/>
      <c r="F30" s="714"/>
      <c r="G30" s="714"/>
      <c r="H30" s="714"/>
      <c r="I30" s="714"/>
      <c r="J30" s="715"/>
      <c r="K30" s="716"/>
      <c r="L30" s="716"/>
      <c r="M30" s="716"/>
      <c r="N30" s="716"/>
      <c r="O30" s="716"/>
      <c r="P30" s="716"/>
      <c r="Q30" s="716"/>
      <c r="R30" s="716"/>
      <c r="S30" s="716"/>
      <c r="T30" s="716"/>
      <c r="U30" s="716"/>
      <c r="V30" s="716"/>
      <c r="W30" s="716"/>
      <c r="X30" s="716"/>
      <c r="Y30" s="716"/>
      <c r="Z30" s="716"/>
      <c r="AA30" s="716"/>
      <c r="AB30" s="716"/>
      <c r="AC30" s="716"/>
      <c r="AD30" s="716"/>
      <c r="AE30" s="716"/>
      <c r="AF30" s="716"/>
      <c r="AG30" s="716"/>
      <c r="AH30" s="716"/>
      <c r="AI30" s="716"/>
      <c r="AJ30" s="716"/>
      <c r="AK30" s="716"/>
      <c r="AL30" s="716"/>
      <c r="AM30" s="716"/>
      <c r="AN30" s="716"/>
      <c r="AO30" s="716"/>
      <c r="AP30" s="716"/>
      <c r="AQ30" s="716"/>
      <c r="AR30" s="716"/>
      <c r="AS30" s="716"/>
      <c r="AT30" s="716"/>
      <c r="AU30" s="716"/>
      <c r="AV30" s="716"/>
      <c r="AW30" s="716"/>
      <c r="AX30" s="716"/>
      <c r="AY30" s="716"/>
      <c r="AZ30" s="716"/>
      <c r="BA30" s="716"/>
      <c r="BB30" s="716"/>
      <c r="BC30" s="716"/>
      <c r="BD30" s="716"/>
      <c r="BE30" s="716"/>
      <c r="BF30" s="716"/>
      <c r="BG30" s="716"/>
      <c r="BH30" s="716"/>
      <c r="BI30" s="716"/>
      <c r="BJ30" s="716"/>
      <c r="BK30" s="716"/>
      <c r="BL30" s="716"/>
      <c r="BM30" s="716"/>
      <c r="BN30" s="716"/>
      <c r="BO30" s="716"/>
      <c r="BP30" s="716"/>
      <c r="BQ30" s="716"/>
      <c r="BR30" s="716"/>
      <c r="BS30" s="716"/>
      <c r="BT30" s="716"/>
      <c r="BU30" s="716"/>
      <c r="BV30" s="716"/>
      <c r="BW30" s="716"/>
      <c r="BX30" s="716"/>
      <c r="BY30" s="716"/>
      <c r="BZ30" s="716"/>
      <c r="CA30" s="716"/>
      <c r="CB30" s="716"/>
      <c r="CC30" s="716"/>
      <c r="CD30" s="716"/>
      <c r="CE30" s="716"/>
      <c r="CF30" s="716"/>
      <c r="CG30" s="716"/>
      <c r="CH30" s="716"/>
      <c r="CI30" s="716"/>
      <c r="CJ30" s="716"/>
      <c r="CK30" s="716"/>
      <c r="CL30" s="716"/>
      <c r="CM30" s="716"/>
      <c r="CN30" s="716"/>
      <c r="CO30" s="716"/>
      <c r="CP30" s="716"/>
      <c r="CQ30" s="716"/>
      <c r="CR30" s="716"/>
      <c r="CS30" s="716"/>
      <c r="CT30" s="716"/>
      <c r="CU30" s="716"/>
      <c r="CV30" s="716"/>
      <c r="CW30" s="716"/>
      <c r="CX30" s="716"/>
      <c r="CY30" s="716"/>
      <c r="CZ30" s="716"/>
      <c r="DA30" s="716"/>
      <c r="DB30" s="716"/>
      <c r="DC30" s="716"/>
      <c r="DD30" s="716"/>
      <c r="DE30" s="716"/>
      <c r="DF30" s="716"/>
      <c r="DG30" s="716"/>
      <c r="DH30" s="716"/>
      <c r="DI30" s="716"/>
      <c r="DJ30" s="716"/>
      <c r="DK30" s="716"/>
      <c r="DL30" s="716"/>
      <c r="DM30" s="716"/>
      <c r="DN30" s="716"/>
      <c r="DO30" s="716"/>
      <c r="DP30" s="716"/>
      <c r="DQ30" s="716"/>
      <c r="DR30" s="716"/>
      <c r="DS30" s="716"/>
      <c r="DT30" s="716"/>
      <c r="DU30" s="716"/>
      <c r="DV30" s="716"/>
      <c r="DW30" s="716"/>
      <c r="DX30" s="716"/>
      <c r="DY30" s="716"/>
      <c r="DZ30" s="716"/>
      <c r="EA30" s="716"/>
      <c r="EB30" s="716"/>
      <c r="EC30" s="716"/>
      <c r="ED30" s="716"/>
      <c r="EE30" s="716"/>
      <c r="EF30" s="716"/>
      <c r="EG30" s="716"/>
      <c r="EH30" s="716"/>
      <c r="EI30" s="716"/>
      <c r="EJ30" s="716"/>
      <c r="EK30" s="716"/>
      <c r="EL30" s="716"/>
      <c r="EM30" s="716"/>
      <c r="EN30" s="716"/>
      <c r="EO30" s="716"/>
      <c r="EP30" s="716"/>
      <c r="EQ30" s="716"/>
      <c r="ER30" s="716"/>
      <c r="ES30" s="716"/>
      <c r="ET30" s="716"/>
      <c r="EU30" s="716"/>
      <c r="EV30" s="716"/>
      <c r="EW30" s="716"/>
      <c r="EX30" s="716"/>
      <c r="EY30" s="716"/>
      <c r="EZ30" s="716"/>
      <c r="FA30" s="716"/>
      <c r="FB30" s="716"/>
      <c r="FC30" s="716"/>
      <c r="FD30" s="716"/>
      <c r="FE30" s="716"/>
      <c r="FF30" s="716"/>
      <c r="FG30" s="716"/>
      <c r="FH30" s="716"/>
      <c r="FI30" s="716"/>
      <c r="FJ30" s="716"/>
      <c r="FK30" s="716"/>
      <c r="FL30" s="716"/>
      <c r="FM30" s="716"/>
      <c r="FN30" s="716"/>
      <c r="FO30" s="716"/>
      <c r="FP30" s="716"/>
      <c r="FQ30" s="716"/>
      <c r="FR30" s="716"/>
      <c r="FS30" s="716"/>
      <c r="FT30" s="716"/>
      <c r="FU30" s="716"/>
      <c r="FV30" s="716"/>
      <c r="FW30" s="716"/>
      <c r="FX30" s="716"/>
      <c r="FY30" s="716"/>
      <c r="FZ30" s="716"/>
      <c r="GA30" s="716"/>
      <c r="GB30" s="716"/>
      <c r="GC30" s="716"/>
      <c r="GD30" s="716"/>
      <c r="GE30" s="716"/>
      <c r="GF30" s="716"/>
      <c r="GG30" s="716"/>
      <c r="GH30" s="716"/>
      <c r="GI30" s="716"/>
      <c r="GJ30" s="716"/>
      <c r="GK30" s="716"/>
      <c r="GL30" s="716"/>
      <c r="GM30" s="716"/>
      <c r="GN30" s="716"/>
      <c r="GO30" s="716"/>
      <c r="GP30" s="716"/>
      <c r="GQ30" s="716"/>
      <c r="GR30" s="716"/>
      <c r="GS30" s="716"/>
      <c r="GT30" s="716"/>
      <c r="GU30" s="716"/>
      <c r="GV30" s="716"/>
      <c r="GW30" s="716"/>
      <c r="GX30" s="716"/>
      <c r="GY30" s="716"/>
      <c r="GZ30" s="716"/>
      <c r="HA30" s="716"/>
      <c r="HB30" s="716"/>
      <c r="HC30" s="716"/>
      <c r="HD30" s="716"/>
      <c r="HE30" s="716"/>
      <c r="HF30" s="716"/>
      <c r="HG30" s="716"/>
      <c r="HH30" s="716"/>
      <c r="HI30" s="716"/>
      <c r="HJ30" s="716"/>
      <c r="HK30" s="716"/>
      <c r="HL30" s="716"/>
      <c r="HM30" s="716"/>
      <c r="HN30" s="716"/>
      <c r="HO30" s="716"/>
      <c r="HP30" s="716"/>
      <c r="HQ30" s="716"/>
      <c r="HR30" s="716"/>
      <c r="HS30" s="716"/>
      <c r="HT30" s="716"/>
      <c r="HU30" s="716"/>
      <c r="HV30" s="716"/>
      <c r="HW30" s="716"/>
      <c r="HX30" s="716"/>
      <c r="HY30" s="716"/>
      <c r="HZ30" s="716"/>
      <c r="IA30" s="716"/>
      <c r="IB30" s="716"/>
      <c r="IC30" s="716"/>
      <c r="ID30" s="716"/>
      <c r="IE30" s="716"/>
      <c r="IF30" s="716"/>
      <c r="IG30" s="716"/>
      <c r="IH30" s="716"/>
      <c r="II30" s="716"/>
      <c r="IJ30" s="716"/>
      <c r="IK30" s="716"/>
      <c r="IL30" s="716"/>
      <c r="IM30" s="716"/>
      <c r="IN30" s="716"/>
      <c r="IO30" s="716"/>
      <c r="IP30" s="716"/>
      <c r="IQ30" s="716"/>
      <c r="IR30" s="716"/>
      <c r="IS30" s="716"/>
      <c r="IT30" s="716"/>
      <c r="IU30" s="716"/>
    </row>
    <row r="31" spans="1:255" s="699" customFormat="1" ht="25.5">
      <c r="A31" s="693" t="s">
        <v>605</v>
      </c>
      <c r="B31" s="711">
        <f>SUM(B32:B46)</f>
        <v>81172</v>
      </c>
      <c r="C31" s="694"/>
      <c r="D31" s="694"/>
      <c r="E31" s="694"/>
      <c r="F31" s="701"/>
      <c r="G31" s="701"/>
      <c r="H31" s="701"/>
      <c r="I31" s="701"/>
      <c r="J31" s="702"/>
      <c r="K31" s="700"/>
      <c r="L31" s="700"/>
      <c r="M31" s="700"/>
      <c r="N31" s="700"/>
      <c r="O31" s="700"/>
      <c r="P31" s="700"/>
      <c r="Q31" s="700"/>
      <c r="R31" s="700"/>
      <c r="S31" s="700"/>
      <c r="T31" s="700"/>
      <c r="U31" s="700"/>
      <c r="V31" s="700"/>
      <c r="W31" s="700"/>
      <c r="X31" s="700"/>
      <c r="Y31" s="700"/>
      <c r="Z31" s="700"/>
      <c r="AA31" s="700"/>
      <c r="AB31" s="700"/>
      <c r="AC31" s="700"/>
      <c r="AD31" s="700"/>
      <c r="AE31" s="700"/>
      <c r="AF31" s="700"/>
      <c r="AG31" s="700"/>
      <c r="AH31" s="700"/>
      <c r="AI31" s="700"/>
      <c r="AJ31" s="700"/>
      <c r="AK31" s="700"/>
      <c r="AL31" s="700"/>
      <c r="AM31" s="700"/>
      <c r="AN31" s="700"/>
      <c r="AO31" s="700"/>
      <c r="AP31" s="700"/>
      <c r="AQ31" s="700"/>
      <c r="AR31" s="700"/>
      <c r="AS31" s="700"/>
      <c r="AT31" s="700"/>
      <c r="AU31" s="700"/>
      <c r="AV31" s="700"/>
      <c r="AW31" s="700"/>
      <c r="AX31" s="700"/>
      <c r="AY31" s="700"/>
      <c r="AZ31" s="700"/>
      <c r="BA31" s="700"/>
      <c r="BB31" s="700"/>
      <c r="BC31" s="700"/>
      <c r="BD31" s="700"/>
      <c r="BE31" s="700"/>
      <c r="BF31" s="700"/>
      <c r="BG31" s="700"/>
      <c r="BH31" s="700"/>
      <c r="BI31" s="700"/>
      <c r="BJ31" s="700"/>
      <c r="BK31" s="700"/>
      <c r="BL31" s="700"/>
      <c r="BM31" s="700"/>
      <c r="BN31" s="700"/>
      <c r="BO31" s="700"/>
      <c r="BP31" s="700"/>
      <c r="BQ31" s="700"/>
      <c r="BR31" s="700"/>
      <c r="BS31" s="700"/>
      <c r="BT31" s="700"/>
      <c r="BU31" s="700"/>
      <c r="BV31" s="700"/>
      <c r="BW31" s="700"/>
      <c r="BX31" s="700"/>
      <c r="BY31" s="700"/>
      <c r="BZ31" s="700"/>
      <c r="CA31" s="700"/>
      <c r="CB31" s="700"/>
      <c r="CC31" s="700"/>
      <c r="CD31" s="700"/>
      <c r="CE31" s="700"/>
      <c r="CF31" s="700"/>
      <c r="CG31" s="700"/>
      <c r="CH31" s="700"/>
      <c r="CI31" s="700"/>
      <c r="CJ31" s="700"/>
      <c r="CK31" s="700"/>
      <c r="CL31" s="700"/>
      <c r="CM31" s="700"/>
      <c r="CN31" s="700"/>
      <c r="CO31" s="700"/>
      <c r="CP31" s="700"/>
      <c r="CQ31" s="700"/>
      <c r="CR31" s="700"/>
      <c r="CS31" s="700"/>
      <c r="CT31" s="700"/>
      <c r="CU31" s="700"/>
      <c r="CV31" s="700"/>
      <c r="CW31" s="700"/>
      <c r="CX31" s="700"/>
      <c r="CY31" s="700"/>
      <c r="CZ31" s="700"/>
      <c r="DA31" s="700"/>
      <c r="DB31" s="700"/>
      <c r="DC31" s="700"/>
      <c r="DD31" s="700"/>
      <c r="DE31" s="700"/>
      <c r="DF31" s="700"/>
      <c r="DG31" s="700"/>
      <c r="DH31" s="700"/>
      <c r="DI31" s="700"/>
      <c r="DJ31" s="700"/>
      <c r="DK31" s="700"/>
      <c r="DL31" s="700"/>
      <c r="DM31" s="700"/>
      <c r="DN31" s="700"/>
      <c r="DO31" s="700"/>
      <c r="DP31" s="700"/>
      <c r="DQ31" s="700"/>
      <c r="DR31" s="700"/>
      <c r="DS31" s="700"/>
      <c r="DT31" s="700"/>
      <c r="DU31" s="700"/>
      <c r="DV31" s="700"/>
      <c r="DW31" s="700"/>
      <c r="DX31" s="700"/>
      <c r="DY31" s="700"/>
      <c r="DZ31" s="700"/>
      <c r="EA31" s="700"/>
      <c r="EB31" s="700"/>
      <c r="EC31" s="700"/>
      <c r="ED31" s="700"/>
      <c r="EE31" s="700"/>
      <c r="EF31" s="700"/>
      <c r="EG31" s="700"/>
      <c r="EH31" s="700"/>
      <c r="EI31" s="700"/>
      <c r="EJ31" s="700"/>
      <c r="EK31" s="700"/>
      <c r="EL31" s="700"/>
      <c r="EM31" s="700"/>
      <c r="EN31" s="700"/>
      <c r="EO31" s="700"/>
      <c r="EP31" s="700"/>
      <c r="EQ31" s="700"/>
      <c r="ER31" s="700"/>
      <c r="ES31" s="700"/>
      <c r="ET31" s="700"/>
      <c r="EU31" s="700"/>
      <c r="EV31" s="700"/>
      <c r="EW31" s="700"/>
      <c r="EX31" s="700"/>
      <c r="EY31" s="700"/>
      <c r="EZ31" s="700"/>
      <c r="FA31" s="700"/>
      <c r="FB31" s="700"/>
      <c r="FC31" s="700"/>
      <c r="FD31" s="700"/>
      <c r="FE31" s="700"/>
      <c r="FF31" s="700"/>
      <c r="FG31" s="700"/>
      <c r="FH31" s="700"/>
      <c r="FI31" s="700"/>
      <c r="FJ31" s="700"/>
      <c r="FK31" s="700"/>
      <c r="FL31" s="700"/>
      <c r="FM31" s="700"/>
      <c r="FN31" s="700"/>
      <c r="FO31" s="700"/>
      <c r="FP31" s="700"/>
      <c r="FQ31" s="700"/>
      <c r="FR31" s="700"/>
      <c r="FS31" s="700"/>
      <c r="FT31" s="700"/>
      <c r="FU31" s="700"/>
      <c r="FV31" s="700"/>
      <c r="FW31" s="700"/>
      <c r="FX31" s="700"/>
      <c r="FY31" s="700"/>
      <c r="FZ31" s="700"/>
      <c r="GA31" s="700"/>
      <c r="GB31" s="700"/>
      <c r="GC31" s="700"/>
      <c r="GD31" s="700"/>
      <c r="GE31" s="700"/>
      <c r="GF31" s="700"/>
      <c r="GG31" s="700"/>
      <c r="GH31" s="700"/>
      <c r="GI31" s="700"/>
      <c r="GJ31" s="700"/>
      <c r="GK31" s="700"/>
      <c r="GL31" s="700"/>
      <c r="GM31" s="700"/>
      <c r="GN31" s="700"/>
      <c r="GO31" s="700"/>
      <c r="GP31" s="700"/>
      <c r="GQ31" s="700"/>
      <c r="GR31" s="700"/>
      <c r="GS31" s="700"/>
      <c r="GT31" s="700"/>
      <c r="GU31" s="700"/>
      <c r="GV31" s="700"/>
      <c r="GW31" s="700"/>
      <c r="GX31" s="700"/>
      <c r="GY31" s="700"/>
      <c r="GZ31" s="700"/>
      <c r="HA31" s="700"/>
      <c r="HB31" s="700"/>
      <c r="HC31" s="700"/>
      <c r="HD31" s="700"/>
      <c r="HE31" s="700"/>
      <c r="HF31" s="700"/>
      <c r="HG31" s="700"/>
      <c r="HH31" s="700"/>
      <c r="HI31" s="700"/>
      <c r="HJ31" s="700"/>
      <c r="HK31" s="700"/>
      <c r="HL31" s="700"/>
      <c r="HM31" s="700"/>
      <c r="HN31" s="700"/>
      <c r="HO31" s="700"/>
      <c r="HP31" s="700"/>
      <c r="HQ31" s="700"/>
      <c r="HR31" s="700"/>
      <c r="HS31" s="700"/>
      <c r="HT31" s="700"/>
      <c r="HU31" s="700"/>
      <c r="HV31" s="700"/>
      <c r="HW31" s="700"/>
      <c r="HX31" s="700"/>
      <c r="HY31" s="700"/>
      <c r="HZ31" s="700"/>
      <c r="IA31" s="700"/>
      <c r="IB31" s="700"/>
      <c r="IC31" s="700"/>
      <c r="ID31" s="700"/>
      <c r="IE31" s="700"/>
      <c r="IF31" s="700"/>
      <c r="IG31" s="700"/>
      <c r="IH31" s="700"/>
      <c r="II31" s="700"/>
      <c r="IJ31" s="700"/>
      <c r="IK31" s="700"/>
      <c r="IL31" s="700"/>
      <c r="IM31" s="700"/>
      <c r="IN31" s="700"/>
      <c r="IO31" s="700"/>
      <c r="IP31" s="700"/>
      <c r="IQ31" s="700"/>
      <c r="IR31" s="700"/>
      <c r="IS31" s="700"/>
      <c r="IT31" s="700"/>
      <c r="IU31" s="700"/>
    </row>
    <row r="32" spans="1:255" s="717" customFormat="1" ht="15.75">
      <c r="A32" s="718" t="s">
        <v>604</v>
      </c>
      <c r="B32" s="719">
        <v>7704</v>
      </c>
      <c r="C32" s="720"/>
      <c r="D32" s="720"/>
      <c r="E32" s="720"/>
      <c r="F32" s="721"/>
      <c r="G32" s="721"/>
      <c r="H32" s="721"/>
      <c r="I32" s="721"/>
      <c r="J32" s="722"/>
      <c r="K32" s="723"/>
      <c r="L32" s="723"/>
      <c r="M32" s="723"/>
      <c r="N32" s="723"/>
      <c r="O32" s="723"/>
      <c r="P32" s="723"/>
      <c r="Q32" s="723"/>
      <c r="R32" s="723"/>
      <c r="S32" s="723"/>
      <c r="T32" s="723"/>
      <c r="U32" s="723"/>
      <c r="V32" s="723"/>
      <c r="W32" s="723"/>
      <c r="X32" s="723"/>
      <c r="Y32" s="723"/>
      <c r="Z32" s="723"/>
      <c r="AA32" s="723"/>
      <c r="AB32" s="723"/>
      <c r="AC32" s="723"/>
      <c r="AD32" s="723"/>
      <c r="AE32" s="723"/>
      <c r="AF32" s="723"/>
      <c r="AG32" s="723"/>
      <c r="AH32" s="723"/>
      <c r="AI32" s="723"/>
      <c r="AJ32" s="723"/>
      <c r="AK32" s="723"/>
      <c r="AL32" s="723"/>
      <c r="AM32" s="723"/>
      <c r="AN32" s="723"/>
      <c r="AO32" s="723"/>
      <c r="AP32" s="723"/>
      <c r="AQ32" s="723"/>
      <c r="AR32" s="723"/>
      <c r="AS32" s="723"/>
      <c r="AT32" s="723"/>
      <c r="AU32" s="723"/>
      <c r="AV32" s="723"/>
      <c r="AW32" s="723"/>
      <c r="AX32" s="723"/>
      <c r="AY32" s="723"/>
      <c r="AZ32" s="723"/>
      <c r="BA32" s="723"/>
      <c r="BB32" s="723"/>
      <c r="BC32" s="723"/>
      <c r="BD32" s="723"/>
      <c r="BE32" s="723"/>
      <c r="BF32" s="723"/>
      <c r="BG32" s="723"/>
      <c r="BH32" s="723"/>
      <c r="BI32" s="723"/>
      <c r="BJ32" s="723"/>
      <c r="BK32" s="723"/>
      <c r="BL32" s="723"/>
      <c r="BM32" s="723"/>
      <c r="BN32" s="723"/>
      <c r="BO32" s="723"/>
      <c r="BP32" s="723"/>
      <c r="BQ32" s="723"/>
      <c r="BR32" s="723"/>
      <c r="BS32" s="723"/>
      <c r="BT32" s="723"/>
      <c r="BU32" s="723"/>
      <c r="BV32" s="723"/>
      <c r="BW32" s="723"/>
      <c r="BX32" s="723"/>
      <c r="BY32" s="723"/>
      <c r="BZ32" s="723"/>
      <c r="CA32" s="723"/>
      <c r="CB32" s="723"/>
      <c r="CC32" s="723"/>
      <c r="CD32" s="723"/>
      <c r="CE32" s="723"/>
      <c r="CF32" s="723"/>
      <c r="CG32" s="723"/>
      <c r="CH32" s="723"/>
      <c r="CI32" s="723"/>
      <c r="CJ32" s="723"/>
      <c r="CK32" s="723"/>
      <c r="CL32" s="723"/>
      <c r="CM32" s="723"/>
      <c r="CN32" s="723"/>
      <c r="CO32" s="723"/>
      <c r="CP32" s="723"/>
      <c r="CQ32" s="723"/>
      <c r="CR32" s="723"/>
      <c r="CS32" s="723"/>
      <c r="CT32" s="723"/>
      <c r="CU32" s="723"/>
      <c r="CV32" s="723"/>
      <c r="CW32" s="723"/>
      <c r="CX32" s="723"/>
      <c r="CY32" s="723"/>
      <c r="CZ32" s="723"/>
      <c r="DA32" s="723"/>
      <c r="DB32" s="723"/>
      <c r="DC32" s="723"/>
      <c r="DD32" s="723"/>
      <c r="DE32" s="723"/>
      <c r="DF32" s="723"/>
      <c r="DG32" s="723"/>
      <c r="DH32" s="723"/>
      <c r="DI32" s="723"/>
      <c r="DJ32" s="723"/>
      <c r="DK32" s="723"/>
      <c r="DL32" s="723"/>
      <c r="DM32" s="723"/>
      <c r="DN32" s="723"/>
      <c r="DO32" s="723"/>
      <c r="DP32" s="723"/>
      <c r="DQ32" s="723"/>
      <c r="DR32" s="723"/>
      <c r="DS32" s="723"/>
      <c r="DT32" s="723"/>
      <c r="DU32" s="723"/>
      <c r="DV32" s="723"/>
      <c r="DW32" s="723"/>
      <c r="DX32" s="723"/>
      <c r="DY32" s="723"/>
      <c r="DZ32" s="723"/>
      <c r="EA32" s="723"/>
      <c r="EB32" s="723"/>
      <c r="EC32" s="723"/>
      <c r="ED32" s="723"/>
      <c r="EE32" s="723"/>
      <c r="EF32" s="723"/>
      <c r="EG32" s="723"/>
      <c r="EH32" s="723"/>
      <c r="EI32" s="723"/>
      <c r="EJ32" s="723"/>
      <c r="EK32" s="723"/>
      <c r="EL32" s="723"/>
      <c r="EM32" s="723"/>
      <c r="EN32" s="723"/>
      <c r="EO32" s="723"/>
      <c r="EP32" s="723"/>
      <c r="EQ32" s="723"/>
      <c r="ER32" s="723"/>
      <c r="ES32" s="723"/>
      <c r="ET32" s="723"/>
      <c r="EU32" s="723"/>
      <c r="EV32" s="723"/>
      <c r="EW32" s="723"/>
      <c r="EX32" s="723"/>
      <c r="EY32" s="723"/>
      <c r="EZ32" s="723"/>
      <c r="FA32" s="723"/>
      <c r="FB32" s="723"/>
      <c r="FC32" s="723"/>
      <c r="FD32" s="723"/>
      <c r="FE32" s="723"/>
      <c r="FF32" s="723"/>
      <c r="FG32" s="723"/>
      <c r="FH32" s="723"/>
      <c r="FI32" s="723"/>
      <c r="FJ32" s="723"/>
      <c r="FK32" s="723"/>
      <c r="FL32" s="723"/>
      <c r="FM32" s="723"/>
      <c r="FN32" s="723"/>
      <c r="FO32" s="723"/>
      <c r="FP32" s="723"/>
      <c r="FQ32" s="723"/>
      <c r="FR32" s="723"/>
      <c r="FS32" s="723"/>
      <c r="FT32" s="723"/>
      <c r="FU32" s="723"/>
      <c r="FV32" s="723"/>
      <c r="FW32" s="723"/>
      <c r="FX32" s="723"/>
      <c r="FY32" s="723"/>
      <c r="FZ32" s="723"/>
      <c r="GA32" s="723"/>
      <c r="GB32" s="723"/>
      <c r="GC32" s="723"/>
      <c r="GD32" s="723"/>
      <c r="GE32" s="723"/>
      <c r="GF32" s="723"/>
      <c r="GG32" s="723"/>
      <c r="GH32" s="723"/>
      <c r="GI32" s="723"/>
      <c r="GJ32" s="723"/>
      <c r="GK32" s="723"/>
      <c r="GL32" s="723"/>
      <c r="GM32" s="723"/>
      <c r="GN32" s="723"/>
      <c r="GO32" s="723"/>
      <c r="GP32" s="723"/>
      <c r="GQ32" s="723"/>
      <c r="GR32" s="723"/>
      <c r="GS32" s="723"/>
      <c r="GT32" s="723"/>
      <c r="GU32" s="723"/>
      <c r="GV32" s="723"/>
      <c r="GW32" s="723"/>
      <c r="GX32" s="723"/>
      <c r="GY32" s="723"/>
      <c r="GZ32" s="723"/>
      <c r="HA32" s="723"/>
      <c r="HB32" s="723"/>
      <c r="HC32" s="723"/>
      <c r="HD32" s="723"/>
      <c r="HE32" s="723"/>
      <c r="HF32" s="723"/>
      <c r="HG32" s="723"/>
      <c r="HH32" s="723"/>
      <c r="HI32" s="723"/>
      <c r="HJ32" s="723"/>
      <c r="HK32" s="723"/>
      <c r="HL32" s="723"/>
      <c r="HM32" s="723"/>
      <c r="HN32" s="723"/>
      <c r="HO32" s="723"/>
      <c r="HP32" s="723"/>
      <c r="HQ32" s="723"/>
      <c r="HR32" s="723"/>
      <c r="HS32" s="723"/>
      <c r="HT32" s="723"/>
      <c r="HU32" s="723"/>
      <c r="HV32" s="723"/>
      <c r="HW32" s="723"/>
      <c r="HX32" s="723"/>
      <c r="HY32" s="723"/>
      <c r="HZ32" s="723"/>
      <c r="IA32" s="723"/>
      <c r="IB32" s="723"/>
      <c r="IC32" s="723"/>
      <c r="ID32" s="723"/>
      <c r="IE32" s="723"/>
      <c r="IF32" s="723"/>
      <c r="IG32" s="723"/>
      <c r="IH32" s="723"/>
      <c r="II32" s="723"/>
      <c r="IJ32" s="723"/>
      <c r="IK32" s="723"/>
      <c r="IL32" s="723"/>
      <c r="IM32" s="723"/>
      <c r="IN32" s="723"/>
      <c r="IO32" s="723"/>
      <c r="IP32" s="723"/>
      <c r="IQ32" s="723"/>
      <c r="IR32" s="723"/>
      <c r="IS32" s="723"/>
      <c r="IT32" s="723"/>
      <c r="IU32" s="723"/>
    </row>
    <row r="33" spans="1:255" s="717" customFormat="1" ht="15.75">
      <c r="A33" s="718" t="s">
        <v>602</v>
      </c>
      <c r="B33" s="719">
        <v>4276</v>
      </c>
      <c r="C33" s="720"/>
      <c r="D33" s="720"/>
      <c r="E33" s="720"/>
      <c r="F33" s="721"/>
      <c r="G33" s="721"/>
      <c r="H33" s="721"/>
      <c r="I33" s="721"/>
      <c r="J33" s="722"/>
      <c r="K33" s="723"/>
      <c r="L33" s="723"/>
      <c r="M33" s="723"/>
      <c r="N33" s="723"/>
      <c r="O33" s="723"/>
      <c r="P33" s="723"/>
      <c r="Q33" s="723"/>
      <c r="R33" s="723"/>
      <c r="S33" s="723"/>
      <c r="T33" s="723"/>
      <c r="U33" s="723"/>
      <c r="V33" s="723"/>
      <c r="W33" s="723"/>
      <c r="X33" s="723"/>
      <c r="Y33" s="723"/>
      <c r="Z33" s="723"/>
      <c r="AA33" s="723"/>
      <c r="AB33" s="723"/>
      <c r="AC33" s="723"/>
      <c r="AD33" s="723"/>
      <c r="AE33" s="723"/>
      <c r="AF33" s="723"/>
      <c r="AG33" s="723"/>
      <c r="AH33" s="723"/>
      <c r="AI33" s="723"/>
      <c r="AJ33" s="723"/>
      <c r="AK33" s="723"/>
      <c r="AL33" s="723"/>
      <c r="AM33" s="723"/>
      <c r="AN33" s="723"/>
      <c r="AO33" s="723"/>
      <c r="AP33" s="723"/>
      <c r="AQ33" s="723"/>
      <c r="AR33" s="723"/>
      <c r="AS33" s="723"/>
      <c r="AT33" s="723"/>
      <c r="AU33" s="723"/>
      <c r="AV33" s="723"/>
      <c r="AW33" s="723"/>
      <c r="AX33" s="723"/>
      <c r="AY33" s="723"/>
      <c r="AZ33" s="723"/>
      <c r="BA33" s="723"/>
      <c r="BB33" s="723"/>
      <c r="BC33" s="723"/>
      <c r="BD33" s="723"/>
      <c r="BE33" s="723"/>
      <c r="BF33" s="723"/>
      <c r="BG33" s="723"/>
      <c r="BH33" s="723"/>
      <c r="BI33" s="723"/>
      <c r="BJ33" s="723"/>
      <c r="BK33" s="723"/>
      <c r="BL33" s="723"/>
      <c r="BM33" s="723"/>
      <c r="BN33" s="723"/>
      <c r="BO33" s="723"/>
      <c r="BP33" s="723"/>
      <c r="BQ33" s="723"/>
      <c r="BR33" s="723"/>
      <c r="BS33" s="723"/>
      <c r="BT33" s="723"/>
      <c r="BU33" s="723"/>
      <c r="BV33" s="723"/>
      <c r="BW33" s="723"/>
      <c r="BX33" s="723"/>
      <c r="BY33" s="723"/>
      <c r="BZ33" s="723"/>
      <c r="CA33" s="723"/>
      <c r="CB33" s="723"/>
      <c r="CC33" s="723"/>
      <c r="CD33" s="723"/>
      <c r="CE33" s="723"/>
      <c r="CF33" s="723"/>
      <c r="CG33" s="723"/>
      <c r="CH33" s="723"/>
      <c r="CI33" s="723"/>
      <c r="CJ33" s="723"/>
      <c r="CK33" s="723"/>
      <c r="CL33" s="723"/>
      <c r="CM33" s="723"/>
      <c r="CN33" s="723"/>
      <c r="CO33" s="723"/>
      <c r="CP33" s="723"/>
      <c r="CQ33" s="723"/>
      <c r="CR33" s="723"/>
      <c r="CS33" s="723"/>
      <c r="CT33" s="723"/>
      <c r="CU33" s="723"/>
      <c r="CV33" s="723"/>
      <c r="CW33" s="723"/>
      <c r="CX33" s="723"/>
      <c r="CY33" s="723"/>
      <c r="CZ33" s="723"/>
      <c r="DA33" s="723"/>
      <c r="DB33" s="723"/>
      <c r="DC33" s="723"/>
      <c r="DD33" s="723"/>
      <c r="DE33" s="723"/>
      <c r="DF33" s="723"/>
      <c r="DG33" s="723"/>
      <c r="DH33" s="723"/>
      <c r="DI33" s="723"/>
      <c r="DJ33" s="723"/>
      <c r="DK33" s="723"/>
      <c r="DL33" s="723"/>
      <c r="DM33" s="723"/>
      <c r="DN33" s="723"/>
      <c r="DO33" s="723"/>
      <c r="DP33" s="723"/>
      <c r="DQ33" s="723"/>
      <c r="DR33" s="723"/>
      <c r="DS33" s="723"/>
      <c r="DT33" s="723"/>
      <c r="DU33" s="723"/>
      <c r="DV33" s="723"/>
      <c r="DW33" s="723"/>
      <c r="DX33" s="723"/>
      <c r="DY33" s="723"/>
      <c r="DZ33" s="723"/>
      <c r="EA33" s="723"/>
      <c r="EB33" s="723"/>
      <c r="EC33" s="723"/>
      <c r="ED33" s="723"/>
      <c r="EE33" s="723"/>
      <c r="EF33" s="723"/>
      <c r="EG33" s="723"/>
      <c r="EH33" s="723"/>
      <c r="EI33" s="723"/>
      <c r="EJ33" s="723"/>
      <c r="EK33" s="723"/>
      <c r="EL33" s="723"/>
      <c r="EM33" s="723"/>
      <c r="EN33" s="723"/>
      <c r="EO33" s="723"/>
      <c r="EP33" s="723"/>
      <c r="EQ33" s="723"/>
      <c r="ER33" s="723"/>
      <c r="ES33" s="723"/>
      <c r="ET33" s="723"/>
      <c r="EU33" s="723"/>
      <c r="EV33" s="723"/>
      <c r="EW33" s="723"/>
      <c r="EX33" s="723"/>
      <c r="EY33" s="723"/>
      <c r="EZ33" s="723"/>
      <c r="FA33" s="723"/>
      <c r="FB33" s="723"/>
      <c r="FC33" s="723"/>
      <c r="FD33" s="723"/>
      <c r="FE33" s="723"/>
      <c r="FF33" s="723"/>
      <c r="FG33" s="723"/>
      <c r="FH33" s="723"/>
      <c r="FI33" s="723"/>
      <c r="FJ33" s="723"/>
      <c r="FK33" s="723"/>
      <c r="FL33" s="723"/>
      <c r="FM33" s="723"/>
      <c r="FN33" s="723"/>
      <c r="FO33" s="723"/>
      <c r="FP33" s="723"/>
      <c r="FQ33" s="723"/>
      <c r="FR33" s="723"/>
      <c r="FS33" s="723"/>
      <c r="FT33" s="723"/>
      <c r="FU33" s="723"/>
      <c r="FV33" s="723"/>
      <c r="FW33" s="723"/>
      <c r="FX33" s="723"/>
      <c r="FY33" s="723"/>
      <c r="FZ33" s="723"/>
      <c r="GA33" s="723"/>
      <c r="GB33" s="723"/>
      <c r="GC33" s="723"/>
      <c r="GD33" s="723"/>
      <c r="GE33" s="723"/>
      <c r="GF33" s="723"/>
      <c r="GG33" s="723"/>
      <c r="GH33" s="723"/>
      <c r="GI33" s="723"/>
      <c r="GJ33" s="723"/>
      <c r="GK33" s="723"/>
      <c r="GL33" s="723"/>
      <c r="GM33" s="723"/>
      <c r="GN33" s="723"/>
      <c r="GO33" s="723"/>
      <c r="GP33" s="723"/>
      <c r="GQ33" s="723"/>
      <c r="GR33" s="723"/>
      <c r="GS33" s="723"/>
      <c r="GT33" s="723"/>
      <c r="GU33" s="723"/>
      <c r="GV33" s="723"/>
      <c r="GW33" s="723"/>
      <c r="GX33" s="723"/>
      <c r="GY33" s="723"/>
      <c r="GZ33" s="723"/>
      <c r="HA33" s="723"/>
      <c r="HB33" s="723"/>
      <c r="HC33" s="723"/>
      <c r="HD33" s="723"/>
      <c r="HE33" s="723"/>
      <c r="HF33" s="723"/>
      <c r="HG33" s="723"/>
      <c r="HH33" s="723"/>
      <c r="HI33" s="723"/>
      <c r="HJ33" s="723"/>
      <c r="HK33" s="723"/>
      <c r="HL33" s="723"/>
      <c r="HM33" s="723"/>
      <c r="HN33" s="723"/>
      <c r="HO33" s="723"/>
      <c r="HP33" s="723"/>
      <c r="HQ33" s="723"/>
      <c r="HR33" s="723"/>
      <c r="HS33" s="723"/>
      <c r="HT33" s="723"/>
      <c r="HU33" s="723"/>
      <c r="HV33" s="723"/>
      <c r="HW33" s="723"/>
      <c r="HX33" s="723"/>
      <c r="HY33" s="723"/>
      <c r="HZ33" s="723"/>
      <c r="IA33" s="723"/>
      <c r="IB33" s="723"/>
      <c r="IC33" s="723"/>
      <c r="ID33" s="723"/>
      <c r="IE33" s="723"/>
      <c r="IF33" s="723"/>
      <c r="IG33" s="723"/>
      <c r="IH33" s="723"/>
      <c r="II33" s="723"/>
      <c r="IJ33" s="723"/>
      <c r="IK33" s="723"/>
      <c r="IL33" s="723"/>
      <c r="IM33" s="723"/>
      <c r="IN33" s="723"/>
      <c r="IO33" s="723"/>
      <c r="IP33" s="723"/>
      <c r="IQ33" s="723"/>
      <c r="IR33" s="723"/>
      <c r="IS33" s="723"/>
      <c r="IT33" s="723"/>
      <c r="IU33" s="723"/>
    </row>
    <row r="34" spans="1:255" s="717" customFormat="1" ht="15.75">
      <c r="A34" s="718" t="s">
        <v>603</v>
      </c>
      <c r="B34" s="719">
        <v>3090</v>
      </c>
      <c r="C34" s="720"/>
      <c r="D34" s="720"/>
      <c r="E34" s="720"/>
      <c r="F34" s="721"/>
      <c r="G34" s="721"/>
      <c r="H34" s="721"/>
      <c r="I34" s="721"/>
      <c r="J34" s="722"/>
      <c r="K34" s="723"/>
      <c r="L34" s="723"/>
      <c r="M34" s="723"/>
      <c r="N34" s="723"/>
      <c r="O34" s="723"/>
      <c r="P34" s="723"/>
      <c r="Q34" s="723"/>
      <c r="R34" s="723"/>
      <c r="S34" s="723"/>
      <c r="T34" s="723"/>
      <c r="U34" s="723"/>
      <c r="V34" s="723"/>
      <c r="W34" s="723"/>
      <c r="X34" s="723"/>
      <c r="Y34" s="723"/>
      <c r="Z34" s="723"/>
      <c r="AA34" s="723"/>
      <c r="AB34" s="723"/>
      <c r="AC34" s="723"/>
      <c r="AD34" s="723"/>
      <c r="AE34" s="723"/>
      <c r="AF34" s="723"/>
      <c r="AG34" s="723"/>
      <c r="AH34" s="723"/>
      <c r="AI34" s="723"/>
      <c r="AJ34" s="723"/>
      <c r="AK34" s="723"/>
      <c r="AL34" s="723"/>
      <c r="AM34" s="723"/>
      <c r="AN34" s="723"/>
      <c r="AO34" s="723"/>
      <c r="AP34" s="723"/>
      <c r="AQ34" s="723"/>
      <c r="AR34" s="723"/>
      <c r="AS34" s="723"/>
      <c r="AT34" s="723"/>
      <c r="AU34" s="723"/>
      <c r="AV34" s="723"/>
      <c r="AW34" s="723"/>
      <c r="AX34" s="723"/>
      <c r="AY34" s="723"/>
      <c r="AZ34" s="723"/>
      <c r="BA34" s="723"/>
      <c r="BB34" s="723"/>
      <c r="BC34" s="723"/>
      <c r="BD34" s="723"/>
      <c r="BE34" s="723"/>
      <c r="BF34" s="723"/>
      <c r="BG34" s="723"/>
      <c r="BH34" s="723"/>
      <c r="BI34" s="723"/>
      <c r="BJ34" s="723"/>
      <c r="BK34" s="723"/>
      <c r="BL34" s="723"/>
      <c r="BM34" s="723"/>
      <c r="BN34" s="723"/>
      <c r="BO34" s="723"/>
      <c r="BP34" s="723"/>
      <c r="BQ34" s="723"/>
      <c r="BR34" s="723"/>
      <c r="BS34" s="723"/>
      <c r="BT34" s="723"/>
      <c r="BU34" s="723"/>
      <c r="BV34" s="723"/>
      <c r="BW34" s="723"/>
      <c r="BX34" s="723"/>
      <c r="BY34" s="723"/>
      <c r="BZ34" s="723"/>
      <c r="CA34" s="723"/>
      <c r="CB34" s="723"/>
      <c r="CC34" s="723"/>
      <c r="CD34" s="723"/>
      <c r="CE34" s="723"/>
      <c r="CF34" s="723"/>
      <c r="CG34" s="723"/>
      <c r="CH34" s="723"/>
      <c r="CI34" s="723"/>
      <c r="CJ34" s="723"/>
      <c r="CK34" s="723"/>
      <c r="CL34" s="723"/>
      <c r="CM34" s="723"/>
      <c r="CN34" s="723"/>
      <c r="CO34" s="723"/>
      <c r="CP34" s="723"/>
      <c r="CQ34" s="723"/>
      <c r="CR34" s="723"/>
      <c r="CS34" s="723"/>
      <c r="CT34" s="723"/>
      <c r="CU34" s="723"/>
      <c r="CV34" s="723"/>
      <c r="CW34" s="723"/>
      <c r="CX34" s="723"/>
      <c r="CY34" s="723"/>
      <c r="CZ34" s="723"/>
      <c r="DA34" s="723"/>
      <c r="DB34" s="723"/>
      <c r="DC34" s="723"/>
      <c r="DD34" s="723"/>
      <c r="DE34" s="723"/>
      <c r="DF34" s="723"/>
      <c r="DG34" s="723"/>
      <c r="DH34" s="723"/>
      <c r="DI34" s="723"/>
      <c r="DJ34" s="723"/>
      <c r="DK34" s="723"/>
      <c r="DL34" s="723"/>
      <c r="DM34" s="723"/>
      <c r="DN34" s="723"/>
      <c r="DO34" s="723"/>
      <c r="DP34" s="723"/>
      <c r="DQ34" s="723"/>
      <c r="DR34" s="723"/>
      <c r="DS34" s="723"/>
      <c r="DT34" s="723"/>
      <c r="DU34" s="723"/>
      <c r="DV34" s="723"/>
      <c r="DW34" s="723"/>
      <c r="DX34" s="723"/>
      <c r="DY34" s="723"/>
      <c r="DZ34" s="723"/>
      <c r="EA34" s="723"/>
      <c r="EB34" s="723"/>
      <c r="EC34" s="723"/>
      <c r="ED34" s="723"/>
      <c r="EE34" s="723"/>
      <c r="EF34" s="723"/>
      <c r="EG34" s="723"/>
      <c r="EH34" s="723"/>
      <c r="EI34" s="723"/>
      <c r="EJ34" s="723"/>
      <c r="EK34" s="723"/>
      <c r="EL34" s="723"/>
      <c r="EM34" s="723"/>
      <c r="EN34" s="723"/>
      <c r="EO34" s="723"/>
      <c r="EP34" s="723"/>
      <c r="EQ34" s="723"/>
      <c r="ER34" s="723"/>
      <c r="ES34" s="723"/>
      <c r="ET34" s="723"/>
      <c r="EU34" s="723"/>
      <c r="EV34" s="723"/>
      <c r="EW34" s="723"/>
      <c r="EX34" s="723"/>
      <c r="EY34" s="723"/>
      <c r="EZ34" s="723"/>
      <c r="FA34" s="723"/>
      <c r="FB34" s="723"/>
      <c r="FC34" s="723"/>
      <c r="FD34" s="723"/>
      <c r="FE34" s="723"/>
      <c r="FF34" s="723"/>
      <c r="FG34" s="723"/>
      <c r="FH34" s="723"/>
      <c r="FI34" s="723"/>
      <c r="FJ34" s="723"/>
      <c r="FK34" s="723"/>
      <c r="FL34" s="723"/>
      <c r="FM34" s="723"/>
      <c r="FN34" s="723"/>
      <c r="FO34" s="723"/>
      <c r="FP34" s="723"/>
      <c r="FQ34" s="723"/>
      <c r="FR34" s="723"/>
      <c r="FS34" s="723"/>
      <c r="FT34" s="723"/>
      <c r="FU34" s="723"/>
      <c r="FV34" s="723"/>
      <c r="FW34" s="723"/>
      <c r="FX34" s="723"/>
      <c r="FY34" s="723"/>
      <c r="FZ34" s="723"/>
      <c r="GA34" s="723"/>
      <c r="GB34" s="723"/>
      <c r="GC34" s="723"/>
      <c r="GD34" s="723"/>
      <c r="GE34" s="723"/>
      <c r="GF34" s="723"/>
      <c r="GG34" s="723"/>
      <c r="GH34" s="723"/>
      <c r="GI34" s="723"/>
      <c r="GJ34" s="723"/>
      <c r="GK34" s="723"/>
      <c r="GL34" s="723"/>
      <c r="GM34" s="723"/>
      <c r="GN34" s="723"/>
      <c r="GO34" s="723"/>
      <c r="GP34" s="723"/>
      <c r="GQ34" s="723"/>
      <c r="GR34" s="723"/>
      <c r="GS34" s="723"/>
      <c r="GT34" s="723"/>
      <c r="GU34" s="723"/>
      <c r="GV34" s="723"/>
      <c r="GW34" s="723"/>
      <c r="GX34" s="723"/>
      <c r="GY34" s="723"/>
      <c r="GZ34" s="723"/>
      <c r="HA34" s="723"/>
      <c r="HB34" s="723"/>
      <c r="HC34" s="723"/>
      <c r="HD34" s="723"/>
      <c r="HE34" s="723"/>
      <c r="HF34" s="723"/>
      <c r="HG34" s="723"/>
      <c r="HH34" s="723"/>
      <c r="HI34" s="723"/>
      <c r="HJ34" s="723"/>
      <c r="HK34" s="723"/>
      <c r="HL34" s="723"/>
      <c r="HM34" s="723"/>
      <c r="HN34" s="723"/>
      <c r="HO34" s="723"/>
      <c r="HP34" s="723"/>
      <c r="HQ34" s="723"/>
      <c r="HR34" s="723"/>
      <c r="HS34" s="723"/>
      <c r="HT34" s="723"/>
      <c r="HU34" s="723"/>
      <c r="HV34" s="723"/>
      <c r="HW34" s="723"/>
      <c r="HX34" s="723"/>
      <c r="HY34" s="723"/>
      <c r="HZ34" s="723"/>
      <c r="IA34" s="723"/>
      <c r="IB34" s="723"/>
      <c r="IC34" s="723"/>
      <c r="ID34" s="723"/>
      <c r="IE34" s="723"/>
      <c r="IF34" s="723"/>
      <c r="IG34" s="723"/>
      <c r="IH34" s="723"/>
      <c r="II34" s="723"/>
      <c r="IJ34" s="723"/>
      <c r="IK34" s="723"/>
      <c r="IL34" s="723"/>
      <c r="IM34" s="723"/>
      <c r="IN34" s="723"/>
      <c r="IO34" s="723"/>
      <c r="IP34" s="723"/>
      <c r="IQ34" s="723"/>
      <c r="IR34" s="723"/>
      <c r="IS34" s="723"/>
      <c r="IT34" s="723"/>
      <c r="IU34" s="723"/>
    </row>
    <row r="35" spans="1:255" s="717" customFormat="1" ht="15.75">
      <c r="A35" s="718" t="s">
        <v>553</v>
      </c>
      <c r="B35" s="719">
        <v>5150</v>
      </c>
      <c r="C35" s="720"/>
      <c r="D35" s="720"/>
      <c r="E35" s="720"/>
      <c r="F35" s="721"/>
      <c r="G35" s="721"/>
      <c r="H35" s="721"/>
      <c r="I35" s="721"/>
      <c r="J35" s="722"/>
      <c r="K35" s="723"/>
      <c r="L35" s="723"/>
      <c r="M35" s="723"/>
      <c r="N35" s="723"/>
      <c r="O35" s="723"/>
      <c r="P35" s="723"/>
      <c r="Q35" s="723"/>
      <c r="R35" s="723"/>
      <c r="S35" s="723"/>
      <c r="T35" s="723"/>
      <c r="U35" s="723"/>
      <c r="V35" s="723"/>
      <c r="W35" s="723"/>
      <c r="X35" s="723"/>
      <c r="Y35" s="723"/>
      <c r="Z35" s="723"/>
      <c r="AA35" s="723"/>
      <c r="AB35" s="723"/>
      <c r="AC35" s="723"/>
      <c r="AD35" s="723"/>
      <c r="AE35" s="723"/>
      <c r="AF35" s="723"/>
      <c r="AG35" s="723"/>
      <c r="AH35" s="723"/>
      <c r="AI35" s="723"/>
      <c r="AJ35" s="723"/>
      <c r="AK35" s="723"/>
      <c r="AL35" s="723"/>
      <c r="AM35" s="723"/>
      <c r="AN35" s="723"/>
      <c r="AO35" s="723"/>
      <c r="AP35" s="723"/>
      <c r="AQ35" s="723"/>
      <c r="AR35" s="723"/>
      <c r="AS35" s="723"/>
      <c r="AT35" s="723"/>
      <c r="AU35" s="723"/>
      <c r="AV35" s="723"/>
      <c r="AW35" s="723"/>
      <c r="AX35" s="723"/>
      <c r="AY35" s="723"/>
      <c r="AZ35" s="723"/>
      <c r="BA35" s="723"/>
      <c r="BB35" s="723"/>
      <c r="BC35" s="723"/>
      <c r="BD35" s="723"/>
      <c r="BE35" s="723"/>
      <c r="BF35" s="723"/>
      <c r="BG35" s="723"/>
      <c r="BH35" s="723"/>
      <c r="BI35" s="723"/>
      <c r="BJ35" s="723"/>
      <c r="BK35" s="723"/>
      <c r="BL35" s="723"/>
      <c r="BM35" s="723"/>
      <c r="BN35" s="723"/>
      <c r="BO35" s="723"/>
      <c r="BP35" s="723"/>
      <c r="BQ35" s="723"/>
      <c r="BR35" s="723"/>
      <c r="BS35" s="723"/>
      <c r="BT35" s="723"/>
      <c r="BU35" s="723"/>
      <c r="BV35" s="723"/>
      <c r="BW35" s="723"/>
      <c r="BX35" s="723"/>
      <c r="BY35" s="723"/>
      <c r="BZ35" s="723"/>
      <c r="CA35" s="723"/>
      <c r="CB35" s="723"/>
      <c r="CC35" s="723"/>
      <c r="CD35" s="723"/>
      <c r="CE35" s="723"/>
      <c r="CF35" s="723"/>
      <c r="CG35" s="723"/>
      <c r="CH35" s="723"/>
      <c r="CI35" s="723"/>
      <c r="CJ35" s="723"/>
      <c r="CK35" s="723"/>
      <c r="CL35" s="723"/>
      <c r="CM35" s="723"/>
      <c r="CN35" s="723"/>
      <c r="CO35" s="723"/>
      <c r="CP35" s="723"/>
      <c r="CQ35" s="723"/>
      <c r="CR35" s="723"/>
      <c r="CS35" s="723"/>
      <c r="CT35" s="723"/>
      <c r="CU35" s="723"/>
      <c r="CV35" s="723"/>
      <c r="CW35" s="723"/>
      <c r="CX35" s="723"/>
      <c r="CY35" s="723"/>
      <c r="CZ35" s="723"/>
      <c r="DA35" s="723"/>
      <c r="DB35" s="723"/>
      <c r="DC35" s="723"/>
      <c r="DD35" s="723"/>
      <c r="DE35" s="723"/>
      <c r="DF35" s="723"/>
      <c r="DG35" s="723"/>
      <c r="DH35" s="723"/>
      <c r="DI35" s="723"/>
      <c r="DJ35" s="723"/>
      <c r="DK35" s="723"/>
      <c r="DL35" s="723"/>
      <c r="DM35" s="723"/>
      <c r="DN35" s="723"/>
      <c r="DO35" s="723"/>
      <c r="DP35" s="723"/>
      <c r="DQ35" s="723"/>
      <c r="DR35" s="723"/>
      <c r="DS35" s="723"/>
      <c r="DT35" s="723"/>
      <c r="DU35" s="723"/>
      <c r="DV35" s="723"/>
      <c r="DW35" s="723"/>
      <c r="DX35" s="723"/>
      <c r="DY35" s="723"/>
      <c r="DZ35" s="723"/>
      <c r="EA35" s="723"/>
      <c r="EB35" s="723"/>
      <c r="EC35" s="723"/>
      <c r="ED35" s="723"/>
      <c r="EE35" s="723"/>
      <c r="EF35" s="723"/>
      <c r="EG35" s="723"/>
      <c r="EH35" s="723"/>
      <c r="EI35" s="723"/>
      <c r="EJ35" s="723"/>
      <c r="EK35" s="723"/>
      <c r="EL35" s="723"/>
      <c r="EM35" s="723"/>
      <c r="EN35" s="723"/>
      <c r="EO35" s="723"/>
      <c r="EP35" s="723"/>
      <c r="EQ35" s="723"/>
      <c r="ER35" s="723"/>
      <c r="ES35" s="723"/>
      <c r="ET35" s="723"/>
      <c r="EU35" s="723"/>
      <c r="EV35" s="723"/>
      <c r="EW35" s="723"/>
      <c r="EX35" s="723"/>
      <c r="EY35" s="723"/>
      <c r="EZ35" s="723"/>
      <c r="FA35" s="723"/>
      <c r="FB35" s="723"/>
      <c r="FC35" s="723"/>
      <c r="FD35" s="723"/>
      <c r="FE35" s="723"/>
      <c r="FF35" s="723"/>
      <c r="FG35" s="723"/>
      <c r="FH35" s="723"/>
      <c r="FI35" s="723"/>
      <c r="FJ35" s="723"/>
      <c r="FK35" s="723"/>
      <c r="FL35" s="723"/>
      <c r="FM35" s="723"/>
      <c r="FN35" s="723"/>
      <c r="FO35" s="723"/>
      <c r="FP35" s="723"/>
      <c r="FQ35" s="723"/>
      <c r="FR35" s="723"/>
      <c r="FS35" s="723"/>
      <c r="FT35" s="723"/>
      <c r="FU35" s="723"/>
      <c r="FV35" s="723"/>
      <c r="FW35" s="723"/>
      <c r="FX35" s="723"/>
      <c r="FY35" s="723"/>
      <c r="FZ35" s="723"/>
      <c r="GA35" s="723"/>
      <c r="GB35" s="723"/>
      <c r="GC35" s="723"/>
      <c r="GD35" s="723"/>
      <c r="GE35" s="723"/>
      <c r="GF35" s="723"/>
      <c r="GG35" s="723"/>
      <c r="GH35" s="723"/>
      <c r="GI35" s="723"/>
      <c r="GJ35" s="723"/>
      <c r="GK35" s="723"/>
      <c r="GL35" s="723"/>
      <c r="GM35" s="723"/>
      <c r="GN35" s="723"/>
      <c r="GO35" s="723"/>
      <c r="GP35" s="723"/>
      <c r="GQ35" s="723"/>
      <c r="GR35" s="723"/>
      <c r="GS35" s="723"/>
      <c r="GT35" s="723"/>
      <c r="GU35" s="723"/>
      <c r="GV35" s="723"/>
      <c r="GW35" s="723"/>
      <c r="GX35" s="723"/>
      <c r="GY35" s="723"/>
      <c r="GZ35" s="723"/>
      <c r="HA35" s="723"/>
      <c r="HB35" s="723"/>
      <c r="HC35" s="723"/>
      <c r="HD35" s="723"/>
      <c r="HE35" s="723"/>
      <c r="HF35" s="723"/>
      <c r="HG35" s="723"/>
      <c r="HH35" s="723"/>
      <c r="HI35" s="723"/>
      <c r="HJ35" s="723"/>
      <c r="HK35" s="723"/>
      <c r="HL35" s="723"/>
      <c r="HM35" s="723"/>
      <c r="HN35" s="723"/>
      <c r="HO35" s="723"/>
      <c r="HP35" s="723"/>
      <c r="HQ35" s="723"/>
      <c r="HR35" s="723"/>
      <c r="HS35" s="723"/>
      <c r="HT35" s="723"/>
      <c r="HU35" s="723"/>
      <c r="HV35" s="723"/>
      <c r="HW35" s="723"/>
      <c r="HX35" s="723"/>
      <c r="HY35" s="723"/>
      <c r="HZ35" s="723"/>
      <c r="IA35" s="723"/>
      <c r="IB35" s="723"/>
      <c r="IC35" s="723"/>
      <c r="ID35" s="723"/>
      <c r="IE35" s="723"/>
      <c r="IF35" s="723"/>
      <c r="IG35" s="723"/>
      <c r="IH35" s="723"/>
      <c r="II35" s="723"/>
      <c r="IJ35" s="723"/>
      <c r="IK35" s="723"/>
      <c r="IL35" s="723"/>
      <c r="IM35" s="723"/>
      <c r="IN35" s="723"/>
      <c r="IO35" s="723"/>
      <c r="IP35" s="723"/>
      <c r="IQ35" s="723"/>
      <c r="IR35" s="723"/>
      <c r="IS35" s="723"/>
      <c r="IT35" s="723"/>
      <c r="IU35" s="723"/>
    </row>
    <row r="36" spans="1:255" s="717" customFormat="1" ht="15.75">
      <c r="A36" s="718" t="s">
        <v>601</v>
      </c>
      <c r="B36" s="719">
        <v>435</v>
      </c>
      <c r="C36" s="720"/>
      <c r="D36" s="720"/>
      <c r="E36" s="720"/>
      <c r="F36" s="721"/>
      <c r="G36" s="721"/>
      <c r="H36" s="721"/>
      <c r="I36" s="721"/>
      <c r="J36" s="722"/>
      <c r="K36" s="723"/>
      <c r="L36" s="723"/>
      <c r="M36" s="723"/>
      <c r="N36" s="723"/>
      <c r="O36" s="723"/>
      <c r="P36" s="723"/>
      <c r="Q36" s="723"/>
      <c r="R36" s="723"/>
      <c r="S36" s="723"/>
      <c r="T36" s="723"/>
      <c r="U36" s="723"/>
      <c r="V36" s="723"/>
      <c r="W36" s="723"/>
      <c r="X36" s="723"/>
      <c r="Y36" s="723"/>
      <c r="Z36" s="723"/>
      <c r="AA36" s="723"/>
      <c r="AB36" s="723"/>
      <c r="AC36" s="723"/>
      <c r="AD36" s="723"/>
      <c r="AE36" s="723"/>
      <c r="AF36" s="723"/>
      <c r="AG36" s="723"/>
      <c r="AH36" s="723"/>
      <c r="AI36" s="723"/>
      <c r="AJ36" s="723"/>
      <c r="AK36" s="723"/>
      <c r="AL36" s="723"/>
      <c r="AM36" s="723"/>
      <c r="AN36" s="723"/>
      <c r="AO36" s="723"/>
      <c r="AP36" s="723"/>
      <c r="AQ36" s="723"/>
      <c r="AR36" s="723"/>
      <c r="AS36" s="723"/>
      <c r="AT36" s="723"/>
      <c r="AU36" s="723"/>
      <c r="AV36" s="723"/>
      <c r="AW36" s="723"/>
      <c r="AX36" s="723"/>
      <c r="AY36" s="723"/>
      <c r="AZ36" s="723"/>
      <c r="BA36" s="723"/>
      <c r="BB36" s="723"/>
      <c r="BC36" s="723"/>
      <c r="BD36" s="723"/>
      <c r="BE36" s="723"/>
      <c r="BF36" s="723"/>
      <c r="BG36" s="723"/>
      <c r="BH36" s="723"/>
      <c r="BI36" s="723"/>
      <c r="BJ36" s="723"/>
      <c r="BK36" s="723"/>
      <c r="BL36" s="723"/>
      <c r="BM36" s="723"/>
      <c r="BN36" s="723"/>
      <c r="BO36" s="723"/>
      <c r="BP36" s="723"/>
      <c r="BQ36" s="723"/>
      <c r="BR36" s="723"/>
      <c r="BS36" s="723"/>
      <c r="BT36" s="723"/>
      <c r="BU36" s="723"/>
      <c r="BV36" s="723"/>
      <c r="BW36" s="723"/>
      <c r="BX36" s="723"/>
      <c r="BY36" s="723"/>
      <c r="BZ36" s="723"/>
      <c r="CA36" s="723"/>
      <c r="CB36" s="723"/>
      <c r="CC36" s="723"/>
      <c r="CD36" s="723"/>
      <c r="CE36" s="723"/>
      <c r="CF36" s="723"/>
      <c r="CG36" s="723"/>
      <c r="CH36" s="723"/>
      <c r="CI36" s="723"/>
      <c r="CJ36" s="723"/>
      <c r="CK36" s="723"/>
      <c r="CL36" s="723"/>
      <c r="CM36" s="723"/>
      <c r="CN36" s="723"/>
      <c r="CO36" s="723"/>
      <c r="CP36" s="723"/>
      <c r="CQ36" s="723"/>
      <c r="CR36" s="723"/>
      <c r="CS36" s="723"/>
      <c r="CT36" s="723"/>
      <c r="CU36" s="723"/>
      <c r="CV36" s="723"/>
      <c r="CW36" s="723"/>
      <c r="CX36" s="723"/>
      <c r="CY36" s="723"/>
      <c r="CZ36" s="723"/>
      <c r="DA36" s="723"/>
      <c r="DB36" s="723"/>
      <c r="DC36" s="723"/>
      <c r="DD36" s="723"/>
      <c r="DE36" s="723"/>
      <c r="DF36" s="723"/>
      <c r="DG36" s="723"/>
      <c r="DH36" s="723"/>
      <c r="DI36" s="723"/>
      <c r="DJ36" s="723"/>
      <c r="DK36" s="723"/>
      <c r="DL36" s="723"/>
      <c r="DM36" s="723"/>
      <c r="DN36" s="723"/>
      <c r="DO36" s="723"/>
      <c r="DP36" s="723"/>
      <c r="DQ36" s="723"/>
      <c r="DR36" s="723"/>
      <c r="DS36" s="723"/>
      <c r="DT36" s="723"/>
      <c r="DU36" s="723"/>
      <c r="DV36" s="723"/>
      <c r="DW36" s="723"/>
      <c r="DX36" s="723"/>
      <c r="DY36" s="723"/>
      <c r="DZ36" s="723"/>
      <c r="EA36" s="723"/>
      <c r="EB36" s="723"/>
      <c r="EC36" s="723"/>
      <c r="ED36" s="723"/>
      <c r="EE36" s="723"/>
      <c r="EF36" s="723"/>
      <c r="EG36" s="723"/>
      <c r="EH36" s="723"/>
      <c r="EI36" s="723"/>
      <c r="EJ36" s="723"/>
      <c r="EK36" s="723"/>
      <c r="EL36" s="723"/>
      <c r="EM36" s="723"/>
      <c r="EN36" s="723"/>
      <c r="EO36" s="723"/>
      <c r="EP36" s="723"/>
      <c r="EQ36" s="723"/>
      <c r="ER36" s="723"/>
      <c r="ES36" s="723"/>
      <c r="ET36" s="723"/>
      <c r="EU36" s="723"/>
      <c r="EV36" s="723"/>
      <c r="EW36" s="723"/>
      <c r="EX36" s="723"/>
      <c r="EY36" s="723"/>
      <c r="EZ36" s="723"/>
      <c r="FA36" s="723"/>
      <c r="FB36" s="723"/>
      <c r="FC36" s="723"/>
      <c r="FD36" s="723"/>
      <c r="FE36" s="723"/>
      <c r="FF36" s="723"/>
      <c r="FG36" s="723"/>
      <c r="FH36" s="723"/>
      <c r="FI36" s="723"/>
      <c r="FJ36" s="723"/>
      <c r="FK36" s="723"/>
      <c r="FL36" s="723"/>
      <c r="FM36" s="723"/>
      <c r="FN36" s="723"/>
      <c r="FO36" s="723"/>
      <c r="FP36" s="723"/>
      <c r="FQ36" s="723"/>
      <c r="FR36" s="723"/>
      <c r="FS36" s="723"/>
      <c r="FT36" s="723"/>
      <c r="FU36" s="723"/>
      <c r="FV36" s="723"/>
      <c r="FW36" s="723"/>
      <c r="FX36" s="723"/>
      <c r="FY36" s="723"/>
      <c r="FZ36" s="723"/>
      <c r="GA36" s="723"/>
      <c r="GB36" s="723"/>
      <c r="GC36" s="723"/>
      <c r="GD36" s="723"/>
      <c r="GE36" s="723"/>
      <c r="GF36" s="723"/>
      <c r="GG36" s="723"/>
      <c r="GH36" s="723"/>
      <c r="GI36" s="723"/>
      <c r="GJ36" s="723"/>
      <c r="GK36" s="723"/>
      <c r="GL36" s="723"/>
      <c r="GM36" s="723"/>
      <c r="GN36" s="723"/>
      <c r="GO36" s="723"/>
      <c r="GP36" s="723"/>
      <c r="GQ36" s="723"/>
      <c r="GR36" s="723"/>
      <c r="GS36" s="723"/>
      <c r="GT36" s="723"/>
      <c r="GU36" s="723"/>
      <c r="GV36" s="723"/>
      <c r="GW36" s="723"/>
      <c r="GX36" s="723"/>
      <c r="GY36" s="723"/>
      <c r="GZ36" s="723"/>
      <c r="HA36" s="723"/>
      <c r="HB36" s="723"/>
      <c r="HC36" s="723"/>
      <c r="HD36" s="723"/>
      <c r="HE36" s="723"/>
      <c r="HF36" s="723"/>
      <c r="HG36" s="723"/>
      <c r="HH36" s="723"/>
      <c r="HI36" s="723"/>
      <c r="HJ36" s="723"/>
      <c r="HK36" s="723"/>
      <c r="HL36" s="723"/>
      <c r="HM36" s="723"/>
      <c r="HN36" s="723"/>
      <c r="HO36" s="723"/>
      <c r="HP36" s="723"/>
      <c r="HQ36" s="723"/>
      <c r="HR36" s="723"/>
      <c r="HS36" s="723"/>
      <c r="HT36" s="723"/>
      <c r="HU36" s="723"/>
      <c r="HV36" s="723"/>
      <c r="HW36" s="723"/>
      <c r="HX36" s="723"/>
      <c r="HY36" s="723"/>
      <c r="HZ36" s="723"/>
      <c r="IA36" s="723"/>
      <c r="IB36" s="723"/>
      <c r="IC36" s="723"/>
      <c r="ID36" s="723"/>
      <c r="IE36" s="723"/>
      <c r="IF36" s="723"/>
      <c r="IG36" s="723"/>
      <c r="IH36" s="723"/>
      <c r="II36" s="723"/>
      <c r="IJ36" s="723"/>
      <c r="IK36" s="723"/>
      <c r="IL36" s="723"/>
      <c r="IM36" s="723"/>
      <c r="IN36" s="723"/>
      <c r="IO36" s="723"/>
      <c r="IP36" s="723"/>
      <c r="IQ36" s="723"/>
      <c r="IR36" s="723"/>
      <c r="IS36" s="723"/>
      <c r="IT36" s="723"/>
      <c r="IU36" s="723"/>
    </row>
    <row r="37" spans="1:255" s="717" customFormat="1" ht="15.75">
      <c r="A37" s="718" t="s">
        <v>606</v>
      </c>
      <c r="B37" s="719">
        <v>7100</v>
      </c>
      <c r="C37" s="720"/>
      <c r="D37" s="720"/>
      <c r="E37" s="720"/>
      <c r="F37" s="721"/>
      <c r="G37" s="721"/>
      <c r="H37" s="721"/>
      <c r="I37" s="721"/>
      <c r="J37" s="722"/>
      <c r="K37" s="723"/>
      <c r="L37" s="723"/>
      <c r="M37" s="723"/>
      <c r="N37" s="723"/>
      <c r="O37" s="723"/>
      <c r="P37" s="723"/>
      <c r="Q37" s="723"/>
      <c r="R37" s="723"/>
      <c r="S37" s="723"/>
      <c r="T37" s="723"/>
      <c r="U37" s="723"/>
      <c r="V37" s="723"/>
      <c r="W37" s="723"/>
      <c r="X37" s="723"/>
      <c r="Y37" s="723"/>
      <c r="Z37" s="723"/>
      <c r="AA37" s="723"/>
      <c r="AB37" s="723"/>
      <c r="AC37" s="723"/>
      <c r="AD37" s="723"/>
      <c r="AE37" s="723"/>
      <c r="AF37" s="723"/>
      <c r="AG37" s="723"/>
      <c r="AH37" s="723"/>
      <c r="AI37" s="723"/>
      <c r="AJ37" s="723"/>
      <c r="AK37" s="723"/>
      <c r="AL37" s="723"/>
      <c r="AM37" s="723"/>
      <c r="AN37" s="723"/>
      <c r="AO37" s="723"/>
      <c r="AP37" s="723"/>
      <c r="AQ37" s="723"/>
      <c r="AR37" s="723"/>
      <c r="AS37" s="723"/>
      <c r="AT37" s="723"/>
      <c r="AU37" s="723"/>
      <c r="AV37" s="723"/>
      <c r="AW37" s="723"/>
      <c r="AX37" s="723"/>
      <c r="AY37" s="723"/>
      <c r="AZ37" s="723"/>
      <c r="BA37" s="723"/>
      <c r="BB37" s="723"/>
      <c r="BC37" s="723"/>
      <c r="BD37" s="723"/>
      <c r="BE37" s="723"/>
      <c r="BF37" s="723"/>
      <c r="BG37" s="723"/>
      <c r="BH37" s="723"/>
      <c r="BI37" s="723"/>
      <c r="BJ37" s="723"/>
      <c r="BK37" s="723"/>
      <c r="BL37" s="723"/>
      <c r="BM37" s="723"/>
      <c r="BN37" s="723"/>
      <c r="BO37" s="723"/>
      <c r="BP37" s="723"/>
      <c r="BQ37" s="723"/>
      <c r="BR37" s="723"/>
      <c r="BS37" s="723"/>
      <c r="BT37" s="723"/>
      <c r="BU37" s="723"/>
      <c r="BV37" s="723"/>
      <c r="BW37" s="723"/>
      <c r="BX37" s="723"/>
      <c r="BY37" s="723"/>
      <c r="BZ37" s="723"/>
      <c r="CA37" s="723"/>
      <c r="CB37" s="723"/>
      <c r="CC37" s="723"/>
      <c r="CD37" s="723"/>
      <c r="CE37" s="723"/>
      <c r="CF37" s="723"/>
      <c r="CG37" s="723"/>
      <c r="CH37" s="723"/>
      <c r="CI37" s="723"/>
      <c r="CJ37" s="723"/>
      <c r="CK37" s="723"/>
      <c r="CL37" s="723"/>
      <c r="CM37" s="723"/>
      <c r="CN37" s="723"/>
      <c r="CO37" s="723"/>
      <c r="CP37" s="723"/>
      <c r="CQ37" s="723"/>
      <c r="CR37" s="723"/>
      <c r="CS37" s="723"/>
      <c r="CT37" s="723"/>
      <c r="CU37" s="723"/>
      <c r="CV37" s="723"/>
      <c r="CW37" s="723"/>
      <c r="CX37" s="723"/>
      <c r="CY37" s="723"/>
      <c r="CZ37" s="723"/>
      <c r="DA37" s="723"/>
      <c r="DB37" s="723"/>
      <c r="DC37" s="723"/>
      <c r="DD37" s="723"/>
      <c r="DE37" s="723"/>
      <c r="DF37" s="723"/>
      <c r="DG37" s="723"/>
      <c r="DH37" s="723"/>
      <c r="DI37" s="723"/>
      <c r="DJ37" s="723"/>
      <c r="DK37" s="723"/>
      <c r="DL37" s="723"/>
      <c r="DM37" s="723"/>
      <c r="DN37" s="723"/>
      <c r="DO37" s="723"/>
      <c r="DP37" s="723"/>
      <c r="DQ37" s="723"/>
      <c r="DR37" s="723"/>
      <c r="DS37" s="723"/>
      <c r="DT37" s="723"/>
      <c r="DU37" s="723"/>
      <c r="DV37" s="723"/>
      <c r="DW37" s="723"/>
      <c r="DX37" s="723"/>
      <c r="DY37" s="723"/>
      <c r="DZ37" s="723"/>
      <c r="EA37" s="723"/>
      <c r="EB37" s="723"/>
      <c r="EC37" s="723"/>
      <c r="ED37" s="723"/>
      <c r="EE37" s="723"/>
      <c r="EF37" s="723"/>
      <c r="EG37" s="723"/>
      <c r="EH37" s="723"/>
      <c r="EI37" s="723"/>
      <c r="EJ37" s="723"/>
      <c r="EK37" s="723"/>
      <c r="EL37" s="723"/>
      <c r="EM37" s="723"/>
      <c r="EN37" s="723"/>
      <c r="EO37" s="723"/>
      <c r="EP37" s="723"/>
      <c r="EQ37" s="723"/>
      <c r="ER37" s="723"/>
      <c r="ES37" s="723"/>
      <c r="ET37" s="723"/>
      <c r="EU37" s="723"/>
      <c r="EV37" s="723"/>
      <c r="EW37" s="723"/>
      <c r="EX37" s="723"/>
      <c r="EY37" s="723"/>
      <c r="EZ37" s="723"/>
      <c r="FA37" s="723"/>
      <c r="FB37" s="723"/>
      <c r="FC37" s="723"/>
      <c r="FD37" s="723"/>
      <c r="FE37" s="723"/>
      <c r="FF37" s="723"/>
      <c r="FG37" s="723"/>
      <c r="FH37" s="723"/>
      <c r="FI37" s="723"/>
      <c r="FJ37" s="723"/>
      <c r="FK37" s="723"/>
      <c r="FL37" s="723"/>
      <c r="FM37" s="723"/>
      <c r="FN37" s="723"/>
      <c r="FO37" s="723"/>
      <c r="FP37" s="723"/>
      <c r="FQ37" s="723"/>
      <c r="FR37" s="723"/>
      <c r="FS37" s="723"/>
      <c r="FT37" s="723"/>
      <c r="FU37" s="723"/>
      <c r="FV37" s="723"/>
      <c r="FW37" s="723"/>
      <c r="FX37" s="723"/>
      <c r="FY37" s="723"/>
      <c r="FZ37" s="723"/>
      <c r="GA37" s="723"/>
      <c r="GB37" s="723"/>
      <c r="GC37" s="723"/>
      <c r="GD37" s="723"/>
      <c r="GE37" s="723"/>
      <c r="GF37" s="723"/>
      <c r="GG37" s="723"/>
      <c r="GH37" s="723"/>
      <c r="GI37" s="723"/>
      <c r="GJ37" s="723"/>
      <c r="GK37" s="723"/>
      <c r="GL37" s="723"/>
      <c r="GM37" s="723"/>
      <c r="GN37" s="723"/>
      <c r="GO37" s="723"/>
      <c r="GP37" s="723"/>
      <c r="GQ37" s="723"/>
      <c r="GR37" s="723"/>
      <c r="GS37" s="723"/>
      <c r="GT37" s="723"/>
      <c r="GU37" s="723"/>
      <c r="GV37" s="723"/>
      <c r="GW37" s="723"/>
      <c r="GX37" s="723"/>
      <c r="GY37" s="723"/>
      <c r="GZ37" s="723"/>
      <c r="HA37" s="723"/>
      <c r="HB37" s="723"/>
      <c r="HC37" s="723"/>
      <c r="HD37" s="723"/>
      <c r="HE37" s="723"/>
      <c r="HF37" s="723"/>
      <c r="HG37" s="723"/>
      <c r="HH37" s="723"/>
      <c r="HI37" s="723"/>
      <c r="HJ37" s="723"/>
      <c r="HK37" s="723"/>
      <c r="HL37" s="723"/>
      <c r="HM37" s="723"/>
      <c r="HN37" s="723"/>
      <c r="HO37" s="723"/>
      <c r="HP37" s="723"/>
      <c r="HQ37" s="723"/>
      <c r="HR37" s="723"/>
      <c r="HS37" s="723"/>
      <c r="HT37" s="723"/>
      <c r="HU37" s="723"/>
      <c r="HV37" s="723"/>
      <c r="HW37" s="723"/>
      <c r="HX37" s="723"/>
      <c r="HY37" s="723"/>
      <c r="HZ37" s="723"/>
      <c r="IA37" s="723"/>
      <c r="IB37" s="723"/>
      <c r="IC37" s="723"/>
      <c r="ID37" s="723"/>
      <c r="IE37" s="723"/>
      <c r="IF37" s="723"/>
      <c r="IG37" s="723"/>
      <c r="IH37" s="723"/>
      <c r="II37" s="723"/>
      <c r="IJ37" s="723"/>
      <c r="IK37" s="723"/>
      <c r="IL37" s="723"/>
      <c r="IM37" s="723"/>
      <c r="IN37" s="723"/>
      <c r="IO37" s="723"/>
      <c r="IP37" s="723"/>
      <c r="IQ37" s="723"/>
      <c r="IR37" s="723"/>
      <c r="IS37" s="723"/>
      <c r="IT37" s="723"/>
      <c r="IU37" s="723"/>
    </row>
    <row r="38" spans="1:255" s="717" customFormat="1" ht="15.75">
      <c r="A38" s="718" t="s">
        <v>608</v>
      </c>
      <c r="B38" s="719">
        <v>7706</v>
      </c>
      <c r="C38" s="720"/>
      <c r="D38" s="720"/>
      <c r="E38" s="720"/>
      <c r="F38" s="721"/>
      <c r="G38" s="721"/>
      <c r="H38" s="721"/>
      <c r="I38" s="721"/>
      <c r="J38" s="722"/>
      <c r="K38" s="723"/>
      <c r="L38" s="723"/>
      <c r="M38" s="723"/>
      <c r="N38" s="723"/>
      <c r="O38" s="723"/>
      <c r="P38" s="723"/>
      <c r="Q38" s="723"/>
      <c r="R38" s="723"/>
      <c r="S38" s="723"/>
      <c r="T38" s="723"/>
      <c r="U38" s="723"/>
      <c r="V38" s="723"/>
      <c r="W38" s="723"/>
      <c r="X38" s="723"/>
      <c r="Y38" s="723"/>
      <c r="Z38" s="723"/>
      <c r="AA38" s="723"/>
      <c r="AB38" s="723"/>
      <c r="AC38" s="723"/>
      <c r="AD38" s="723"/>
      <c r="AE38" s="723"/>
      <c r="AF38" s="723"/>
      <c r="AG38" s="723"/>
      <c r="AH38" s="723"/>
      <c r="AI38" s="723"/>
      <c r="AJ38" s="723"/>
      <c r="AK38" s="723"/>
      <c r="AL38" s="723"/>
      <c r="AM38" s="723"/>
      <c r="AN38" s="723"/>
      <c r="AO38" s="723"/>
      <c r="AP38" s="723"/>
      <c r="AQ38" s="723"/>
      <c r="AR38" s="723"/>
      <c r="AS38" s="723"/>
      <c r="AT38" s="723"/>
      <c r="AU38" s="723"/>
      <c r="AV38" s="723"/>
      <c r="AW38" s="723"/>
      <c r="AX38" s="723"/>
      <c r="AY38" s="723"/>
      <c r="AZ38" s="723"/>
      <c r="BA38" s="723"/>
      <c r="BB38" s="723"/>
      <c r="BC38" s="723"/>
      <c r="BD38" s="723"/>
      <c r="BE38" s="723"/>
      <c r="BF38" s="723"/>
      <c r="BG38" s="723"/>
      <c r="BH38" s="723"/>
      <c r="BI38" s="723"/>
      <c r="BJ38" s="723"/>
      <c r="BK38" s="723"/>
      <c r="BL38" s="723"/>
      <c r="BM38" s="723"/>
      <c r="BN38" s="723"/>
      <c r="BO38" s="723"/>
      <c r="BP38" s="723"/>
      <c r="BQ38" s="723"/>
      <c r="BR38" s="723"/>
      <c r="BS38" s="723"/>
      <c r="BT38" s="723"/>
      <c r="BU38" s="723"/>
      <c r="BV38" s="723"/>
      <c r="BW38" s="723"/>
      <c r="BX38" s="723"/>
      <c r="BY38" s="723"/>
      <c r="BZ38" s="723"/>
      <c r="CA38" s="723"/>
      <c r="CB38" s="723"/>
      <c r="CC38" s="723"/>
      <c r="CD38" s="723"/>
      <c r="CE38" s="723"/>
      <c r="CF38" s="723"/>
      <c r="CG38" s="723"/>
      <c r="CH38" s="723"/>
      <c r="CI38" s="723"/>
      <c r="CJ38" s="723"/>
      <c r="CK38" s="723"/>
      <c r="CL38" s="723"/>
      <c r="CM38" s="723"/>
      <c r="CN38" s="723"/>
      <c r="CO38" s="723"/>
      <c r="CP38" s="723"/>
      <c r="CQ38" s="723"/>
      <c r="CR38" s="723"/>
      <c r="CS38" s="723"/>
      <c r="CT38" s="723"/>
      <c r="CU38" s="723"/>
      <c r="CV38" s="723"/>
      <c r="CW38" s="723"/>
      <c r="CX38" s="723"/>
      <c r="CY38" s="723"/>
      <c r="CZ38" s="723"/>
      <c r="DA38" s="723"/>
      <c r="DB38" s="723"/>
      <c r="DC38" s="723"/>
      <c r="DD38" s="723"/>
      <c r="DE38" s="723"/>
      <c r="DF38" s="723"/>
      <c r="DG38" s="723"/>
      <c r="DH38" s="723"/>
      <c r="DI38" s="723"/>
      <c r="DJ38" s="723"/>
      <c r="DK38" s="723"/>
      <c r="DL38" s="723"/>
      <c r="DM38" s="723"/>
      <c r="DN38" s="723"/>
      <c r="DO38" s="723"/>
      <c r="DP38" s="723"/>
      <c r="DQ38" s="723"/>
      <c r="DR38" s="723"/>
      <c r="DS38" s="723"/>
      <c r="DT38" s="723"/>
      <c r="DU38" s="723"/>
      <c r="DV38" s="723"/>
      <c r="DW38" s="723"/>
      <c r="DX38" s="723"/>
      <c r="DY38" s="723"/>
      <c r="DZ38" s="723"/>
      <c r="EA38" s="723"/>
      <c r="EB38" s="723"/>
      <c r="EC38" s="723"/>
      <c r="ED38" s="723"/>
      <c r="EE38" s="723"/>
      <c r="EF38" s="723"/>
      <c r="EG38" s="723"/>
      <c r="EH38" s="723"/>
      <c r="EI38" s="723"/>
      <c r="EJ38" s="723"/>
      <c r="EK38" s="723"/>
      <c r="EL38" s="723"/>
      <c r="EM38" s="723"/>
      <c r="EN38" s="723"/>
      <c r="EO38" s="723"/>
      <c r="EP38" s="723"/>
      <c r="EQ38" s="723"/>
      <c r="ER38" s="723"/>
      <c r="ES38" s="723"/>
      <c r="ET38" s="723"/>
      <c r="EU38" s="723"/>
      <c r="EV38" s="723"/>
      <c r="EW38" s="723"/>
      <c r="EX38" s="723"/>
      <c r="EY38" s="723"/>
      <c r="EZ38" s="723"/>
      <c r="FA38" s="723"/>
      <c r="FB38" s="723"/>
      <c r="FC38" s="723"/>
      <c r="FD38" s="723"/>
      <c r="FE38" s="723"/>
      <c r="FF38" s="723"/>
      <c r="FG38" s="723"/>
      <c r="FH38" s="723"/>
      <c r="FI38" s="723"/>
      <c r="FJ38" s="723"/>
      <c r="FK38" s="723"/>
      <c r="FL38" s="723"/>
      <c r="FM38" s="723"/>
      <c r="FN38" s="723"/>
      <c r="FO38" s="723"/>
      <c r="FP38" s="723"/>
      <c r="FQ38" s="723"/>
      <c r="FR38" s="723"/>
      <c r="FS38" s="723"/>
      <c r="FT38" s="723"/>
      <c r="FU38" s="723"/>
      <c r="FV38" s="723"/>
      <c r="FW38" s="723"/>
      <c r="FX38" s="723"/>
      <c r="FY38" s="723"/>
      <c r="FZ38" s="723"/>
      <c r="GA38" s="723"/>
      <c r="GB38" s="723"/>
      <c r="GC38" s="723"/>
      <c r="GD38" s="723"/>
      <c r="GE38" s="723"/>
      <c r="GF38" s="723"/>
      <c r="GG38" s="723"/>
      <c r="GH38" s="723"/>
      <c r="GI38" s="723"/>
      <c r="GJ38" s="723"/>
      <c r="GK38" s="723"/>
      <c r="GL38" s="723"/>
      <c r="GM38" s="723"/>
      <c r="GN38" s="723"/>
      <c r="GO38" s="723"/>
      <c r="GP38" s="723"/>
      <c r="GQ38" s="723"/>
      <c r="GR38" s="723"/>
      <c r="GS38" s="723"/>
      <c r="GT38" s="723"/>
      <c r="GU38" s="723"/>
      <c r="GV38" s="723"/>
      <c r="GW38" s="723"/>
      <c r="GX38" s="723"/>
      <c r="GY38" s="723"/>
      <c r="GZ38" s="723"/>
      <c r="HA38" s="723"/>
      <c r="HB38" s="723"/>
      <c r="HC38" s="723"/>
      <c r="HD38" s="723"/>
      <c r="HE38" s="723"/>
      <c r="HF38" s="723"/>
      <c r="HG38" s="723"/>
      <c r="HH38" s="723"/>
      <c r="HI38" s="723"/>
      <c r="HJ38" s="723"/>
      <c r="HK38" s="723"/>
      <c r="HL38" s="723"/>
      <c r="HM38" s="723"/>
      <c r="HN38" s="723"/>
      <c r="HO38" s="723"/>
      <c r="HP38" s="723"/>
      <c r="HQ38" s="723"/>
      <c r="HR38" s="723"/>
      <c r="HS38" s="723"/>
      <c r="HT38" s="723"/>
      <c r="HU38" s="723"/>
      <c r="HV38" s="723"/>
      <c r="HW38" s="723"/>
      <c r="HX38" s="723"/>
      <c r="HY38" s="723"/>
      <c r="HZ38" s="723"/>
      <c r="IA38" s="723"/>
      <c r="IB38" s="723"/>
      <c r="IC38" s="723"/>
      <c r="ID38" s="723"/>
      <c r="IE38" s="723"/>
      <c r="IF38" s="723"/>
      <c r="IG38" s="723"/>
      <c r="IH38" s="723"/>
      <c r="II38" s="723"/>
      <c r="IJ38" s="723"/>
      <c r="IK38" s="723"/>
      <c r="IL38" s="723"/>
      <c r="IM38" s="723"/>
      <c r="IN38" s="723"/>
      <c r="IO38" s="723"/>
      <c r="IP38" s="723"/>
      <c r="IQ38" s="723"/>
      <c r="IR38" s="723"/>
      <c r="IS38" s="723"/>
      <c r="IT38" s="723"/>
      <c r="IU38" s="723"/>
    </row>
    <row r="39" spans="1:255" s="717" customFormat="1" ht="15.75">
      <c r="A39" s="718" t="s">
        <v>654</v>
      </c>
      <c r="B39" s="719">
        <v>3000</v>
      </c>
      <c r="C39" s="720"/>
      <c r="D39" s="720"/>
      <c r="E39" s="720"/>
      <c r="F39" s="721"/>
      <c r="G39" s="721"/>
      <c r="H39" s="721"/>
      <c r="I39" s="721"/>
      <c r="J39" s="722"/>
      <c r="K39" s="723"/>
      <c r="L39" s="723"/>
      <c r="M39" s="723"/>
      <c r="N39" s="723"/>
      <c r="O39" s="723"/>
      <c r="P39" s="723"/>
      <c r="Q39" s="723"/>
      <c r="R39" s="723"/>
      <c r="S39" s="723"/>
      <c r="T39" s="723"/>
      <c r="U39" s="723"/>
      <c r="V39" s="723"/>
      <c r="W39" s="723"/>
      <c r="X39" s="723"/>
      <c r="Y39" s="723"/>
      <c r="Z39" s="723"/>
      <c r="AA39" s="723"/>
      <c r="AB39" s="723"/>
      <c r="AC39" s="723"/>
      <c r="AD39" s="723"/>
      <c r="AE39" s="723"/>
      <c r="AF39" s="723"/>
      <c r="AG39" s="723"/>
      <c r="AH39" s="723"/>
      <c r="AI39" s="723"/>
      <c r="AJ39" s="723"/>
      <c r="AK39" s="723"/>
      <c r="AL39" s="723"/>
      <c r="AM39" s="723"/>
      <c r="AN39" s="723"/>
      <c r="AO39" s="723"/>
      <c r="AP39" s="723"/>
      <c r="AQ39" s="723"/>
      <c r="AR39" s="723"/>
      <c r="AS39" s="723"/>
      <c r="AT39" s="723"/>
      <c r="AU39" s="723"/>
      <c r="AV39" s="723"/>
      <c r="AW39" s="723"/>
      <c r="AX39" s="723"/>
      <c r="AY39" s="723"/>
      <c r="AZ39" s="723"/>
      <c r="BA39" s="723"/>
      <c r="BB39" s="723"/>
      <c r="BC39" s="723"/>
      <c r="BD39" s="723"/>
      <c r="BE39" s="723"/>
      <c r="BF39" s="723"/>
      <c r="BG39" s="723"/>
      <c r="BH39" s="723"/>
      <c r="BI39" s="723"/>
      <c r="BJ39" s="723"/>
      <c r="BK39" s="723"/>
      <c r="BL39" s="723"/>
      <c r="BM39" s="723"/>
      <c r="BN39" s="723"/>
      <c r="BO39" s="723"/>
      <c r="BP39" s="723"/>
      <c r="BQ39" s="723"/>
      <c r="BR39" s="723"/>
      <c r="BS39" s="723"/>
      <c r="BT39" s="723"/>
      <c r="BU39" s="723"/>
      <c r="BV39" s="723"/>
      <c r="BW39" s="723"/>
      <c r="BX39" s="723"/>
      <c r="BY39" s="723"/>
      <c r="BZ39" s="723"/>
      <c r="CA39" s="723"/>
      <c r="CB39" s="723"/>
      <c r="CC39" s="723"/>
      <c r="CD39" s="723"/>
      <c r="CE39" s="723"/>
      <c r="CF39" s="723"/>
      <c r="CG39" s="723"/>
      <c r="CH39" s="723"/>
      <c r="CI39" s="723"/>
      <c r="CJ39" s="723"/>
      <c r="CK39" s="723"/>
      <c r="CL39" s="723"/>
      <c r="CM39" s="723"/>
      <c r="CN39" s="723"/>
      <c r="CO39" s="723"/>
      <c r="CP39" s="723"/>
      <c r="CQ39" s="723"/>
      <c r="CR39" s="723"/>
      <c r="CS39" s="723"/>
      <c r="CT39" s="723"/>
      <c r="CU39" s="723"/>
      <c r="CV39" s="723"/>
      <c r="CW39" s="723"/>
      <c r="CX39" s="723"/>
      <c r="CY39" s="723"/>
      <c r="CZ39" s="723"/>
      <c r="DA39" s="723"/>
      <c r="DB39" s="723"/>
      <c r="DC39" s="723"/>
      <c r="DD39" s="723"/>
      <c r="DE39" s="723"/>
      <c r="DF39" s="723"/>
      <c r="DG39" s="723"/>
      <c r="DH39" s="723"/>
      <c r="DI39" s="723"/>
      <c r="DJ39" s="723"/>
      <c r="DK39" s="723"/>
      <c r="DL39" s="723"/>
      <c r="DM39" s="723"/>
      <c r="DN39" s="723"/>
      <c r="DO39" s="723"/>
      <c r="DP39" s="723"/>
      <c r="DQ39" s="723"/>
      <c r="DR39" s="723"/>
      <c r="DS39" s="723"/>
      <c r="DT39" s="723"/>
      <c r="DU39" s="723"/>
      <c r="DV39" s="723"/>
      <c r="DW39" s="723"/>
      <c r="DX39" s="723"/>
      <c r="DY39" s="723"/>
      <c r="DZ39" s="723"/>
      <c r="EA39" s="723"/>
      <c r="EB39" s="723"/>
      <c r="EC39" s="723"/>
      <c r="ED39" s="723"/>
      <c r="EE39" s="723"/>
      <c r="EF39" s="723"/>
      <c r="EG39" s="723"/>
      <c r="EH39" s="723"/>
      <c r="EI39" s="723"/>
      <c r="EJ39" s="723"/>
      <c r="EK39" s="723"/>
      <c r="EL39" s="723"/>
      <c r="EM39" s="723"/>
      <c r="EN39" s="723"/>
      <c r="EO39" s="723"/>
      <c r="EP39" s="723"/>
      <c r="EQ39" s="723"/>
      <c r="ER39" s="723"/>
      <c r="ES39" s="723"/>
      <c r="ET39" s="723"/>
      <c r="EU39" s="723"/>
      <c r="EV39" s="723"/>
      <c r="EW39" s="723"/>
      <c r="EX39" s="723"/>
      <c r="EY39" s="723"/>
      <c r="EZ39" s="723"/>
      <c r="FA39" s="723"/>
      <c r="FB39" s="723"/>
      <c r="FC39" s="723"/>
      <c r="FD39" s="723"/>
      <c r="FE39" s="723"/>
      <c r="FF39" s="723"/>
      <c r="FG39" s="723"/>
      <c r="FH39" s="723"/>
      <c r="FI39" s="723"/>
      <c r="FJ39" s="723"/>
      <c r="FK39" s="723"/>
      <c r="FL39" s="723"/>
      <c r="FM39" s="723"/>
      <c r="FN39" s="723"/>
      <c r="FO39" s="723"/>
      <c r="FP39" s="723"/>
      <c r="FQ39" s="723"/>
      <c r="FR39" s="723"/>
      <c r="FS39" s="723"/>
      <c r="FT39" s="723"/>
      <c r="FU39" s="723"/>
      <c r="FV39" s="723"/>
      <c r="FW39" s="723"/>
      <c r="FX39" s="723"/>
      <c r="FY39" s="723"/>
      <c r="FZ39" s="723"/>
      <c r="GA39" s="723"/>
      <c r="GB39" s="723"/>
      <c r="GC39" s="723"/>
      <c r="GD39" s="723"/>
      <c r="GE39" s="723"/>
      <c r="GF39" s="723"/>
      <c r="GG39" s="723"/>
      <c r="GH39" s="723"/>
      <c r="GI39" s="723"/>
      <c r="GJ39" s="723"/>
      <c r="GK39" s="723"/>
      <c r="GL39" s="723"/>
      <c r="GM39" s="723"/>
      <c r="GN39" s="723"/>
      <c r="GO39" s="723"/>
      <c r="GP39" s="723"/>
      <c r="GQ39" s="723"/>
      <c r="GR39" s="723"/>
      <c r="GS39" s="723"/>
      <c r="GT39" s="723"/>
      <c r="GU39" s="723"/>
      <c r="GV39" s="723"/>
      <c r="GW39" s="723"/>
      <c r="GX39" s="723"/>
      <c r="GY39" s="723"/>
      <c r="GZ39" s="723"/>
      <c r="HA39" s="723"/>
      <c r="HB39" s="723"/>
      <c r="HC39" s="723"/>
      <c r="HD39" s="723"/>
      <c r="HE39" s="723"/>
      <c r="HF39" s="723"/>
      <c r="HG39" s="723"/>
      <c r="HH39" s="723"/>
      <c r="HI39" s="723"/>
      <c r="HJ39" s="723"/>
      <c r="HK39" s="723"/>
      <c r="HL39" s="723"/>
      <c r="HM39" s="723"/>
      <c r="HN39" s="723"/>
      <c r="HO39" s="723"/>
      <c r="HP39" s="723"/>
      <c r="HQ39" s="723"/>
      <c r="HR39" s="723"/>
      <c r="HS39" s="723"/>
      <c r="HT39" s="723"/>
      <c r="HU39" s="723"/>
      <c r="HV39" s="723"/>
      <c r="HW39" s="723"/>
      <c r="HX39" s="723"/>
      <c r="HY39" s="723"/>
      <c r="HZ39" s="723"/>
      <c r="IA39" s="723"/>
      <c r="IB39" s="723"/>
      <c r="IC39" s="723"/>
      <c r="ID39" s="723"/>
      <c r="IE39" s="723"/>
      <c r="IF39" s="723"/>
      <c r="IG39" s="723"/>
      <c r="IH39" s="723"/>
      <c r="II39" s="723"/>
      <c r="IJ39" s="723"/>
      <c r="IK39" s="723"/>
      <c r="IL39" s="723"/>
      <c r="IM39" s="723"/>
      <c r="IN39" s="723"/>
      <c r="IO39" s="723"/>
      <c r="IP39" s="723"/>
      <c r="IQ39" s="723"/>
      <c r="IR39" s="723"/>
      <c r="IS39" s="723"/>
      <c r="IT39" s="723"/>
      <c r="IU39" s="723"/>
    </row>
    <row r="40" spans="1:255" s="717" customFormat="1" ht="15.75">
      <c r="A40" s="718" t="s">
        <v>655</v>
      </c>
      <c r="B40" s="719">
        <v>9900</v>
      </c>
      <c r="C40" s="720"/>
      <c r="D40" s="720"/>
      <c r="E40" s="720"/>
      <c r="F40" s="721"/>
      <c r="G40" s="721"/>
      <c r="H40" s="721"/>
      <c r="I40" s="721"/>
      <c r="J40" s="722"/>
      <c r="K40" s="723"/>
      <c r="L40" s="723"/>
      <c r="M40" s="723"/>
      <c r="N40" s="723"/>
      <c r="O40" s="723"/>
      <c r="P40" s="723"/>
      <c r="Q40" s="723"/>
      <c r="R40" s="723"/>
      <c r="S40" s="723"/>
      <c r="T40" s="723"/>
      <c r="U40" s="723"/>
      <c r="V40" s="723"/>
      <c r="W40" s="723"/>
      <c r="X40" s="723"/>
      <c r="Y40" s="723"/>
      <c r="Z40" s="723"/>
      <c r="AA40" s="723"/>
      <c r="AB40" s="723"/>
      <c r="AC40" s="723"/>
      <c r="AD40" s="723"/>
      <c r="AE40" s="723"/>
      <c r="AF40" s="723"/>
      <c r="AG40" s="723"/>
      <c r="AH40" s="723"/>
      <c r="AI40" s="723"/>
      <c r="AJ40" s="723"/>
      <c r="AK40" s="723"/>
      <c r="AL40" s="723"/>
      <c r="AM40" s="723"/>
      <c r="AN40" s="723"/>
      <c r="AO40" s="723"/>
      <c r="AP40" s="723"/>
      <c r="AQ40" s="723"/>
      <c r="AR40" s="723"/>
      <c r="AS40" s="723"/>
      <c r="AT40" s="723"/>
      <c r="AU40" s="723"/>
      <c r="AV40" s="723"/>
      <c r="AW40" s="723"/>
      <c r="AX40" s="723"/>
      <c r="AY40" s="723"/>
      <c r="AZ40" s="723"/>
      <c r="BA40" s="723"/>
      <c r="BB40" s="723"/>
      <c r="BC40" s="723"/>
      <c r="BD40" s="723"/>
      <c r="BE40" s="723"/>
      <c r="BF40" s="723"/>
      <c r="BG40" s="723"/>
      <c r="BH40" s="723"/>
      <c r="BI40" s="723"/>
      <c r="BJ40" s="723"/>
      <c r="BK40" s="723"/>
      <c r="BL40" s="723"/>
      <c r="BM40" s="723"/>
      <c r="BN40" s="723"/>
      <c r="BO40" s="723"/>
      <c r="BP40" s="723"/>
      <c r="BQ40" s="723"/>
      <c r="BR40" s="723"/>
      <c r="BS40" s="723"/>
      <c r="BT40" s="723"/>
      <c r="BU40" s="723"/>
      <c r="BV40" s="723"/>
      <c r="BW40" s="723"/>
      <c r="BX40" s="723"/>
      <c r="BY40" s="723"/>
      <c r="BZ40" s="723"/>
      <c r="CA40" s="723"/>
      <c r="CB40" s="723"/>
      <c r="CC40" s="723"/>
      <c r="CD40" s="723"/>
      <c r="CE40" s="723"/>
      <c r="CF40" s="723"/>
      <c r="CG40" s="723"/>
      <c r="CH40" s="723"/>
      <c r="CI40" s="723"/>
      <c r="CJ40" s="723"/>
      <c r="CK40" s="723"/>
      <c r="CL40" s="723"/>
      <c r="CM40" s="723"/>
      <c r="CN40" s="723"/>
      <c r="CO40" s="723"/>
      <c r="CP40" s="723"/>
      <c r="CQ40" s="723"/>
      <c r="CR40" s="723"/>
      <c r="CS40" s="723"/>
      <c r="CT40" s="723"/>
      <c r="CU40" s="723"/>
      <c r="CV40" s="723"/>
      <c r="CW40" s="723"/>
      <c r="CX40" s="723"/>
      <c r="CY40" s="723"/>
      <c r="CZ40" s="723"/>
      <c r="DA40" s="723"/>
      <c r="DB40" s="723"/>
      <c r="DC40" s="723"/>
      <c r="DD40" s="723"/>
      <c r="DE40" s="723"/>
      <c r="DF40" s="723"/>
      <c r="DG40" s="723"/>
      <c r="DH40" s="723"/>
      <c r="DI40" s="723"/>
      <c r="DJ40" s="723"/>
      <c r="DK40" s="723"/>
      <c r="DL40" s="723"/>
      <c r="DM40" s="723"/>
      <c r="DN40" s="723"/>
      <c r="DO40" s="723"/>
      <c r="DP40" s="723"/>
      <c r="DQ40" s="723"/>
      <c r="DR40" s="723"/>
      <c r="DS40" s="723"/>
      <c r="DT40" s="723"/>
      <c r="DU40" s="723"/>
      <c r="DV40" s="723"/>
      <c r="DW40" s="723"/>
      <c r="DX40" s="723"/>
      <c r="DY40" s="723"/>
      <c r="DZ40" s="723"/>
      <c r="EA40" s="723"/>
      <c r="EB40" s="723"/>
      <c r="EC40" s="723"/>
      <c r="ED40" s="723"/>
      <c r="EE40" s="723"/>
      <c r="EF40" s="723"/>
      <c r="EG40" s="723"/>
      <c r="EH40" s="723"/>
      <c r="EI40" s="723"/>
      <c r="EJ40" s="723"/>
      <c r="EK40" s="723"/>
      <c r="EL40" s="723"/>
      <c r="EM40" s="723"/>
      <c r="EN40" s="723"/>
      <c r="EO40" s="723"/>
      <c r="EP40" s="723"/>
      <c r="EQ40" s="723"/>
      <c r="ER40" s="723"/>
      <c r="ES40" s="723"/>
      <c r="ET40" s="723"/>
      <c r="EU40" s="723"/>
      <c r="EV40" s="723"/>
      <c r="EW40" s="723"/>
      <c r="EX40" s="723"/>
      <c r="EY40" s="723"/>
      <c r="EZ40" s="723"/>
      <c r="FA40" s="723"/>
      <c r="FB40" s="723"/>
      <c r="FC40" s="723"/>
      <c r="FD40" s="723"/>
      <c r="FE40" s="723"/>
      <c r="FF40" s="723"/>
      <c r="FG40" s="723"/>
      <c r="FH40" s="723"/>
      <c r="FI40" s="723"/>
      <c r="FJ40" s="723"/>
      <c r="FK40" s="723"/>
      <c r="FL40" s="723"/>
      <c r="FM40" s="723"/>
      <c r="FN40" s="723"/>
      <c r="FO40" s="723"/>
      <c r="FP40" s="723"/>
      <c r="FQ40" s="723"/>
      <c r="FR40" s="723"/>
      <c r="FS40" s="723"/>
      <c r="FT40" s="723"/>
      <c r="FU40" s="723"/>
      <c r="FV40" s="723"/>
      <c r="FW40" s="723"/>
      <c r="FX40" s="723"/>
      <c r="FY40" s="723"/>
      <c r="FZ40" s="723"/>
      <c r="GA40" s="723"/>
      <c r="GB40" s="723"/>
      <c r="GC40" s="723"/>
      <c r="GD40" s="723"/>
      <c r="GE40" s="723"/>
      <c r="GF40" s="723"/>
      <c r="GG40" s="723"/>
      <c r="GH40" s="723"/>
      <c r="GI40" s="723"/>
      <c r="GJ40" s="723"/>
      <c r="GK40" s="723"/>
      <c r="GL40" s="723"/>
      <c r="GM40" s="723"/>
      <c r="GN40" s="723"/>
      <c r="GO40" s="723"/>
      <c r="GP40" s="723"/>
      <c r="GQ40" s="723"/>
      <c r="GR40" s="723"/>
      <c r="GS40" s="723"/>
      <c r="GT40" s="723"/>
      <c r="GU40" s="723"/>
      <c r="GV40" s="723"/>
      <c r="GW40" s="723"/>
      <c r="GX40" s="723"/>
      <c r="GY40" s="723"/>
      <c r="GZ40" s="723"/>
      <c r="HA40" s="723"/>
      <c r="HB40" s="723"/>
      <c r="HC40" s="723"/>
      <c r="HD40" s="723"/>
      <c r="HE40" s="723"/>
      <c r="HF40" s="723"/>
      <c r="HG40" s="723"/>
      <c r="HH40" s="723"/>
      <c r="HI40" s="723"/>
      <c r="HJ40" s="723"/>
      <c r="HK40" s="723"/>
      <c r="HL40" s="723"/>
      <c r="HM40" s="723"/>
      <c r="HN40" s="723"/>
      <c r="HO40" s="723"/>
      <c r="HP40" s="723"/>
      <c r="HQ40" s="723"/>
      <c r="HR40" s="723"/>
      <c r="HS40" s="723"/>
      <c r="HT40" s="723"/>
      <c r="HU40" s="723"/>
      <c r="HV40" s="723"/>
      <c r="HW40" s="723"/>
      <c r="HX40" s="723"/>
      <c r="HY40" s="723"/>
      <c r="HZ40" s="723"/>
      <c r="IA40" s="723"/>
      <c r="IB40" s="723"/>
      <c r="IC40" s="723"/>
      <c r="ID40" s="723"/>
      <c r="IE40" s="723"/>
      <c r="IF40" s="723"/>
      <c r="IG40" s="723"/>
      <c r="IH40" s="723"/>
      <c r="II40" s="723"/>
      <c r="IJ40" s="723"/>
      <c r="IK40" s="723"/>
      <c r="IL40" s="723"/>
      <c r="IM40" s="723"/>
      <c r="IN40" s="723"/>
      <c r="IO40" s="723"/>
      <c r="IP40" s="723"/>
      <c r="IQ40" s="723"/>
      <c r="IR40" s="723"/>
      <c r="IS40" s="723"/>
      <c r="IT40" s="723"/>
      <c r="IU40" s="723"/>
    </row>
    <row r="41" spans="1:255" s="717" customFormat="1" ht="15.75">
      <c r="A41" s="718" t="s">
        <v>656</v>
      </c>
      <c r="B41" s="719">
        <v>9900</v>
      </c>
      <c r="C41" s="720"/>
      <c r="D41" s="720"/>
      <c r="E41" s="720"/>
      <c r="F41" s="721"/>
      <c r="G41" s="721"/>
      <c r="H41" s="721"/>
      <c r="I41" s="721"/>
      <c r="J41" s="722"/>
      <c r="K41" s="723"/>
      <c r="L41" s="723"/>
      <c r="M41" s="723"/>
      <c r="N41" s="723"/>
      <c r="O41" s="723"/>
      <c r="P41" s="723"/>
      <c r="Q41" s="723"/>
      <c r="R41" s="723"/>
      <c r="S41" s="723"/>
      <c r="T41" s="723"/>
      <c r="U41" s="723"/>
      <c r="V41" s="723"/>
      <c r="W41" s="723"/>
      <c r="X41" s="723"/>
      <c r="Y41" s="723"/>
      <c r="Z41" s="723"/>
      <c r="AA41" s="723"/>
      <c r="AB41" s="723"/>
      <c r="AC41" s="723"/>
      <c r="AD41" s="723"/>
      <c r="AE41" s="723"/>
      <c r="AF41" s="723"/>
      <c r="AG41" s="723"/>
      <c r="AH41" s="723"/>
      <c r="AI41" s="723"/>
      <c r="AJ41" s="723"/>
      <c r="AK41" s="723"/>
      <c r="AL41" s="723"/>
      <c r="AM41" s="723"/>
      <c r="AN41" s="723"/>
      <c r="AO41" s="723"/>
      <c r="AP41" s="723"/>
      <c r="AQ41" s="723"/>
      <c r="AR41" s="723"/>
      <c r="AS41" s="723"/>
      <c r="AT41" s="723"/>
      <c r="AU41" s="723"/>
      <c r="AV41" s="723"/>
      <c r="AW41" s="723"/>
      <c r="AX41" s="723"/>
      <c r="AY41" s="723"/>
      <c r="AZ41" s="723"/>
      <c r="BA41" s="723"/>
      <c r="BB41" s="723"/>
      <c r="BC41" s="723"/>
      <c r="BD41" s="723"/>
      <c r="BE41" s="723"/>
      <c r="BF41" s="723"/>
      <c r="BG41" s="723"/>
      <c r="BH41" s="723"/>
      <c r="BI41" s="723"/>
      <c r="BJ41" s="723"/>
      <c r="BK41" s="723"/>
      <c r="BL41" s="723"/>
      <c r="BM41" s="723"/>
      <c r="BN41" s="723"/>
      <c r="BO41" s="723"/>
      <c r="BP41" s="723"/>
      <c r="BQ41" s="723"/>
      <c r="BR41" s="723"/>
      <c r="BS41" s="723"/>
      <c r="BT41" s="723"/>
      <c r="BU41" s="723"/>
      <c r="BV41" s="723"/>
      <c r="BW41" s="723"/>
      <c r="BX41" s="723"/>
      <c r="BY41" s="723"/>
      <c r="BZ41" s="723"/>
      <c r="CA41" s="723"/>
      <c r="CB41" s="723"/>
      <c r="CC41" s="723"/>
      <c r="CD41" s="723"/>
      <c r="CE41" s="723"/>
      <c r="CF41" s="723"/>
      <c r="CG41" s="723"/>
      <c r="CH41" s="723"/>
      <c r="CI41" s="723"/>
      <c r="CJ41" s="723"/>
      <c r="CK41" s="723"/>
      <c r="CL41" s="723"/>
      <c r="CM41" s="723"/>
      <c r="CN41" s="723"/>
      <c r="CO41" s="723"/>
      <c r="CP41" s="723"/>
      <c r="CQ41" s="723"/>
      <c r="CR41" s="723"/>
      <c r="CS41" s="723"/>
      <c r="CT41" s="723"/>
      <c r="CU41" s="723"/>
      <c r="CV41" s="723"/>
      <c r="CW41" s="723"/>
      <c r="CX41" s="723"/>
      <c r="CY41" s="723"/>
      <c r="CZ41" s="723"/>
      <c r="DA41" s="723"/>
      <c r="DB41" s="723"/>
      <c r="DC41" s="723"/>
      <c r="DD41" s="723"/>
      <c r="DE41" s="723"/>
      <c r="DF41" s="723"/>
      <c r="DG41" s="723"/>
      <c r="DH41" s="723"/>
      <c r="DI41" s="723"/>
      <c r="DJ41" s="723"/>
      <c r="DK41" s="723"/>
      <c r="DL41" s="723"/>
      <c r="DM41" s="723"/>
      <c r="DN41" s="723"/>
      <c r="DO41" s="723"/>
      <c r="DP41" s="723"/>
      <c r="DQ41" s="723"/>
      <c r="DR41" s="723"/>
      <c r="DS41" s="723"/>
      <c r="DT41" s="723"/>
      <c r="DU41" s="723"/>
      <c r="DV41" s="723"/>
      <c r="DW41" s="723"/>
      <c r="DX41" s="723"/>
      <c r="DY41" s="723"/>
      <c r="DZ41" s="723"/>
      <c r="EA41" s="723"/>
      <c r="EB41" s="723"/>
      <c r="EC41" s="723"/>
      <c r="ED41" s="723"/>
      <c r="EE41" s="723"/>
      <c r="EF41" s="723"/>
      <c r="EG41" s="723"/>
      <c r="EH41" s="723"/>
      <c r="EI41" s="723"/>
      <c r="EJ41" s="723"/>
      <c r="EK41" s="723"/>
      <c r="EL41" s="723"/>
      <c r="EM41" s="723"/>
      <c r="EN41" s="723"/>
      <c r="EO41" s="723"/>
      <c r="EP41" s="723"/>
      <c r="EQ41" s="723"/>
      <c r="ER41" s="723"/>
      <c r="ES41" s="723"/>
      <c r="ET41" s="723"/>
      <c r="EU41" s="723"/>
      <c r="EV41" s="723"/>
      <c r="EW41" s="723"/>
      <c r="EX41" s="723"/>
      <c r="EY41" s="723"/>
      <c r="EZ41" s="723"/>
      <c r="FA41" s="723"/>
      <c r="FB41" s="723"/>
      <c r="FC41" s="723"/>
      <c r="FD41" s="723"/>
      <c r="FE41" s="723"/>
      <c r="FF41" s="723"/>
      <c r="FG41" s="723"/>
      <c r="FH41" s="723"/>
      <c r="FI41" s="723"/>
      <c r="FJ41" s="723"/>
      <c r="FK41" s="723"/>
      <c r="FL41" s="723"/>
      <c r="FM41" s="723"/>
      <c r="FN41" s="723"/>
      <c r="FO41" s="723"/>
      <c r="FP41" s="723"/>
      <c r="FQ41" s="723"/>
      <c r="FR41" s="723"/>
      <c r="FS41" s="723"/>
      <c r="FT41" s="723"/>
      <c r="FU41" s="723"/>
      <c r="FV41" s="723"/>
      <c r="FW41" s="723"/>
      <c r="FX41" s="723"/>
      <c r="FY41" s="723"/>
      <c r="FZ41" s="723"/>
      <c r="GA41" s="723"/>
      <c r="GB41" s="723"/>
      <c r="GC41" s="723"/>
      <c r="GD41" s="723"/>
      <c r="GE41" s="723"/>
      <c r="GF41" s="723"/>
      <c r="GG41" s="723"/>
      <c r="GH41" s="723"/>
      <c r="GI41" s="723"/>
      <c r="GJ41" s="723"/>
      <c r="GK41" s="723"/>
      <c r="GL41" s="723"/>
      <c r="GM41" s="723"/>
      <c r="GN41" s="723"/>
      <c r="GO41" s="723"/>
      <c r="GP41" s="723"/>
      <c r="GQ41" s="723"/>
      <c r="GR41" s="723"/>
      <c r="GS41" s="723"/>
      <c r="GT41" s="723"/>
      <c r="GU41" s="723"/>
      <c r="GV41" s="723"/>
      <c r="GW41" s="723"/>
      <c r="GX41" s="723"/>
      <c r="GY41" s="723"/>
      <c r="GZ41" s="723"/>
      <c r="HA41" s="723"/>
      <c r="HB41" s="723"/>
      <c r="HC41" s="723"/>
      <c r="HD41" s="723"/>
      <c r="HE41" s="723"/>
      <c r="HF41" s="723"/>
      <c r="HG41" s="723"/>
      <c r="HH41" s="723"/>
      <c r="HI41" s="723"/>
      <c r="HJ41" s="723"/>
      <c r="HK41" s="723"/>
      <c r="HL41" s="723"/>
      <c r="HM41" s="723"/>
      <c r="HN41" s="723"/>
      <c r="HO41" s="723"/>
      <c r="HP41" s="723"/>
      <c r="HQ41" s="723"/>
      <c r="HR41" s="723"/>
      <c r="HS41" s="723"/>
      <c r="HT41" s="723"/>
      <c r="HU41" s="723"/>
      <c r="HV41" s="723"/>
      <c r="HW41" s="723"/>
      <c r="HX41" s="723"/>
      <c r="HY41" s="723"/>
      <c r="HZ41" s="723"/>
      <c r="IA41" s="723"/>
      <c r="IB41" s="723"/>
      <c r="IC41" s="723"/>
      <c r="ID41" s="723"/>
      <c r="IE41" s="723"/>
      <c r="IF41" s="723"/>
      <c r="IG41" s="723"/>
      <c r="IH41" s="723"/>
      <c r="II41" s="723"/>
      <c r="IJ41" s="723"/>
      <c r="IK41" s="723"/>
      <c r="IL41" s="723"/>
      <c r="IM41" s="723"/>
      <c r="IN41" s="723"/>
      <c r="IO41" s="723"/>
      <c r="IP41" s="723"/>
      <c r="IQ41" s="723"/>
      <c r="IR41" s="723"/>
      <c r="IS41" s="723"/>
      <c r="IT41" s="723"/>
      <c r="IU41" s="723"/>
    </row>
    <row r="42" spans="1:255" s="717" customFormat="1" ht="15.75">
      <c r="A42" s="718" t="s">
        <v>657</v>
      </c>
      <c r="B42" s="719">
        <v>9900</v>
      </c>
      <c r="C42" s="720"/>
      <c r="D42" s="720"/>
      <c r="E42" s="720"/>
      <c r="F42" s="721"/>
      <c r="G42" s="721"/>
      <c r="H42" s="721"/>
      <c r="I42" s="721"/>
      <c r="J42" s="722"/>
      <c r="K42" s="723"/>
      <c r="L42" s="723"/>
      <c r="M42" s="723"/>
      <c r="N42" s="723"/>
      <c r="O42" s="723"/>
      <c r="P42" s="723"/>
      <c r="Q42" s="723"/>
      <c r="R42" s="723"/>
      <c r="S42" s="723"/>
      <c r="T42" s="723"/>
      <c r="U42" s="723"/>
      <c r="V42" s="723"/>
      <c r="W42" s="723"/>
      <c r="X42" s="723"/>
      <c r="Y42" s="723"/>
      <c r="Z42" s="723"/>
      <c r="AA42" s="723"/>
      <c r="AB42" s="723"/>
      <c r="AC42" s="723"/>
      <c r="AD42" s="723"/>
      <c r="AE42" s="723"/>
      <c r="AF42" s="723"/>
      <c r="AG42" s="723"/>
      <c r="AH42" s="723"/>
      <c r="AI42" s="723"/>
      <c r="AJ42" s="723"/>
      <c r="AK42" s="723"/>
      <c r="AL42" s="723"/>
      <c r="AM42" s="723"/>
      <c r="AN42" s="723"/>
      <c r="AO42" s="723"/>
      <c r="AP42" s="723"/>
      <c r="AQ42" s="723"/>
      <c r="AR42" s="723"/>
      <c r="AS42" s="723"/>
      <c r="AT42" s="723"/>
      <c r="AU42" s="723"/>
      <c r="AV42" s="723"/>
      <c r="AW42" s="723"/>
      <c r="AX42" s="723"/>
      <c r="AY42" s="723"/>
      <c r="AZ42" s="723"/>
      <c r="BA42" s="723"/>
      <c r="BB42" s="723"/>
      <c r="BC42" s="723"/>
      <c r="BD42" s="723"/>
      <c r="BE42" s="723"/>
      <c r="BF42" s="723"/>
      <c r="BG42" s="723"/>
      <c r="BH42" s="723"/>
      <c r="BI42" s="723"/>
      <c r="BJ42" s="723"/>
      <c r="BK42" s="723"/>
      <c r="BL42" s="723"/>
      <c r="BM42" s="723"/>
      <c r="BN42" s="723"/>
      <c r="BO42" s="723"/>
      <c r="BP42" s="723"/>
      <c r="BQ42" s="723"/>
      <c r="BR42" s="723"/>
      <c r="BS42" s="723"/>
      <c r="BT42" s="723"/>
      <c r="BU42" s="723"/>
      <c r="BV42" s="723"/>
      <c r="BW42" s="723"/>
      <c r="BX42" s="723"/>
      <c r="BY42" s="723"/>
      <c r="BZ42" s="723"/>
      <c r="CA42" s="723"/>
      <c r="CB42" s="723"/>
      <c r="CC42" s="723"/>
      <c r="CD42" s="723"/>
      <c r="CE42" s="723"/>
      <c r="CF42" s="723"/>
      <c r="CG42" s="723"/>
      <c r="CH42" s="723"/>
      <c r="CI42" s="723"/>
      <c r="CJ42" s="723"/>
      <c r="CK42" s="723"/>
      <c r="CL42" s="723"/>
      <c r="CM42" s="723"/>
      <c r="CN42" s="723"/>
      <c r="CO42" s="723"/>
      <c r="CP42" s="723"/>
      <c r="CQ42" s="723"/>
      <c r="CR42" s="723"/>
      <c r="CS42" s="723"/>
      <c r="CT42" s="723"/>
      <c r="CU42" s="723"/>
      <c r="CV42" s="723"/>
      <c r="CW42" s="723"/>
      <c r="CX42" s="723"/>
      <c r="CY42" s="723"/>
      <c r="CZ42" s="723"/>
      <c r="DA42" s="723"/>
      <c r="DB42" s="723"/>
      <c r="DC42" s="723"/>
      <c r="DD42" s="723"/>
      <c r="DE42" s="723"/>
      <c r="DF42" s="723"/>
      <c r="DG42" s="723"/>
      <c r="DH42" s="723"/>
      <c r="DI42" s="723"/>
      <c r="DJ42" s="723"/>
      <c r="DK42" s="723"/>
      <c r="DL42" s="723"/>
      <c r="DM42" s="723"/>
      <c r="DN42" s="723"/>
      <c r="DO42" s="723"/>
      <c r="DP42" s="723"/>
      <c r="DQ42" s="723"/>
      <c r="DR42" s="723"/>
      <c r="DS42" s="723"/>
      <c r="DT42" s="723"/>
      <c r="DU42" s="723"/>
      <c r="DV42" s="723"/>
      <c r="DW42" s="723"/>
      <c r="DX42" s="723"/>
      <c r="DY42" s="723"/>
      <c r="DZ42" s="723"/>
      <c r="EA42" s="723"/>
      <c r="EB42" s="723"/>
      <c r="EC42" s="723"/>
      <c r="ED42" s="723"/>
      <c r="EE42" s="723"/>
      <c r="EF42" s="723"/>
      <c r="EG42" s="723"/>
      <c r="EH42" s="723"/>
      <c r="EI42" s="723"/>
      <c r="EJ42" s="723"/>
      <c r="EK42" s="723"/>
      <c r="EL42" s="723"/>
      <c r="EM42" s="723"/>
      <c r="EN42" s="723"/>
      <c r="EO42" s="723"/>
      <c r="EP42" s="723"/>
      <c r="EQ42" s="723"/>
      <c r="ER42" s="723"/>
      <c r="ES42" s="723"/>
      <c r="ET42" s="723"/>
      <c r="EU42" s="723"/>
      <c r="EV42" s="723"/>
      <c r="EW42" s="723"/>
      <c r="EX42" s="723"/>
      <c r="EY42" s="723"/>
      <c r="EZ42" s="723"/>
      <c r="FA42" s="723"/>
      <c r="FB42" s="723"/>
      <c r="FC42" s="723"/>
      <c r="FD42" s="723"/>
      <c r="FE42" s="723"/>
      <c r="FF42" s="723"/>
      <c r="FG42" s="723"/>
      <c r="FH42" s="723"/>
      <c r="FI42" s="723"/>
      <c r="FJ42" s="723"/>
      <c r="FK42" s="723"/>
      <c r="FL42" s="723"/>
      <c r="FM42" s="723"/>
      <c r="FN42" s="723"/>
      <c r="FO42" s="723"/>
      <c r="FP42" s="723"/>
      <c r="FQ42" s="723"/>
      <c r="FR42" s="723"/>
      <c r="FS42" s="723"/>
      <c r="FT42" s="723"/>
      <c r="FU42" s="723"/>
      <c r="FV42" s="723"/>
      <c r="FW42" s="723"/>
      <c r="FX42" s="723"/>
      <c r="FY42" s="723"/>
      <c r="FZ42" s="723"/>
      <c r="GA42" s="723"/>
      <c r="GB42" s="723"/>
      <c r="GC42" s="723"/>
      <c r="GD42" s="723"/>
      <c r="GE42" s="723"/>
      <c r="GF42" s="723"/>
      <c r="GG42" s="723"/>
      <c r="GH42" s="723"/>
      <c r="GI42" s="723"/>
      <c r="GJ42" s="723"/>
      <c r="GK42" s="723"/>
      <c r="GL42" s="723"/>
      <c r="GM42" s="723"/>
      <c r="GN42" s="723"/>
      <c r="GO42" s="723"/>
      <c r="GP42" s="723"/>
      <c r="GQ42" s="723"/>
      <c r="GR42" s="723"/>
      <c r="GS42" s="723"/>
      <c r="GT42" s="723"/>
      <c r="GU42" s="723"/>
      <c r="GV42" s="723"/>
      <c r="GW42" s="723"/>
      <c r="GX42" s="723"/>
      <c r="GY42" s="723"/>
      <c r="GZ42" s="723"/>
      <c r="HA42" s="723"/>
      <c r="HB42" s="723"/>
      <c r="HC42" s="723"/>
      <c r="HD42" s="723"/>
      <c r="HE42" s="723"/>
      <c r="HF42" s="723"/>
      <c r="HG42" s="723"/>
      <c r="HH42" s="723"/>
      <c r="HI42" s="723"/>
      <c r="HJ42" s="723"/>
      <c r="HK42" s="723"/>
      <c r="HL42" s="723"/>
      <c r="HM42" s="723"/>
      <c r="HN42" s="723"/>
      <c r="HO42" s="723"/>
      <c r="HP42" s="723"/>
      <c r="HQ42" s="723"/>
      <c r="HR42" s="723"/>
      <c r="HS42" s="723"/>
      <c r="HT42" s="723"/>
      <c r="HU42" s="723"/>
      <c r="HV42" s="723"/>
      <c r="HW42" s="723"/>
      <c r="HX42" s="723"/>
      <c r="HY42" s="723"/>
      <c r="HZ42" s="723"/>
      <c r="IA42" s="723"/>
      <c r="IB42" s="723"/>
      <c r="IC42" s="723"/>
      <c r="ID42" s="723"/>
      <c r="IE42" s="723"/>
      <c r="IF42" s="723"/>
      <c r="IG42" s="723"/>
      <c r="IH42" s="723"/>
      <c r="II42" s="723"/>
      <c r="IJ42" s="723"/>
      <c r="IK42" s="723"/>
      <c r="IL42" s="723"/>
      <c r="IM42" s="723"/>
      <c r="IN42" s="723"/>
      <c r="IO42" s="723"/>
      <c r="IP42" s="723"/>
      <c r="IQ42" s="723"/>
      <c r="IR42" s="723"/>
      <c r="IS42" s="723"/>
      <c r="IT42" s="723"/>
      <c r="IU42" s="723"/>
    </row>
    <row r="43" spans="1:255" s="717" customFormat="1" ht="15.75">
      <c r="A43" s="718" t="s">
        <v>658</v>
      </c>
      <c r="B43" s="719">
        <v>3400</v>
      </c>
      <c r="C43" s="720"/>
      <c r="D43" s="720"/>
      <c r="E43" s="720"/>
      <c r="F43" s="721"/>
      <c r="G43" s="721"/>
      <c r="H43" s="721"/>
      <c r="I43" s="721"/>
      <c r="J43" s="722"/>
      <c r="K43" s="723"/>
      <c r="L43" s="723"/>
      <c r="M43" s="723"/>
      <c r="N43" s="723"/>
      <c r="O43" s="723"/>
      <c r="P43" s="723"/>
      <c r="Q43" s="723"/>
      <c r="R43" s="723"/>
      <c r="S43" s="723"/>
      <c r="T43" s="723"/>
      <c r="U43" s="723"/>
      <c r="V43" s="723"/>
      <c r="W43" s="723"/>
      <c r="X43" s="723"/>
      <c r="Y43" s="723"/>
      <c r="Z43" s="723"/>
      <c r="AA43" s="723"/>
      <c r="AB43" s="723"/>
      <c r="AC43" s="723"/>
      <c r="AD43" s="723"/>
      <c r="AE43" s="723"/>
      <c r="AF43" s="723"/>
      <c r="AG43" s="723"/>
      <c r="AH43" s="723"/>
      <c r="AI43" s="723"/>
      <c r="AJ43" s="723"/>
      <c r="AK43" s="723"/>
      <c r="AL43" s="723"/>
      <c r="AM43" s="723"/>
      <c r="AN43" s="723"/>
      <c r="AO43" s="723"/>
      <c r="AP43" s="723"/>
      <c r="AQ43" s="723"/>
      <c r="AR43" s="723"/>
      <c r="AS43" s="723"/>
      <c r="AT43" s="723"/>
      <c r="AU43" s="723"/>
      <c r="AV43" s="723"/>
      <c r="AW43" s="723"/>
      <c r="AX43" s="723"/>
      <c r="AY43" s="723"/>
      <c r="AZ43" s="723"/>
      <c r="BA43" s="723"/>
      <c r="BB43" s="723"/>
      <c r="BC43" s="723"/>
      <c r="BD43" s="723"/>
      <c r="BE43" s="723"/>
      <c r="BF43" s="723"/>
      <c r="BG43" s="723"/>
      <c r="BH43" s="723"/>
      <c r="BI43" s="723"/>
      <c r="BJ43" s="723"/>
      <c r="BK43" s="723"/>
      <c r="BL43" s="723"/>
      <c r="BM43" s="723"/>
      <c r="BN43" s="723"/>
      <c r="BO43" s="723"/>
      <c r="BP43" s="723"/>
      <c r="BQ43" s="723"/>
      <c r="BR43" s="723"/>
      <c r="BS43" s="723"/>
      <c r="BT43" s="723"/>
      <c r="BU43" s="723"/>
      <c r="BV43" s="723"/>
      <c r="BW43" s="723"/>
      <c r="BX43" s="723"/>
      <c r="BY43" s="723"/>
      <c r="BZ43" s="723"/>
      <c r="CA43" s="723"/>
      <c r="CB43" s="723"/>
      <c r="CC43" s="723"/>
      <c r="CD43" s="723"/>
      <c r="CE43" s="723"/>
      <c r="CF43" s="723"/>
      <c r="CG43" s="723"/>
      <c r="CH43" s="723"/>
      <c r="CI43" s="723"/>
      <c r="CJ43" s="723"/>
      <c r="CK43" s="723"/>
      <c r="CL43" s="723"/>
      <c r="CM43" s="723"/>
      <c r="CN43" s="723"/>
      <c r="CO43" s="723"/>
      <c r="CP43" s="723"/>
      <c r="CQ43" s="723"/>
      <c r="CR43" s="723"/>
      <c r="CS43" s="723"/>
      <c r="CT43" s="723"/>
      <c r="CU43" s="723"/>
      <c r="CV43" s="723"/>
      <c r="CW43" s="723"/>
      <c r="CX43" s="723"/>
      <c r="CY43" s="723"/>
      <c r="CZ43" s="723"/>
      <c r="DA43" s="723"/>
      <c r="DB43" s="723"/>
      <c r="DC43" s="723"/>
      <c r="DD43" s="723"/>
      <c r="DE43" s="723"/>
      <c r="DF43" s="723"/>
      <c r="DG43" s="723"/>
      <c r="DH43" s="723"/>
      <c r="DI43" s="723"/>
      <c r="DJ43" s="723"/>
      <c r="DK43" s="723"/>
      <c r="DL43" s="723"/>
      <c r="DM43" s="723"/>
      <c r="DN43" s="723"/>
      <c r="DO43" s="723"/>
      <c r="DP43" s="723"/>
      <c r="DQ43" s="723"/>
      <c r="DR43" s="723"/>
      <c r="DS43" s="723"/>
      <c r="DT43" s="723"/>
      <c r="DU43" s="723"/>
      <c r="DV43" s="723"/>
      <c r="DW43" s="723"/>
      <c r="DX43" s="723"/>
      <c r="DY43" s="723"/>
      <c r="DZ43" s="723"/>
      <c r="EA43" s="723"/>
      <c r="EB43" s="723"/>
      <c r="EC43" s="723"/>
      <c r="ED43" s="723"/>
      <c r="EE43" s="723"/>
      <c r="EF43" s="723"/>
      <c r="EG43" s="723"/>
      <c r="EH43" s="723"/>
      <c r="EI43" s="723"/>
      <c r="EJ43" s="723"/>
      <c r="EK43" s="723"/>
      <c r="EL43" s="723"/>
      <c r="EM43" s="723"/>
      <c r="EN43" s="723"/>
      <c r="EO43" s="723"/>
      <c r="EP43" s="723"/>
      <c r="EQ43" s="723"/>
      <c r="ER43" s="723"/>
      <c r="ES43" s="723"/>
      <c r="ET43" s="723"/>
      <c r="EU43" s="723"/>
      <c r="EV43" s="723"/>
      <c r="EW43" s="723"/>
      <c r="EX43" s="723"/>
      <c r="EY43" s="723"/>
      <c r="EZ43" s="723"/>
      <c r="FA43" s="723"/>
      <c r="FB43" s="723"/>
      <c r="FC43" s="723"/>
      <c r="FD43" s="723"/>
      <c r="FE43" s="723"/>
      <c r="FF43" s="723"/>
      <c r="FG43" s="723"/>
      <c r="FH43" s="723"/>
      <c r="FI43" s="723"/>
      <c r="FJ43" s="723"/>
      <c r="FK43" s="723"/>
      <c r="FL43" s="723"/>
      <c r="FM43" s="723"/>
      <c r="FN43" s="723"/>
      <c r="FO43" s="723"/>
      <c r="FP43" s="723"/>
      <c r="FQ43" s="723"/>
      <c r="FR43" s="723"/>
      <c r="FS43" s="723"/>
      <c r="FT43" s="723"/>
      <c r="FU43" s="723"/>
      <c r="FV43" s="723"/>
      <c r="FW43" s="723"/>
      <c r="FX43" s="723"/>
      <c r="FY43" s="723"/>
      <c r="FZ43" s="723"/>
      <c r="GA43" s="723"/>
      <c r="GB43" s="723"/>
      <c r="GC43" s="723"/>
      <c r="GD43" s="723"/>
      <c r="GE43" s="723"/>
      <c r="GF43" s="723"/>
      <c r="GG43" s="723"/>
      <c r="GH43" s="723"/>
      <c r="GI43" s="723"/>
      <c r="GJ43" s="723"/>
      <c r="GK43" s="723"/>
      <c r="GL43" s="723"/>
      <c r="GM43" s="723"/>
      <c r="GN43" s="723"/>
      <c r="GO43" s="723"/>
      <c r="GP43" s="723"/>
      <c r="GQ43" s="723"/>
      <c r="GR43" s="723"/>
      <c r="GS43" s="723"/>
      <c r="GT43" s="723"/>
      <c r="GU43" s="723"/>
      <c r="GV43" s="723"/>
      <c r="GW43" s="723"/>
      <c r="GX43" s="723"/>
      <c r="GY43" s="723"/>
      <c r="GZ43" s="723"/>
      <c r="HA43" s="723"/>
      <c r="HB43" s="723"/>
      <c r="HC43" s="723"/>
      <c r="HD43" s="723"/>
      <c r="HE43" s="723"/>
      <c r="HF43" s="723"/>
      <c r="HG43" s="723"/>
      <c r="HH43" s="723"/>
      <c r="HI43" s="723"/>
      <c r="HJ43" s="723"/>
      <c r="HK43" s="723"/>
      <c r="HL43" s="723"/>
      <c r="HM43" s="723"/>
      <c r="HN43" s="723"/>
      <c r="HO43" s="723"/>
      <c r="HP43" s="723"/>
      <c r="HQ43" s="723"/>
      <c r="HR43" s="723"/>
      <c r="HS43" s="723"/>
      <c r="HT43" s="723"/>
      <c r="HU43" s="723"/>
      <c r="HV43" s="723"/>
      <c r="HW43" s="723"/>
      <c r="HX43" s="723"/>
      <c r="HY43" s="723"/>
      <c r="HZ43" s="723"/>
      <c r="IA43" s="723"/>
      <c r="IB43" s="723"/>
      <c r="IC43" s="723"/>
      <c r="ID43" s="723"/>
      <c r="IE43" s="723"/>
      <c r="IF43" s="723"/>
      <c r="IG43" s="723"/>
      <c r="IH43" s="723"/>
      <c r="II43" s="723"/>
      <c r="IJ43" s="723"/>
      <c r="IK43" s="723"/>
      <c r="IL43" s="723"/>
      <c r="IM43" s="723"/>
      <c r="IN43" s="723"/>
      <c r="IO43" s="723"/>
      <c r="IP43" s="723"/>
      <c r="IQ43" s="723"/>
      <c r="IR43" s="723"/>
      <c r="IS43" s="723"/>
      <c r="IT43" s="723"/>
      <c r="IU43" s="723"/>
    </row>
    <row r="44" spans="1:255" s="717" customFormat="1" ht="15.75">
      <c r="A44" s="718" t="s">
        <v>659</v>
      </c>
      <c r="B44" s="719">
        <v>3000</v>
      </c>
      <c r="C44" s="720"/>
      <c r="D44" s="720"/>
      <c r="E44" s="720"/>
      <c r="F44" s="721"/>
      <c r="G44" s="721"/>
      <c r="H44" s="721"/>
      <c r="I44" s="721"/>
      <c r="J44" s="722"/>
      <c r="K44" s="723"/>
      <c r="L44" s="723"/>
      <c r="M44" s="723"/>
      <c r="N44" s="723"/>
      <c r="O44" s="723"/>
      <c r="P44" s="723"/>
      <c r="Q44" s="723"/>
      <c r="R44" s="723"/>
      <c r="S44" s="723"/>
      <c r="T44" s="723"/>
      <c r="U44" s="723"/>
      <c r="V44" s="723"/>
      <c r="W44" s="723"/>
      <c r="X44" s="723"/>
      <c r="Y44" s="723"/>
      <c r="Z44" s="723"/>
      <c r="AA44" s="723"/>
      <c r="AB44" s="723"/>
      <c r="AC44" s="723"/>
      <c r="AD44" s="723"/>
      <c r="AE44" s="723"/>
      <c r="AF44" s="723"/>
      <c r="AG44" s="723"/>
      <c r="AH44" s="723"/>
      <c r="AI44" s="723"/>
      <c r="AJ44" s="723"/>
      <c r="AK44" s="723"/>
      <c r="AL44" s="723"/>
      <c r="AM44" s="723"/>
      <c r="AN44" s="723"/>
      <c r="AO44" s="723"/>
      <c r="AP44" s="723"/>
      <c r="AQ44" s="723"/>
      <c r="AR44" s="723"/>
      <c r="AS44" s="723"/>
      <c r="AT44" s="723"/>
      <c r="AU44" s="723"/>
      <c r="AV44" s="723"/>
      <c r="AW44" s="723"/>
      <c r="AX44" s="723"/>
      <c r="AY44" s="723"/>
      <c r="AZ44" s="723"/>
      <c r="BA44" s="723"/>
      <c r="BB44" s="723"/>
      <c r="BC44" s="723"/>
      <c r="BD44" s="723"/>
      <c r="BE44" s="723"/>
      <c r="BF44" s="723"/>
      <c r="BG44" s="723"/>
      <c r="BH44" s="723"/>
      <c r="BI44" s="723"/>
      <c r="BJ44" s="723"/>
      <c r="BK44" s="723"/>
      <c r="BL44" s="723"/>
      <c r="BM44" s="723"/>
      <c r="BN44" s="723"/>
      <c r="BO44" s="723"/>
      <c r="BP44" s="723"/>
      <c r="BQ44" s="723"/>
      <c r="BR44" s="723"/>
      <c r="BS44" s="723"/>
      <c r="BT44" s="723"/>
      <c r="BU44" s="723"/>
      <c r="BV44" s="723"/>
      <c r="BW44" s="723"/>
      <c r="BX44" s="723"/>
      <c r="BY44" s="723"/>
      <c r="BZ44" s="723"/>
      <c r="CA44" s="723"/>
      <c r="CB44" s="723"/>
      <c r="CC44" s="723"/>
      <c r="CD44" s="723"/>
      <c r="CE44" s="723"/>
      <c r="CF44" s="723"/>
      <c r="CG44" s="723"/>
      <c r="CH44" s="723"/>
      <c r="CI44" s="723"/>
      <c r="CJ44" s="723"/>
      <c r="CK44" s="723"/>
      <c r="CL44" s="723"/>
      <c r="CM44" s="723"/>
      <c r="CN44" s="723"/>
      <c r="CO44" s="723"/>
      <c r="CP44" s="723"/>
      <c r="CQ44" s="723"/>
      <c r="CR44" s="723"/>
      <c r="CS44" s="723"/>
      <c r="CT44" s="723"/>
      <c r="CU44" s="723"/>
      <c r="CV44" s="723"/>
      <c r="CW44" s="723"/>
      <c r="CX44" s="723"/>
      <c r="CY44" s="723"/>
      <c r="CZ44" s="723"/>
      <c r="DA44" s="723"/>
      <c r="DB44" s="723"/>
      <c r="DC44" s="723"/>
      <c r="DD44" s="723"/>
      <c r="DE44" s="723"/>
      <c r="DF44" s="723"/>
      <c r="DG44" s="723"/>
      <c r="DH44" s="723"/>
      <c r="DI44" s="723"/>
      <c r="DJ44" s="723"/>
      <c r="DK44" s="723"/>
      <c r="DL44" s="723"/>
      <c r="DM44" s="723"/>
      <c r="DN44" s="723"/>
      <c r="DO44" s="723"/>
      <c r="DP44" s="723"/>
      <c r="DQ44" s="723"/>
      <c r="DR44" s="723"/>
      <c r="DS44" s="723"/>
      <c r="DT44" s="723"/>
      <c r="DU44" s="723"/>
      <c r="DV44" s="723"/>
      <c r="DW44" s="723"/>
      <c r="DX44" s="723"/>
      <c r="DY44" s="723"/>
      <c r="DZ44" s="723"/>
      <c r="EA44" s="723"/>
      <c r="EB44" s="723"/>
      <c r="EC44" s="723"/>
      <c r="ED44" s="723"/>
      <c r="EE44" s="723"/>
      <c r="EF44" s="723"/>
      <c r="EG44" s="723"/>
      <c r="EH44" s="723"/>
      <c r="EI44" s="723"/>
      <c r="EJ44" s="723"/>
      <c r="EK44" s="723"/>
      <c r="EL44" s="723"/>
      <c r="EM44" s="723"/>
      <c r="EN44" s="723"/>
      <c r="EO44" s="723"/>
      <c r="EP44" s="723"/>
      <c r="EQ44" s="723"/>
      <c r="ER44" s="723"/>
      <c r="ES44" s="723"/>
      <c r="ET44" s="723"/>
      <c r="EU44" s="723"/>
      <c r="EV44" s="723"/>
      <c r="EW44" s="723"/>
      <c r="EX44" s="723"/>
      <c r="EY44" s="723"/>
      <c r="EZ44" s="723"/>
      <c r="FA44" s="723"/>
      <c r="FB44" s="723"/>
      <c r="FC44" s="723"/>
      <c r="FD44" s="723"/>
      <c r="FE44" s="723"/>
      <c r="FF44" s="723"/>
      <c r="FG44" s="723"/>
      <c r="FH44" s="723"/>
      <c r="FI44" s="723"/>
      <c r="FJ44" s="723"/>
      <c r="FK44" s="723"/>
      <c r="FL44" s="723"/>
      <c r="FM44" s="723"/>
      <c r="FN44" s="723"/>
      <c r="FO44" s="723"/>
      <c r="FP44" s="723"/>
      <c r="FQ44" s="723"/>
      <c r="FR44" s="723"/>
      <c r="FS44" s="723"/>
      <c r="FT44" s="723"/>
      <c r="FU44" s="723"/>
      <c r="FV44" s="723"/>
      <c r="FW44" s="723"/>
      <c r="FX44" s="723"/>
      <c r="FY44" s="723"/>
      <c r="FZ44" s="723"/>
      <c r="GA44" s="723"/>
      <c r="GB44" s="723"/>
      <c r="GC44" s="723"/>
      <c r="GD44" s="723"/>
      <c r="GE44" s="723"/>
      <c r="GF44" s="723"/>
      <c r="GG44" s="723"/>
      <c r="GH44" s="723"/>
      <c r="GI44" s="723"/>
      <c r="GJ44" s="723"/>
      <c r="GK44" s="723"/>
      <c r="GL44" s="723"/>
      <c r="GM44" s="723"/>
      <c r="GN44" s="723"/>
      <c r="GO44" s="723"/>
      <c r="GP44" s="723"/>
      <c r="GQ44" s="723"/>
      <c r="GR44" s="723"/>
      <c r="GS44" s="723"/>
      <c r="GT44" s="723"/>
      <c r="GU44" s="723"/>
      <c r="GV44" s="723"/>
      <c r="GW44" s="723"/>
      <c r="GX44" s="723"/>
      <c r="GY44" s="723"/>
      <c r="GZ44" s="723"/>
      <c r="HA44" s="723"/>
      <c r="HB44" s="723"/>
      <c r="HC44" s="723"/>
      <c r="HD44" s="723"/>
      <c r="HE44" s="723"/>
      <c r="HF44" s="723"/>
      <c r="HG44" s="723"/>
      <c r="HH44" s="723"/>
      <c r="HI44" s="723"/>
      <c r="HJ44" s="723"/>
      <c r="HK44" s="723"/>
      <c r="HL44" s="723"/>
      <c r="HM44" s="723"/>
      <c r="HN44" s="723"/>
      <c r="HO44" s="723"/>
      <c r="HP44" s="723"/>
      <c r="HQ44" s="723"/>
      <c r="HR44" s="723"/>
      <c r="HS44" s="723"/>
      <c r="HT44" s="723"/>
      <c r="HU44" s="723"/>
      <c r="HV44" s="723"/>
      <c r="HW44" s="723"/>
      <c r="HX44" s="723"/>
      <c r="HY44" s="723"/>
      <c r="HZ44" s="723"/>
      <c r="IA44" s="723"/>
      <c r="IB44" s="723"/>
      <c r="IC44" s="723"/>
      <c r="ID44" s="723"/>
      <c r="IE44" s="723"/>
      <c r="IF44" s="723"/>
      <c r="IG44" s="723"/>
      <c r="IH44" s="723"/>
      <c r="II44" s="723"/>
      <c r="IJ44" s="723"/>
      <c r="IK44" s="723"/>
      <c r="IL44" s="723"/>
      <c r="IM44" s="723"/>
      <c r="IN44" s="723"/>
      <c r="IO44" s="723"/>
      <c r="IP44" s="723"/>
      <c r="IQ44" s="723"/>
      <c r="IR44" s="723"/>
      <c r="IS44" s="723"/>
      <c r="IT44" s="723"/>
      <c r="IU44" s="723"/>
    </row>
    <row r="45" spans="1:255" s="717" customFormat="1" ht="15.75">
      <c r="A45" s="718" t="s">
        <v>660</v>
      </c>
      <c r="B45" s="719">
        <v>2000</v>
      </c>
      <c r="C45" s="720"/>
      <c r="D45" s="720"/>
      <c r="E45" s="720"/>
      <c r="F45" s="721"/>
      <c r="G45" s="721"/>
      <c r="H45" s="721"/>
      <c r="I45" s="721"/>
      <c r="J45" s="722"/>
      <c r="K45" s="723"/>
      <c r="L45" s="723"/>
      <c r="M45" s="723"/>
      <c r="N45" s="723"/>
      <c r="O45" s="723"/>
      <c r="P45" s="723"/>
      <c r="Q45" s="723"/>
      <c r="R45" s="723"/>
      <c r="S45" s="723"/>
      <c r="T45" s="723"/>
      <c r="U45" s="723"/>
      <c r="V45" s="723"/>
      <c r="W45" s="723"/>
      <c r="X45" s="723"/>
      <c r="Y45" s="723"/>
      <c r="Z45" s="723"/>
      <c r="AA45" s="723"/>
      <c r="AB45" s="723"/>
      <c r="AC45" s="723"/>
      <c r="AD45" s="723"/>
      <c r="AE45" s="723"/>
      <c r="AF45" s="723"/>
      <c r="AG45" s="723"/>
      <c r="AH45" s="723"/>
      <c r="AI45" s="723"/>
      <c r="AJ45" s="723"/>
      <c r="AK45" s="723"/>
      <c r="AL45" s="723"/>
      <c r="AM45" s="723"/>
      <c r="AN45" s="723"/>
      <c r="AO45" s="723"/>
      <c r="AP45" s="723"/>
      <c r="AQ45" s="723"/>
      <c r="AR45" s="723"/>
      <c r="AS45" s="723"/>
      <c r="AT45" s="723"/>
      <c r="AU45" s="723"/>
      <c r="AV45" s="723"/>
      <c r="AW45" s="723"/>
      <c r="AX45" s="723"/>
      <c r="AY45" s="723"/>
      <c r="AZ45" s="723"/>
      <c r="BA45" s="723"/>
      <c r="BB45" s="723"/>
      <c r="BC45" s="723"/>
      <c r="BD45" s="723"/>
      <c r="BE45" s="723"/>
      <c r="BF45" s="723"/>
      <c r="BG45" s="723"/>
      <c r="BH45" s="723"/>
      <c r="BI45" s="723"/>
      <c r="BJ45" s="723"/>
      <c r="BK45" s="723"/>
      <c r="BL45" s="723"/>
      <c r="BM45" s="723"/>
      <c r="BN45" s="723"/>
      <c r="BO45" s="723"/>
      <c r="BP45" s="723"/>
      <c r="BQ45" s="723"/>
      <c r="BR45" s="723"/>
      <c r="BS45" s="723"/>
      <c r="BT45" s="723"/>
      <c r="BU45" s="723"/>
      <c r="BV45" s="723"/>
      <c r="BW45" s="723"/>
      <c r="BX45" s="723"/>
      <c r="BY45" s="723"/>
      <c r="BZ45" s="723"/>
      <c r="CA45" s="723"/>
      <c r="CB45" s="723"/>
      <c r="CC45" s="723"/>
      <c r="CD45" s="723"/>
      <c r="CE45" s="723"/>
      <c r="CF45" s="723"/>
      <c r="CG45" s="723"/>
      <c r="CH45" s="723"/>
      <c r="CI45" s="723"/>
      <c r="CJ45" s="723"/>
      <c r="CK45" s="723"/>
      <c r="CL45" s="723"/>
      <c r="CM45" s="723"/>
      <c r="CN45" s="723"/>
      <c r="CO45" s="723"/>
      <c r="CP45" s="723"/>
      <c r="CQ45" s="723"/>
      <c r="CR45" s="723"/>
      <c r="CS45" s="723"/>
      <c r="CT45" s="723"/>
      <c r="CU45" s="723"/>
      <c r="CV45" s="723"/>
      <c r="CW45" s="723"/>
      <c r="CX45" s="723"/>
      <c r="CY45" s="723"/>
      <c r="CZ45" s="723"/>
      <c r="DA45" s="723"/>
      <c r="DB45" s="723"/>
      <c r="DC45" s="723"/>
      <c r="DD45" s="723"/>
      <c r="DE45" s="723"/>
      <c r="DF45" s="723"/>
      <c r="DG45" s="723"/>
      <c r="DH45" s="723"/>
      <c r="DI45" s="723"/>
      <c r="DJ45" s="723"/>
      <c r="DK45" s="723"/>
      <c r="DL45" s="723"/>
      <c r="DM45" s="723"/>
      <c r="DN45" s="723"/>
      <c r="DO45" s="723"/>
      <c r="DP45" s="723"/>
      <c r="DQ45" s="723"/>
      <c r="DR45" s="723"/>
      <c r="DS45" s="723"/>
      <c r="DT45" s="723"/>
      <c r="DU45" s="723"/>
      <c r="DV45" s="723"/>
      <c r="DW45" s="723"/>
      <c r="DX45" s="723"/>
      <c r="DY45" s="723"/>
      <c r="DZ45" s="723"/>
      <c r="EA45" s="723"/>
      <c r="EB45" s="723"/>
      <c r="EC45" s="723"/>
      <c r="ED45" s="723"/>
      <c r="EE45" s="723"/>
      <c r="EF45" s="723"/>
      <c r="EG45" s="723"/>
      <c r="EH45" s="723"/>
      <c r="EI45" s="723"/>
      <c r="EJ45" s="723"/>
      <c r="EK45" s="723"/>
      <c r="EL45" s="723"/>
      <c r="EM45" s="723"/>
      <c r="EN45" s="723"/>
      <c r="EO45" s="723"/>
      <c r="EP45" s="723"/>
      <c r="EQ45" s="723"/>
      <c r="ER45" s="723"/>
      <c r="ES45" s="723"/>
      <c r="ET45" s="723"/>
      <c r="EU45" s="723"/>
      <c r="EV45" s="723"/>
      <c r="EW45" s="723"/>
      <c r="EX45" s="723"/>
      <c r="EY45" s="723"/>
      <c r="EZ45" s="723"/>
      <c r="FA45" s="723"/>
      <c r="FB45" s="723"/>
      <c r="FC45" s="723"/>
      <c r="FD45" s="723"/>
      <c r="FE45" s="723"/>
      <c r="FF45" s="723"/>
      <c r="FG45" s="723"/>
      <c r="FH45" s="723"/>
      <c r="FI45" s="723"/>
      <c r="FJ45" s="723"/>
      <c r="FK45" s="723"/>
      <c r="FL45" s="723"/>
      <c r="FM45" s="723"/>
      <c r="FN45" s="723"/>
      <c r="FO45" s="723"/>
      <c r="FP45" s="723"/>
      <c r="FQ45" s="723"/>
      <c r="FR45" s="723"/>
      <c r="FS45" s="723"/>
      <c r="FT45" s="723"/>
      <c r="FU45" s="723"/>
      <c r="FV45" s="723"/>
      <c r="FW45" s="723"/>
      <c r="FX45" s="723"/>
      <c r="FY45" s="723"/>
      <c r="FZ45" s="723"/>
      <c r="GA45" s="723"/>
      <c r="GB45" s="723"/>
      <c r="GC45" s="723"/>
      <c r="GD45" s="723"/>
      <c r="GE45" s="723"/>
      <c r="GF45" s="723"/>
      <c r="GG45" s="723"/>
      <c r="GH45" s="723"/>
      <c r="GI45" s="723"/>
      <c r="GJ45" s="723"/>
      <c r="GK45" s="723"/>
      <c r="GL45" s="723"/>
      <c r="GM45" s="723"/>
      <c r="GN45" s="723"/>
      <c r="GO45" s="723"/>
      <c r="GP45" s="723"/>
      <c r="GQ45" s="723"/>
      <c r="GR45" s="723"/>
      <c r="GS45" s="723"/>
      <c r="GT45" s="723"/>
      <c r="GU45" s="723"/>
      <c r="GV45" s="723"/>
      <c r="GW45" s="723"/>
      <c r="GX45" s="723"/>
      <c r="GY45" s="723"/>
      <c r="GZ45" s="723"/>
      <c r="HA45" s="723"/>
      <c r="HB45" s="723"/>
      <c r="HC45" s="723"/>
      <c r="HD45" s="723"/>
      <c r="HE45" s="723"/>
      <c r="HF45" s="723"/>
      <c r="HG45" s="723"/>
      <c r="HH45" s="723"/>
      <c r="HI45" s="723"/>
      <c r="HJ45" s="723"/>
      <c r="HK45" s="723"/>
      <c r="HL45" s="723"/>
      <c r="HM45" s="723"/>
      <c r="HN45" s="723"/>
      <c r="HO45" s="723"/>
      <c r="HP45" s="723"/>
      <c r="HQ45" s="723"/>
      <c r="HR45" s="723"/>
      <c r="HS45" s="723"/>
      <c r="HT45" s="723"/>
      <c r="HU45" s="723"/>
      <c r="HV45" s="723"/>
      <c r="HW45" s="723"/>
      <c r="HX45" s="723"/>
      <c r="HY45" s="723"/>
      <c r="HZ45" s="723"/>
      <c r="IA45" s="723"/>
      <c r="IB45" s="723"/>
      <c r="IC45" s="723"/>
      <c r="ID45" s="723"/>
      <c r="IE45" s="723"/>
      <c r="IF45" s="723"/>
      <c r="IG45" s="723"/>
      <c r="IH45" s="723"/>
      <c r="II45" s="723"/>
      <c r="IJ45" s="723"/>
      <c r="IK45" s="723"/>
      <c r="IL45" s="723"/>
      <c r="IM45" s="723"/>
      <c r="IN45" s="723"/>
      <c r="IO45" s="723"/>
      <c r="IP45" s="723"/>
      <c r="IQ45" s="723"/>
      <c r="IR45" s="723"/>
      <c r="IS45" s="723"/>
      <c r="IT45" s="723"/>
      <c r="IU45" s="723"/>
    </row>
    <row r="46" spans="1:255" s="717" customFormat="1" ht="15.75">
      <c r="A46" s="718" t="s">
        <v>554</v>
      </c>
      <c r="B46" s="719">
        <v>4611</v>
      </c>
      <c r="C46" s="720"/>
      <c r="D46" s="720"/>
      <c r="E46" s="720"/>
      <c r="F46" s="721"/>
      <c r="G46" s="721"/>
      <c r="H46" s="721"/>
      <c r="I46" s="721"/>
      <c r="J46" s="722"/>
      <c r="K46" s="723"/>
      <c r="L46" s="723"/>
      <c r="M46" s="723"/>
      <c r="N46" s="723"/>
      <c r="O46" s="723"/>
      <c r="P46" s="723"/>
      <c r="Q46" s="723"/>
      <c r="R46" s="723"/>
      <c r="S46" s="723"/>
      <c r="T46" s="723"/>
      <c r="U46" s="723"/>
      <c r="V46" s="723"/>
      <c r="W46" s="723"/>
      <c r="X46" s="723"/>
      <c r="Y46" s="723"/>
      <c r="Z46" s="723"/>
      <c r="AA46" s="723"/>
      <c r="AB46" s="723"/>
      <c r="AC46" s="723"/>
      <c r="AD46" s="723"/>
      <c r="AE46" s="723"/>
      <c r="AF46" s="723"/>
      <c r="AG46" s="723"/>
      <c r="AH46" s="723"/>
      <c r="AI46" s="723"/>
      <c r="AJ46" s="723"/>
      <c r="AK46" s="723"/>
      <c r="AL46" s="723"/>
      <c r="AM46" s="723"/>
      <c r="AN46" s="723"/>
      <c r="AO46" s="723"/>
      <c r="AP46" s="723"/>
      <c r="AQ46" s="723"/>
      <c r="AR46" s="723"/>
      <c r="AS46" s="723"/>
      <c r="AT46" s="723"/>
      <c r="AU46" s="723"/>
      <c r="AV46" s="723"/>
      <c r="AW46" s="723"/>
      <c r="AX46" s="723"/>
      <c r="AY46" s="723"/>
      <c r="AZ46" s="723"/>
      <c r="BA46" s="723"/>
      <c r="BB46" s="723"/>
      <c r="BC46" s="723"/>
      <c r="BD46" s="723"/>
      <c r="BE46" s="723"/>
      <c r="BF46" s="723"/>
      <c r="BG46" s="723"/>
      <c r="BH46" s="723"/>
      <c r="BI46" s="723"/>
      <c r="BJ46" s="723"/>
      <c r="BK46" s="723"/>
      <c r="BL46" s="723"/>
      <c r="BM46" s="723"/>
      <c r="BN46" s="723"/>
      <c r="BO46" s="723"/>
      <c r="BP46" s="723"/>
      <c r="BQ46" s="723"/>
      <c r="BR46" s="723"/>
      <c r="BS46" s="723"/>
      <c r="BT46" s="723"/>
      <c r="BU46" s="723"/>
      <c r="BV46" s="723"/>
      <c r="BW46" s="723"/>
      <c r="BX46" s="723"/>
      <c r="BY46" s="723"/>
      <c r="BZ46" s="723"/>
      <c r="CA46" s="723"/>
      <c r="CB46" s="723"/>
      <c r="CC46" s="723"/>
      <c r="CD46" s="723"/>
      <c r="CE46" s="723"/>
      <c r="CF46" s="723"/>
      <c r="CG46" s="723"/>
      <c r="CH46" s="723"/>
      <c r="CI46" s="723"/>
      <c r="CJ46" s="723"/>
      <c r="CK46" s="723"/>
      <c r="CL46" s="723"/>
      <c r="CM46" s="723"/>
      <c r="CN46" s="723"/>
      <c r="CO46" s="723"/>
      <c r="CP46" s="723"/>
      <c r="CQ46" s="723"/>
      <c r="CR46" s="723"/>
      <c r="CS46" s="723"/>
      <c r="CT46" s="723"/>
      <c r="CU46" s="723"/>
      <c r="CV46" s="723"/>
      <c r="CW46" s="723"/>
      <c r="CX46" s="723"/>
      <c r="CY46" s="723"/>
      <c r="CZ46" s="723"/>
      <c r="DA46" s="723"/>
      <c r="DB46" s="723"/>
      <c r="DC46" s="723"/>
      <c r="DD46" s="723"/>
      <c r="DE46" s="723"/>
      <c r="DF46" s="723"/>
      <c r="DG46" s="723"/>
      <c r="DH46" s="723"/>
      <c r="DI46" s="723"/>
      <c r="DJ46" s="723"/>
      <c r="DK46" s="723"/>
      <c r="DL46" s="723"/>
      <c r="DM46" s="723"/>
      <c r="DN46" s="723"/>
      <c r="DO46" s="723"/>
      <c r="DP46" s="723"/>
      <c r="DQ46" s="723"/>
      <c r="DR46" s="723"/>
      <c r="DS46" s="723"/>
      <c r="DT46" s="723"/>
      <c r="DU46" s="723"/>
      <c r="DV46" s="723"/>
      <c r="DW46" s="723"/>
      <c r="DX46" s="723"/>
      <c r="DY46" s="723"/>
      <c r="DZ46" s="723"/>
      <c r="EA46" s="723"/>
      <c r="EB46" s="723"/>
      <c r="EC46" s="723"/>
      <c r="ED46" s="723"/>
      <c r="EE46" s="723"/>
      <c r="EF46" s="723"/>
      <c r="EG46" s="723"/>
      <c r="EH46" s="723"/>
      <c r="EI46" s="723"/>
      <c r="EJ46" s="723"/>
      <c r="EK46" s="723"/>
      <c r="EL46" s="723"/>
      <c r="EM46" s="723"/>
      <c r="EN46" s="723"/>
      <c r="EO46" s="723"/>
      <c r="EP46" s="723"/>
      <c r="EQ46" s="723"/>
      <c r="ER46" s="723"/>
      <c r="ES46" s="723"/>
      <c r="ET46" s="723"/>
      <c r="EU46" s="723"/>
      <c r="EV46" s="723"/>
      <c r="EW46" s="723"/>
      <c r="EX46" s="723"/>
      <c r="EY46" s="723"/>
      <c r="EZ46" s="723"/>
      <c r="FA46" s="723"/>
      <c r="FB46" s="723"/>
      <c r="FC46" s="723"/>
      <c r="FD46" s="723"/>
      <c r="FE46" s="723"/>
      <c r="FF46" s="723"/>
      <c r="FG46" s="723"/>
      <c r="FH46" s="723"/>
      <c r="FI46" s="723"/>
      <c r="FJ46" s="723"/>
      <c r="FK46" s="723"/>
      <c r="FL46" s="723"/>
      <c r="FM46" s="723"/>
      <c r="FN46" s="723"/>
      <c r="FO46" s="723"/>
      <c r="FP46" s="723"/>
      <c r="FQ46" s="723"/>
      <c r="FR46" s="723"/>
      <c r="FS46" s="723"/>
      <c r="FT46" s="723"/>
      <c r="FU46" s="723"/>
      <c r="FV46" s="723"/>
      <c r="FW46" s="723"/>
      <c r="FX46" s="723"/>
      <c r="FY46" s="723"/>
      <c r="FZ46" s="723"/>
      <c r="GA46" s="723"/>
      <c r="GB46" s="723"/>
      <c r="GC46" s="723"/>
      <c r="GD46" s="723"/>
      <c r="GE46" s="723"/>
      <c r="GF46" s="723"/>
      <c r="GG46" s="723"/>
      <c r="GH46" s="723"/>
      <c r="GI46" s="723"/>
      <c r="GJ46" s="723"/>
      <c r="GK46" s="723"/>
      <c r="GL46" s="723"/>
      <c r="GM46" s="723"/>
      <c r="GN46" s="723"/>
      <c r="GO46" s="723"/>
      <c r="GP46" s="723"/>
      <c r="GQ46" s="723"/>
      <c r="GR46" s="723"/>
      <c r="GS46" s="723"/>
      <c r="GT46" s="723"/>
      <c r="GU46" s="723"/>
      <c r="GV46" s="723"/>
      <c r="GW46" s="723"/>
      <c r="GX46" s="723"/>
      <c r="GY46" s="723"/>
      <c r="GZ46" s="723"/>
      <c r="HA46" s="723"/>
      <c r="HB46" s="723"/>
      <c r="HC46" s="723"/>
      <c r="HD46" s="723"/>
      <c r="HE46" s="723"/>
      <c r="HF46" s="723"/>
      <c r="HG46" s="723"/>
      <c r="HH46" s="723"/>
      <c r="HI46" s="723"/>
      <c r="HJ46" s="723"/>
      <c r="HK46" s="723"/>
      <c r="HL46" s="723"/>
      <c r="HM46" s="723"/>
      <c r="HN46" s="723"/>
      <c r="HO46" s="723"/>
      <c r="HP46" s="723"/>
      <c r="HQ46" s="723"/>
      <c r="HR46" s="723"/>
      <c r="HS46" s="723"/>
      <c r="HT46" s="723"/>
      <c r="HU46" s="723"/>
      <c r="HV46" s="723"/>
      <c r="HW46" s="723"/>
      <c r="HX46" s="723"/>
      <c r="HY46" s="723"/>
      <c r="HZ46" s="723"/>
      <c r="IA46" s="723"/>
      <c r="IB46" s="723"/>
      <c r="IC46" s="723"/>
      <c r="ID46" s="723"/>
      <c r="IE46" s="723"/>
      <c r="IF46" s="723"/>
      <c r="IG46" s="723"/>
      <c r="IH46" s="723"/>
      <c r="II46" s="723"/>
      <c r="IJ46" s="723"/>
      <c r="IK46" s="723"/>
      <c r="IL46" s="723"/>
      <c r="IM46" s="723"/>
      <c r="IN46" s="723"/>
      <c r="IO46" s="723"/>
      <c r="IP46" s="723"/>
      <c r="IQ46" s="723"/>
      <c r="IR46" s="723"/>
      <c r="IS46" s="723"/>
      <c r="IT46" s="723"/>
      <c r="IU46" s="723"/>
    </row>
    <row r="47" spans="1:255" ht="13.5" thickBot="1">
      <c r="A47" s="703" t="s">
        <v>255</v>
      </c>
      <c r="B47" s="704">
        <f>B28+B31</f>
        <v>201672</v>
      </c>
      <c r="C47" s="705"/>
      <c r="D47" s="705"/>
      <c r="E47" s="705"/>
      <c r="F47" s="706"/>
      <c r="G47" s="706"/>
      <c r="H47" s="706"/>
      <c r="I47" s="706"/>
      <c r="J47" s="707"/>
      <c r="K47" s="708"/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08"/>
      <c r="AB47" s="708"/>
      <c r="AC47" s="708"/>
      <c r="AD47" s="708"/>
      <c r="AE47" s="708"/>
      <c r="AF47" s="708"/>
      <c r="AG47" s="708"/>
      <c r="AH47" s="708"/>
      <c r="AI47" s="708"/>
      <c r="AJ47" s="708"/>
      <c r="AK47" s="708"/>
      <c r="AL47" s="708"/>
      <c r="AM47" s="708"/>
      <c r="AN47" s="708"/>
      <c r="AO47" s="708"/>
      <c r="AP47" s="708"/>
      <c r="AQ47" s="708"/>
      <c r="AR47" s="708"/>
      <c r="AS47" s="708"/>
      <c r="AT47" s="708"/>
      <c r="AU47" s="708"/>
      <c r="AV47" s="708"/>
      <c r="AW47" s="708"/>
      <c r="AX47" s="708"/>
      <c r="AY47" s="708"/>
      <c r="AZ47" s="708"/>
      <c r="BA47" s="708"/>
      <c r="BB47" s="708"/>
      <c r="BC47" s="708"/>
      <c r="BD47" s="708"/>
      <c r="BE47" s="708"/>
      <c r="BF47" s="708"/>
      <c r="BG47" s="708"/>
      <c r="BH47" s="708"/>
      <c r="BI47" s="708"/>
      <c r="BJ47" s="708"/>
      <c r="BK47" s="708"/>
      <c r="BL47" s="708"/>
      <c r="BM47" s="708"/>
      <c r="BN47" s="708"/>
      <c r="BO47" s="708"/>
      <c r="BP47" s="708"/>
      <c r="BQ47" s="708"/>
      <c r="BR47" s="708"/>
      <c r="BS47" s="708"/>
      <c r="BT47" s="708"/>
      <c r="BU47" s="708"/>
      <c r="BV47" s="708"/>
      <c r="BW47" s="708"/>
      <c r="BX47" s="708"/>
      <c r="BY47" s="708"/>
      <c r="BZ47" s="708"/>
      <c r="CA47" s="708"/>
      <c r="CB47" s="708"/>
      <c r="CC47" s="708"/>
      <c r="CD47" s="708"/>
      <c r="CE47" s="708"/>
      <c r="CF47" s="708"/>
      <c r="CG47" s="708"/>
      <c r="CH47" s="708"/>
      <c r="CI47" s="708"/>
      <c r="CJ47" s="708"/>
      <c r="CK47" s="708"/>
      <c r="CL47" s="708"/>
      <c r="CM47" s="708"/>
      <c r="CN47" s="708"/>
      <c r="CO47" s="708"/>
      <c r="CP47" s="708"/>
      <c r="CQ47" s="708"/>
      <c r="CR47" s="708"/>
      <c r="CS47" s="708"/>
      <c r="CT47" s="708"/>
      <c r="CU47" s="708"/>
      <c r="CV47" s="708"/>
      <c r="CW47" s="708"/>
      <c r="CX47" s="708"/>
      <c r="CY47" s="708"/>
      <c r="CZ47" s="708"/>
      <c r="DA47" s="708"/>
      <c r="DB47" s="708"/>
      <c r="DC47" s="708"/>
      <c r="DD47" s="708"/>
      <c r="DE47" s="708"/>
      <c r="DF47" s="708"/>
      <c r="DG47" s="708"/>
      <c r="DH47" s="708"/>
      <c r="DI47" s="708"/>
      <c r="DJ47" s="708"/>
      <c r="DK47" s="708"/>
      <c r="DL47" s="708"/>
      <c r="DM47" s="708"/>
      <c r="DN47" s="708"/>
      <c r="DO47" s="708"/>
      <c r="DP47" s="708"/>
      <c r="DQ47" s="708"/>
      <c r="DR47" s="708"/>
      <c r="DS47" s="708"/>
      <c r="DT47" s="708"/>
      <c r="DU47" s="708"/>
      <c r="DV47" s="708"/>
      <c r="DW47" s="708"/>
      <c r="DX47" s="708"/>
      <c r="DY47" s="708"/>
      <c r="DZ47" s="708"/>
      <c r="EA47" s="708"/>
      <c r="EB47" s="708"/>
      <c r="EC47" s="708"/>
      <c r="ED47" s="708"/>
      <c r="EE47" s="708"/>
      <c r="EF47" s="708"/>
      <c r="EG47" s="708"/>
      <c r="EH47" s="708"/>
      <c r="EI47" s="708"/>
      <c r="EJ47" s="708"/>
      <c r="EK47" s="708"/>
      <c r="EL47" s="708"/>
      <c r="EM47" s="708"/>
      <c r="EN47" s="708"/>
      <c r="EO47" s="708"/>
      <c r="EP47" s="708"/>
      <c r="EQ47" s="708"/>
      <c r="ER47" s="708"/>
      <c r="ES47" s="708"/>
      <c r="ET47" s="708"/>
      <c r="EU47" s="708"/>
      <c r="EV47" s="708"/>
      <c r="EW47" s="708"/>
      <c r="EX47" s="708"/>
      <c r="EY47" s="708"/>
      <c r="EZ47" s="708"/>
      <c r="FA47" s="708"/>
      <c r="FB47" s="708"/>
      <c r="FC47" s="708"/>
      <c r="FD47" s="708"/>
      <c r="FE47" s="708"/>
      <c r="FF47" s="708"/>
      <c r="FG47" s="708"/>
      <c r="FH47" s="708"/>
      <c r="FI47" s="708"/>
      <c r="FJ47" s="708"/>
      <c r="FK47" s="708"/>
      <c r="FL47" s="708"/>
      <c r="FM47" s="708"/>
      <c r="FN47" s="708"/>
      <c r="FO47" s="708"/>
      <c r="FP47" s="708"/>
      <c r="FQ47" s="708"/>
      <c r="FR47" s="708"/>
      <c r="FS47" s="708"/>
      <c r="FT47" s="708"/>
      <c r="FU47" s="708"/>
      <c r="FV47" s="708"/>
      <c r="FW47" s="708"/>
      <c r="FX47" s="708"/>
      <c r="FY47" s="708"/>
      <c r="FZ47" s="708"/>
      <c r="GA47" s="708"/>
      <c r="GB47" s="708"/>
      <c r="GC47" s="708"/>
      <c r="GD47" s="708"/>
      <c r="GE47" s="708"/>
      <c r="GF47" s="708"/>
      <c r="GG47" s="708"/>
      <c r="GH47" s="708"/>
      <c r="GI47" s="708"/>
      <c r="GJ47" s="708"/>
      <c r="GK47" s="708"/>
      <c r="GL47" s="708"/>
      <c r="GM47" s="708"/>
      <c r="GN47" s="708"/>
      <c r="GO47" s="708"/>
      <c r="GP47" s="708"/>
      <c r="GQ47" s="708"/>
      <c r="GR47" s="708"/>
      <c r="GS47" s="708"/>
      <c r="GT47" s="708"/>
      <c r="GU47" s="708"/>
      <c r="GV47" s="708"/>
      <c r="GW47" s="708"/>
      <c r="GX47" s="708"/>
      <c r="GY47" s="708"/>
      <c r="GZ47" s="708"/>
      <c r="HA47" s="708"/>
      <c r="HB47" s="708"/>
      <c r="HC47" s="708"/>
      <c r="HD47" s="708"/>
      <c r="HE47" s="708"/>
      <c r="HF47" s="708"/>
      <c r="HG47" s="708"/>
      <c r="HH47" s="708"/>
      <c r="HI47" s="708"/>
      <c r="HJ47" s="708"/>
      <c r="HK47" s="708"/>
      <c r="HL47" s="708"/>
      <c r="HM47" s="708"/>
      <c r="HN47" s="708"/>
      <c r="HO47" s="708"/>
      <c r="HP47" s="708"/>
      <c r="HQ47" s="708"/>
      <c r="HR47" s="708"/>
      <c r="HS47" s="708"/>
      <c r="HT47" s="708"/>
      <c r="HU47" s="708"/>
      <c r="HV47" s="708"/>
      <c r="HW47" s="708"/>
      <c r="HX47" s="708"/>
      <c r="HY47" s="708"/>
      <c r="HZ47" s="708"/>
      <c r="IA47" s="708"/>
      <c r="IB47" s="708"/>
      <c r="IC47" s="708"/>
      <c r="ID47" s="708"/>
      <c r="IE47" s="708"/>
      <c r="IF47" s="708"/>
      <c r="IG47" s="708"/>
      <c r="IH47" s="708"/>
      <c r="II47" s="708"/>
      <c r="IJ47" s="708"/>
      <c r="IK47" s="708"/>
      <c r="IL47" s="708"/>
      <c r="IM47" s="708"/>
      <c r="IN47" s="708"/>
      <c r="IO47" s="708"/>
      <c r="IP47" s="708"/>
      <c r="IQ47" s="708"/>
      <c r="IR47" s="708"/>
      <c r="IS47" s="708"/>
      <c r="IT47" s="708"/>
      <c r="IU47" s="708"/>
    </row>
    <row r="49" spans="1:255" s="594" customFormat="1">
      <c r="A49" s="673"/>
      <c r="B49" s="674"/>
      <c r="C49" s="674"/>
      <c r="D49" s="674"/>
      <c r="E49" s="674"/>
      <c r="F49" s="673"/>
      <c r="G49" s="673"/>
      <c r="H49" s="673"/>
      <c r="I49" s="673"/>
      <c r="J49" s="673"/>
      <c r="K49" s="673"/>
      <c r="L49" s="673"/>
      <c r="M49" s="673"/>
      <c r="N49" s="673"/>
      <c r="O49" s="673"/>
      <c r="P49" s="673"/>
      <c r="Q49" s="673"/>
      <c r="R49" s="673"/>
      <c r="S49" s="673"/>
      <c r="T49" s="673"/>
      <c r="U49" s="673"/>
      <c r="V49" s="673"/>
      <c r="W49" s="673"/>
      <c r="X49" s="673"/>
      <c r="Y49" s="673"/>
      <c r="Z49" s="673"/>
      <c r="AA49" s="673"/>
      <c r="AB49" s="673"/>
      <c r="AC49" s="673"/>
      <c r="AD49" s="673"/>
      <c r="AE49" s="673"/>
      <c r="AF49" s="673"/>
      <c r="AG49" s="673"/>
      <c r="AH49" s="673"/>
      <c r="AI49" s="673"/>
      <c r="AJ49" s="673"/>
      <c r="AK49" s="673"/>
      <c r="AL49" s="673"/>
      <c r="AM49" s="673"/>
      <c r="AN49" s="673"/>
      <c r="AO49" s="673"/>
      <c r="AP49" s="673"/>
      <c r="AQ49" s="673"/>
      <c r="AR49" s="673"/>
      <c r="AS49" s="673"/>
      <c r="AT49" s="673"/>
      <c r="AU49" s="673"/>
      <c r="AV49" s="673"/>
      <c r="AW49" s="673"/>
      <c r="AX49" s="673"/>
      <c r="AY49" s="673"/>
      <c r="AZ49" s="673"/>
      <c r="BA49" s="673"/>
      <c r="BB49" s="673"/>
      <c r="BC49" s="673"/>
      <c r="BD49" s="673"/>
      <c r="BE49" s="673"/>
      <c r="BF49" s="673"/>
      <c r="BG49" s="673"/>
      <c r="BH49" s="673"/>
      <c r="BI49" s="673"/>
      <c r="BJ49" s="673"/>
      <c r="BK49" s="673"/>
      <c r="BL49" s="673"/>
      <c r="BM49" s="673"/>
      <c r="BN49" s="673"/>
      <c r="BO49" s="673"/>
      <c r="BP49" s="673"/>
      <c r="BQ49" s="673"/>
      <c r="BR49" s="673"/>
      <c r="BS49" s="673"/>
      <c r="BT49" s="673"/>
      <c r="BU49" s="673"/>
      <c r="BV49" s="673"/>
      <c r="BW49" s="673"/>
      <c r="BX49" s="673"/>
      <c r="BY49" s="673"/>
      <c r="BZ49" s="673"/>
      <c r="CA49" s="673"/>
      <c r="CB49" s="673"/>
      <c r="CC49" s="673"/>
      <c r="CD49" s="673"/>
      <c r="CE49" s="673"/>
      <c r="CF49" s="673"/>
      <c r="CG49" s="673"/>
      <c r="CH49" s="673"/>
      <c r="CI49" s="673"/>
      <c r="CJ49" s="673"/>
      <c r="CK49" s="673"/>
      <c r="CL49" s="673"/>
      <c r="CM49" s="673"/>
      <c r="CN49" s="673"/>
      <c r="CO49" s="673"/>
      <c r="CP49" s="673"/>
      <c r="CQ49" s="673"/>
      <c r="CR49" s="673"/>
      <c r="CS49" s="673"/>
      <c r="CT49" s="673"/>
      <c r="CU49" s="673"/>
      <c r="CV49" s="673"/>
      <c r="CW49" s="673"/>
      <c r="CX49" s="673"/>
      <c r="CY49" s="673"/>
      <c r="CZ49" s="673"/>
      <c r="DA49" s="673"/>
      <c r="DB49" s="673"/>
      <c r="DC49" s="673"/>
      <c r="DD49" s="673"/>
      <c r="DE49" s="673"/>
      <c r="DF49" s="673"/>
      <c r="DG49" s="673"/>
      <c r="DH49" s="673"/>
      <c r="DI49" s="673"/>
      <c r="DJ49" s="673"/>
      <c r="DK49" s="673"/>
      <c r="DL49" s="673"/>
      <c r="DM49" s="673"/>
      <c r="DN49" s="673"/>
      <c r="DO49" s="673"/>
      <c r="DP49" s="673"/>
      <c r="DQ49" s="673"/>
      <c r="DR49" s="673"/>
      <c r="DS49" s="673"/>
      <c r="DT49" s="673"/>
      <c r="DU49" s="673"/>
      <c r="DV49" s="673"/>
      <c r="DW49" s="673"/>
      <c r="DX49" s="673"/>
      <c r="DY49" s="673"/>
      <c r="DZ49" s="673"/>
      <c r="EA49" s="673"/>
      <c r="EB49" s="673"/>
      <c r="EC49" s="673"/>
      <c r="ED49" s="673"/>
      <c r="EE49" s="673"/>
      <c r="EF49" s="673"/>
      <c r="EG49" s="673"/>
      <c r="EH49" s="673"/>
      <c r="EI49" s="673"/>
      <c r="EJ49" s="673"/>
      <c r="EK49" s="673"/>
      <c r="EL49" s="673"/>
      <c r="EM49" s="673"/>
      <c r="EN49" s="673"/>
      <c r="EO49" s="673"/>
      <c r="EP49" s="673"/>
      <c r="EQ49" s="673"/>
      <c r="ER49" s="673"/>
      <c r="ES49" s="673"/>
      <c r="ET49" s="673"/>
      <c r="EU49" s="673"/>
      <c r="EV49" s="673"/>
      <c r="EW49" s="673"/>
      <c r="EX49" s="673"/>
      <c r="EY49" s="673"/>
      <c r="EZ49" s="673"/>
      <c r="FA49" s="673"/>
      <c r="FB49" s="673"/>
      <c r="FC49" s="673"/>
      <c r="FD49" s="673"/>
      <c r="FE49" s="673"/>
      <c r="FF49" s="673"/>
      <c r="FG49" s="673"/>
      <c r="FH49" s="673"/>
      <c r="FI49" s="673"/>
      <c r="FJ49" s="673"/>
      <c r="FK49" s="673"/>
      <c r="FL49" s="673"/>
      <c r="FM49" s="673"/>
      <c r="FN49" s="673"/>
      <c r="FO49" s="673"/>
      <c r="FP49" s="673"/>
      <c r="FQ49" s="673"/>
      <c r="FR49" s="673"/>
      <c r="FS49" s="673"/>
      <c r="FT49" s="673"/>
      <c r="FU49" s="673"/>
      <c r="FV49" s="673"/>
      <c r="FW49" s="673"/>
      <c r="FX49" s="673"/>
      <c r="FY49" s="673"/>
      <c r="FZ49" s="673"/>
      <c r="GA49" s="673"/>
      <c r="GB49" s="673"/>
      <c r="GC49" s="673"/>
      <c r="GD49" s="673"/>
      <c r="GE49" s="673"/>
      <c r="GF49" s="673"/>
      <c r="GG49" s="673"/>
      <c r="GH49" s="673"/>
      <c r="GI49" s="673"/>
      <c r="GJ49" s="673"/>
      <c r="GK49" s="673"/>
      <c r="GL49" s="673"/>
      <c r="GM49" s="673"/>
      <c r="GN49" s="673"/>
      <c r="GO49" s="673"/>
      <c r="GP49" s="673"/>
      <c r="GQ49" s="673"/>
      <c r="GR49" s="673"/>
      <c r="GS49" s="673"/>
      <c r="GT49" s="673"/>
      <c r="GU49" s="673"/>
      <c r="GV49" s="673"/>
      <c r="GW49" s="673"/>
      <c r="GX49" s="673"/>
      <c r="GY49" s="673"/>
      <c r="GZ49" s="673"/>
      <c r="HA49" s="673"/>
      <c r="HB49" s="673"/>
      <c r="HC49" s="673"/>
      <c r="HD49" s="673"/>
      <c r="HE49" s="673"/>
      <c r="HF49" s="673"/>
      <c r="HG49" s="673"/>
      <c r="HH49" s="673"/>
      <c r="HI49" s="673"/>
      <c r="HJ49" s="673"/>
      <c r="HK49" s="673"/>
      <c r="HL49" s="673"/>
      <c r="HM49" s="673"/>
      <c r="HN49" s="673"/>
      <c r="HO49" s="673"/>
      <c r="HP49" s="673"/>
      <c r="HQ49" s="673"/>
      <c r="HR49" s="673"/>
      <c r="HS49" s="673"/>
      <c r="HT49" s="673"/>
      <c r="HU49" s="673"/>
      <c r="HV49" s="673"/>
      <c r="HW49" s="673"/>
      <c r="HX49" s="673"/>
      <c r="HY49" s="673"/>
      <c r="HZ49" s="673"/>
      <c r="IA49" s="673"/>
      <c r="IB49" s="673"/>
      <c r="IC49" s="673"/>
      <c r="ID49" s="673"/>
      <c r="IE49" s="673"/>
      <c r="IF49" s="673"/>
      <c r="IG49" s="673"/>
      <c r="IH49" s="673"/>
      <c r="II49" s="673"/>
      <c r="IJ49" s="673"/>
      <c r="IK49" s="673"/>
      <c r="IL49" s="673"/>
      <c r="IM49" s="673"/>
      <c r="IN49" s="673"/>
      <c r="IO49" s="673"/>
      <c r="IP49" s="673"/>
      <c r="IQ49" s="673"/>
      <c r="IR49" s="673"/>
      <c r="IS49" s="673"/>
      <c r="IT49" s="673"/>
      <c r="IU49" s="673"/>
    </row>
    <row r="50" spans="1:255">
      <c r="A50" s="709"/>
    </row>
  </sheetData>
  <mergeCells count="1">
    <mergeCell ref="I4:J4"/>
  </mergeCells>
  <pageMargins left="0.70866141732283472" right="0.70866141732283472" top="0.74803149606299213" bottom="0.74803149606299213" header="0.31496062992125984" footer="0.31496062992125984"/>
  <pageSetup paperSize="9" scale="81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1"/>
    <pageSetUpPr fitToPage="1"/>
  </sheetPr>
  <dimension ref="A2:H46"/>
  <sheetViews>
    <sheetView topLeftCell="A19" zoomScaleNormal="100" workbookViewId="0">
      <selection activeCell="A45" sqref="A45:XFD45"/>
    </sheetView>
  </sheetViews>
  <sheetFormatPr defaultRowHeight="12.75"/>
  <cols>
    <col min="1" max="1" width="12.140625" style="2" customWidth="1"/>
    <col min="2" max="2" width="11.7109375" style="2" customWidth="1"/>
    <col min="3" max="3" width="11.42578125" style="3" customWidth="1"/>
    <col min="4" max="4" width="48.140625" style="2" customWidth="1"/>
    <col min="5" max="5" width="16.28515625" style="2" bestFit="1" customWidth="1"/>
    <col min="6" max="7" width="16.28515625" style="2" customWidth="1"/>
    <col min="8" max="8" width="13.5703125" style="2" customWidth="1"/>
    <col min="9" max="16384" width="9.140625" style="2"/>
  </cols>
  <sheetData>
    <row r="2" spans="1:8" ht="20.25" customHeight="1" thickBot="1">
      <c r="A2" s="1" t="s">
        <v>125</v>
      </c>
      <c r="G2" s="4" t="s">
        <v>1</v>
      </c>
    </row>
    <row r="3" spans="1:8" ht="42.75" customHeight="1" thickBot="1">
      <c r="A3" s="5" t="s">
        <v>2</v>
      </c>
      <c r="B3" s="6" t="s">
        <v>3</v>
      </c>
      <c r="C3" s="7" t="s">
        <v>4</v>
      </c>
      <c r="D3" s="8" t="s">
        <v>5</v>
      </c>
      <c r="E3" s="9" t="s">
        <v>219</v>
      </c>
      <c r="F3" s="10"/>
      <c r="G3" s="11"/>
      <c r="H3" s="11"/>
    </row>
    <row r="4" spans="1:8" ht="39" thickBot="1">
      <c r="A4" s="12" t="s">
        <v>126</v>
      </c>
      <c r="B4" s="13"/>
      <c r="C4" s="14"/>
      <c r="D4" s="15"/>
      <c r="E4" s="16" t="s">
        <v>6</v>
      </c>
      <c r="F4" s="17" t="s">
        <v>7</v>
      </c>
      <c r="G4" s="18" t="s">
        <v>8</v>
      </c>
      <c r="H4" s="19" t="s">
        <v>9</v>
      </c>
    </row>
    <row r="5" spans="1:8" ht="24" customHeight="1" thickBot="1">
      <c r="A5" s="20" t="s">
        <v>10</v>
      </c>
      <c r="B5" s="21"/>
      <c r="C5" s="22"/>
      <c r="D5" s="23" t="s">
        <v>11</v>
      </c>
      <c r="E5" s="24">
        <f>E6+E13+E14+E21</f>
        <v>909469000</v>
      </c>
      <c r="F5" s="25">
        <f>F6+F13+F14+F21</f>
        <v>0</v>
      </c>
      <c r="G5" s="26">
        <f>G6+G13+G14+G21</f>
        <v>0</v>
      </c>
      <c r="H5" s="27" t="str">
        <f>IF(F5=0,"",G5/F5*100)</f>
        <v/>
      </c>
    </row>
    <row r="6" spans="1:8" ht="24" customHeight="1" thickBot="1">
      <c r="A6" s="28"/>
      <c r="B6" s="29" t="s">
        <v>10</v>
      </c>
      <c r="C6" s="30"/>
      <c r="D6" s="31" t="s">
        <v>12</v>
      </c>
      <c r="E6" s="156">
        <f>SUM(E7:E12)</f>
        <v>203600000</v>
      </c>
      <c r="F6" s="156">
        <f>SUM(F7:F12)</f>
        <v>0</v>
      </c>
      <c r="G6" s="157">
        <f>SUM(G7:G12)</f>
        <v>0</v>
      </c>
      <c r="H6" s="158" t="str">
        <f t="shared" ref="H6:H46" si="0">IF(F6=0,"",G6/F6*100)</f>
        <v/>
      </c>
    </row>
    <row r="7" spans="1:8" ht="24" customHeight="1" thickBot="1">
      <c r="A7" s="28"/>
      <c r="B7" s="29"/>
      <c r="C7" s="30" t="s">
        <v>10</v>
      </c>
      <c r="D7" s="34" t="s">
        <v>13</v>
      </c>
      <c r="E7" s="159"/>
      <c r="F7" s="160"/>
      <c r="G7" s="161"/>
      <c r="H7" s="158" t="str">
        <f t="shared" si="0"/>
        <v/>
      </c>
    </row>
    <row r="8" spans="1:8" s="40" customFormat="1" ht="24" customHeight="1" thickBot="1">
      <c r="A8" s="36"/>
      <c r="B8" s="37"/>
      <c r="C8" s="38">
        <v>2</v>
      </c>
      <c r="D8" s="34" t="s">
        <v>14</v>
      </c>
      <c r="E8" s="162"/>
      <c r="F8" s="163"/>
      <c r="G8" s="164"/>
      <c r="H8" s="158" t="str">
        <f t="shared" si="0"/>
        <v/>
      </c>
    </row>
    <row r="9" spans="1:8" ht="24" customHeight="1" thickBot="1">
      <c r="A9" s="28"/>
      <c r="B9" s="29"/>
      <c r="C9" s="30">
        <v>3</v>
      </c>
      <c r="D9" s="34" t="s">
        <v>127</v>
      </c>
      <c r="E9" s="159">
        <v>23000000</v>
      </c>
      <c r="F9" s="160"/>
      <c r="G9" s="161"/>
      <c r="H9" s="158" t="str">
        <f t="shared" si="0"/>
        <v/>
      </c>
    </row>
    <row r="10" spans="1:8" ht="24" customHeight="1" thickBot="1">
      <c r="A10" s="28"/>
      <c r="B10" s="29"/>
      <c r="C10" s="30">
        <v>4</v>
      </c>
      <c r="D10" s="34" t="s">
        <v>233</v>
      </c>
      <c r="E10" s="159">
        <v>179100000</v>
      </c>
      <c r="F10" s="160"/>
      <c r="G10" s="161"/>
      <c r="H10" s="158" t="str">
        <f t="shared" si="0"/>
        <v/>
      </c>
    </row>
    <row r="11" spans="1:8" ht="24" customHeight="1" thickBot="1">
      <c r="A11" s="28"/>
      <c r="B11" s="29"/>
      <c r="C11" s="30">
        <v>5</v>
      </c>
      <c r="D11" s="34" t="s">
        <v>17</v>
      </c>
      <c r="E11" s="159"/>
      <c r="F11" s="160"/>
      <c r="G11" s="161"/>
      <c r="H11" s="158" t="str">
        <f t="shared" si="0"/>
        <v/>
      </c>
    </row>
    <row r="12" spans="1:8" ht="24" customHeight="1" thickBot="1">
      <c r="A12" s="28"/>
      <c r="B12" s="29"/>
      <c r="C12" s="30">
        <v>6</v>
      </c>
      <c r="D12" s="34" t="s">
        <v>234</v>
      </c>
      <c r="E12" s="159">
        <v>1500000</v>
      </c>
      <c r="F12" s="160"/>
      <c r="G12" s="161"/>
      <c r="H12" s="158" t="str">
        <f t="shared" si="0"/>
        <v/>
      </c>
    </row>
    <row r="13" spans="1:8" ht="24" customHeight="1" thickBot="1">
      <c r="A13" s="41"/>
      <c r="B13" s="42" t="s">
        <v>19</v>
      </c>
      <c r="C13" s="43"/>
      <c r="D13" s="44" t="s">
        <v>20</v>
      </c>
      <c r="E13" s="165">
        <v>41699000</v>
      </c>
      <c r="F13" s="166"/>
      <c r="G13" s="167"/>
      <c r="H13" s="158" t="str">
        <f t="shared" si="0"/>
        <v/>
      </c>
    </row>
    <row r="14" spans="1:8" ht="24" customHeight="1" thickBot="1">
      <c r="A14" s="41"/>
      <c r="B14" s="42" t="s">
        <v>21</v>
      </c>
      <c r="C14" s="45"/>
      <c r="D14" s="34" t="s">
        <v>22</v>
      </c>
      <c r="E14" s="97">
        <f>SUM(E15:E18)+E20</f>
        <v>664170000</v>
      </c>
      <c r="F14" s="97">
        <f>SUM(F15:F18)+F20</f>
        <v>0</v>
      </c>
      <c r="G14" s="97">
        <f>SUM(G15:G18)+G20</f>
        <v>0</v>
      </c>
      <c r="H14" s="158" t="str">
        <f t="shared" si="0"/>
        <v/>
      </c>
    </row>
    <row r="15" spans="1:8" s="40" customFormat="1" ht="24" customHeight="1" thickBot="1">
      <c r="A15" s="46"/>
      <c r="B15" s="47"/>
      <c r="C15" s="48" t="s">
        <v>10</v>
      </c>
      <c r="D15" s="49" t="s">
        <v>23</v>
      </c>
      <c r="E15" s="168">
        <v>15708000</v>
      </c>
      <c r="F15" s="169"/>
      <c r="G15" s="170"/>
      <c r="H15" s="171" t="str">
        <f t="shared" si="0"/>
        <v/>
      </c>
    </row>
    <row r="16" spans="1:8" s="40" customFormat="1" ht="24" customHeight="1" thickBot="1">
      <c r="A16" s="46"/>
      <c r="B16" s="47"/>
      <c r="C16" s="48" t="s">
        <v>19</v>
      </c>
      <c r="D16" s="49" t="s">
        <v>24</v>
      </c>
      <c r="E16" s="168">
        <v>38656000</v>
      </c>
      <c r="F16" s="169"/>
      <c r="G16" s="170"/>
      <c r="H16" s="171" t="str">
        <f t="shared" si="0"/>
        <v/>
      </c>
    </row>
    <row r="17" spans="1:8" s="40" customFormat="1" ht="24" customHeight="1" thickBot="1">
      <c r="A17" s="46"/>
      <c r="B17" s="47"/>
      <c r="C17" s="48" t="s">
        <v>21</v>
      </c>
      <c r="D17" s="34" t="s">
        <v>25</v>
      </c>
      <c r="E17" s="168">
        <v>56316000</v>
      </c>
      <c r="F17" s="169"/>
      <c r="G17" s="170"/>
      <c r="H17" s="171" t="str">
        <f t="shared" si="0"/>
        <v/>
      </c>
    </row>
    <row r="18" spans="1:8" s="40" customFormat="1" ht="24" customHeight="1" thickBot="1">
      <c r="A18" s="50"/>
      <c r="B18" s="51"/>
      <c r="C18" s="52" t="s">
        <v>26</v>
      </c>
      <c r="D18" s="63" t="s">
        <v>128</v>
      </c>
      <c r="E18" s="172">
        <v>553490000</v>
      </c>
      <c r="F18" s="173"/>
      <c r="G18" s="174"/>
      <c r="H18" s="171" t="str">
        <f t="shared" si="0"/>
        <v/>
      </c>
    </row>
    <row r="19" spans="1:8" s="61" customFormat="1" ht="24" customHeight="1" thickBot="1">
      <c r="A19" s="54"/>
      <c r="B19" s="55"/>
      <c r="C19" s="56"/>
      <c r="D19" s="57" t="s">
        <v>28</v>
      </c>
      <c r="E19" s="175">
        <v>53078000</v>
      </c>
      <c r="F19" s="176"/>
      <c r="G19" s="177"/>
      <c r="H19" s="178" t="str">
        <f>IF(F19=0,"",G19/F19*100)</f>
        <v/>
      </c>
    </row>
    <row r="20" spans="1:8" ht="24" customHeight="1" thickBot="1">
      <c r="A20" s="28"/>
      <c r="B20" s="29"/>
      <c r="C20" s="62" t="s">
        <v>29</v>
      </c>
      <c r="D20" s="63" t="s">
        <v>30</v>
      </c>
      <c r="E20" s="159"/>
      <c r="F20" s="160"/>
      <c r="G20" s="161"/>
      <c r="H20" s="158" t="str">
        <f t="shared" si="0"/>
        <v/>
      </c>
    </row>
    <row r="21" spans="1:8" ht="24" customHeight="1" thickBot="1">
      <c r="A21" s="28"/>
      <c r="B21" s="29" t="s">
        <v>26</v>
      </c>
      <c r="C21" s="62"/>
      <c r="D21" s="63" t="s">
        <v>31</v>
      </c>
      <c r="E21" s="179"/>
      <c r="F21" s="180"/>
      <c r="G21" s="181"/>
      <c r="H21" s="158" t="str">
        <f t="shared" si="0"/>
        <v/>
      </c>
    </row>
    <row r="22" spans="1:8" ht="24" customHeight="1" thickBot="1">
      <c r="A22" s="20" t="s">
        <v>19</v>
      </c>
      <c r="B22" s="21"/>
      <c r="C22" s="64"/>
      <c r="D22" s="23" t="s">
        <v>129</v>
      </c>
      <c r="E22" s="24">
        <f>SUM(E23:E26)</f>
        <v>21000000</v>
      </c>
      <c r="F22" s="24">
        <f>SUM(F23:F26)</f>
        <v>0</v>
      </c>
      <c r="G22" s="24">
        <f>SUM(G23:G26)</f>
        <v>0</v>
      </c>
      <c r="H22" s="158" t="str">
        <f t="shared" si="0"/>
        <v/>
      </c>
    </row>
    <row r="23" spans="1:8" ht="24" customHeight="1" thickBot="1">
      <c r="A23" s="28"/>
      <c r="B23" s="29" t="s">
        <v>10</v>
      </c>
      <c r="C23" s="62"/>
      <c r="D23" s="31" t="s">
        <v>33</v>
      </c>
      <c r="E23" s="182">
        <v>20000000</v>
      </c>
      <c r="F23" s="149"/>
      <c r="G23" s="183"/>
      <c r="H23" s="158" t="str">
        <f t="shared" si="0"/>
        <v/>
      </c>
    </row>
    <row r="24" spans="1:8" ht="24" customHeight="1" thickBot="1">
      <c r="A24" s="41"/>
      <c r="B24" s="42" t="s">
        <v>19</v>
      </c>
      <c r="C24" s="45"/>
      <c r="D24" s="34" t="s">
        <v>34</v>
      </c>
      <c r="E24" s="182"/>
      <c r="F24" s="149"/>
      <c r="G24" s="183"/>
      <c r="H24" s="158" t="str">
        <f t="shared" si="0"/>
        <v/>
      </c>
    </row>
    <row r="25" spans="1:8" ht="24" customHeight="1" thickBot="1">
      <c r="A25" s="65"/>
      <c r="B25" s="66" t="s">
        <v>21</v>
      </c>
      <c r="C25" s="67"/>
      <c r="D25" s="34" t="s">
        <v>35</v>
      </c>
      <c r="E25" s="182"/>
      <c r="F25" s="149"/>
      <c r="G25" s="183"/>
      <c r="H25" s="158" t="str">
        <f t="shared" si="0"/>
        <v/>
      </c>
    </row>
    <row r="26" spans="1:8" ht="24" customHeight="1" thickBot="1">
      <c r="A26" s="65"/>
      <c r="B26" s="66" t="s">
        <v>26</v>
      </c>
      <c r="C26" s="67"/>
      <c r="D26" s="34" t="s">
        <v>36</v>
      </c>
      <c r="E26" s="97">
        <f>SUM(E27:E29)</f>
        <v>1000000</v>
      </c>
      <c r="F26" s="97">
        <f>SUM(F27:F29)</f>
        <v>0</v>
      </c>
      <c r="G26" s="97">
        <f>SUM(G27:G29)</f>
        <v>0</v>
      </c>
      <c r="H26" s="158" t="str">
        <f t="shared" si="0"/>
        <v/>
      </c>
    </row>
    <row r="27" spans="1:8" ht="24" customHeight="1" thickBot="1">
      <c r="A27" s="42"/>
      <c r="B27" s="42"/>
      <c r="C27" s="67" t="s">
        <v>10</v>
      </c>
      <c r="D27" s="34" t="s">
        <v>37</v>
      </c>
      <c r="E27" s="182"/>
      <c r="F27" s="149"/>
      <c r="G27" s="183"/>
      <c r="H27" s="158" t="str">
        <f t="shared" si="0"/>
        <v/>
      </c>
    </row>
    <row r="28" spans="1:8" ht="24" customHeight="1" thickBot="1">
      <c r="A28" s="42"/>
      <c r="B28" s="42"/>
      <c r="C28" s="67" t="s">
        <v>19</v>
      </c>
      <c r="D28" s="34" t="s">
        <v>38</v>
      </c>
      <c r="E28" s="182"/>
      <c r="F28" s="149"/>
      <c r="G28" s="183"/>
      <c r="H28" s="158" t="str">
        <f t="shared" si="0"/>
        <v/>
      </c>
    </row>
    <row r="29" spans="1:8" ht="24" customHeight="1" thickBot="1">
      <c r="A29" s="68"/>
      <c r="B29" s="69"/>
      <c r="C29" s="45" t="s">
        <v>21</v>
      </c>
      <c r="D29" s="184" t="s">
        <v>39</v>
      </c>
      <c r="E29" s="185">
        <v>1000000</v>
      </c>
      <c r="F29" s="186"/>
      <c r="G29" s="187"/>
      <c r="H29" s="158" t="str">
        <f t="shared" si="0"/>
        <v/>
      </c>
    </row>
    <row r="30" spans="1:8" ht="24" hidden="1" customHeight="1" thickBot="1">
      <c r="A30" s="20" t="s">
        <v>21</v>
      </c>
      <c r="B30" s="21"/>
      <c r="C30" s="64"/>
      <c r="D30" s="23" t="s">
        <v>40</v>
      </c>
      <c r="E30" s="24">
        <f>E31</f>
        <v>0</v>
      </c>
      <c r="F30" s="25">
        <f>F31</f>
        <v>0</v>
      </c>
      <c r="G30" s="188">
        <f>G31</f>
        <v>0</v>
      </c>
      <c r="H30" s="158" t="str">
        <f t="shared" si="0"/>
        <v/>
      </c>
    </row>
    <row r="31" spans="1:8" ht="24" hidden="1" customHeight="1" thickBot="1">
      <c r="A31" s="41"/>
      <c r="B31" s="42" t="s">
        <v>10</v>
      </c>
      <c r="C31" s="43"/>
      <c r="D31" s="34" t="s">
        <v>41</v>
      </c>
      <c r="E31" s="97">
        <f>E32+E33</f>
        <v>0</v>
      </c>
      <c r="F31" s="98">
        <f>F32+F33</f>
        <v>0</v>
      </c>
      <c r="G31" s="189">
        <f>G32+G33</f>
        <v>0</v>
      </c>
      <c r="H31" s="158" t="str">
        <f t="shared" si="0"/>
        <v/>
      </c>
    </row>
    <row r="32" spans="1:8" ht="24" hidden="1" customHeight="1" thickBot="1">
      <c r="A32" s="41"/>
      <c r="B32" s="42"/>
      <c r="C32" s="43" t="s">
        <v>10</v>
      </c>
      <c r="D32" s="34" t="s">
        <v>42</v>
      </c>
      <c r="E32" s="182"/>
      <c r="F32" s="190"/>
      <c r="G32" s="183"/>
      <c r="H32" s="158" t="str">
        <f t="shared" si="0"/>
        <v/>
      </c>
    </row>
    <row r="33" spans="1:8" ht="24" hidden="1" customHeight="1" thickBot="1">
      <c r="A33" s="41"/>
      <c r="B33" s="42"/>
      <c r="C33" s="43">
        <v>2</v>
      </c>
      <c r="D33" s="34" t="s">
        <v>43</v>
      </c>
      <c r="E33" s="182"/>
      <c r="F33" s="149"/>
      <c r="G33" s="183"/>
      <c r="H33" s="158" t="str">
        <f t="shared" si="0"/>
        <v/>
      </c>
    </row>
    <row r="34" spans="1:8" ht="24" customHeight="1" thickBot="1">
      <c r="A34" s="746" t="s">
        <v>44</v>
      </c>
      <c r="B34" s="747"/>
      <c r="C34" s="747"/>
      <c r="D34" s="748"/>
      <c r="E34" s="24">
        <f>E5+E22+E30</f>
        <v>930469000</v>
      </c>
      <c r="F34" s="25">
        <f>F5+F22+F30</f>
        <v>0</v>
      </c>
      <c r="G34" s="188">
        <f>G5+G22+G30</f>
        <v>0</v>
      </c>
      <c r="H34" s="158" t="str">
        <f t="shared" si="0"/>
        <v/>
      </c>
    </row>
    <row r="35" spans="1:8" ht="24" customHeight="1" thickBot="1">
      <c r="A35" s="20" t="s">
        <v>26</v>
      </c>
      <c r="B35" s="21"/>
      <c r="C35" s="22"/>
      <c r="D35" s="23" t="s">
        <v>45</v>
      </c>
      <c r="E35" s="24">
        <f>E36+E39+E42</f>
        <v>2040852000</v>
      </c>
      <c r="F35" s="25">
        <f>F36+F39+F42</f>
        <v>0</v>
      </c>
      <c r="G35" s="188">
        <f>G36+G39+G42</f>
        <v>0</v>
      </c>
      <c r="H35" s="158" t="str">
        <f t="shared" si="0"/>
        <v/>
      </c>
    </row>
    <row r="36" spans="1:8" ht="24" customHeight="1" thickBot="1">
      <c r="A36" s="41"/>
      <c r="B36" s="42" t="s">
        <v>10</v>
      </c>
      <c r="C36" s="43"/>
      <c r="D36" s="34" t="s">
        <v>46</v>
      </c>
      <c r="E36" s="97">
        <f>SUM(E37:E38)</f>
        <v>463450000</v>
      </c>
      <c r="F36" s="98">
        <f>SUM(F37:F38)</f>
        <v>0</v>
      </c>
      <c r="G36" s="189">
        <f>SUM(G37:G38)</f>
        <v>0</v>
      </c>
      <c r="H36" s="158" t="str">
        <f t="shared" si="0"/>
        <v/>
      </c>
    </row>
    <row r="37" spans="1:8" ht="24" customHeight="1" thickBot="1">
      <c r="A37" s="41"/>
      <c r="B37" s="42"/>
      <c r="C37" s="43" t="s">
        <v>10</v>
      </c>
      <c r="D37" s="34" t="s">
        <v>47</v>
      </c>
      <c r="E37" s="182">
        <v>163450000</v>
      </c>
      <c r="F37" s="149"/>
      <c r="G37" s="183"/>
      <c r="H37" s="158" t="str">
        <f t="shared" si="0"/>
        <v/>
      </c>
    </row>
    <row r="38" spans="1:8" ht="24" customHeight="1" thickBot="1">
      <c r="A38" s="41"/>
      <c r="B38" s="42"/>
      <c r="C38" s="43">
        <v>2</v>
      </c>
      <c r="D38" s="34" t="s">
        <v>48</v>
      </c>
      <c r="E38" s="182">
        <f>300000000</f>
        <v>300000000</v>
      </c>
      <c r="F38" s="149"/>
      <c r="G38" s="183"/>
      <c r="H38" s="158" t="str">
        <f t="shared" si="0"/>
        <v/>
      </c>
    </row>
    <row r="39" spans="1:8" ht="24" customHeight="1" thickBot="1">
      <c r="A39" s="41"/>
      <c r="B39" s="42" t="s">
        <v>19</v>
      </c>
      <c r="C39" s="43"/>
      <c r="D39" s="34" t="s">
        <v>49</v>
      </c>
      <c r="E39" s="97">
        <f>SUM(E40:E41)</f>
        <v>1577402000</v>
      </c>
      <c r="F39" s="98">
        <f>SUM(F40:F41)</f>
        <v>0</v>
      </c>
      <c r="G39" s="189">
        <f>SUM(G40:G41)</f>
        <v>0</v>
      </c>
      <c r="H39" s="158" t="str">
        <f t="shared" si="0"/>
        <v/>
      </c>
    </row>
    <row r="40" spans="1:8" ht="24" customHeight="1" thickBot="1">
      <c r="A40" s="65"/>
      <c r="B40" s="66"/>
      <c r="C40" s="72" t="s">
        <v>10</v>
      </c>
      <c r="D40" s="44" t="s">
        <v>50</v>
      </c>
      <c r="E40" s="182">
        <v>1319705000</v>
      </c>
      <c r="F40" s="149"/>
      <c r="G40" s="183"/>
      <c r="H40" s="158" t="str">
        <f t="shared" si="0"/>
        <v/>
      </c>
    </row>
    <row r="41" spans="1:8" ht="24" customHeight="1" thickBot="1">
      <c r="A41" s="65"/>
      <c r="B41" s="66"/>
      <c r="C41" s="72">
        <v>2</v>
      </c>
      <c r="D41" s="73" t="s">
        <v>51</v>
      </c>
      <c r="E41" s="182">
        <v>257697000</v>
      </c>
      <c r="F41" s="149"/>
      <c r="G41" s="183"/>
      <c r="H41" s="158" t="str">
        <f t="shared" si="0"/>
        <v/>
      </c>
    </row>
    <row r="42" spans="1:8" s="81" customFormat="1" ht="24" hidden="1" customHeight="1" thickBot="1">
      <c r="A42" s="74"/>
      <c r="B42" s="75" t="s">
        <v>21</v>
      </c>
      <c r="C42" s="76"/>
      <c r="D42" s="77" t="s">
        <v>52</v>
      </c>
      <c r="E42" s="191">
        <f>SUM(E43:E44)</f>
        <v>0</v>
      </c>
      <c r="F42" s="192">
        <f>SUM(F43:F44)</f>
        <v>0</v>
      </c>
      <c r="G42" s="193">
        <f>SUM(G43:G44)</f>
        <v>0</v>
      </c>
      <c r="H42" s="158" t="str">
        <f>IF(F42=0,"",G42/F42*100)</f>
        <v/>
      </c>
    </row>
    <row r="43" spans="1:8" s="81" customFormat="1" ht="24" hidden="1" customHeight="1" thickBot="1">
      <c r="A43" s="74"/>
      <c r="B43" s="75"/>
      <c r="C43" s="76" t="s">
        <v>10</v>
      </c>
      <c r="D43" s="77" t="s">
        <v>53</v>
      </c>
      <c r="E43" s="191"/>
      <c r="F43" s="192"/>
      <c r="G43" s="193"/>
      <c r="H43" s="158" t="str">
        <f>IF(F43=0,"",G43/F43*100)</f>
        <v/>
      </c>
    </row>
    <row r="44" spans="1:8" s="81" customFormat="1" ht="24" hidden="1" customHeight="1" thickBot="1">
      <c r="A44" s="74"/>
      <c r="B44" s="75"/>
      <c r="C44" s="76" t="s">
        <v>19</v>
      </c>
      <c r="D44" s="77" t="s">
        <v>54</v>
      </c>
      <c r="E44" s="191"/>
      <c r="F44" s="192"/>
      <c r="G44" s="193"/>
      <c r="H44" s="158" t="str">
        <f>IF(F44=0,"",G44/F44*100)</f>
        <v/>
      </c>
    </row>
    <row r="45" spans="1:8" ht="24" hidden="1" customHeight="1" thickBot="1">
      <c r="A45" s="20" t="s">
        <v>29</v>
      </c>
      <c r="B45" s="21"/>
      <c r="C45" s="22"/>
      <c r="D45" s="23" t="s">
        <v>55</v>
      </c>
      <c r="E45" s="194"/>
      <c r="F45" s="195"/>
      <c r="G45" s="196"/>
      <c r="H45" s="158" t="str">
        <f t="shared" si="0"/>
        <v/>
      </c>
    </row>
    <row r="46" spans="1:8" ht="24" customHeight="1" thickBot="1">
      <c r="A46" s="82" t="s">
        <v>56</v>
      </c>
      <c r="B46" s="21"/>
      <c r="C46" s="22"/>
      <c r="D46" s="23"/>
      <c r="E46" s="24">
        <f>E34+E35+E45</f>
        <v>2971321000</v>
      </c>
      <c r="F46" s="25">
        <f>F34+F35+F45</f>
        <v>0</v>
      </c>
      <c r="G46" s="188">
        <f>G34+G35+G45</f>
        <v>0</v>
      </c>
      <c r="H46" s="158" t="str">
        <f t="shared" si="0"/>
        <v/>
      </c>
    </row>
  </sheetData>
  <sheetProtection formatCells="0" formatColumns="0" formatRows="0"/>
  <mergeCells count="1">
    <mergeCell ref="A34:D34"/>
  </mergeCells>
  <printOptions horizontalCentered="1"/>
  <pageMargins left="0.74803149606299213" right="0.74803149606299213" top="1.1811023622047245" bottom="1.0629921259842521" header="0.51181102362204722" footer="0.51181102362204722"/>
  <pageSetup paperSize="9" scale="60" orientation="portrait" useFirstPageNumber="1" horizontalDpi="300" r:id="rId1"/>
  <headerFooter alignWithMargins="0">
    <oddHeader>&amp;C&amp;"Times New Roman,Normál"Mezőkovácsháza Város Önkormányzata költségvetés&amp;R&amp;"Times New Roman,Normál"&amp;11 2/1. sz.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21"/>
    <pageSetUpPr fitToPage="1"/>
  </sheetPr>
  <dimension ref="A1:H134"/>
  <sheetViews>
    <sheetView topLeftCell="A100" zoomScaleNormal="100" workbookViewId="0">
      <selection activeCell="A122" sqref="A122:XFD122"/>
    </sheetView>
  </sheetViews>
  <sheetFormatPr defaultRowHeight="12.75"/>
  <cols>
    <col min="1" max="1" width="12.28515625" style="2" customWidth="1"/>
    <col min="2" max="2" width="11.85546875" style="2" customWidth="1"/>
    <col min="3" max="3" width="11.7109375" style="2" customWidth="1"/>
    <col min="4" max="4" width="48.140625" style="2" customWidth="1"/>
    <col min="5" max="7" width="16.28515625" style="2" customWidth="1"/>
    <col min="8" max="8" width="13.85546875" style="2" bestFit="1" customWidth="1"/>
    <col min="9" max="16384" width="9.140625" style="2"/>
  </cols>
  <sheetData>
    <row r="1" spans="5:5" hidden="1"/>
    <row r="2" spans="5:5" hidden="1"/>
    <row r="3" spans="5:5" hidden="1">
      <c r="E3" s="2" t="s">
        <v>57</v>
      </c>
    </row>
    <row r="4" spans="5:5" ht="24" hidden="1" customHeight="1"/>
    <row r="5" spans="5:5" ht="24" hidden="1" customHeight="1"/>
    <row r="6" spans="5:5" ht="24" hidden="1" customHeight="1"/>
    <row r="7" spans="5:5" ht="24" hidden="1" customHeight="1"/>
    <row r="8" spans="5:5" ht="24" hidden="1" customHeight="1"/>
    <row r="9" spans="5:5" ht="24" hidden="1" customHeight="1"/>
    <row r="10" spans="5:5" ht="24" hidden="1" customHeight="1"/>
    <row r="11" spans="5:5" ht="24" hidden="1" customHeight="1"/>
    <row r="12" spans="5:5" ht="24" hidden="1" customHeight="1"/>
    <row r="13" spans="5:5" ht="24" hidden="1" customHeight="1"/>
    <row r="14" spans="5:5" ht="24" hidden="1" customHeight="1"/>
    <row r="15" spans="5:5" ht="24" hidden="1" customHeight="1"/>
    <row r="16" spans="5:5" ht="24" hidden="1" customHeight="1"/>
    <row r="17" spans="5:5" ht="24" hidden="1" customHeight="1"/>
    <row r="18" spans="5:5" ht="24" hidden="1" customHeight="1"/>
    <row r="19" spans="5:5" ht="24" hidden="1" customHeight="1">
      <c r="E19" s="2">
        <v>125900</v>
      </c>
    </row>
    <row r="20" spans="5:5" ht="24" hidden="1" customHeight="1"/>
    <row r="21" spans="5:5" ht="24" hidden="1" customHeight="1"/>
    <row r="22" spans="5:5" ht="24" hidden="1" customHeight="1"/>
    <row r="23" spans="5:5" ht="24" hidden="1" customHeight="1"/>
    <row r="24" spans="5:5" ht="24" hidden="1" customHeight="1"/>
    <row r="25" spans="5:5" ht="24" hidden="1" customHeight="1"/>
    <row r="26" spans="5:5" ht="24" hidden="1" customHeight="1"/>
    <row r="27" spans="5:5" ht="24" hidden="1" customHeight="1"/>
    <row r="28" spans="5:5" ht="24" hidden="1" customHeight="1"/>
    <row r="29" spans="5:5" ht="24" hidden="1" customHeight="1"/>
    <row r="30" spans="5:5" ht="24" hidden="1" customHeight="1"/>
    <row r="31" spans="5:5" ht="24" hidden="1" customHeight="1"/>
    <row r="32" spans="5:5" ht="24" hidden="1" customHeight="1"/>
    <row r="33" ht="24" hidden="1" customHeight="1"/>
    <row r="34" ht="24" hidden="1" customHeight="1"/>
    <row r="35" ht="24" hidden="1" customHeight="1"/>
    <row r="36" ht="24" hidden="1" customHeight="1"/>
    <row r="37" ht="24" hidden="1" customHeight="1"/>
    <row r="38" ht="24" hidden="1" customHeight="1"/>
    <row r="39" ht="24" hidden="1" customHeight="1"/>
    <row r="40" ht="24" hidden="1" customHeight="1"/>
    <row r="41" ht="24" hidden="1" customHeight="1"/>
    <row r="42" ht="24" hidden="1" customHeight="1"/>
    <row r="43" ht="24" hidden="1" customHeight="1"/>
    <row r="44" ht="24" hidden="1" customHeight="1"/>
    <row r="45" ht="24" hidden="1" customHeight="1"/>
    <row r="46" ht="24" hidden="1" customHeight="1"/>
    <row r="47" ht="24" hidden="1" customHeight="1"/>
    <row r="48" ht="24" hidden="1" customHeight="1"/>
    <row r="49" spans="1:7" ht="18" hidden="1" customHeight="1">
      <c r="A49" s="83"/>
      <c r="B49" s="83"/>
      <c r="C49" s="83"/>
      <c r="D49" s="83"/>
      <c r="E49" s="84"/>
      <c r="F49" s="84"/>
      <c r="G49" s="84"/>
    </row>
    <row r="50" spans="1:7" ht="18" hidden="1" customHeight="1">
      <c r="A50" s="83"/>
      <c r="B50" s="83"/>
      <c r="C50" s="83"/>
      <c r="D50" s="83"/>
      <c r="E50" s="84"/>
      <c r="F50" s="84"/>
      <c r="G50" s="84"/>
    </row>
    <row r="51" spans="1:7" ht="18" hidden="1" customHeight="1">
      <c r="A51" s="83"/>
      <c r="B51" s="83"/>
      <c r="C51" s="83"/>
      <c r="D51" s="83"/>
      <c r="E51" s="84"/>
      <c r="F51" s="84"/>
      <c r="G51" s="84"/>
    </row>
    <row r="52" spans="1:7" ht="18" hidden="1" customHeight="1">
      <c r="A52" s="83"/>
      <c r="B52" s="83"/>
      <c r="C52" s="83"/>
      <c r="D52" s="83"/>
      <c r="E52" s="84"/>
      <c r="F52" s="84"/>
      <c r="G52" s="84"/>
    </row>
    <row r="53" spans="1:7" ht="18" hidden="1" customHeight="1">
      <c r="A53" s="83"/>
      <c r="B53" s="83"/>
      <c r="C53" s="83"/>
      <c r="D53" s="83"/>
      <c r="E53" s="84"/>
      <c r="F53" s="84"/>
      <c r="G53" s="84"/>
    </row>
    <row r="54" spans="1:7" ht="18" hidden="1" customHeight="1">
      <c r="A54" s="83"/>
      <c r="B54" s="83"/>
      <c r="C54" s="83"/>
      <c r="D54" s="83"/>
      <c r="E54" s="84"/>
      <c r="F54" s="84"/>
      <c r="G54" s="84"/>
    </row>
    <row r="55" spans="1:7" hidden="1"/>
    <row r="56" spans="1:7" hidden="1"/>
    <row r="57" spans="1:7" hidden="1"/>
    <row r="58" spans="1:7" hidden="1"/>
    <row r="59" spans="1:7" hidden="1"/>
    <row r="60" spans="1:7" hidden="1"/>
    <row r="61" spans="1:7" hidden="1"/>
    <row r="62" spans="1:7" hidden="1"/>
    <row r="63" spans="1:7" hidden="1"/>
    <row r="64" spans="1:7" hidden="1"/>
    <row r="65" spans="1:8" hidden="1"/>
    <row r="66" spans="1:8" hidden="1"/>
    <row r="67" spans="1:8" hidden="1"/>
    <row r="68" spans="1:8" hidden="1"/>
    <row r="69" spans="1:8" hidden="1"/>
    <row r="70" spans="1:8" ht="16.5" thickBot="1">
      <c r="A70" s="1" t="s">
        <v>125</v>
      </c>
      <c r="C70" s="3"/>
      <c r="G70" s="4" t="s">
        <v>1</v>
      </c>
    </row>
    <row r="71" spans="1:8" ht="39" thickBot="1">
      <c r="A71" s="5" t="s">
        <v>2</v>
      </c>
      <c r="B71" s="6" t="s">
        <v>3</v>
      </c>
      <c r="C71" s="7" t="s">
        <v>4</v>
      </c>
      <c r="D71" s="8" t="s">
        <v>5</v>
      </c>
      <c r="E71" s="9" t="s">
        <v>219</v>
      </c>
      <c r="F71" s="10"/>
      <c r="G71" s="11"/>
      <c r="H71" s="11"/>
    </row>
    <row r="72" spans="1:8" ht="39" thickBot="1">
      <c r="A72" s="12" t="s">
        <v>126</v>
      </c>
      <c r="B72" s="13"/>
      <c r="C72" s="14"/>
      <c r="D72" s="15"/>
      <c r="E72" s="16" t="s">
        <v>6</v>
      </c>
      <c r="F72" s="17" t="s">
        <v>7</v>
      </c>
      <c r="G72" s="18" t="s">
        <v>8</v>
      </c>
      <c r="H72" s="19" t="s">
        <v>9</v>
      </c>
    </row>
    <row r="73" spans="1:8" ht="21.75" customHeight="1" thickBot="1">
      <c r="A73" s="20" t="s">
        <v>10</v>
      </c>
      <c r="B73" s="21"/>
      <c r="C73" s="21"/>
      <c r="D73" s="85" t="s">
        <v>58</v>
      </c>
      <c r="E73" s="24">
        <f>E74+E75+E76+E79+E89+E104+E105</f>
        <v>507987000</v>
      </c>
      <c r="F73" s="25">
        <f>F74+F75+F76+F79+F89+F104+F105</f>
        <v>0</v>
      </c>
      <c r="G73" s="26">
        <f>G74+G75+G76+G79+G89+G104+G105</f>
        <v>0</v>
      </c>
      <c r="H73" s="27" t="str">
        <f>IF(F73=0,"",G73/F73*100)</f>
        <v/>
      </c>
    </row>
    <row r="74" spans="1:8" ht="21.95" customHeight="1" thickBot="1">
      <c r="A74" s="28"/>
      <c r="B74" s="29" t="s">
        <v>10</v>
      </c>
      <c r="C74" s="86"/>
      <c r="D74" s="87" t="s">
        <v>59</v>
      </c>
      <c r="E74" s="197">
        <v>153734000</v>
      </c>
      <c r="F74" s="198"/>
      <c r="G74" s="199"/>
      <c r="H74" s="27" t="str">
        <f t="shared" ref="H74:H123" si="0">IF(F74=0,"",G74/F74*100)</f>
        <v/>
      </c>
    </row>
    <row r="75" spans="1:8" ht="21.95" customHeight="1" thickBot="1">
      <c r="A75" s="41"/>
      <c r="B75" s="42" t="s">
        <v>19</v>
      </c>
      <c r="C75" s="91"/>
      <c r="D75" s="92" t="s">
        <v>60</v>
      </c>
      <c r="E75" s="182">
        <v>25334000</v>
      </c>
      <c r="F75" s="190"/>
      <c r="G75" s="200"/>
      <c r="H75" s="27" t="str">
        <f t="shared" si="0"/>
        <v/>
      </c>
    </row>
    <row r="76" spans="1:8" ht="21.95" customHeight="1" thickBot="1">
      <c r="A76" s="41"/>
      <c r="B76" s="42" t="s">
        <v>21</v>
      </c>
      <c r="C76" s="91"/>
      <c r="D76" s="92" t="s">
        <v>61</v>
      </c>
      <c r="E76" s="182">
        <v>229169000</v>
      </c>
      <c r="F76" s="190"/>
      <c r="G76" s="200"/>
      <c r="H76" s="27" t="str">
        <f t="shared" si="0"/>
        <v/>
      </c>
    </row>
    <row r="77" spans="1:8" s="61" customFormat="1" ht="21.95" customHeight="1" thickBot="1">
      <c r="A77" s="94"/>
      <c r="B77" s="95"/>
      <c r="C77" s="56"/>
      <c r="D77" s="96" t="s">
        <v>62</v>
      </c>
      <c r="E77" s="201">
        <v>2000000</v>
      </c>
      <c r="F77" s="202"/>
      <c r="G77" s="203"/>
      <c r="H77" s="27" t="str">
        <f t="shared" si="0"/>
        <v/>
      </c>
    </row>
    <row r="78" spans="1:8" s="61" customFormat="1" ht="21.95" customHeight="1" thickBot="1">
      <c r="A78" s="94"/>
      <c r="B78" s="95"/>
      <c r="C78" s="56"/>
      <c r="D78" s="96" t="s">
        <v>63</v>
      </c>
      <c r="E78" s="201">
        <v>9000000</v>
      </c>
      <c r="F78" s="202"/>
      <c r="G78" s="203"/>
      <c r="H78" s="27" t="str">
        <f t="shared" si="0"/>
        <v/>
      </c>
    </row>
    <row r="79" spans="1:8" ht="21.95" customHeight="1" thickBot="1">
      <c r="A79" s="41"/>
      <c r="B79" s="42" t="s">
        <v>26</v>
      </c>
      <c r="C79" s="91"/>
      <c r="D79" s="92" t="s">
        <v>64</v>
      </c>
      <c r="E79" s="204">
        <f>SUM(E80:E88)</f>
        <v>5300000</v>
      </c>
      <c r="F79" s="205">
        <f>SUM(F80:F88)</f>
        <v>0</v>
      </c>
      <c r="G79" s="206">
        <f>SUM(G80:G88)</f>
        <v>0</v>
      </c>
      <c r="H79" s="27" t="str">
        <f t="shared" si="0"/>
        <v/>
      </c>
    </row>
    <row r="80" spans="1:8" s="40" customFormat="1" ht="21.95" customHeight="1" thickBot="1">
      <c r="A80" s="46"/>
      <c r="B80" s="47"/>
      <c r="C80" s="48" t="s">
        <v>10</v>
      </c>
      <c r="D80" s="92" t="s">
        <v>65</v>
      </c>
      <c r="E80" s="168">
        <v>1500000</v>
      </c>
      <c r="F80" s="207"/>
      <c r="G80" s="208"/>
      <c r="H80" s="209" t="str">
        <f t="shared" si="0"/>
        <v/>
      </c>
    </row>
    <row r="81" spans="1:8" s="40" customFormat="1" ht="21.95" customHeight="1" thickBot="1">
      <c r="A81" s="46"/>
      <c r="B81" s="47"/>
      <c r="C81" s="48" t="s">
        <v>19</v>
      </c>
      <c r="D81" s="92" t="s">
        <v>66</v>
      </c>
      <c r="E81" s="168">
        <v>600000</v>
      </c>
      <c r="F81" s="207"/>
      <c r="G81" s="210"/>
      <c r="H81" s="209" t="str">
        <f t="shared" si="0"/>
        <v/>
      </c>
    </row>
    <row r="82" spans="1:8" s="40" customFormat="1" ht="21.95" customHeight="1" thickBot="1">
      <c r="A82" s="46"/>
      <c r="B82" s="47"/>
      <c r="C82" s="48" t="s">
        <v>21</v>
      </c>
      <c r="D82" s="100" t="s">
        <v>67</v>
      </c>
      <c r="E82" s="168">
        <v>1000000</v>
      </c>
      <c r="F82" s="207"/>
      <c r="G82" s="210"/>
      <c r="H82" s="209" t="str">
        <f t="shared" si="0"/>
        <v/>
      </c>
    </row>
    <row r="83" spans="1:8" s="40" customFormat="1" ht="21.95" customHeight="1" thickBot="1">
      <c r="A83" s="46"/>
      <c r="B83" s="47"/>
      <c r="C83" s="48" t="s">
        <v>26</v>
      </c>
      <c r="D83" s="92" t="s">
        <v>232</v>
      </c>
      <c r="E83" s="168">
        <v>1200000</v>
      </c>
      <c r="F83" s="207"/>
      <c r="G83" s="208"/>
      <c r="H83" s="209" t="str">
        <f t="shared" si="0"/>
        <v/>
      </c>
    </row>
    <row r="84" spans="1:8" s="40" customFormat="1" ht="21.95" customHeight="1" thickBot="1">
      <c r="A84" s="46"/>
      <c r="B84" s="47"/>
      <c r="C84" s="48" t="s">
        <v>29</v>
      </c>
      <c r="D84" s="92" t="s">
        <v>69</v>
      </c>
      <c r="E84" s="168"/>
      <c r="F84" s="207"/>
      <c r="G84" s="208"/>
      <c r="H84" s="209" t="str">
        <f t="shared" si="0"/>
        <v/>
      </c>
    </row>
    <row r="85" spans="1:8" s="40" customFormat="1" ht="21.95" customHeight="1" thickBot="1">
      <c r="A85" s="46"/>
      <c r="B85" s="47"/>
      <c r="C85" s="48" t="s">
        <v>70</v>
      </c>
      <c r="D85" s="92" t="s">
        <v>71</v>
      </c>
      <c r="E85" s="168"/>
      <c r="F85" s="207"/>
      <c r="G85" s="208"/>
      <c r="H85" s="209" t="str">
        <f t="shared" si="0"/>
        <v/>
      </c>
    </row>
    <row r="86" spans="1:8" s="40" customFormat="1" ht="21.95" customHeight="1" thickBot="1">
      <c r="A86" s="46"/>
      <c r="B86" s="47"/>
      <c r="C86" s="48" t="s">
        <v>72</v>
      </c>
      <c r="D86" s="92" t="s">
        <v>73</v>
      </c>
      <c r="E86" s="168"/>
      <c r="F86" s="207"/>
      <c r="G86" s="208"/>
      <c r="H86" s="209" t="str">
        <f t="shared" si="0"/>
        <v/>
      </c>
    </row>
    <row r="87" spans="1:8" s="40" customFormat="1" ht="21.95" customHeight="1" thickBot="1">
      <c r="A87" s="46"/>
      <c r="B87" s="47"/>
      <c r="C87" s="48" t="s">
        <v>74</v>
      </c>
      <c r="D87" s="92" t="s">
        <v>130</v>
      </c>
      <c r="E87" s="168">
        <v>1000000</v>
      </c>
      <c r="F87" s="207"/>
      <c r="G87" s="208"/>
      <c r="H87" s="209" t="str">
        <f t="shared" si="0"/>
        <v/>
      </c>
    </row>
    <row r="88" spans="1:8" s="40" customFormat="1" ht="21.95" customHeight="1" thickBot="1">
      <c r="A88" s="46"/>
      <c r="B88" s="47"/>
      <c r="C88" s="48" t="s">
        <v>76</v>
      </c>
      <c r="D88" s="92" t="s">
        <v>77</v>
      </c>
      <c r="E88" s="168"/>
      <c r="F88" s="207"/>
      <c r="G88" s="208"/>
      <c r="H88" s="209" t="str">
        <f t="shared" si="0"/>
        <v/>
      </c>
    </row>
    <row r="89" spans="1:8" ht="21.95" customHeight="1" thickBot="1">
      <c r="A89" s="41"/>
      <c r="B89" s="42" t="s">
        <v>29</v>
      </c>
      <c r="C89" s="91"/>
      <c r="D89" s="92" t="s">
        <v>78</v>
      </c>
      <c r="E89" s="211">
        <f>SUM(E90:E103)</f>
        <v>53050000</v>
      </c>
      <c r="F89" s="98">
        <f>SUM(F90:F103)</f>
        <v>0</v>
      </c>
      <c r="G89" s="99">
        <f>SUM(G90:G103)</f>
        <v>0</v>
      </c>
      <c r="H89" s="27" t="str">
        <f t="shared" si="0"/>
        <v/>
      </c>
    </row>
    <row r="90" spans="1:8" ht="21.95" customHeight="1" thickBot="1">
      <c r="A90" s="41"/>
      <c r="B90" s="42"/>
      <c r="C90" s="91" t="s">
        <v>10</v>
      </c>
      <c r="D90" s="92" t="s">
        <v>79</v>
      </c>
      <c r="E90" s="182"/>
      <c r="F90" s="190"/>
      <c r="G90" s="200"/>
      <c r="H90" s="27" t="str">
        <f t="shared" si="0"/>
        <v/>
      </c>
    </row>
    <row r="91" spans="1:8" ht="21.95" customHeight="1" thickBot="1">
      <c r="A91" s="41"/>
      <c r="B91" s="42"/>
      <c r="C91" s="91" t="s">
        <v>19</v>
      </c>
      <c r="D91" s="92" t="s">
        <v>80</v>
      </c>
      <c r="E91" s="182"/>
      <c r="F91" s="190"/>
      <c r="G91" s="200"/>
      <c r="H91" s="27" t="str">
        <f t="shared" si="0"/>
        <v/>
      </c>
    </row>
    <row r="92" spans="1:8" ht="21.95" customHeight="1" thickBot="1">
      <c r="A92" s="41"/>
      <c r="B92" s="42"/>
      <c r="C92" s="91" t="s">
        <v>21</v>
      </c>
      <c r="D92" s="92" t="s">
        <v>81</v>
      </c>
      <c r="E92" s="182">
        <v>600000</v>
      </c>
      <c r="F92" s="190"/>
      <c r="G92" s="200"/>
      <c r="H92" s="27" t="str">
        <f t="shared" si="0"/>
        <v/>
      </c>
    </row>
    <row r="93" spans="1:8" ht="21.95" customHeight="1" thickBot="1">
      <c r="A93" s="41"/>
      <c r="B93" s="42"/>
      <c r="C93" s="91" t="s">
        <v>26</v>
      </c>
      <c r="D93" s="92" t="s">
        <v>82</v>
      </c>
      <c r="E93" s="182">
        <v>15000000</v>
      </c>
      <c r="F93" s="190"/>
      <c r="G93" s="200"/>
      <c r="H93" s="27" t="str">
        <f t="shared" si="0"/>
        <v/>
      </c>
    </row>
    <row r="94" spans="1:8" ht="21.95" customHeight="1" thickBot="1">
      <c r="A94" s="41"/>
      <c r="B94" s="42"/>
      <c r="C94" s="91" t="s">
        <v>29</v>
      </c>
      <c r="D94" s="92" t="s">
        <v>83</v>
      </c>
      <c r="E94" s="182">
        <v>300000</v>
      </c>
      <c r="F94" s="190"/>
      <c r="G94" s="200"/>
      <c r="H94" s="27" t="str">
        <f t="shared" si="0"/>
        <v/>
      </c>
    </row>
    <row r="95" spans="1:8" ht="21.95" customHeight="1" thickBot="1">
      <c r="A95" s="41"/>
      <c r="B95" s="42"/>
      <c r="C95" s="91" t="s">
        <v>70</v>
      </c>
      <c r="D95" s="92" t="s">
        <v>84</v>
      </c>
      <c r="E95" s="182"/>
      <c r="F95" s="190"/>
      <c r="G95" s="200"/>
      <c r="H95" s="27" t="str">
        <f t="shared" si="0"/>
        <v/>
      </c>
    </row>
    <row r="96" spans="1:8" ht="21.95" customHeight="1" thickBot="1">
      <c r="A96" s="41"/>
      <c r="B96" s="42"/>
      <c r="C96" s="91" t="s">
        <v>72</v>
      </c>
      <c r="D96" s="92" t="s">
        <v>85</v>
      </c>
      <c r="E96" s="182">
        <v>1000000</v>
      </c>
      <c r="F96" s="190"/>
      <c r="G96" s="200"/>
      <c r="H96" s="27" t="str">
        <f t="shared" si="0"/>
        <v/>
      </c>
    </row>
    <row r="97" spans="1:8" ht="21.95" customHeight="1" thickBot="1">
      <c r="A97" s="41"/>
      <c r="B97" s="42"/>
      <c r="C97" s="91" t="s">
        <v>74</v>
      </c>
      <c r="D97" s="92" t="s">
        <v>86</v>
      </c>
      <c r="E97" s="182">
        <v>10500000</v>
      </c>
      <c r="F97" s="190"/>
      <c r="G97" s="200"/>
      <c r="H97" s="27" t="str">
        <f t="shared" si="0"/>
        <v/>
      </c>
    </row>
    <row r="98" spans="1:8" ht="21.95" customHeight="1" thickBot="1">
      <c r="A98" s="41"/>
      <c r="B98" s="42"/>
      <c r="C98" s="91" t="s">
        <v>76</v>
      </c>
      <c r="D98" s="92" t="s">
        <v>87</v>
      </c>
      <c r="E98" s="182">
        <v>24900000</v>
      </c>
      <c r="F98" s="190"/>
      <c r="G98" s="200"/>
      <c r="H98" s="27" t="str">
        <f t="shared" si="0"/>
        <v/>
      </c>
    </row>
    <row r="99" spans="1:8" ht="21.95" customHeight="1" thickBot="1">
      <c r="A99" s="41"/>
      <c r="B99" s="42"/>
      <c r="C99" s="91" t="s">
        <v>88</v>
      </c>
      <c r="D99" s="92" t="s">
        <v>89</v>
      </c>
      <c r="E99" s="182"/>
      <c r="F99" s="190"/>
      <c r="G99" s="200"/>
      <c r="H99" s="27" t="str">
        <f t="shared" si="0"/>
        <v/>
      </c>
    </row>
    <row r="100" spans="1:8" ht="21.95" customHeight="1" thickBot="1">
      <c r="A100" s="41"/>
      <c r="B100" s="42"/>
      <c r="C100" s="91" t="s">
        <v>90</v>
      </c>
      <c r="D100" s="92" t="s">
        <v>91</v>
      </c>
      <c r="E100" s="182"/>
      <c r="F100" s="190"/>
      <c r="G100" s="200"/>
      <c r="H100" s="27" t="str">
        <f t="shared" si="0"/>
        <v/>
      </c>
    </row>
    <row r="101" spans="1:8" ht="21.95" customHeight="1" thickBot="1">
      <c r="A101" s="41"/>
      <c r="B101" s="42"/>
      <c r="C101" s="91" t="s">
        <v>92</v>
      </c>
      <c r="D101" s="92" t="s">
        <v>93</v>
      </c>
      <c r="E101" s="182">
        <v>600000</v>
      </c>
      <c r="F101" s="190"/>
      <c r="G101" s="200"/>
      <c r="H101" s="27" t="str">
        <f t="shared" si="0"/>
        <v/>
      </c>
    </row>
    <row r="102" spans="1:8" ht="21.95" customHeight="1" thickBot="1">
      <c r="A102" s="41"/>
      <c r="B102" s="42"/>
      <c r="C102" s="91" t="s">
        <v>94</v>
      </c>
      <c r="D102" s="92" t="s">
        <v>216</v>
      </c>
      <c r="E102" s="182">
        <v>150000</v>
      </c>
      <c r="F102" s="190"/>
      <c r="G102" s="200"/>
      <c r="H102" s="27" t="str">
        <f t="shared" si="0"/>
        <v/>
      </c>
    </row>
    <row r="103" spans="1:8" ht="21.95" customHeight="1" thickBot="1">
      <c r="A103" s="41"/>
      <c r="B103" s="42"/>
      <c r="C103" s="91" t="s">
        <v>95</v>
      </c>
      <c r="D103" s="92" t="s">
        <v>96</v>
      </c>
      <c r="E103" s="182"/>
      <c r="F103" s="190"/>
      <c r="G103" s="200"/>
      <c r="H103" s="27" t="str">
        <f t="shared" si="0"/>
        <v/>
      </c>
    </row>
    <row r="104" spans="1:8" ht="21.95" customHeight="1" thickBot="1">
      <c r="A104" s="41"/>
      <c r="B104" s="42" t="s">
        <v>70</v>
      </c>
      <c r="C104" s="91"/>
      <c r="D104" s="92" t="s">
        <v>97</v>
      </c>
      <c r="E104" s="212">
        <v>9400000</v>
      </c>
      <c r="F104" s="190"/>
      <c r="G104" s="200"/>
      <c r="H104" s="27" t="str">
        <f t="shared" si="0"/>
        <v/>
      </c>
    </row>
    <row r="105" spans="1:8" ht="21.95" customHeight="1" thickBot="1">
      <c r="A105" s="41"/>
      <c r="B105" s="42" t="s">
        <v>72</v>
      </c>
      <c r="C105" s="91"/>
      <c r="D105" s="92" t="s">
        <v>98</v>
      </c>
      <c r="E105" s="211">
        <f>SUM(E106:E107)</f>
        <v>32000000</v>
      </c>
      <c r="F105" s="98">
        <f>SUM(F106:F107)</f>
        <v>0</v>
      </c>
      <c r="G105" s="99">
        <f>SUM(G106:G107)</f>
        <v>0</v>
      </c>
      <c r="H105" s="27" t="str">
        <f t="shared" si="0"/>
        <v/>
      </c>
    </row>
    <row r="106" spans="1:8" s="61" customFormat="1" ht="21.95" customHeight="1" thickBot="1">
      <c r="A106" s="94"/>
      <c r="B106" s="95"/>
      <c r="C106" s="56" t="s">
        <v>10</v>
      </c>
      <c r="D106" s="96" t="s">
        <v>99</v>
      </c>
      <c r="E106" s="201">
        <v>7000000</v>
      </c>
      <c r="F106" s="202"/>
      <c r="G106" s="203"/>
      <c r="H106" s="27"/>
    </row>
    <row r="107" spans="1:8" s="61" customFormat="1" ht="21.95" customHeight="1" thickBot="1">
      <c r="A107" s="94"/>
      <c r="B107" s="95"/>
      <c r="C107" s="56" t="s">
        <v>19</v>
      </c>
      <c r="D107" s="96" t="s">
        <v>100</v>
      </c>
      <c r="E107" s="201">
        <v>25000000</v>
      </c>
      <c r="F107" s="202"/>
      <c r="G107" s="203"/>
      <c r="H107" s="27"/>
    </row>
    <row r="108" spans="1:8" ht="21.95" customHeight="1" thickBot="1">
      <c r="A108" s="20" t="s">
        <v>19</v>
      </c>
      <c r="B108" s="21"/>
      <c r="C108" s="21"/>
      <c r="D108" s="85" t="s">
        <v>101</v>
      </c>
      <c r="E108" s="24">
        <f>SUM(E109:E112)</f>
        <v>1522681000</v>
      </c>
      <c r="F108" s="24">
        <f>SUM(F109:F112)</f>
        <v>0</v>
      </c>
      <c r="G108" s="24">
        <f>SUM(G109:G112)</f>
        <v>0</v>
      </c>
      <c r="H108" s="27" t="str">
        <f t="shared" si="0"/>
        <v/>
      </c>
    </row>
    <row r="109" spans="1:8" ht="21.95" customHeight="1" thickBot="1">
      <c r="A109" s="41"/>
      <c r="B109" s="42" t="s">
        <v>10</v>
      </c>
      <c r="C109" s="91"/>
      <c r="D109" s="92" t="s">
        <v>102</v>
      </c>
      <c r="E109" s="182">
        <v>268239000</v>
      </c>
      <c r="F109" s="149"/>
      <c r="G109" s="213"/>
      <c r="H109" s="27" t="str">
        <f t="shared" si="0"/>
        <v/>
      </c>
    </row>
    <row r="110" spans="1:8" ht="21.95" customHeight="1" thickBot="1">
      <c r="A110" s="41"/>
      <c r="B110" s="42" t="s">
        <v>19</v>
      </c>
      <c r="C110" s="91"/>
      <c r="D110" s="92" t="s">
        <v>103</v>
      </c>
      <c r="E110" s="182">
        <v>1253442000</v>
      </c>
      <c r="F110" s="149"/>
      <c r="G110" s="200"/>
      <c r="H110" s="27" t="str">
        <f t="shared" si="0"/>
        <v/>
      </c>
    </row>
    <row r="111" spans="1:8" ht="21.95" customHeight="1" thickBot="1">
      <c r="A111" s="41"/>
      <c r="B111" s="42" t="s">
        <v>21</v>
      </c>
      <c r="C111" s="91"/>
      <c r="D111" s="92" t="s">
        <v>104</v>
      </c>
      <c r="E111" s="182"/>
      <c r="F111" s="190"/>
      <c r="G111" s="213"/>
      <c r="H111" s="27" t="str">
        <f t="shared" si="0"/>
        <v/>
      </c>
    </row>
    <row r="112" spans="1:8" ht="21.95" customHeight="1" thickBot="1">
      <c r="A112" s="41"/>
      <c r="B112" s="42" t="s">
        <v>26</v>
      </c>
      <c r="C112" s="91"/>
      <c r="D112" s="92" t="s">
        <v>217</v>
      </c>
      <c r="E112" s="182">
        <v>1000000</v>
      </c>
      <c r="F112" s="190"/>
      <c r="G112" s="200"/>
      <c r="H112" s="27" t="str">
        <f t="shared" si="0"/>
        <v/>
      </c>
    </row>
    <row r="113" spans="1:8" ht="21.95" customHeight="1" thickBot="1">
      <c r="A113" s="749" t="s">
        <v>105</v>
      </c>
      <c r="B113" s="750"/>
      <c r="C113" s="750"/>
      <c r="D113" s="751"/>
      <c r="E113" s="24">
        <f>E73+E108</f>
        <v>2030668000</v>
      </c>
      <c r="F113" s="25">
        <f>F73+F108</f>
        <v>0</v>
      </c>
      <c r="G113" s="26">
        <f>G73+G108</f>
        <v>0</v>
      </c>
      <c r="H113" s="27" t="str">
        <f>IF(F113=0,"",G113/F113*100)</f>
        <v/>
      </c>
    </row>
    <row r="114" spans="1:8" ht="21.95" customHeight="1" thickBot="1">
      <c r="A114" s="749" t="s">
        <v>106</v>
      </c>
      <c r="B114" s="750"/>
      <c r="C114" s="750"/>
      <c r="D114" s="751" t="s">
        <v>106</v>
      </c>
      <c r="E114" s="24">
        <f>E115+E118</f>
        <v>940653000</v>
      </c>
      <c r="F114" s="25">
        <f>F115+F118</f>
        <v>0</v>
      </c>
      <c r="G114" s="26">
        <f>G115+G118</f>
        <v>0</v>
      </c>
      <c r="H114" s="27" t="str">
        <f>IF(F114=0,"",G114/F114*100)</f>
        <v/>
      </c>
    </row>
    <row r="115" spans="1:8" ht="21.95" customHeight="1" thickBot="1">
      <c r="A115" s="20" t="s">
        <v>21</v>
      </c>
      <c r="B115" s="21"/>
      <c r="C115" s="21"/>
      <c r="D115" s="85" t="s">
        <v>107</v>
      </c>
      <c r="E115" s="24">
        <f>SUM(E116:E117)</f>
        <v>599173000</v>
      </c>
      <c r="F115" s="25">
        <f>SUM(F116:F117)</f>
        <v>0</v>
      </c>
      <c r="G115" s="26">
        <f>SUM(G116:G117)</f>
        <v>0</v>
      </c>
      <c r="H115" s="27" t="str">
        <f t="shared" si="0"/>
        <v/>
      </c>
    </row>
    <row r="116" spans="1:8" ht="21.95" customHeight="1" thickBot="1">
      <c r="A116" s="41"/>
      <c r="B116" s="42" t="s">
        <v>10</v>
      </c>
      <c r="C116" s="91"/>
      <c r="D116" s="92" t="s">
        <v>108</v>
      </c>
      <c r="E116" s="182">
        <v>599173000</v>
      </c>
      <c r="F116" s="169"/>
      <c r="G116" s="213"/>
      <c r="H116" s="27" t="str">
        <f t="shared" si="0"/>
        <v/>
      </c>
    </row>
    <row r="117" spans="1:8" ht="21.95" customHeight="1" thickBot="1">
      <c r="A117" s="214"/>
      <c r="B117" s="215" t="s">
        <v>19</v>
      </c>
      <c r="C117" s="216"/>
      <c r="D117" s="217" t="s">
        <v>109</v>
      </c>
      <c r="E117" s="218"/>
      <c r="F117" s="219"/>
      <c r="G117" s="220"/>
      <c r="H117" s="27" t="str">
        <f t="shared" si="0"/>
        <v/>
      </c>
    </row>
    <row r="118" spans="1:8" ht="21.95" customHeight="1" thickBot="1">
      <c r="A118" s="20" t="s">
        <v>26</v>
      </c>
      <c r="B118" s="21"/>
      <c r="C118" s="21"/>
      <c r="D118" s="85" t="s">
        <v>110</v>
      </c>
      <c r="E118" s="24">
        <f>SUM(E119:E121)</f>
        <v>341480000</v>
      </c>
      <c r="F118" s="25">
        <f>SUM(F119:F121)</f>
        <v>0</v>
      </c>
      <c r="G118" s="26">
        <f>SUM(G119:G121)</f>
        <v>0</v>
      </c>
      <c r="H118" s="27"/>
    </row>
    <row r="119" spans="1:8" ht="21.95" customHeight="1" thickBot="1">
      <c r="A119" s="41"/>
      <c r="B119" s="42" t="s">
        <v>10</v>
      </c>
      <c r="C119" s="91"/>
      <c r="D119" s="125" t="s">
        <v>111</v>
      </c>
      <c r="E119" s="182">
        <v>300000000</v>
      </c>
      <c r="F119" s="149"/>
      <c r="G119" s="213"/>
      <c r="H119" s="27" t="str">
        <f t="shared" si="0"/>
        <v/>
      </c>
    </row>
    <row r="120" spans="1:8" ht="21.95" customHeight="1" thickBot="1">
      <c r="A120" s="41"/>
      <c r="B120" s="42" t="s">
        <v>19</v>
      </c>
      <c r="C120" s="91"/>
      <c r="D120" s="92" t="s">
        <v>131</v>
      </c>
      <c r="E120" s="182">
        <v>24592000</v>
      </c>
      <c r="F120" s="149"/>
      <c r="G120" s="213"/>
      <c r="H120" s="27" t="str">
        <f t="shared" si="0"/>
        <v/>
      </c>
    </row>
    <row r="121" spans="1:8" ht="21.95" customHeight="1" thickBot="1">
      <c r="A121" s="214"/>
      <c r="B121" s="215" t="s">
        <v>21</v>
      </c>
      <c r="C121" s="216"/>
      <c r="D121" s="92" t="s">
        <v>113</v>
      </c>
      <c r="E121" s="218">
        <v>16888000</v>
      </c>
      <c r="F121" s="219"/>
      <c r="G121" s="220"/>
      <c r="H121" s="27"/>
    </row>
    <row r="122" spans="1:8" ht="21.95" hidden="1" customHeight="1" thickBot="1">
      <c r="A122" s="20" t="s">
        <v>29</v>
      </c>
      <c r="B122" s="21"/>
      <c r="C122" s="21"/>
      <c r="D122" s="85" t="s">
        <v>114</v>
      </c>
      <c r="E122" s="194"/>
      <c r="F122" s="195"/>
      <c r="G122" s="221"/>
      <c r="H122" s="27" t="str">
        <f t="shared" si="0"/>
        <v/>
      </c>
    </row>
    <row r="123" spans="1:8" ht="21.95" customHeight="1" thickBot="1">
      <c r="A123" s="82" t="s">
        <v>115</v>
      </c>
      <c r="B123" s="20"/>
      <c r="C123" s="22"/>
      <c r="D123" s="23"/>
      <c r="E123" s="24">
        <f>E113+E114+E122</f>
        <v>2971321000</v>
      </c>
      <c r="F123" s="25">
        <f>F113+F114+F122</f>
        <v>0</v>
      </c>
      <c r="G123" s="26">
        <f>G113+G114+G122</f>
        <v>0</v>
      </c>
      <c r="H123" s="27" t="str">
        <f t="shared" si="0"/>
        <v/>
      </c>
    </row>
    <row r="124" spans="1:8" ht="16.5" thickBot="1">
      <c r="A124" s="129"/>
      <c r="B124" s="130"/>
      <c r="C124" s="131"/>
      <c r="D124" s="222"/>
      <c r="E124" s="134"/>
      <c r="F124" s="134"/>
      <c r="G124" s="134"/>
    </row>
    <row r="125" spans="1:8" ht="14.25" thickTop="1" thickBot="1">
      <c r="A125" s="135" t="s">
        <v>116</v>
      </c>
      <c r="B125" s="223"/>
      <c r="C125" s="224"/>
      <c r="D125" s="225"/>
      <c r="E125" s="226">
        <f>SUM(E127:E133)</f>
        <v>132</v>
      </c>
      <c r="F125" s="227"/>
      <c r="G125" s="227"/>
      <c r="H125" s="227"/>
    </row>
    <row r="126" spans="1:8" ht="14.25" thickTop="1" thickBot="1">
      <c r="A126" s="141">
        <v>2019</v>
      </c>
      <c r="B126" s="228"/>
      <c r="C126" s="228"/>
      <c r="D126" s="229"/>
      <c r="E126" s="230">
        <v>39448</v>
      </c>
      <c r="F126" s="230"/>
      <c r="G126" s="231"/>
      <c r="H126" s="230"/>
    </row>
    <row r="127" spans="1:8" ht="13.5" thickTop="1">
      <c r="A127" s="232" t="s">
        <v>117</v>
      </c>
      <c r="B127" s="233" t="s">
        <v>118</v>
      </c>
      <c r="C127" s="234"/>
      <c r="D127" s="235"/>
      <c r="E127" s="236">
        <v>0</v>
      </c>
      <c r="F127" s="236"/>
      <c r="G127" s="236"/>
      <c r="H127" s="236"/>
    </row>
    <row r="128" spans="1:8">
      <c r="A128" s="232"/>
      <c r="B128" s="237" t="s">
        <v>119</v>
      </c>
      <c r="C128" s="238"/>
      <c r="D128" s="239"/>
      <c r="E128" s="240">
        <v>2</v>
      </c>
      <c r="F128" s="240"/>
      <c r="G128" s="240"/>
      <c r="H128" s="240"/>
    </row>
    <row r="129" spans="1:8">
      <c r="A129" s="232"/>
      <c r="B129" s="237" t="s">
        <v>120</v>
      </c>
      <c r="C129" s="238"/>
      <c r="D129" s="239"/>
      <c r="E129" s="240">
        <v>2</v>
      </c>
      <c r="F129" s="240"/>
      <c r="G129" s="240"/>
      <c r="H129" s="240"/>
    </row>
    <row r="130" spans="1:8">
      <c r="A130" s="232"/>
      <c r="B130" s="752" t="s">
        <v>124</v>
      </c>
      <c r="C130" s="753"/>
      <c r="D130" s="754"/>
      <c r="E130" s="241">
        <v>119</v>
      </c>
      <c r="F130" s="240"/>
      <c r="G130" s="240"/>
      <c r="H130" s="240"/>
    </row>
    <row r="131" spans="1:8">
      <c r="A131" s="232"/>
      <c r="B131" s="237" t="s">
        <v>123</v>
      </c>
      <c r="C131" s="238"/>
      <c r="D131" s="239"/>
      <c r="E131" s="240">
        <v>6</v>
      </c>
      <c r="F131" s="240"/>
      <c r="G131" s="240"/>
      <c r="H131" s="240"/>
    </row>
    <row r="132" spans="1:8">
      <c r="A132" s="232"/>
      <c r="B132" s="449" t="s">
        <v>121</v>
      </c>
      <c r="C132" s="450"/>
      <c r="D132" s="451"/>
      <c r="E132" s="452">
        <v>1</v>
      </c>
      <c r="F132" s="452"/>
      <c r="G132" s="452"/>
      <c r="H132" s="452"/>
    </row>
    <row r="133" spans="1:8" ht="13.5" thickBot="1">
      <c r="A133" s="242"/>
      <c r="B133" s="243" t="s">
        <v>122</v>
      </c>
      <c r="C133" s="244"/>
      <c r="D133" s="245"/>
      <c r="E133" s="246">
        <v>2</v>
      </c>
      <c r="F133" s="246"/>
      <c r="G133" s="246"/>
      <c r="H133" s="246"/>
    </row>
    <row r="134" spans="1:8" ht="13.5" thickTop="1"/>
  </sheetData>
  <sheetProtection formatCells="0" formatColumns="0" formatRows="0"/>
  <mergeCells count="3">
    <mergeCell ref="A113:D113"/>
    <mergeCell ref="A114:D114"/>
    <mergeCell ref="B130:D130"/>
  </mergeCells>
  <printOptions horizontalCentered="1"/>
  <pageMargins left="0.74803149606299213" right="0.74803149606299213" top="1.1811023622047245" bottom="1.0629921259842521" header="0.51181102362204722" footer="0.51181102362204722"/>
  <pageSetup paperSize="9" scale="51" orientation="portrait" useFirstPageNumber="1" horizontalDpi="300" r:id="rId1"/>
  <headerFooter alignWithMargins="0">
    <oddHeader>&amp;C&amp;"Times New Roman,Normál"Mezőkovácsháza Város Önkormányzata költségvetés&amp;R&amp;"Times New Roman,Normál"&amp;11 2/1. sz.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21"/>
    <pageSetUpPr fitToPage="1"/>
  </sheetPr>
  <dimension ref="A2:H131"/>
  <sheetViews>
    <sheetView topLeftCell="A13" zoomScaleNormal="100" workbookViewId="0">
      <selection activeCell="F130" sqref="F130"/>
    </sheetView>
  </sheetViews>
  <sheetFormatPr defaultRowHeight="12.75"/>
  <cols>
    <col min="1" max="1" width="12.140625" style="2" customWidth="1"/>
    <col min="2" max="2" width="11.7109375" style="2" customWidth="1"/>
    <col min="3" max="3" width="11.42578125" style="3" customWidth="1"/>
    <col min="4" max="4" width="48.140625" style="2" customWidth="1"/>
    <col min="5" max="5" width="14.7109375" style="2" bestFit="1" customWidth="1"/>
    <col min="6" max="7" width="14.7109375" style="2" customWidth="1"/>
    <col min="8" max="8" width="13.5703125" style="2" customWidth="1"/>
    <col min="9" max="16384" width="9.140625" style="2"/>
  </cols>
  <sheetData>
    <row r="2" spans="1:8" ht="20.25" customHeight="1" thickBot="1">
      <c r="A2" s="1" t="s">
        <v>132</v>
      </c>
      <c r="G2" s="4" t="s">
        <v>1</v>
      </c>
    </row>
    <row r="3" spans="1:8" ht="42.75" customHeight="1" thickBot="1">
      <c r="A3" s="5" t="s">
        <v>2</v>
      </c>
      <c r="B3" s="6" t="s">
        <v>3</v>
      </c>
      <c r="C3" s="7" t="s">
        <v>4</v>
      </c>
      <c r="D3" s="8" t="s">
        <v>5</v>
      </c>
      <c r="E3" s="9" t="s">
        <v>219</v>
      </c>
      <c r="F3" s="10"/>
      <c r="G3" s="11"/>
      <c r="H3" s="11"/>
    </row>
    <row r="4" spans="1:8" ht="39" thickBot="1">
      <c r="A4" s="12" t="s">
        <v>133</v>
      </c>
      <c r="B4" s="13"/>
      <c r="C4" s="14"/>
      <c r="D4" s="15"/>
      <c r="E4" s="16" t="s">
        <v>6</v>
      </c>
      <c r="F4" s="17" t="s">
        <v>7</v>
      </c>
      <c r="G4" s="18" t="s">
        <v>8</v>
      </c>
      <c r="H4" s="19" t="s">
        <v>9</v>
      </c>
    </row>
    <row r="5" spans="1:8" ht="24" customHeight="1" thickBot="1">
      <c r="A5" s="20" t="s">
        <v>10</v>
      </c>
      <c r="B5" s="21"/>
      <c r="C5" s="22"/>
      <c r="D5" s="23" t="s">
        <v>11</v>
      </c>
      <c r="E5" s="24">
        <f>E6+E13+E14+E21</f>
        <v>8172000</v>
      </c>
      <c r="F5" s="25">
        <f>F6+F13+F14+F21</f>
        <v>0</v>
      </c>
      <c r="G5" s="26">
        <f>G6+G13+G14+G21</f>
        <v>0</v>
      </c>
      <c r="H5" s="27" t="str">
        <f>IF(F5=0,"",G5/F5*100)</f>
        <v/>
      </c>
    </row>
    <row r="6" spans="1:8" ht="24" hidden="1" customHeight="1" thickBot="1">
      <c r="A6" s="28"/>
      <c r="B6" s="29" t="s">
        <v>10</v>
      </c>
      <c r="C6" s="30"/>
      <c r="D6" s="31" t="s">
        <v>12</v>
      </c>
      <c r="E6" s="247">
        <f>SUM(E7:E12)</f>
        <v>0</v>
      </c>
      <c r="F6" s="156">
        <f>SUM(F7:F12)</f>
        <v>0</v>
      </c>
      <c r="G6" s="157">
        <f>SUM(G7:G12)</f>
        <v>0</v>
      </c>
      <c r="H6" s="158" t="str">
        <f t="shared" ref="H6:H68" si="0">IF(F6=0,"",G6/F6*100)</f>
        <v/>
      </c>
    </row>
    <row r="7" spans="1:8" ht="24" hidden="1" customHeight="1" thickBot="1">
      <c r="A7" s="28"/>
      <c r="B7" s="29"/>
      <c r="C7" s="30" t="s">
        <v>10</v>
      </c>
      <c r="D7" s="34" t="s">
        <v>13</v>
      </c>
      <c r="E7" s="159"/>
      <c r="F7" s="160"/>
      <c r="G7" s="161"/>
      <c r="H7" s="158" t="str">
        <f t="shared" si="0"/>
        <v/>
      </c>
    </row>
    <row r="8" spans="1:8" s="40" customFormat="1" ht="24" hidden="1" customHeight="1" thickBot="1">
      <c r="A8" s="36"/>
      <c r="B8" s="37"/>
      <c r="C8" s="38">
        <v>2</v>
      </c>
      <c r="D8" s="39" t="s">
        <v>14</v>
      </c>
      <c r="E8" s="162"/>
      <c r="F8" s="163"/>
      <c r="G8" s="164"/>
      <c r="H8" s="158" t="str">
        <f t="shared" si="0"/>
        <v/>
      </c>
    </row>
    <row r="9" spans="1:8" ht="24" hidden="1" customHeight="1" thickBot="1">
      <c r="A9" s="28"/>
      <c r="B9" s="29"/>
      <c r="C9" s="30">
        <v>3</v>
      </c>
      <c r="D9" s="34" t="s">
        <v>15</v>
      </c>
      <c r="E9" s="159"/>
      <c r="F9" s="160"/>
      <c r="G9" s="161"/>
      <c r="H9" s="158" t="str">
        <f t="shared" si="0"/>
        <v/>
      </c>
    </row>
    <row r="10" spans="1:8" ht="24" hidden="1" customHeight="1" thickBot="1">
      <c r="A10" s="28"/>
      <c r="B10" s="29"/>
      <c r="C10" s="30">
        <v>4</v>
      </c>
      <c r="D10" s="34" t="s">
        <v>16</v>
      </c>
      <c r="E10" s="159"/>
      <c r="F10" s="160"/>
      <c r="G10" s="161"/>
      <c r="H10" s="158" t="str">
        <f t="shared" si="0"/>
        <v/>
      </c>
    </row>
    <row r="11" spans="1:8" ht="24" hidden="1" customHeight="1" thickBot="1">
      <c r="A11" s="28"/>
      <c r="B11" s="29"/>
      <c r="C11" s="30">
        <v>5</v>
      </c>
      <c r="D11" s="34" t="s">
        <v>17</v>
      </c>
      <c r="E11" s="159"/>
      <c r="F11" s="160"/>
      <c r="G11" s="161"/>
      <c r="H11" s="158" t="str">
        <f t="shared" si="0"/>
        <v/>
      </c>
    </row>
    <row r="12" spans="1:8" ht="24" hidden="1" customHeight="1" thickBot="1">
      <c r="A12" s="28"/>
      <c r="B12" s="29"/>
      <c r="C12" s="30">
        <v>6</v>
      </c>
      <c r="D12" s="34" t="s">
        <v>18</v>
      </c>
      <c r="E12" s="159"/>
      <c r="F12" s="160"/>
      <c r="G12" s="161"/>
      <c r="H12" s="158" t="str">
        <f t="shared" si="0"/>
        <v/>
      </c>
    </row>
    <row r="13" spans="1:8" ht="24" customHeight="1" thickBot="1">
      <c r="A13" s="41"/>
      <c r="B13" s="42" t="s">
        <v>19</v>
      </c>
      <c r="C13" s="43"/>
      <c r="D13" s="44" t="s">
        <v>20</v>
      </c>
      <c r="E13" s="165">
        <v>1965000</v>
      </c>
      <c r="F13" s="166"/>
      <c r="G13" s="167"/>
      <c r="H13" s="158" t="str">
        <f t="shared" si="0"/>
        <v/>
      </c>
    </row>
    <row r="14" spans="1:8" ht="24" customHeight="1" thickBot="1">
      <c r="A14" s="41"/>
      <c r="B14" s="42" t="s">
        <v>21</v>
      </c>
      <c r="C14" s="45"/>
      <c r="D14" s="39" t="s">
        <v>22</v>
      </c>
      <c r="E14" s="97">
        <f>SUM(E15:E18)+E20</f>
        <v>6207000</v>
      </c>
      <c r="F14" s="97">
        <f>SUM(F15:F18)+F20</f>
        <v>0</v>
      </c>
      <c r="G14" s="97">
        <f>SUM(G15:G18)+G20</f>
        <v>0</v>
      </c>
      <c r="H14" s="158" t="str">
        <f t="shared" si="0"/>
        <v/>
      </c>
    </row>
    <row r="15" spans="1:8" ht="24" hidden="1" customHeight="1" thickBot="1">
      <c r="A15" s="41"/>
      <c r="B15" s="42"/>
      <c r="C15" s="45" t="s">
        <v>10</v>
      </c>
      <c r="D15" s="248" t="s">
        <v>23</v>
      </c>
      <c r="E15" s="182"/>
      <c r="F15" s="149"/>
      <c r="G15" s="183"/>
      <c r="H15" s="158" t="str">
        <f t="shared" si="0"/>
        <v/>
      </c>
    </row>
    <row r="16" spans="1:8" ht="24" hidden="1" customHeight="1" thickBot="1">
      <c r="A16" s="41"/>
      <c r="B16" s="42"/>
      <c r="C16" s="45" t="s">
        <v>19</v>
      </c>
      <c r="D16" s="248" t="s">
        <v>24</v>
      </c>
      <c r="E16" s="182"/>
      <c r="F16" s="149"/>
      <c r="G16" s="183"/>
      <c r="H16" s="158" t="str">
        <f t="shared" si="0"/>
        <v/>
      </c>
    </row>
    <row r="17" spans="1:8" s="40" customFormat="1" ht="24" customHeight="1" thickBot="1">
      <c r="A17" s="46"/>
      <c r="B17" s="47"/>
      <c r="C17" s="48" t="s">
        <v>21</v>
      </c>
      <c r="D17" s="39" t="s">
        <v>25</v>
      </c>
      <c r="E17" s="168">
        <v>6207000</v>
      </c>
      <c r="F17" s="169"/>
      <c r="G17" s="170"/>
      <c r="H17" s="171" t="str">
        <f t="shared" si="0"/>
        <v/>
      </c>
    </row>
    <row r="18" spans="1:8" s="40" customFormat="1" ht="24" hidden="1" customHeight="1" thickBot="1">
      <c r="A18" s="50"/>
      <c r="B18" s="51"/>
      <c r="C18" s="52" t="s">
        <v>26</v>
      </c>
      <c r="D18" s="53" t="s">
        <v>27</v>
      </c>
      <c r="E18" s="172"/>
      <c r="F18" s="173"/>
      <c r="G18" s="174"/>
      <c r="H18" s="171"/>
    </row>
    <row r="19" spans="1:8" ht="24" hidden="1" customHeight="1" thickBot="1">
      <c r="A19" s="41"/>
      <c r="B19" s="42"/>
      <c r="C19" s="43"/>
      <c r="D19" s="34" t="s">
        <v>28</v>
      </c>
      <c r="E19" s="182"/>
      <c r="F19" s="149"/>
      <c r="G19" s="183"/>
      <c r="H19" s="158" t="str">
        <f>IF(F19=0,"",G19/F19*100)</f>
        <v/>
      </c>
    </row>
    <row r="20" spans="1:8" ht="24" hidden="1" customHeight="1" thickBot="1">
      <c r="A20" s="28"/>
      <c r="B20" s="29"/>
      <c r="C20" s="62" t="s">
        <v>29</v>
      </c>
      <c r="D20" s="53" t="s">
        <v>30</v>
      </c>
      <c r="E20" s="159"/>
      <c r="F20" s="160"/>
      <c r="G20" s="161"/>
      <c r="H20" s="158" t="str">
        <f t="shared" si="0"/>
        <v/>
      </c>
    </row>
    <row r="21" spans="1:8" ht="24" hidden="1" customHeight="1" thickBot="1">
      <c r="A21" s="28"/>
      <c r="B21" s="29" t="s">
        <v>26</v>
      </c>
      <c r="C21" s="62"/>
      <c r="D21" s="63" t="s">
        <v>31</v>
      </c>
      <c r="E21" s="179"/>
      <c r="F21" s="180"/>
      <c r="G21" s="181"/>
      <c r="H21" s="158" t="str">
        <f t="shared" si="0"/>
        <v/>
      </c>
    </row>
    <row r="22" spans="1:8" ht="24" hidden="1" customHeight="1" thickBot="1">
      <c r="A22" s="20" t="s">
        <v>19</v>
      </c>
      <c r="B22" s="21"/>
      <c r="C22" s="64"/>
      <c r="D22" s="23" t="s">
        <v>129</v>
      </c>
      <c r="E22" s="24">
        <f>SUM(E23:E26)</f>
        <v>0</v>
      </c>
      <c r="F22" s="24">
        <f>SUM(F23:F26)</f>
        <v>0</v>
      </c>
      <c r="G22" s="24">
        <f>SUM(G23:G26)</f>
        <v>0</v>
      </c>
      <c r="H22" s="158" t="str">
        <f t="shared" si="0"/>
        <v/>
      </c>
    </row>
    <row r="23" spans="1:8" ht="24" hidden="1" customHeight="1" thickBot="1">
      <c r="A23" s="28"/>
      <c r="B23" s="29" t="s">
        <v>10</v>
      </c>
      <c r="C23" s="62"/>
      <c r="D23" s="31" t="s">
        <v>33</v>
      </c>
      <c r="E23" s="182"/>
      <c r="F23" s="149"/>
      <c r="G23" s="183"/>
      <c r="H23" s="158" t="str">
        <f t="shared" si="0"/>
        <v/>
      </c>
    </row>
    <row r="24" spans="1:8" ht="24" hidden="1" customHeight="1" thickBot="1">
      <c r="A24" s="41"/>
      <c r="B24" s="42" t="s">
        <v>19</v>
      </c>
      <c r="C24" s="45"/>
      <c r="D24" s="34" t="s">
        <v>34</v>
      </c>
      <c r="E24" s="182"/>
      <c r="F24" s="149"/>
      <c r="G24" s="183"/>
      <c r="H24" s="158" t="str">
        <f t="shared" si="0"/>
        <v/>
      </c>
    </row>
    <row r="25" spans="1:8" ht="24" hidden="1" customHeight="1" thickBot="1">
      <c r="A25" s="65"/>
      <c r="B25" s="66" t="s">
        <v>21</v>
      </c>
      <c r="C25" s="67"/>
      <c r="D25" s="73" t="s">
        <v>35</v>
      </c>
      <c r="E25" s="182"/>
      <c r="F25" s="149"/>
      <c r="G25" s="183"/>
      <c r="H25" s="158" t="str">
        <f t="shared" si="0"/>
        <v/>
      </c>
    </row>
    <row r="26" spans="1:8" ht="24" hidden="1" customHeight="1" thickBot="1">
      <c r="A26" s="65"/>
      <c r="B26" s="66" t="s">
        <v>26</v>
      </c>
      <c r="C26" s="67"/>
      <c r="D26" s="73" t="s">
        <v>36</v>
      </c>
      <c r="E26" s="97">
        <f>SUM(E27:E29)</f>
        <v>0</v>
      </c>
      <c r="F26" s="97">
        <f>SUM(F27:F29)</f>
        <v>0</v>
      </c>
      <c r="G26" s="97">
        <f>SUM(G27:G29)</f>
        <v>0</v>
      </c>
      <c r="H26" s="158" t="str">
        <f t="shared" si="0"/>
        <v/>
      </c>
    </row>
    <row r="27" spans="1:8" ht="24" hidden="1" customHeight="1" thickBot="1">
      <c r="A27" s="42"/>
      <c r="B27" s="42"/>
      <c r="C27" s="67" t="s">
        <v>10</v>
      </c>
      <c r="D27" s="73" t="s">
        <v>37</v>
      </c>
      <c r="E27" s="182"/>
      <c r="F27" s="149"/>
      <c r="G27" s="183"/>
      <c r="H27" s="158"/>
    </row>
    <row r="28" spans="1:8" ht="24" hidden="1" customHeight="1" thickBot="1">
      <c r="A28" s="42"/>
      <c r="B28" s="42"/>
      <c r="C28" s="67" t="s">
        <v>19</v>
      </c>
      <c r="D28" s="73" t="s">
        <v>38</v>
      </c>
      <c r="E28" s="182"/>
      <c r="F28" s="149"/>
      <c r="G28" s="183"/>
      <c r="H28" s="158" t="str">
        <f t="shared" si="0"/>
        <v/>
      </c>
    </row>
    <row r="29" spans="1:8" ht="24" hidden="1" customHeight="1" thickBot="1">
      <c r="A29" s="68"/>
      <c r="B29" s="69"/>
      <c r="C29" s="70" t="s">
        <v>21</v>
      </c>
      <c r="D29" s="184" t="s">
        <v>39</v>
      </c>
      <c r="E29" s="185"/>
      <c r="F29" s="186"/>
      <c r="G29" s="187"/>
      <c r="H29" s="158" t="str">
        <f t="shared" si="0"/>
        <v/>
      </c>
    </row>
    <row r="30" spans="1:8" ht="24" hidden="1" customHeight="1" thickBot="1">
      <c r="A30" s="20" t="s">
        <v>21</v>
      </c>
      <c r="B30" s="21"/>
      <c r="C30" s="64"/>
      <c r="D30" s="23" t="s">
        <v>40</v>
      </c>
      <c r="E30" s="24">
        <f>E31</f>
        <v>0</v>
      </c>
      <c r="F30" s="25">
        <f>F31</f>
        <v>0</v>
      </c>
      <c r="G30" s="188">
        <f>G31</f>
        <v>0</v>
      </c>
      <c r="H30" s="158" t="str">
        <f t="shared" si="0"/>
        <v/>
      </c>
    </row>
    <row r="31" spans="1:8" ht="24" hidden="1" customHeight="1" thickBot="1">
      <c r="A31" s="41"/>
      <c r="B31" s="42" t="s">
        <v>10</v>
      </c>
      <c r="C31" s="43"/>
      <c r="D31" s="34" t="s">
        <v>41</v>
      </c>
      <c r="E31" s="97">
        <f>E32+E33</f>
        <v>0</v>
      </c>
      <c r="F31" s="98">
        <f>F32+F33</f>
        <v>0</v>
      </c>
      <c r="G31" s="189">
        <f>G32+G33</f>
        <v>0</v>
      </c>
      <c r="H31" s="158" t="str">
        <f t="shared" si="0"/>
        <v/>
      </c>
    </row>
    <row r="32" spans="1:8" ht="24" hidden="1" customHeight="1" thickBot="1">
      <c r="A32" s="41"/>
      <c r="B32" s="42"/>
      <c r="C32" s="43" t="s">
        <v>10</v>
      </c>
      <c r="D32" s="34" t="s">
        <v>42</v>
      </c>
      <c r="E32" s="182"/>
      <c r="F32" s="149"/>
      <c r="G32" s="183"/>
      <c r="H32" s="158" t="str">
        <f t="shared" si="0"/>
        <v/>
      </c>
    </row>
    <row r="33" spans="1:8" ht="24" hidden="1" customHeight="1" thickBot="1">
      <c r="A33" s="41"/>
      <c r="B33" s="42"/>
      <c r="C33" s="43">
        <v>2</v>
      </c>
      <c r="D33" s="34" t="s">
        <v>43</v>
      </c>
      <c r="E33" s="182"/>
      <c r="F33" s="149"/>
      <c r="G33" s="183"/>
      <c r="H33" s="158" t="str">
        <f t="shared" si="0"/>
        <v/>
      </c>
    </row>
    <row r="34" spans="1:8" ht="24" customHeight="1" thickBot="1">
      <c r="A34" s="746" t="s">
        <v>44</v>
      </c>
      <c r="B34" s="747"/>
      <c r="C34" s="747"/>
      <c r="D34" s="748"/>
      <c r="E34" s="24">
        <f>E5+E22+E30</f>
        <v>8172000</v>
      </c>
      <c r="F34" s="25">
        <f>F5+F22+F30</f>
        <v>0</v>
      </c>
      <c r="G34" s="188">
        <f>G5+G22+G30</f>
        <v>0</v>
      </c>
      <c r="H34" s="158" t="str">
        <f t="shared" si="0"/>
        <v/>
      </c>
    </row>
    <row r="35" spans="1:8" ht="24" customHeight="1" thickBot="1">
      <c r="A35" s="20" t="s">
        <v>26</v>
      </c>
      <c r="B35" s="21"/>
      <c r="C35" s="22"/>
      <c r="D35" s="23" t="s">
        <v>45</v>
      </c>
      <c r="E35" s="24">
        <f>E36+E39+E42</f>
        <v>183213000</v>
      </c>
      <c r="F35" s="25">
        <f>F36+F39+F42</f>
        <v>0</v>
      </c>
      <c r="G35" s="188">
        <f>G36+G39+G42</f>
        <v>0</v>
      </c>
      <c r="H35" s="158" t="str">
        <f t="shared" si="0"/>
        <v/>
      </c>
    </row>
    <row r="36" spans="1:8" ht="24" customHeight="1" thickBot="1">
      <c r="A36" s="41"/>
      <c r="B36" s="42" t="s">
        <v>10</v>
      </c>
      <c r="C36" s="43"/>
      <c r="D36" s="34" t="s">
        <v>46</v>
      </c>
      <c r="E36" s="97">
        <f>SUM(E37:E38)</f>
        <v>3981000</v>
      </c>
      <c r="F36" s="98">
        <f>SUM(F37:F38)</f>
        <v>0</v>
      </c>
      <c r="G36" s="189">
        <f>SUM(G37:G38)</f>
        <v>0</v>
      </c>
      <c r="H36" s="158" t="str">
        <f t="shared" si="0"/>
        <v/>
      </c>
    </row>
    <row r="37" spans="1:8" ht="24" customHeight="1" thickBot="1">
      <c r="A37" s="41"/>
      <c r="B37" s="42"/>
      <c r="C37" s="43" t="s">
        <v>10</v>
      </c>
      <c r="D37" s="34" t="s">
        <v>47</v>
      </c>
      <c r="E37" s="182">
        <v>3981000</v>
      </c>
      <c r="F37" s="149"/>
      <c r="G37" s="183"/>
      <c r="H37" s="158" t="str">
        <f t="shared" si="0"/>
        <v/>
      </c>
    </row>
    <row r="38" spans="1:8" ht="24" hidden="1" customHeight="1" thickBot="1">
      <c r="A38" s="41"/>
      <c r="B38" s="42"/>
      <c r="C38" s="43">
        <v>2</v>
      </c>
      <c r="D38" s="34" t="s">
        <v>48</v>
      </c>
      <c r="E38" s="182"/>
      <c r="F38" s="149"/>
      <c r="G38" s="183"/>
      <c r="H38" s="158" t="str">
        <f t="shared" si="0"/>
        <v/>
      </c>
    </row>
    <row r="39" spans="1:8" ht="24" hidden="1" customHeight="1" thickBot="1">
      <c r="A39" s="41"/>
      <c r="B39" s="42" t="s">
        <v>19</v>
      </c>
      <c r="C39" s="43"/>
      <c r="D39" s="34" t="s">
        <v>49</v>
      </c>
      <c r="E39" s="97">
        <f>SUM(E40:E41)</f>
        <v>0</v>
      </c>
      <c r="F39" s="98">
        <f>SUM(F40:F41)</f>
        <v>0</v>
      </c>
      <c r="G39" s="189">
        <f>SUM(G40:G41)</f>
        <v>0</v>
      </c>
      <c r="H39" s="158" t="str">
        <f t="shared" si="0"/>
        <v/>
      </c>
    </row>
    <row r="40" spans="1:8" ht="24" hidden="1" customHeight="1" thickBot="1">
      <c r="A40" s="65"/>
      <c r="B40" s="66"/>
      <c r="C40" s="72" t="s">
        <v>10</v>
      </c>
      <c r="D40" s="44" t="s">
        <v>50</v>
      </c>
      <c r="E40" s="182"/>
      <c r="F40" s="149"/>
      <c r="G40" s="183"/>
      <c r="H40" s="158" t="str">
        <f t="shared" si="0"/>
        <v/>
      </c>
    </row>
    <row r="41" spans="1:8" ht="24" hidden="1" customHeight="1" thickBot="1">
      <c r="A41" s="65"/>
      <c r="B41" s="66"/>
      <c r="C41" s="72">
        <v>2</v>
      </c>
      <c r="D41" s="73" t="s">
        <v>51</v>
      </c>
      <c r="E41" s="182"/>
      <c r="F41" s="149"/>
      <c r="G41" s="183"/>
      <c r="H41" s="158" t="str">
        <f t="shared" si="0"/>
        <v/>
      </c>
    </row>
    <row r="42" spans="1:8" s="251" customFormat="1" ht="24" customHeight="1" thickBot="1">
      <c r="A42" s="41"/>
      <c r="B42" s="42" t="s">
        <v>21</v>
      </c>
      <c r="C42" s="43"/>
      <c r="D42" s="249" t="s">
        <v>52</v>
      </c>
      <c r="E42" s="98">
        <f>SUM(E43:E44)</f>
        <v>179232000</v>
      </c>
      <c r="F42" s="250">
        <f>SUM(F43:F44)</f>
        <v>0</v>
      </c>
      <c r="G42" s="98">
        <f>SUM(G43:G44)</f>
        <v>0</v>
      </c>
      <c r="H42" s="158" t="str">
        <f>IF(F42=0,"",G42/F42*100)</f>
        <v/>
      </c>
    </row>
    <row r="43" spans="1:8" s="251" customFormat="1" ht="24" customHeight="1" thickBot="1">
      <c r="A43" s="41"/>
      <c r="B43" s="42"/>
      <c r="C43" s="43" t="s">
        <v>10</v>
      </c>
      <c r="D43" s="249" t="s">
        <v>53</v>
      </c>
      <c r="E43" s="252"/>
      <c r="F43" s="253"/>
      <c r="G43" s="254"/>
      <c r="H43" s="158" t="str">
        <f>IF(F43=0,"",G43/F43*100)</f>
        <v/>
      </c>
    </row>
    <row r="44" spans="1:8" s="251" customFormat="1" ht="24" customHeight="1" thickBot="1">
      <c r="A44" s="41"/>
      <c r="B44" s="42"/>
      <c r="C44" s="43" t="s">
        <v>19</v>
      </c>
      <c r="D44" s="249" t="s">
        <v>54</v>
      </c>
      <c r="E44" s="252">
        <v>179232000</v>
      </c>
      <c r="F44" s="207"/>
      <c r="G44" s="254"/>
      <c r="H44" s="158" t="str">
        <f>IF(F44=0,"",G44/F44*100)</f>
        <v/>
      </c>
    </row>
    <row r="45" spans="1:8" ht="24" hidden="1" customHeight="1" thickBot="1">
      <c r="A45" s="20" t="s">
        <v>29</v>
      </c>
      <c r="B45" s="21"/>
      <c r="C45" s="22"/>
      <c r="D45" s="23" t="s">
        <v>55</v>
      </c>
      <c r="E45" s="194"/>
      <c r="F45" s="195"/>
      <c r="G45" s="196"/>
      <c r="H45" s="255" t="str">
        <f t="shared" si="0"/>
        <v/>
      </c>
    </row>
    <row r="46" spans="1:8" ht="24" customHeight="1" thickBot="1">
      <c r="A46" s="82" t="s">
        <v>56</v>
      </c>
      <c r="B46" s="21"/>
      <c r="C46" s="22"/>
      <c r="D46" s="23"/>
      <c r="E46" s="24">
        <f>E34+E35+E45</f>
        <v>191385000</v>
      </c>
      <c r="F46" s="25">
        <f>F34+F35+F45</f>
        <v>0</v>
      </c>
      <c r="G46" s="188">
        <f>G34+G35+G45</f>
        <v>0</v>
      </c>
      <c r="H46" s="158" t="str">
        <f t="shared" si="0"/>
        <v/>
      </c>
    </row>
    <row r="47" spans="1:8" ht="13.5" hidden="1" thickBot="1">
      <c r="H47" s="158" t="str">
        <f t="shared" si="0"/>
        <v/>
      </c>
    </row>
    <row r="48" spans="1:8" ht="13.5" hidden="1" thickBot="1">
      <c r="H48" s="158" t="str">
        <f t="shared" si="0"/>
        <v/>
      </c>
    </row>
    <row r="49" spans="8:8" ht="13.5" hidden="1" thickBot="1">
      <c r="H49" s="158" t="str">
        <f t="shared" si="0"/>
        <v/>
      </c>
    </row>
    <row r="50" spans="8:8" ht="13.5" hidden="1" thickBot="1">
      <c r="H50" s="158" t="str">
        <f t="shared" si="0"/>
        <v/>
      </c>
    </row>
    <row r="51" spans="8:8" ht="13.5" hidden="1" thickBot="1">
      <c r="H51" s="158" t="str">
        <f t="shared" si="0"/>
        <v/>
      </c>
    </row>
    <row r="52" spans="8:8" ht="13.5" hidden="1" thickBot="1">
      <c r="H52" s="158" t="str">
        <f t="shared" si="0"/>
        <v/>
      </c>
    </row>
    <row r="53" spans="8:8" ht="13.5" hidden="1" thickBot="1">
      <c r="H53" s="158" t="str">
        <f t="shared" si="0"/>
        <v/>
      </c>
    </row>
    <row r="54" spans="8:8" ht="13.5" hidden="1" thickBot="1">
      <c r="H54" s="158" t="str">
        <f t="shared" si="0"/>
        <v/>
      </c>
    </row>
    <row r="55" spans="8:8" ht="13.5" hidden="1" thickBot="1">
      <c r="H55" s="158" t="str">
        <f t="shared" si="0"/>
        <v/>
      </c>
    </row>
    <row r="56" spans="8:8" ht="13.5" hidden="1" thickBot="1">
      <c r="H56" s="158" t="str">
        <f t="shared" si="0"/>
        <v/>
      </c>
    </row>
    <row r="57" spans="8:8" ht="13.5" hidden="1" thickBot="1">
      <c r="H57" s="158" t="str">
        <f t="shared" si="0"/>
        <v/>
      </c>
    </row>
    <row r="58" spans="8:8" ht="13.5" hidden="1" thickBot="1">
      <c r="H58" s="158" t="str">
        <f t="shared" si="0"/>
        <v/>
      </c>
    </row>
    <row r="59" spans="8:8" ht="13.5" hidden="1" thickBot="1">
      <c r="H59" s="158" t="str">
        <f t="shared" si="0"/>
        <v/>
      </c>
    </row>
    <row r="60" spans="8:8" ht="13.5" hidden="1" thickBot="1">
      <c r="H60" s="158" t="str">
        <f t="shared" si="0"/>
        <v/>
      </c>
    </row>
    <row r="61" spans="8:8" ht="13.5" hidden="1" thickBot="1">
      <c r="H61" s="158" t="str">
        <f t="shared" si="0"/>
        <v/>
      </c>
    </row>
    <row r="62" spans="8:8" ht="13.5" hidden="1" thickBot="1">
      <c r="H62" s="158" t="str">
        <f t="shared" si="0"/>
        <v/>
      </c>
    </row>
    <row r="63" spans="8:8" ht="13.5" hidden="1" thickBot="1">
      <c r="H63" s="158" t="str">
        <f t="shared" si="0"/>
        <v/>
      </c>
    </row>
    <row r="64" spans="8:8" ht="13.5" hidden="1" thickBot="1">
      <c r="H64" s="158" t="str">
        <f t="shared" si="0"/>
        <v/>
      </c>
    </row>
    <row r="65" spans="1:8" ht="13.5" hidden="1" thickBot="1">
      <c r="H65" s="158" t="str">
        <f t="shared" si="0"/>
        <v/>
      </c>
    </row>
    <row r="66" spans="1:8" ht="13.5" hidden="1" thickBot="1">
      <c r="H66" s="158" t="str">
        <f t="shared" si="0"/>
        <v/>
      </c>
    </row>
    <row r="67" spans="1:8" ht="13.5" hidden="1" thickBot="1">
      <c r="H67" s="158" t="str">
        <f t="shared" si="0"/>
        <v/>
      </c>
    </row>
    <row r="68" spans="1:8" ht="13.5" hidden="1" thickBot="1">
      <c r="H68" s="158" t="str">
        <f t="shared" si="0"/>
        <v/>
      </c>
    </row>
    <row r="69" spans="1:8" ht="16.5" customHeight="1"/>
    <row r="70" spans="1:8" ht="18.75" thickBot="1">
      <c r="A70" s="1" t="s">
        <v>132</v>
      </c>
      <c r="D70" s="256"/>
      <c r="G70" s="4" t="s">
        <v>1</v>
      </c>
    </row>
    <row r="71" spans="1:8" ht="39" thickBot="1">
      <c r="A71" s="5" t="s">
        <v>2</v>
      </c>
      <c r="B71" s="6" t="s">
        <v>3</v>
      </c>
      <c r="C71" s="7" t="s">
        <v>4</v>
      </c>
      <c r="D71" s="8" t="s">
        <v>5</v>
      </c>
      <c r="E71" s="755" t="s">
        <v>219</v>
      </c>
      <c r="F71" s="756"/>
      <c r="G71" s="756"/>
      <c r="H71" s="757"/>
    </row>
    <row r="72" spans="1:8" ht="39" thickBot="1">
      <c r="A72" s="758" t="s">
        <v>133</v>
      </c>
      <c r="B72" s="759"/>
      <c r="C72" s="759"/>
      <c r="D72" s="760"/>
      <c r="E72" s="16" t="s">
        <v>6</v>
      </c>
      <c r="F72" s="17" t="s">
        <v>7</v>
      </c>
      <c r="G72" s="18" t="s">
        <v>8</v>
      </c>
      <c r="H72" s="19" t="s">
        <v>9</v>
      </c>
    </row>
    <row r="73" spans="1:8" ht="24" customHeight="1" thickBot="1">
      <c r="A73" s="20" t="s">
        <v>10</v>
      </c>
      <c r="B73" s="21"/>
      <c r="C73" s="21"/>
      <c r="D73" s="85" t="s">
        <v>58</v>
      </c>
      <c r="E73" s="24">
        <f>E74+E75+E76+E79+E89+E104+E105</f>
        <v>187385000</v>
      </c>
      <c r="F73" s="24">
        <f>F74+F75+F76+F79+F89+F104+F105</f>
        <v>0</v>
      </c>
      <c r="G73" s="24">
        <f>G74+G75+G76+G79+G89+G104+G105</f>
        <v>0</v>
      </c>
      <c r="H73" s="27" t="str">
        <f>IF(F73=0,"",G73/F73*100)</f>
        <v/>
      </c>
    </row>
    <row r="74" spans="1:8" ht="24" customHeight="1" thickBot="1">
      <c r="A74" s="28"/>
      <c r="B74" s="29" t="s">
        <v>10</v>
      </c>
      <c r="C74" s="86"/>
      <c r="D74" s="87" t="s">
        <v>59</v>
      </c>
      <c r="E74" s="197">
        <v>136252000</v>
      </c>
      <c r="F74" s="257"/>
      <c r="G74" s="199"/>
      <c r="H74" s="27" t="str">
        <f t="shared" ref="H74:H123" si="1">IF(F74=0,"",G74/F74*100)</f>
        <v/>
      </c>
    </row>
    <row r="75" spans="1:8" ht="24" customHeight="1" thickBot="1">
      <c r="A75" s="41"/>
      <c r="B75" s="42" t="s">
        <v>19</v>
      </c>
      <c r="C75" s="91"/>
      <c r="D75" s="92" t="s">
        <v>60</v>
      </c>
      <c r="E75" s="182">
        <v>26464000</v>
      </c>
      <c r="F75" s="207"/>
      <c r="G75" s="200"/>
      <c r="H75" s="27" t="str">
        <f t="shared" si="1"/>
        <v/>
      </c>
    </row>
    <row r="76" spans="1:8" ht="24" customHeight="1" thickBot="1">
      <c r="A76" s="41"/>
      <c r="B76" s="42" t="s">
        <v>21</v>
      </c>
      <c r="C76" s="91"/>
      <c r="D76" s="92" t="s">
        <v>61</v>
      </c>
      <c r="E76" s="182">
        <v>24669000</v>
      </c>
      <c r="F76" s="190"/>
      <c r="G76" s="200"/>
      <c r="H76" s="27" t="str">
        <f t="shared" si="1"/>
        <v/>
      </c>
    </row>
    <row r="77" spans="1:8" s="61" customFormat="1" ht="24" hidden="1" customHeight="1" thickBot="1">
      <c r="A77" s="94"/>
      <c r="B77" s="95"/>
      <c r="C77" s="56"/>
      <c r="D77" s="96" t="s">
        <v>62</v>
      </c>
      <c r="E77" s="175"/>
      <c r="F77" s="202"/>
      <c r="G77" s="203"/>
      <c r="H77" s="258" t="str">
        <f t="shared" si="1"/>
        <v/>
      </c>
    </row>
    <row r="78" spans="1:8" s="61" customFormat="1" ht="24" hidden="1" customHeight="1" thickBot="1">
      <c r="A78" s="94"/>
      <c r="B78" s="95"/>
      <c r="C78" s="56"/>
      <c r="D78" s="96" t="s">
        <v>63</v>
      </c>
      <c r="E78" s="175"/>
      <c r="F78" s="202"/>
      <c r="G78" s="203"/>
      <c r="H78" s="258" t="str">
        <f t="shared" si="1"/>
        <v/>
      </c>
    </row>
    <row r="79" spans="1:8" ht="24" hidden="1" customHeight="1" thickBot="1">
      <c r="A79" s="41"/>
      <c r="B79" s="42" t="s">
        <v>26</v>
      </c>
      <c r="C79" s="91"/>
      <c r="D79" s="92" t="s">
        <v>64</v>
      </c>
      <c r="E79" s="204">
        <f>SUM(E80:E88)</f>
        <v>0</v>
      </c>
      <c r="F79" s="205">
        <f>SUM(F80:F88)</f>
        <v>0</v>
      </c>
      <c r="G79" s="206">
        <f>SUM(G80:G88)</f>
        <v>0</v>
      </c>
      <c r="H79" s="27" t="str">
        <f t="shared" si="1"/>
        <v/>
      </c>
    </row>
    <row r="80" spans="1:8" ht="24" hidden="1" customHeight="1" thickBot="1">
      <c r="A80" s="41"/>
      <c r="B80" s="42"/>
      <c r="C80" s="91" t="s">
        <v>10</v>
      </c>
      <c r="D80" s="259" t="s">
        <v>65</v>
      </c>
      <c r="E80" s="182"/>
      <c r="F80" s="190"/>
      <c r="G80" s="200"/>
      <c r="H80" s="27" t="str">
        <f t="shared" si="1"/>
        <v/>
      </c>
    </row>
    <row r="81" spans="1:8" ht="24" hidden="1" customHeight="1" thickBot="1">
      <c r="A81" s="41"/>
      <c r="B81" s="42"/>
      <c r="C81" s="91" t="s">
        <v>19</v>
      </c>
      <c r="D81" s="259" t="s">
        <v>66</v>
      </c>
      <c r="E81" s="182"/>
      <c r="F81" s="190"/>
      <c r="G81" s="200"/>
      <c r="H81" s="27" t="str">
        <f t="shared" si="1"/>
        <v/>
      </c>
    </row>
    <row r="82" spans="1:8" ht="24" hidden="1" customHeight="1" thickBot="1">
      <c r="A82" s="41"/>
      <c r="B82" s="42"/>
      <c r="C82" s="91" t="s">
        <v>21</v>
      </c>
      <c r="D82" s="259" t="s">
        <v>67</v>
      </c>
      <c r="E82" s="182"/>
      <c r="F82" s="190"/>
      <c r="G82" s="200"/>
      <c r="H82" s="27"/>
    </row>
    <row r="83" spans="1:8" ht="24" hidden="1" customHeight="1" thickBot="1">
      <c r="A83" s="41"/>
      <c r="B83" s="42"/>
      <c r="C83" s="91" t="s">
        <v>26</v>
      </c>
      <c r="D83" s="259" t="s">
        <v>68</v>
      </c>
      <c r="E83" s="182"/>
      <c r="F83" s="190"/>
      <c r="G83" s="200"/>
      <c r="H83" s="27"/>
    </row>
    <row r="84" spans="1:8" ht="24" hidden="1" customHeight="1" thickBot="1">
      <c r="A84" s="41"/>
      <c r="B84" s="42"/>
      <c r="C84" s="91" t="s">
        <v>29</v>
      </c>
      <c r="D84" s="259" t="s">
        <v>69</v>
      </c>
      <c r="E84" s="182"/>
      <c r="F84" s="190"/>
      <c r="G84" s="200"/>
      <c r="H84" s="27"/>
    </row>
    <row r="85" spans="1:8" ht="24" hidden="1" customHeight="1" thickBot="1">
      <c r="A85" s="41"/>
      <c r="B85" s="42"/>
      <c r="C85" s="91" t="s">
        <v>70</v>
      </c>
      <c r="D85" s="259" t="s">
        <v>71</v>
      </c>
      <c r="E85" s="182"/>
      <c r="F85" s="190"/>
      <c r="G85" s="200"/>
      <c r="H85" s="27"/>
    </row>
    <row r="86" spans="1:8" ht="24" hidden="1" customHeight="1" thickBot="1">
      <c r="A86" s="41"/>
      <c r="B86" s="42"/>
      <c r="C86" s="91" t="s">
        <v>72</v>
      </c>
      <c r="D86" s="259" t="s">
        <v>73</v>
      </c>
      <c r="E86" s="182"/>
      <c r="F86" s="190"/>
      <c r="G86" s="200"/>
      <c r="H86" s="27"/>
    </row>
    <row r="87" spans="1:8" ht="24" hidden="1" customHeight="1" thickBot="1">
      <c r="A87" s="41"/>
      <c r="B87" s="42"/>
      <c r="C87" s="91" t="s">
        <v>74</v>
      </c>
      <c r="D87" s="259" t="s">
        <v>75</v>
      </c>
      <c r="E87" s="182"/>
      <c r="F87" s="190"/>
      <c r="G87" s="200"/>
      <c r="H87" s="27"/>
    </row>
    <row r="88" spans="1:8" ht="24" hidden="1" customHeight="1" thickBot="1">
      <c r="A88" s="41"/>
      <c r="B88" s="42"/>
      <c r="C88" s="91" t="s">
        <v>76</v>
      </c>
      <c r="D88" s="259" t="s">
        <v>77</v>
      </c>
      <c r="E88" s="182"/>
      <c r="F88" s="190"/>
      <c r="G88" s="200"/>
      <c r="H88" s="27"/>
    </row>
    <row r="89" spans="1:8" ht="24" hidden="1" customHeight="1" thickBot="1">
      <c r="A89" s="41"/>
      <c r="B89" s="42" t="s">
        <v>29</v>
      </c>
      <c r="C89" s="91"/>
      <c r="D89" s="92" t="s">
        <v>78</v>
      </c>
      <c r="E89" s="97">
        <f>SUM(E90:E103)</f>
        <v>0</v>
      </c>
      <c r="F89" s="98">
        <f>SUM(F90:F103)</f>
        <v>0</v>
      </c>
      <c r="G89" s="99">
        <f>SUM(G90:G103)</f>
        <v>0</v>
      </c>
      <c r="H89" s="27" t="str">
        <f t="shared" si="1"/>
        <v/>
      </c>
    </row>
    <row r="90" spans="1:8" ht="24" hidden="1" customHeight="1" thickBot="1">
      <c r="A90" s="41"/>
      <c r="B90" s="42"/>
      <c r="C90" s="91" t="s">
        <v>10</v>
      </c>
      <c r="D90" s="92" t="s">
        <v>79</v>
      </c>
      <c r="E90" s="182"/>
      <c r="F90" s="190"/>
      <c r="G90" s="200"/>
      <c r="H90" s="27" t="str">
        <f t="shared" si="1"/>
        <v/>
      </c>
    </row>
    <row r="91" spans="1:8" ht="24" hidden="1" customHeight="1" thickBot="1">
      <c r="A91" s="41"/>
      <c r="B91" s="42"/>
      <c r="C91" s="91" t="s">
        <v>19</v>
      </c>
      <c r="D91" s="92" t="s">
        <v>134</v>
      </c>
      <c r="E91" s="182"/>
      <c r="F91" s="190"/>
      <c r="G91" s="200"/>
      <c r="H91" s="27" t="str">
        <f t="shared" si="1"/>
        <v/>
      </c>
    </row>
    <row r="92" spans="1:8" ht="24" hidden="1" customHeight="1" thickBot="1">
      <c r="A92" s="41"/>
      <c r="B92" s="42"/>
      <c r="C92" s="91" t="s">
        <v>21</v>
      </c>
      <c r="D92" s="92" t="s">
        <v>81</v>
      </c>
      <c r="E92" s="182"/>
      <c r="F92" s="190"/>
      <c r="G92" s="200"/>
      <c r="H92" s="27" t="str">
        <f t="shared" si="1"/>
        <v/>
      </c>
    </row>
    <row r="93" spans="1:8" ht="24" hidden="1" customHeight="1" thickBot="1">
      <c r="A93" s="41"/>
      <c r="B93" s="42"/>
      <c r="C93" s="91" t="s">
        <v>26</v>
      </c>
      <c r="D93" s="92" t="s">
        <v>82</v>
      </c>
      <c r="E93" s="182"/>
      <c r="F93" s="190"/>
      <c r="G93" s="200"/>
      <c r="H93" s="27" t="str">
        <f t="shared" si="1"/>
        <v/>
      </c>
    </row>
    <row r="94" spans="1:8" ht="24" hidden="1" customHeight="1" thickBot="1">
      <c r="A94" s="41"/>
      <c r="B94" s="42"/>
      <c r="C94" s="91" t="s">
        <v>29</v>
      </c>
      <c r="D94" s="92" t="s">
        <v>135</v>
      </c>
      <c r="E94" s="182"/>
      <c r="F94" s="190"/>
      <c r="G94" s="200"/>
      <c r="H94" s="27" t="str">
        <f t="shared" si="1"/>
        <v/>
      </c>
    </row>
    <row r="95" spans="1:8" ht="24" hidden="1" customHeight="1" thickBot="1">
      <c r="A95" s="41"/>
      <c r="B95" s="42"/>
      <c r="C95" s="91" t="s">
        <v>70</v>
      </c>
      <c r="D95" s="92" t="s">
        <v>84</v>
      </c>
      <c r="E95" s="182"/>
      <c r="F95" s="190"/>
      <c r="G95" s="200"/>
      <c r="H95" s="27" t="str">
        <f t="shared" si="1"/>
        <v/>
      </c>
    </row>
    <row r="96" spans="1:8" ht="24" hidden="1" customHeight="1" thickBot="1">
      <c r="A96" s="41"/>
      <c r="B96" s="42"/>
      <c r="C96" s="91" t="s">
        <v>72</v>
      </c>
      <c r="D96" s="92" t="s">
        <v>85</v>
      </c>
      <c r="E96" s="182"/>
      <c r="F96" s="190"/>
      <c r="G96" s="200"/>
      <c r="H96" s="27"/>
    </row>
    <row r="97" spans="1:8" ht="24" hidden="1" customHeight="1" thickBot="1">
      <c r="A97" s="41"/>
      <c r="B97" s="42"/>
      <c r="C97" s="91" t="s">
        <v>74</v>
      </c>
      <c r="D97" s="92" t="s">
        <v>86</v>
      </c>
      <c r="E97" s="182"/>
      <c r="F97" s="190"/>
      <c r="G97" s="200"/>
      <c r="H97" s="27"/>
    </row>
    <row r="98" spans="1:8" ht="24" hidden="1" customHeight="1" thickBot="1">
      <c r="A98" s="41"/>
      <c r="B98" s="42"/>
      <c r="C98" s="91" t="s">
        <v>76</v>
      </c>
      <c r="D98" s="92" t="s">
        <v>87</v>
      </c>
      <c r="E98" s="182"/>
      <c r="F98" s="190"/>
      <c r="G98" s="200"/>
      <c r="H98" s="27"/>
    </row>
    <row r="99" spans="1:8" ht="24" hidden="1" customHeight="1" thickBot="1">
      <c r="A99" s="41"/>
      <c r="B99" s="42"/>
      <c r="C99" s="91" t="s">
        <v>88</v>
      </c>
      <c r="D99" s="92" t="s">
        <v>89</v>
      </c>
      <c r="E99" s="182"/>
      <c r="F99" s="190"/>
      <c r="G99" s="200"/>
      <c r="H99" s="27" t="str">
        <f t="shared" si="1"/>
        <v/>
      </c>
    </row>
    <row r="100" spans="1:8" ht="24" hidden="1" customHeight="1" thickBot="1">
      <c r="A100" s="41"/>
      <c r="B100" s="42"/>
      <c r="C100" s="91" t="s">
        <v>90</v>
      </c>
      <c r="D100" s="92" t="s">
        <v>91</v>
      </c>
      <c r="E100" s="182"/>
      <c r="F100" s="190"/>
      <c r="G100" s="200"/>
      <c r="H100" s="27" t="str">
        <f t="shared" si="1"/>
        <v/>
      </c>
    </row>
    <row r="101" spans="1:8" ht="24" hidden="1" customHeight="1" thickBot="1">
      <c r="A101" s="41"/>
      <c r="B101" s="42"/>
      <c r="C101" s="91" t="s">
        <v>92</v>
      </c>
      <c r="D101" s="92" t="s">
        <v>93</v>
      </c>
      <c r="E101" s="182"/>
      <c r="F101" s="190"/>
      <c r="G101" s="200"/>
      <c r="H101" s="27" t="str">
        <f t="shared" si="1"/>
        <v/>
      </c>
    </row>
    <row r="102" spans="1:8" ht="24" hidden="1" customHeight="1" thickBot="1">
      <c r="A102" s="41"/>
      <c r="B102" s="42"/>
      <c r="C102" s="91" t="s">
        <v>94</v>
      </c>
      <c r="D102" s="92" t="s">
        <v>216</v>
      </c>
      <c r="E102" s="182"/>
      <c r="F102" s="190"/>
      <c r="G102" s="200"/>
      <c r="H102" s="27"/>
    </row>
    <row r="103" spans="1:8" ht="24" hidden="1" customHeight="1" thickBot="1">
      <c r="A103" s="41"/>
      <c r="B103" s="42"/>
      <c r="C103" s="91" t="s">
        <v>95</v>
      </c>
      <c r="D103" s="92" t="s">
        <v>96</v>
      </c>
      <c r="E103" s="182"/>
      <c r="F103" s="190"/>
      <c r="G103" s="200"/>
      <c r="H103" s="27"/>
    </row>
    <row r="104" spans="1:8" ht="24" hidden="1" customHeight="1" thickBot="1">
      <c r="A104" s="41"/>
      <c r="B104" s="42" t="s">
        <v>70</v>
      </c>
      <c r="C104" s="91"/>
      <c r="D104" s="92" t="s">
        <v>97</v>
      </c>
      <c r="E104" s="212"/>
      <c r="F104" s="190"/>
      <c r="G104" s="200"/>
      <c r="H104" s="27" t="str">
        <f t="shared" si="1"/>
        <v/>
      </c>
    </row>
    <row r="105" spans="1:8" ht="24" hidden="1" customHeight="1" thickBot="1">
      <c r="A105" s="41"/>
      <c r="B105" s="42" t="s">
        <v>72</v>
      </c>
      <c r="C105" s="91"/>
      <c r="D105" s="92" t="s">
        <v>98</v>
      </c>
      <c r="E105" s="97">
        <f>SUM(E106:E107)</f>
        <v>0</v>
      </c>
      <c r="F105" s="98">
        <f>SUM(F106:F107)</f>
        <v>0</v>
      </c>
      <c r="G105" s="99">
        <f>SUM(G106:G107)</f>
        <v>0</v>
      </c>
      <c r="H105" s="27" t="str">
        <f t="shared" si="1"/>
        <v/>
      </c>
    </row>
    <row r="106" spans="1:8" s="61" customFormat="1" ht="24" hidden="1" customHeight="1" thickBot="1">
      <c r="A106" s="94"/>
      <c r="B106" s="95"/>
      <c r="C106" s="56" t="s">
        <v>10</v>
      </c>
      <c r="D106" s="96" t="s">
        <v>99</v>
      </c>
      <c r="E106" s="175"/>
      <c r="F106" s="202"/>
      <c r="G106" s="203"/>
      <c r="H106" s="258"/>
    </row>
    <row r="107" spans="1:8" s="61" customFormat="1" ht="24" hidden="1" customHeight="1" thickBot="1">
      <c r="A107" s="94"/>
      <c r="B107" s="95"/>
      <c r="C107" s="56" t="s">
        <v>19</v>
      </c>
      <c r="D107" s="96" t="s">
        <v>100</v>
      </c>
      <c r="E107" s="175"/>
      <c r="F107" s="202"/>
      <c r="G107" s="203"/>
      <c r="H107" s="258"/>
    </row>
    <row r="108" spans="1:8" ht="24" customHeight="1" thickBot="1">
      <c r="A108" s="20" t="s">
        <v>19</v>
      </c>
      <c r="B108" s="21"/>
      <c r="C108" s="21"/>
      <c r="D108" s="85" t="s">
        <v>101</v>
      </c>
      <c r="E108" s="24">
        <f>SUM(E109:E112)</f>
        <v>4000000</v>
      </c>
      <c r="F108" s="24">
        <f>SUM(F109:F112)</f>
        <v>0</v>
      </c>
      <c r="G108" s="24">
        <f>SUM(G109:G112)</f>
        <v>0</v>
      </c>
      <c r="H108" s="27" t="str">
        <f t="shared" si="1"/>
        <v/>
      </c>
    </row>
    <row r="109" spans="1:8" ht="24" customHeight="1" thickBot="1">
      <c r="A109" s="41"/>
      <c r="B109" s="42" t="s">
        <v>10</v>
      </c>
      <c r="C109" s="91"/>
      <c r="D109" s="92" t="s">
        <v>102</v>
      </c>
      <c r="E109" s="182">
        <v>4000000</v>
      </c>
      <c r="F109" s="149"/>
      <c r="G109" s="213"/>
      <c r="H109" s="27" t="str">
        <f t="shared" si="1"/>
        <v/>
      </c>
    </row>
    <row r="110" spans="1:8" ht="24" hidden="1" customHeight="1" thickBot="1">
      <c r="A110" s="41"/>
      <c r="B110" s="42" t="s">
        <v>19</v>
      </c>
      <c r="C110" s="91"/>
      <c r="D110" s="92" t="s">
        <v>103</v>
      </c>
      <c r="E110" s="182"/>
      <c r="F110" s="149"/>
      <c r="G110" s="200"/>
      <c r="H110" s="27" t="str">
        <f t="shared" si="1"/>
        <v/>
      </c>
    </row>
    <row r="111" spans="1:8" ht="24" hidden="1" customHeight="1" thickBot="1">
      <c r="A111" s="41"/>
      <c r="B111" s="42" t="s">
        <v>21</v>
      </c>
      <c r="C111" s="91"/>
      <c r="D111" s="92" t="s">
        <v>104</v>
      </c>
      <c r="E111" s="182"/>
      <c r="F111" s="190"/>
      <c r="G111" s="213"/>
      <c r="H111" s="27" t="str">
        <f t="shared" si="1"/>
        <v/>
      </c>
    </row>
    <row r="112" spans="1:8" ht="24" hidden="1" customHeight="1" thickBot="1">
      <c r="A112" s="41"/>
      <c r="B112" s="42" t="s">
        <v>26</v>
      </c>
      <c r="C112" s="91"/>
      <c r="D112" s="92" t="s">
        <v>217</v>
      </c>
      <c r="E112" s="182"/>
      <c r="F112" s="190"/>
      <c r="G112" s="200"/>
      <c r="H112" s="27" t="str">
        <f t="shared" si="1"/>
        <v/>
      </c>
    </row>
    <row r="113" spans="1:8" ht="24" customHeight="1" thickBot="1">
      <c r="A113" s="749" t="s">
        <v>105</v>
      </c>
      <c r="B113" s="750"/>
      <c r="C113" s="750"/>
      <c r="D113" s="751"/>
      <c r="E113" s="24">
        <f>E73+E108</f>
        <v>191385000</v>
      </c>
      <c r="F113" s="25">
        <f>F73+F108</f>
        <v>0</v>
      </c>
      <c r="G113" s="26">
        <f>G73+G108</f>
        <v>0</v>
      </c>
      <c r="H113" s="27" t="str">
        <f>IF(F113=0,"",G113/F113*100)</f>
        <v/>
      </c>
    </row>
    <row r="114" spans="1:8" ht="24" hidden="1" customHeight="1" thickBot="1">
      <c r="A114" s="749" t="s">
        <v>106</v>
      </c>
      <c r="B114" s="750"/>
      <c r="C114" s="750"/>
      <c r="D114" s="751" t="s">
        <v>106</v>
      </c>
      <c r="E114" s="24">
        <f>E115+E118</f>
        <v>0</v>
      </c>
      <c r="F114" s="25">
        <f>F115+F118</f>
        <v>0</v>
      </c>
      <c r="G114" s="26">
        <f>G115+G118</f>
        <v>0</v>
      </c>
      <c r="H114" s="27" t="str">
        <f>IF(F114=0,"",G114/F114*100)</f>
        <v/>
      </c>
    </row>
    <row r="115" spans="1:8" ht="24" hidden="1" customHeight="1" thickBot="1">
      <c r="A115" s="20" t="s">
        <v>21</v>
      </c>
      <c r="B115" s="21"/>
      <c r="C115" s="21"/>
      <c r="D115" s="85" t="s">
        <v>107</v>
      </c>
      <c r="E115" s="24">
        <f>SUM(E116:E117)</f>
        <v>0</v>
      </c>
      <c r="F115" s="25">
        <f>SUM(F116:F117)</f>
        <v>0</v>
      </c>
      <c r="G115" s="26">
        <f>SUM(G116:G117)</f>
        <v>0</v>
      </c>
      <c r="H115" s="27" t="str">
        <f t="shared" si="1"/>
        <v/>
      </c>
    </row>
    <row r="116" spans="1:8" ht="24" hidden="1" customHeight="1" thickBot="1">
      <c r="A116" s="41"/>
      <c r="B116" s="42" t="s">
        <v>10</v>
      </c>
      <c r="C116" s="91"/>
      <c r="D116" s="92" t="s">
        <v>108</v>
      </c>
      <c r="E116" s="182"/>
      <c r="F116" s="149"/>
      <c r="G116" s="213"/>
      <c r="H116" s="27" t="str">
        <f t="shared" si="1"/>
        <v/>
      </c>
    </row>
    <row r="117" spans="1:8" ht="24" hidden="1" customHeight="1" thickBot="1">
      <c r="A117" s="214"/>
      <c r="B117" s="215" t="s">
        <v>19</v>
      </c>
      <c r="C117" s="216"/>
      <c r="D117" s="217" t="s">
        <v>109</v>
      </c>
      <c r="E117" s="218"/>
      <c r="F117" s="219"/>
      <c r="G117" s="220"/>
      <c r="H117" s="27" t="str">
        <f t="shared" si="1"/>
        <v/>
      </c>
    </row>
    <row r="118" spans="1:8" ht="24" hidden="1" customHeight="1" thickBot="1">
      <c r="A118" s="20" t="s">
        <v>26</v>
      </c>
      <c r="B118" s="21"/>
      <c r="C118" s="21"/>
      <c r="D118" s="85" t="s">
        <v>110</v>
      </c>
      <c r="E118" s="24">
        <f>SUM(E119:E121)</f>
        <v>0</v>
      </c>
      <c r="F118" s="25">
        <f>SUM(F119:F121)</f>
        <v>0</v>
      </c>
      <c r="G118" s="26">
        <f>SUM(G119:G121)</f>
        <v>0</v>
      </c>
      <c r="H118" s="27"/>
    </row>
    <row r="119" spans="1:8" ht="24" hidden="1" customHeight="1" thickBot="1">
      <c r="A119" s="41"/>
      <c r="B119" s="42" t="s">
        <v>10</v>
      </c>
      <c r="C119" s="91"/>
      <c r="D119" s="125" t="s">
        <v>111</v>
      </c>
      <c r="E119" s="182"/>
      <c r="F119" s="149"/>
      <c r="G119" s="213"/>
      <c r="H119" s="27" t="str">
        <f t="shared" si="1"/>
        <v/>
      </c>
    </row>
    <row r="120" spans="1:8" ht="24" hidden="1" customHeight="1" thickBot="1">
      <c r="A120" s="41"/>
      <c r="B120" s="42" t="s">
        <v>19</v>
      </c>
      <c r="C120" s="91"/>
      <c r="D120" s="92" t="s">
        <v>131</v>
      </c>
      <c r="E120" s="182"/>
      <c r="F120" s="149"/>
      <c r="G120" s="213"/>
      <c r="H120" s="27" t="str">
        <f t="shared" si="1"/>
        <v/>
      </c>
    </row>
    <row r="121" spans="1:8" ht="24" hidden="1" customHeight="1" thickBot="1">
      <c r="A121" s="214"/>
      <c r="B121" s="215" t="s">
        <v>21</v>
      </c>
      <c r="C121" s="216"/>
      <c r="D121" s="92" t="s">
        <v>113</v>
      </c>
      <c r="E121" s="218"/>
      <c r="F121" s="219"/>
      <c r="G121" s="220"/>
      <c r="H121" s="27"/>
    </row>
    <row r="122" spans="1:8" ht="24" hidden="1" customHeight="1" thickBot="1">
      <c r="A122" s="20" t="s">
        <v>29</v>
      </c>
      <c r="B122" s="21"/>
      <c r="C122" s="21"/>
      <c r="D122" s="85" t="s">
        <v>114</v>
      </c>
      <c r="E122" s="194"/>
      <c r="F122" s="195"/>
      <c r="G122" s="221"/>
      <c r="H122" s="27" t="str">
        <f t="shared" si="1"/>
        <v/>
      </c>
    </row>
    <row r="123" spans="1:8" ht="24" customHeight="1" thickBot="1">
      <c r="A123" s="82" t="s">
        <v>115</v>
      </c>
      <c r="B123" s="20"/>
      <c r="C123" s="22"/>
      <c r="D123" s="23"/>
      <c r="E123" s="24">
        <f>E113+E114+E122</f>
        <v>191385000</v>
      </c>
      <c r="F123" s="25">
        <f>F113+F114+F122</f>
        <v>0</v>
      </c>
      <c r="G123" s="26">
        <f>G113+G114+G122</f>
        <v>0</v>
      </c>
      <c r="H123" s="27" t="str">
        <f t="shared" si="1"/>
        <v/>
      </c>
    </row>
    <row r="124" spans="1:8" ht="16.5" thickBot="1">
      <c r="A124" s="129"/>
      <c r="B124" s="130"/>
      <c r="C124" s="131"/>
      <c r="D124" s="222"/>
      <c r="E124" s="134"/>
      <c r="F124" s="134"/>
      <c r="G124" s="134"/>
    </row>
    <row r="125" spans="1:8" ht="14.25" thickTop="1" thickBot="1">
      <c r="A125" s="135" t="s">
        <v>116</v>
      </c>
      <c r="B125" s="223"/>
      <c r="C125" s="224"/>
      <c r="D125" s="225"/>
      <c r="E125" s="226">
        <f>SUM(E127:E130)</f>
        <v>48.5</v>
      </c>
      <c r="F125" s="227"/>
      <c r="G125" s="227"/>
      <c r="H125" s="227"/>
    </row>
    <row r="126" spans="1:8" ht="14.25" thickTop="1" thickBot="1">
      <c r="A126" s="141">
        <v>2019</v>
      </c>
      <c r="B126" s="228"/>
      <c r="C126" s="228"/>
      <c r="D126" s="229"/>
      <c r="E126" s="230">
        <v>39448</v>
      </c>
      <c r="F126" s="230"/>
      <c r="G126" s="231"/>
      <c r="H126" s="230"/>
    </row>
    <row r="127" spans="1:8" ht="13.5" thickTop="1">
      <c r="A127" s="232" t="s">
        <v>117</v>
      </c>
      <c r="B127" s="233" t="s">
        <v>118</v>
      </c>
      <c r="C127" s="234"/>
      <c r="D127" s="235"/>
      <c r="E127" s="260">
        <v>31</v>
      </c>
      <c r="F127" s="261"/>
      <c r="G127" s="236"/>
      <c r="H127" s="236"/>
    </row>
    <row r="128" spans="1:8">
      <c r="A128" s="232"/>
      <c r="B128" s="237" t="s">
        <v>119</v>
      </c>
      <c r="C128" s="238"/>
      <c r="D128" s="239"/>
      <c r="E128" s="262"/>
      <c r="F128" s="240"/>
      <c r="G128" s="240"/>
      <c r="H128" s="240"/>
    </row>
    <row r="129" spans="1:8">
      <c r="A129" s="232"/>
      <c r="B129" s="237" t="s">
        <v>120</v>
      </c>
      <c r="C129" s="238"/>
      <c r="D129" s="239"/>
      <c r="E129" s="262">
        <v>3</v>
      </c>
      <c r="F129" s="240"/>
      <c r="G129" s="240"/>
      <c r="H129" s="240"/>
    </row>
    <row r="130" spans="1:8">
      <c r="A130" s="232"/>
      <c r="B130" s="752" t="s">
        <v>124</v>
      </c>
      <c r="C130" s="753"/>
      <c r="D130" s="754"/>
      <c r="E130" s="262">
        <v>14.5</v>
      </c>
      <c r="F130" s="240"/>
      <c r="G130" s="240"/>
      <c r="H130" s="240"/>
    </row>
    <row r="131" spans="1:8">
      <c r="C131" s="2"/>
    </row>
  </sheetData>
  <sheetProtection formatCells="0" formatColumns="0" formatRows="0"/>
  <mergeCells count="6">
    <mergeCell ref="B130:D130"/>
    <mergeCell ref="A34:D34"/>
    <mergeCell ref="E71:H71"/>
    <mergeCell ref="A72:D72"/>
    <mergeCell ref="A113:D113"/>
    <mergeCell ref="A114:D114"/>
  </mergeCells>
  <printOptions horizontalCentered="1"/>
  <pageMargins left="0.74803149606299213" right="0.74803149606299213" top="1.1811023622047245" bottom="1.0629921259842521" header="0.51181102362204722" footer="0.51181102362204722"/>
  <pageSetup paperSize="9" scale="62" orientation="portrait" useFirstPageNumber="1" horizontalDpi="300" r:id="rId1"/>
  <headerFooter alignWithMargins="0">
    <oddHeader>&amp;C&amp;"Times New Roman,Normál"Mezőkovácsházi Polgármesteri Hivatal költségvetés&amp;R&amp;"Times New Roman,Normál"&amp;11 2/2. sz. melléklet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I131"/>
  <sheetViews>
    <sheetView topLeftCell="A37" zoomScaleNormal="100" workbookViewId="0">
      <selection activeCell="F127" sqref="F127"/>
    </sheetView>
  </sheetViews>
  <sheetFormatPr defaultRowHeight="12.75"/>
  <cols>
    <col min="1" max="1" width="12.140625" style="2" customWidth="1"/>
    <col min="2" max="2" width="11.7109375" style="2" customWidth="1"/>
    <col min="3" max="3" width="11.42578125" style="3" customWidth="1"/>
    <col min="4" max="4" width="48.140625" style="2" customWidth="1"/>
    <col min="5" max="5" width="14.7109375" style="2" bestFit="1" customWidth="1"/>
    <col min="6" max="6" width="16.28515625" style="2" bestFit="1" customWidth="1"/>
    <col min="7" max="7" width="12.7109375" style="2" customWidth="1"/>
    <col min="8" max="8" width="13.5703125" style="2" customWidth="1"/>
    <col min="9" max="16384" width="9.140625" style="2"/>
  </cols>
  <sheetData>
    <row r="1" spans="1:8" ht="15.75">
      <c r="A1" s="1" t="s">
        <v>136</v>
      </c>
    </row>
    <row r="2" spans="1:8" ht="20.25" customHeight="1" thickBot="1">
      <c r="D2" s="263" t="s">
        <v>137</v>
      </c>
      <c r="G2" s="4" t="s">
        <v>1</v>
      </c>
      <c r="H2" s="4"/>
    </row>
    <row r="3" spans="1:8" ht="42.75" customHeight="1" thickBot="1">
      <c r="A3" s="5" t="s">
        <v>2</v>
      </c>
      <c r="B3" s="6" t="s">
        <v>3</v>
      </c>
      <c r="C3" s="7" t="s">
        <v>4</v>
      </c>
      <c r="D3" s="8" t="s">
        <v>5</v>
      </c>
      <c r="E3" s="9" t="s">
        <v>219</v>
      </c>
      <c r="F3" s="10"/>
      <c r="G3" s="11"/>
      <c r="H3" s="11"/>
    </row>
    <row r="4" spans="1:8" ht="39" thickBot="1">
      <c r="A4" s="12" t="s">
        <v>138</v>
      </c>
      <c r="B4" s="13"/>
      <c r="C4" s="14"/>
      <c r="D4" s="15"/>
      <c r="E4" s="16" t="s">
        <v>6</v>
      </c>
      <c r="F4" s="17" t="s">
        <v>7</v>
      </c>
      <c r="G4" s="18" t="s">
        <v>8</v>
      </c>
      <c r="H4" s="19" t="s">
        <v>9</v>
      </c>
    </row>
    <row r="5" spans="1:8" ht="24" customHeight="1" thickBot="1">
      <c r="A5" s="20" t="s">
        <v>10</v>
      </c>
      <c r="B5" s="21"/>
      <c r="C5" s="22"/>
      <c r="D5" s="23" t="s">
        <v>11</v>
      </c>
      <c r="E5" s="24">
        <f>E6+E13+E14+E21</f>
        <v>1900000</v>
      </c>
      <c r="F5" s="25">
        <f>F6+F13+F14+F21</f>
        <v>0</v>
      </c>
      <c r="G5" s="26">
        <f>G6+G13+G14+G21</f>
        <v>0</v>
      </c>
      <c r="H5" s="27" t="str">
        <f>IF(F5=0,"",G5/F5*100)</f>
        <v/>
      </c>
    </row>
    <row r="6" spans="1:8" ht="24" hidden="1" customHeight="1" thickBot="1">
      <c r="A6" s="28"/>
      <c r="B6" s="29" t="s">
        <v>10</v>
      </c>
      <c r="C6" s="30"/>
      <c r="D6" s="31" t="s">
        <v>12</v>
      </c>
      <c r="E6" s="247">
        <f>SUM(E7:E12)</f>
        <v>0</v>
      </c>
      <c r="F6" s="156">
        <f>SUM(F7:F12)</f>
        <v>0</v>
      </c>
      <c r="G6" s="157">
        <f>SUM(G7:G12)</f>
        <v>0</v>
      </c>
      <c r="H6" s="158" t="str">
        <f t="shared" ref="H6:H46" si="0">IF(F6=0,"",G6/F6*100)</f>
        <v/>
      </c>
    </row>
    <row r="7" spans="1:8" ht="24" hidden="1" customHeight="1" thickBot="1">
      <c r="A7" s="28"/>
      <c r="B7" s="29"/>
      <c r="C7" s="30" t="s">
        <v>10</v>
      </c>
      <c r="D7" s="34" t="s">
        <v>13</v>
      </c>
      <c r="E7" s="159"/>
      <c r="F7" s="160"/>
      <c r="G7" s="161"/>
      <c r="H7" s="158" t="str">
        <f t="shared" si="0"/>
        <v/>
      </c>
    </row>
    <row r="8" spans="1:8" s="40" customFormat="1" ht="24" hidden="1" customHeight="1" thickBot="1">
      <c r="A8" s="36"/>
      <c r="B8" s="37"/>
      <c r="C8" s="38">
        <v>2</v>
      </c>
      <c r="D8" s="39" t="s">
        <v>14</v>
      </c>
      <c r="E8" s="162">
        <f>SUM(E9:E12)</f>
        <v>0</v>
      </c>
      <c r="F8" s="163">
        <f>SUM(F9:F12)</f>
        <v>0</v>
      </c>
      <c r="G8" s="164">
        <f>SUM(G9:G12)</f>
        <v>0</v>
      </c>
      <c r="H8" s="158" t="str">
        <f t="shared" si="0"/>
        <v/>
      </c>
    </row>
    <row r="9" spans="1:8" ht="24" hidden="1" customHeight="1" thickBot="1">
      <c r="A9" s="28"/>
      <c r="B9" s="29"/>
      <c r="C9" s="30">
        <v>3</v>
      </c>
      <c r="D9" s="34" t="s">
        <v>15</v>
      </c>
      <c r="E9" s="159"/>
      <c r="F9" s="160"/>
      <c r="G9" s="161"/>
      <c r="H9" s="158" t="str">
        <f t="shared" si="0"/>
        <v/>
      </c>
    </row>
    <row r="10" spans="1:8" ht="24" hidden="1" customHeight="1" thickBot="1">
      <c r="A10" s="28"/>
      <c r="B10" s="29"/>
      <c r="C10" s="30">
        <v>4</v>
      </c>
      <c r="D10" s="34" t="s">
        <v>16</v>
      </c>
      <c r="E10" s="159"/>
      <c r="F10" s="160"/>
      <c r="G10" s="161"/>
      <c r="H10" s="158" t="str">
        <f t="shared" si="0"/>
        <v/>
      </c>
    </row>
    <row r="11" spans="1:8" ht="24" hidden="1" customHeight="1" thickBot="1">
      <c r="A11" s="28"/>
      <c r="B11" s="29"/>
      <c r="C11" s="30">
        <v>5</v>
      </c>
      <c r="D11" s="34" t="s">
        <v>17</v>
      </c>
      <c r="E11" s="159"/>
      <c r="F11" s="160"/>
      <c r="G11" s="161"/>
      <c r="H11" s="158" t="str">
        <f t="shared" si="0"/>
        <v/>
      </c>
    </row>
    <row r="12" spans="1:8" ht="24" hidden="1" customHeight="1" thickBot="1">
      <c r="A12" s="28"/>
      <c r="B12" s="29"/>
      <c r="C12" s="30">
        <v>6</v>
      </c>
      <c r="D12" s="34" t="s">
        <v>18</v>
      </c>
      <c r="E12" s="159"/>
      <c r="F12" s="160"/>
      <c r="G12" s="161"/>
      <c r="H12" s="158" t="str">
        <f t="shared" si="0"/>
        <v/>
      </c>
    </row>
    <row r="13" spans="1:8" ht="24" customHeight="1" thickBot="1">
      <c r="A13" s="41"/>
      <c r="B13" s="42" t="s">
        <v>19</v>
      </c>
      <c r="C13" s="43"/>
      <c r="D13" s="34" t="s">
        <v>20</v>
      </c>
      <c r="E13" s="165">
        <v>1900000</v>
      </c>
      <c r="F13" s="166"/>
      <c r="G13" s="167"/>
      <c r="H13" s="158" t="str">
        <f t="shared" si="0"/>
        <v/>
      </c>
    </row>
    <row r="14" spans="1:8" ht="24" hidden="1" customHeight="1" thickBot="1">
      <c r="A14" s="41"/>
      <c r="B14" s="42" t="s">
        <v>21</v>
      </c>
      <c r="C14" s="45"/>
      <c r="D14" s="39" t="s">
        <v>22</v>
      </c>
      <c r="E14" s="97"/>
      <c r="F14" s="97"/>
      <c r="G14" s="97">
        <f>SUM(G15:G18)+G20</f>
        <v>0</v>
      </c>
      <c r="H14" s="158" t="str">
        <f t="shared" si="0"/>
        <v/>
      </c>
    </row>
    <row r="15" spans="1:8" ht="24" hidden="1" customHeight="1" thickBot="1">
      <c r="A15" s="41"/>
      <c r="B15" s="42"/>
      <c r="C15" s="45" t="s">
        <v>10</v>
      </c>
      <c r="D15" s="248" t="s">
        <v>23</v>
      </c>
      <c r="E15" s="182"/>
      <c r="F15" s="149"/>
      <c r="G15" s="183"/>
      <c r="H15" s="158" t="str">
        <f t="shared" si="0"/>
        <v/>
      </c>
    </row>
    <row r="16" spans="1:8" ht="24" hidden="1" customHeight="1" thickBot="1">
      <c r="A16" s="41"/>
      <c r="B16" s="42"/>
      <c r="C16" s="45" t="s">
        <v>19</v>
      </c>
      <c r="D16" s="248" t="s">
        <v>24</v>
      </c>
      <c r="E16" s="182"/>
      <c r="F16" s="149"/>
      <c r="G16" s="183"/>
      <c r="H16" s="158" t="str">
        <f t="shared" si="0"/>
        <v/>
      </c>
    </row>
    <row r="17" spans="1:8" ht="24" hidden="1" customHeight="1" thickBot="1">
      <c r="A17" s="41"/>
      <c r="B17" s="42"/>
      <c r="C17" s="45" t="s">
        <v>21</v>
      </c>
      <c r="D17" s="264" t="s">
        <v>25</v>
      </c>
      <c r="E17" s="182"/>
      <c r="F17" s="149"/>
      <c r="G17" s="183"/>
      <c r="H17" s="158" t="str">
        <f t="shared" si="0"/>
        <v/>
      </c>
    </row>
    <row r="18" spans="1:8" ht="24" hidden="1" customHeight="1" thickBot="1">
      <c r="A18" s="28"/>
      <c r="B18" s="29"/>
      <c r="C18" s="62" t="s">
        <v>26</v>
      </c>
      <c r="D18" s="265" t="s">
        <v>27</v>
      </c>
      <c r="E18" s="159"/>
      <c r="F18" s="160"/>
      <c r="G18" s="161"/>
      <c r="H18" s="158"/>
    </row>
    <row r="19" spans="1:8" ht="24" hidden="1" customHeight="1" thickBot="1">
      <c r="A19" s="41"/>
      <c r="B19" s="42"/>
      <c r="C19" s="43"/>
      <c r="D19" s="34" t="s">
        <v>28</v>
      </c>
      <c r="E19" s="182"/>
      <c r="F19" s="149"/>
      <c r="G19" s="183"/>
      <c r="H19" s="158" t="str">
        <f>IF(F19=0,"",G19/F19*100)</f>
        <v/>
      </c>
    </row>
    <row r="20" spans="1:8" ht="24" hidden="1" customHeight="1" thickBot="1">
      <c r="A20" s="28"/>
      <c r="B20" s="29"/>
      <c r="C20" s="62" t="s">
        <v>29</v>
      </c>
      <c r="D20" s="53" t="s">
        <v>30</v>
      </c>
      <c r="E20" s="159"/>
      <c r="F20" s="160"/>
      <c r="G20" s="161"/>
      <c r="H20" s="158" t="str">
        <f t="shared" si="0"/>
        <v/>
      </c>
    </row>
    <row r="21" spans="1:8" ht="24" hidden="1" customHeight="1" thickBot="1">
      <c r="A21" s="28"/>
      <c r="B21" s="29" t="s">
        <v>26</v>
      </c>
      <c r="C21" s="62"/>
      <c r="D21" s="63" t="s">
        <v>31</v>
      </c>
      <c r="E21" s="179"/>
      <c r="F21" s="180"/>
      <c r="G21" s="181"/>
      <c r="H21" s="158" t="str">
        <f t="shared" si="0"/>
        <v/>
      </c>
    </row>
    <row r="22" spans="1:8" ht="24" hidden="1" customHeight="1" thickBot="1">
      <c r="A22" s="20" t="s">
        <v>19</v>
      </c>
      <c r="B22" s="21"/>
      <c r="C22" s="64"/>
      <c r="D22" s="23" t="s">
        <v>129</v>
      </c>
      <c r="E22" s="24">
        <f>SUM(E23:E26)</f>
        <v>0</v>
      </c>
      <c r="F22" s="24">
        <f>SUM(F23:F26)</f>
        <v>0</v>
      </c>
      <c r="G22" s="24">
        <f>SUM(G23:G26)</f>
        <v>0</v>
      </c>
      <c r="H22" s="158" t="str">
        <f t="shared" si="0"/>
        <v/>
      </c>
    </row>
    <row r="23" spans="1:8" ht="24" hidden="1" customHeight="1" thickBot="1">
      <c r="A23" s="28"/>
      <c r="B23" s="29" t="s">
        <v>10</v>
      </c>
      <c r="C23" s="62"/>
      <c r="D23" s="31" t="s">
        <v>33</v>
      </c>
      <c r="E23" s="182"/>
      <c r="F23" s="149"/>
      <c r="G23" s="183"/>
      <c r="H23" s="158" t="str">
        <f t="shared" si="0"/>
        <v/>
      </c>
    </row>
    <row r="24" spans="1:8" ht="24" hidden="1" customHeight="1" thickBot="1">
      <c r="A24" s="41"/>
      <c r="B24" s="42" t="s">
        <v>19</v>
      </c>
      <c r="C24" s="45"/>
      <c r="D24" s="34" t="s">
        <v>34</v>
      </c>
      <c r="E24" s="182"/>
      <c r="F24" s="149"/>
      <c r="G24" s="183"/>
      <c r="H24" s="158" t="str">
        <f t="shared" si="0"/>
        <v/>
      </c>
    </row>
    <row r="25" spans="1:8" ht="24" hidden="1" customHeight="1" thickBot="1">
      <c r="A25" s="65"/>
      <c r="B25" s="66" t="s">
        <v>21</v>
      </c>
      <c r="C25" s="67"/>
      <c r="D25" s="73" t="s">
        <v>35</v>
      </c>
      <c r="E25" s="182"/>
      <c r="F25" s="149"/>
      <c r="G25" s="183"/>
      <c r="H25" s="158" t="str">
        <f t="shared" si="0"/>
        <v/>
      </c>
    </row>
    <row r="26" spans="1:8" ht="24" hidden="1" customHeight="1" thickBot="1">
      <c r="A26" s="65"/>
      <c r="B26" s="66" t="s">
        <v>26</v>
      </c>
      <c r="C26" s="67"/>
      <c r="D26" s="73" t="s">
        <v>36</v>
      </c>
      <c r="E26" s="97">
        <f>SUM(E27:E29)</f>
        <v>0</v>
      </c>
      <c r="F26" s="97">
        <f>SUM(F27:F29)</f>
        <v>0</v>
      </c>
      <c r="G26" s="97">
        <f>SUM(G27:G29)</f>
        <v>0</v>
      </c>
      <c r="H26" s="158" t="str">
        <f t="shared" si="0"/>
        <v/>
      </c>
    </row>
    <row r="27" spans="1:8" ht="24" hidden="1" customHeight="1" thickBot="1">
      <c r="A27" s="42"/>
      <c r="B27" s="42"/>
      <c r="C27" s="67" t="s">
        <v>10</v>
      </c>
      <c r="D27" s="73" t="s">
        <v>37</v>
      </c>
      <c r="E27" s="182"/>
      <c r="F27" s="149"/>
      <c r="G27" s="183"/>
      <c r="H27" s="158"/>
    </row>
    <row r="28" spans="1:8" ht="24" hidden="1" customHeight="1" thickBot="1">
      <c r="A28" s="42"/>
      <c r="B28" s="42"/>
      <c r="C28" s="67" t="s">
        <v>19</v>
      </c>
      <c r="D28" s="73" t="s">
        <v>38</v>
      </c>
      <c r="E28" s="182"/>
      <c r="F28" s="149"/>
      <c r="G28" s="183"/>
      <c r="H28" s="158" t="str">
        <f t="shared" si="0"/>
        <v/>
      </c>
    </row>
    <row r="29" spans="1:8" ht="24" hidden="1" customHeight="1" thickBot="1">
      <c r="A29" s="68"/>
      <c r="B29" s="69"/>
      <c r="C29" s="70" t="s">
        <v>21</v>
      </c>
      <c r="D29" s="184" t="s">
        <v>39</v>
      </c>
      <c r="E29" s="185"/>
      <c r="F29" s="186"/>
      <c r="G29" s="187"/>
      <c r="H29" s="158" t="str">
        <f t="shared" si="0"/>
        <v/>
      </c>
    </row>
    <row r="30" spans="1:8" ht="24" hidden="1" customHeight="1" thickBot="1">
      <c r="A30" s="20" t="s">
        <v>21</v>
      </c>
      <c r="B30" s="21"/>
      <c r="C30" s="64"/>
      <c r="D30" s="23" t="s">
        <v>40</v>
      </c>
      <c r="E30" s="24">
        <f>E31</f>
        <v>0</v>
      </c>
      <c r="F30" s="25">
        <f>F31</f>
        <v>0</v>
      </c>
      <c r="G30" s="188">
        <f>G31</f>
        <v>0</v>
      </c>
      <c r="H30" s="158" t="str">
        <f t="shared" si="0"/>
        <v/>
      </c>
    </row>
    <row r="31" spans="1:8" ht="24" hidden="1" customHeight="1" thickBot="1">
      <c r="A31" s="41"/>
      <c r="B31" s="42" t="s">
        <v>10</v>
      </c>
      <c r="C31" s="43"/>
      <c r="D31" s="34" t="s">
        <v>41</v>
      </c>
      <c r="E31" s="97">
        <f>E32+E33</f>
        <v>0</v>
      </c>
      <c r="F31" s="98">
        <f>F32+F33</f>
        <v>0</v>
      </c>
      <c r="G31" s="189">
        <f>G32+G33</f>
        <v>0</v>
      </c>
      <c r="H31" s="158" t="str">
        <f t="shared" si="0"/>
        <v/>
      </c>
    </row>
    <row r="32" spans="1:8" ht="24" hidden="1" customHeight="1" thickBot="1">
      <c r="A32" s="41"/>
      <c r="B32" s="42"/>
      <c r="C32" s="43" t="s">
        <v>10</v>
      </c>
      <c r="D32" s="34" t="s">
        <v>42</v>
      </c>
      <c r="E32" s="182"/>
      <c r="F32" s="149"/>
      <c r="G32" s="183"/>
      <c r="H32" s="158" t="str">
        <f t="shared" si="0"/>
        <v/>
      </c>
    </row>
    <row r="33" spans="1:8" ht="24" hidden="1" customHeight="1" thickBot="1">
      <c r="A33" s="41"/>
      <c r="B33" s="42"/>
      <c r="C33" s="43">
        <v>2</v>
      </c>
      <c r="D33" s="34" t="s">
        <v>43</v>
      </c>
      <c r="E33" s="182"/>
      <c r="F33" s="149"/>
      <c r="G33" s="183"/>
      <c r="H33" s="158" t="str">
        <f t="shared" si="0"/>
        <v/>
      </c>
    </row>
    <row r="34" spans="1:8" ht="24" customHeight="1" thickBot="1">
      <c r="A34" s="746" t="s">
        <v>44</v>
      </c>
      <c r="B34" s="747"/>
      <c r="C34" s="747"/>
      <c r="D34" s="748"/>
      <c r="E34" s="24">
        <f>E5+E22+E30</f>
        <v>1900000</v>
      </c>
      <c r="F34" s="25">
        <f>F5+F22+F30</f>
        <v>0</v>
      </c>
      <c r="G34" s="188">
        <f>G5+G22+G30</f>
        <v>0</v>
      </c>
      <c r="H34" s="158" t="str">
        <f t="shared" si="0"/>
        <v/>
      </c>
    </row>
    <row r="35" spans="1:8" ht="24" customHeight="1" thickBot="1">
      <c r="A35" s="20" t="s">
        <v>26</v>
      </c>
      <c r="B35" s="21"/>
      <c r="C35" s="22"/>
      <c r="D35" s="23" t="s">
        <v>45</v>
      </c>
      <c r="E35" s="24">
        <f>E36+E39+E42</f>
        <v>197240000</v>
      </c>
      <c r="F35" s="25">
        <f>F36+F39+F42</f>
        <v>0</v>
      </c>
      <c r="G35" s="188">
        <f>G36+G39+G42</f>
        <v>0</v>
      </c>
      <c r="H35" s="158" t="str">
        <f t="shared" si="0"/>
        <v/>
      </c>
    </row>
    <row r="36" spans="1:8" ht="24" customHeight="1" thickBot="1">
      <c r="A36" s="41"/>
      <c r="B36" s="42" t="s">
        <v>10</v>
      </c>
      <c r="C36" s="43"/>
      <c r="D36" s="34" t="s">
        <v>46</v>
      </c>
      <c r="E36" s="98">
        <f>SUM(E37:E38)</f>
        <v>3695000</v>
      </c>
      <c r="F36" s="98">
        <f>SUM(F37:F38)</f>
        <v>0</v>
      </c>
      <c r="G36" s="189">
        <f>SUM(G37:G38)</f>
        <v>0</v>
      </c>
      <c r="H36" s="158" t="str">
        <f t="shared" si="0"/>
        <v/>
      </c>
    </row>
    <row r="37" spans="1:8" ht="24" customHeight="1" thickBot="1">
      <c r="A37" s="41"/>
      <c r="B37" s="42"/>
      <c r="C37" s="43" t="s">
        <v>10</v>
      </c>
      <c r="D37" s="34" t="s">
        <v>47</v>
      </c>
      <c r="E37" s="182">
        <v>3695000</v>
      </c>
      <c r="F37" s="149"/>
      <c r="G37" s="183"/>
      <c r="H37" s="158" t="str">
        <f t="shared" si="0"/>
        <v/>
      </c>
    </row>
    <row r="38" spans="1:8" ht="24" hidden="1" customHeight="1" thickBot="1">
      <c r="A38" s="41"/>
      <c r="B38" s="42"/>
      <c r="C38" s="43">
        <v>2</v>
      </c>
      <c r="D38" s="34" t="s">
        <v>48</v>
      </c>
      <c r="E38" s="182"/>
      <c r="F38" s="149"/>
      <c r="G38" s="183"/>
      <c r="H38" s="158" t="str">
        <f t="shared" si="0"/>
        <v/>
      </c>
    </row>
    <row r="39" spans="1:8" ht="24" hidden="1" customHeight="1" thickBot="1">
      <c r="A39" s="41"/>
      <c r="B39" s="42" t="s">
        <v>19</v>
      </c>
      <c r="C39" s="43"/>
      <c r="D39" s="34" t="s">
        <v>49</v>
      </c>
      <c r="E39" s="97"/>
      <c r="F39" s="98"/>
      <c r="G39" s="189"/>
      <c r="H39" s="158" t="str">
        <f t="shared" si="0"/>
        <v/>
      </c>
    </row>
    <row r="40" spans="1:8" ht="24" hidden="1" customHeight="1" thickBot="1">
      <c r="A40" s="65"/>
      <c r="B40" s="66"/>
      <c r="C40" s="72" t="s">
        <v>10</v>
      </c>
      <c r="D40" s="44" t="s">
        <v>50</v>
      </c>
      <c r="E40" s="182"/>
      <c r="F40" s="149"/>
      <c r="G40" s="183"/>
      <c r="H40" s="158" t="str">
        <f t="shared" si="0"/>
        <v/>
      </c>
    </row>
    <row r="41" spans="1:8" ht="24" hidden="1" customHeight="1" thickBot="1">
      <c r="A41" s="65"/>
      <c r="B41" s="66"/>
      <c r="C41" s="72">
        <v>2</v>
      </c>
      <c r="D41" s="73" t="s">
        <v>51</v>
      </c>
      <c r="E41" s="182"/>
      <c r="F41" s="149"/>
      <c r="G41" s="183"/>
      <c r="H41" s="158" t="str">
        <f t="shared" si="0"/>
        <v/>
      </c>
    </row>
    <row r="42" spans="1:8" ht="24" customHeight="1" thickBot="1">
      <c r="A42" s="41"/>
      <c r="B42" s="42" t="s">
        <v>21</v>
      </c>
      <c r="C42" s="43"/>
      <c r="D42" s="34" t="s">
        <v>52</v>
      </c>
      <c r="E42" s="211">
        <f>SUM(E43:E44)</f>
        <v>193545000</v>
      </c>
      <c r="F42" s="266">
        <f>SUM(F43:F44)</f>
        <v>0</v>
      </c>
      <c r="G42" s="267">
        <f>SUM(G43:G44)</f>
        <v>0</v>
      </c>
      <c r="H42" s="158" t="str">
        <f>IF(F42=0,"",G42/F42*100)</f>
        <v/>
      </c>
    </row>
    <row r="43" spans="1:8" ht="24" customHeight="1" thickBot="1">
      <c r="A43" s="41"/>
      <c r="B43" s="42"/>
      <c r="C43" s="43" t="s">
        <v>10</v>
      </c>
      <c r="D43" s="34" t="s">
        <v>53</v>
      </c>
      <c r="E43" s="182">
        <v>150929000</v>
      </c>
      <c r="F43" s="149"/>
      <c r="G43" s="183"/>
      <c r="H43" s="158" t="str">
        <f>IF(F43=0,"",G43/F43*100)</f>
        <v/>
      </c>
    </row>
    <row r="44" spans="1:8" ht="24" customHeight="1" thickBot="1">
      <c r="A44" s="41"/>
      <c r="B44" s="42"/>
      <c r="C44" s="43" t="s">
        <v>19</v>
      </c>
      <c r="D44" s="34" t="s">
        <v>54</v>
      </c>
      <c r="E44" s="182">
        <v>42616000</v>
      </c>
      <c r="F44" s="149"/>
      <c r="G44" s="183"/>
      <c r="H44" s="158" t="str">
        <f>IF(F44=0,"",G44/F44*100)</f>
        <v/>
      </c>
    </row>
    <row r="45" spans="1:8" ht="24" hidden="1" customHeight="1" thickBot="1">
      <c r="A45" s="20" t="s">
        <v>29</v>
      </c>
      <c r="B45" s="21"/>
      <c r="C45" s="22"/>
      <c r="D45" s="23" t="s">
        <v>55</v>
      </c>
      <c r="E45" s="194"/>
      <c r="F45" s="195"/>
      <c r="G45" s="196"/>
      <c r="H45" s="158" t="str">
        <f t="shared" si="0"/>
        <v/>
      </c>
    </row>
    <row r="46" spans="1:8" ht="24" customHeight="1" thickBot="1">
      <c r="A46" s="82" t="s">
        <v>56</v>
      </c>
      <c r="B46" s="21"/>
      <c r="C46" s="22"/>
      <c r="D46" s="23"/>
      <c r="E46" s="24">
        <f>E34+E35+E45</f>
        <v>199140000</v>
      </c>
      <c r="F46" s="25">
        <f>F34+F35+F45</f>
        <v>0</v>
      </c>
      <c r="G46" s="188">
        <f>G34+G35+G45</f>
        <v>0</v>
      </c>
      <c r="H46" s="158" t="str">
        <f t="shared" si="0"/>
        <v/>
      </c>
    </row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spans="1:8" hidden="1"/>
    <row r="66" spans="1:8" hidden="1"/>
    <row r="67" spans="1:8" hidden="1"/>
    <row r="68" spans="1:8" hidden="1"/>
    <row r="69" spans="1:8" hidden="1"/>
    <row r="70" spans="1:8" ht="30.75" customHeight="1" thickBot="1">
      <c r="D70" s="256" t="s">
        <v>139</v>
      </c>
      <c r="G70" s="2" t="s">
        <v>1</v>
      </c>
    </row>
    <row r="71" spans="1:8" ht="39" thickBot="1">
      <c r="A71" s="5" t="s">
        <v>2</v>
      </c>
      <c r="B71" s="6" t="s">
        <v>3</v>
      </c>
      <c r="C71" s="7" t="s">
        <v>4</v>
      </c>
      <c r="D71" s="8" t="s">
        <v>5</v>
      </c>
      <c r="E71" s="9" t="s">
        <v>219</v>
      </c>
      <c r="F71" s="10"/>
      <c r="G71" s="11"/>
      <c r="H71" s="11"/>
    </row>
    <row r="72" spans="1:8" ht="39" thickBot="1">
      <c r="A72" s="12"/>
      <c r="B72" s="13"/>
      <c r="C72" s="14"/>
      <c r="D72" s="15"/>
      <c r="E72" s="268" t="s">
        <v>6</v>
      </c>
      <c r="F72" s="17" t="s">
        <v>7</v>
      </c>
      <c r="G72" s="18" t="s">
        <v>8</v>
      </c>
      <c r="H72" s="19" t="s">
        <v>9</v>
      </c>
    </row>
    <row r="73" spans="1:8" ht="24" customHeight="1" thickBot="1">
      <c r="A73" s="20" t="s">
        <v>10</v>
      </c>
      <c r="B73" s="21"/>
      <c r="C73" s="21"/>
      <c r="D73" s="85" t="s">
        <v>58</v>
      </c>
      <c r="E73" s="24">
        <f>E74+E75+E76+E79+E89+E104+E105</f>
        <v>192374000</v>
      </c>
      <c r="F73" s="24">
        <f>F74+F75+F76+F79+F89+F104+F105</f>
        <v>0</v>
      </c>
      <c r="G73" s="24">
        <f>G74+G75+G76+G79+G89+G104+G105</f>
        <v>0</v>
      </c>
      <c r="H73" s="27" t="str">
        <f>IF(F73=0,"",G73/F73*100)</f>
        <v/>
      </c>
    </row>
    <row r="74" spans="1:8" ht="24" customHeight="1" thickBot="1">
      <c r="A74" s="28"/>
      <c r="B74" s="29" t="s">
        <v>10</v>
      </c>
      <c r="C74" s="86"/>
      <c r="D74" s="87" t="s">
        <v>59</v>
      </c>
      <c r="E74" s="197">
        <v>143450000</v>
      </c>
      <c r="F74" s="198"/>
      <c r="G74" s="199"/>
      <c r="H74" s="27" t="str">
        <f t="shared" ref="H74:H123" si="1">IF(F74=0,"",G74/F74*100)</f>
        <v/>
      </c>
    </row>
    <row r="75" spans="1:8" ht="24" customHeight="1" thickBot="1">
      <c r="A75" s="41"/>
      <c r="B75" s="42" t="s">
        <v>19</v>
      </c>
      <c r="C75" s="91"/>
      <c r="D75" s="92" t="s">
        <v>60</v>
      </c>
      <c r="E75" s="182">
        <v>28646000</v>
      </c>
      <c r="F75" s="190"/>
      <c r="G75" s="200"/>
      <c r="H75" s="27" t="str">
        <f t="shared" si="1"/>
        <v/>
      </c>
    </row>
    <row r="76" spans="1:8" ht="24" customHeight="1" thickBot="1">
      <c r="A76" s="41"/>
      <c r="B76" s="42" t="s">
        <v>21</v>
      </c>
      <c r="C76" s="91"/>
      <c r="D76" s="92" t="s">
        <v>61</v>
      </c>
      <c r="E76" s="182">
        <v>20278000</v>
      </c>
      <c r="F76" s="190"/>
      <c r="G76" s="200"/>
      <c r="H76" s="27" t="str">
        <f t="shared" si="1"/>
        <v/>
      </c>
    </row>
    <row r="77" spans="1:8" s="61" customFormat="1" ht="24" hidden="1" customHeight="1" thickBot="1">
      <c r="A77" s="94"/>
      <c r="B77" s="95"/>
      <c r="C77" s="56"/>
      <c r="D77" s="96" t="s">
        <v>62</v>
      </c>
      <c r="E77" s="175"/>
      <c r="F77" s="202"/>
      <c r="G77" s="203"/>
      <c r="H77" s="258"/>
    </row>
    <row r="78" spans="1:8" s="61" customFormat="1" ht="24" hidden="1" customHeight="1" thickBot="1">
      <c r="A78" s="94"/>
      <c r="B78" s="95"/>
      <c r="C78" s="56"/>
      <c r="D78" s="96" t="s">
        <v>63</v>
      </c>
      <c r="E78" s="175"/>
      <c r="F78" s="202"/>
      <c r="G78" s="203"/>
      <c r="H78" s="258"/>
    </row>
    <row r="79" spans="1:8" ht="24" hidden="1" customHeight="1" thickBot="1">
      <c r="A79" s="41"/>
      <c r="B79" s="42" t="s">
        <v>26</v>
      </c>
      <c r="C79" s="91"/>
      <c r="D79" s="92" t="s">
        <v>64</v>
      </c>
      <c r="E79" s="204">
        <f>SUM(E80:E88)</f>
        <v>0</v>
      </c>
      <c r="F79" s="205">
        <f>SUM(F80:F88)</f>
        <v>0</v>
      </c>
      <c r="G79" s="206">
        <f>SUM(G80:G88)</f>
        <v>0</v>
      </c>
      <c r="H79" s="27" t="str">
        <f t="shared" si="1"/>
        <v/>
      </c>
    </row>
    <row r="80" spans="1:8" ht="24" hidden="1" customHeight="1" thickBot="1">
      <c r="A80" s="41"/>
      <c r="B80" s="42"/>
      <c r="C80" s="91" t="s">
        <v>10</v>
      </c>
      <c r="D80" s="259" t="s">
        <v>65</v>
      </c>
      <c r="E80" s="182"/>
      <c r="F80" s="190"/>
      <c r="G80" s="200"/>
      <c r="H80" s="27" t="str">
        <f t="shared" si="1"/>
        <v/>
      </c>
    </row>
    <row r="81" spans="1:8" ht="24" hidden="1" customHeight="1" thickBot="1">
      <c r="A81" s="41"/>
      <c r="B81" s="42"/>
      <c r="C81" s="91" t="s">
        <v>19</v>
      </c>
      <c r="D81" s="259" t="s">
        <v>66</v>
      </c>
      <c r="E81" s="182"/>
      <c r="F81" s="190"/>
      <c r="G81" s="200"/>
      <c r="H81" s="27" t="str">
        <f t="shared" si="1"/>
        <v/>
      </c>
    </row>
    <row r="82" spans="1:8" ht="24" hidden="1" customHeight="1" thickBot="1">
      <c r="A82" s="41"/>
      <c r="B82" s="42"/>
      <c r="C82" s="91" t="s">
        <v>21</v>
      </c>
      <c r="D82" s="259" t="s">
        <v>67</v>
      </c>
      <c r="E82" s="182"/>
      <c r="F82" s="190"/>
      <c r="G82" s="200"/>
      <c r="H82" s="27"/>
    </row>
    <row r="83" spans="1:8" ht="24" hidden="1" customHeight="1" thickBot="1">
      <c r="A83" s="41"/>
      <c r="B83" s="42"/>
      <c r="C83" s="91" t="s">
        <v>26</v>
      </c>
      <c r="D83" s="259" t="s">
        <v>68</v>
      </c>
      <c r="E83" s="182"/>
      <c r="F83" s="190"/>
      <c r="G83" s="200"/>
      <c r="H83" s="27"/>
    </row>
    <row r="84" spans="1:8" ht="24" hidden="1" customHeight="1" thickBot="1">
      <c r="A84" s="41"/>
      <c r="B84" s="42"/>
      <c r="C84" s="91" t="s">
        <v>29</v>
      </c>
      <c r="D84" s="259" t="s">
        <v>69</v>
      </c>
      <c r="E84" s="182"/>
      <c r="F84" s="190"/>
      <c r="G84" s="200"/>
      <c r="H84" s="27"/>
    </row>
    <row r="85" spans="1:8" ht="24" hidden="1" customHeight="1" thickBot="1">
      <c r="A85" s="41"/>
      <c r="B85" s="42"/>
      <c r="C85" s="91" t="s">
        <v>70</v>
      </c>
      <c r="D85" s="259" t="s">
        <v>71</v>
      </c>
      <c r="E85" s="182"/>
      <c r="F85" s="190"/>
      <c r="G85" s="200"/>
      <c r="H85" s="27"/>
    </row>
    <row r="86" spans="1:8" ht="24" hidden="1" customHeight="1" thickBot="1">
      <c r="A86" s="41"/>
      <c r="B86" s="42"/>
      <c r="C86" s="91" t="s">
        <v>72</v>
      </c>
      <c r="D86" s="259" t="s">
        <v>73</v>
      </c>
      <c r="E86" s="182"/>
      <c r="F86" s="190"/>
      <c r="G86" s="200"/>
      <c r="H86" s="27"/>
    </row>
    <row r="87" spans="1:8" ht="24" hidden="1" customHeight="1" thickBot="1">
      <c r="A87" s="41"/>
      <c r="B87" s="42"/>
      <c r="C87" s="91" t="s">
        <v>74</v>
      </c>
      <c r="D87" s="259" t="s">
        <v>75</v>
      </c>
      <c r="E87" s="182"/>
      <c r="F87" s="190"/>
      <c r="G87" s="200"/>
      <c r="H87" s="27"/>
    </row>
    <row r="88" spans="1:8" ht="24" hidden="1" customHeight="1" thickBot="1">
      <c r="A88" s="41"/>
      <c r="B88" s="42"/>
      <c r="C88" s="91" t="s">
        <v>76</v>
      </c>
      <c r="D88" s="259" t="s">
        <v>77</v>
      </c>
      <c r="E88" s="182"/>
      <c r="F88" s="190"/>
      <c r="G88" s="200"/>
      <c r="H88" s="27"/>
    </row>
    <row r="89" spans="1:8" ht="24" hidden="1" customHeight="1" thickBot="1">
      <c r="A89" s="41"/>
      <c r="B89" s="42" t="s">
        <v>29</v>
      </c>
      <c r="C89" s="91"/>
      <c r="D89" s="92" t="s">
        <v>78</v>
      </c>
      <c r="E89" s="97">
        <f>SUM(E90:E103)</f>
        <v>0</v>
      </c>
      <c r="F89" s="98">
        <f>SUM(F90:F103)</f>
        <v>0</v>
      </c>
      <c r="G89" s="99">
        <f>SUM(G90:G103)</f>
        <v>0</v>
      </c>
      <c r="H89" s="27" t="str">
        <f t="shared" si="1"/>
        <v/>
      </c>
    </row>
    <row r="90" spans="1:8" ht="24" hidden="1" customHeight="1" thickBot="1">
      <c r="A90" s="41"/>
      <c r="B90" s="42"/>
      <c r="C90" s="91" t="s">
        <v>10</v>
      </c>
      <c r="D90" s="92" t="s">
        <v>79</v>
      </c>
      <c r="E90" s="182"/>
      <c r="F90" s="190"/>
      <c r="G90" s="200"/>
      <c r="H90" s="27" t="str">
        <f t="shared" si="1"/>
        <v/>
      </c>
    </row>
    <row r="91" spans="1:8" ht="24" hidden="1" customHeight="1" thickBot="1">
      <c r="A91" s="41"/>
      <c r="B91" s="42"/>
      <c r="C91" s="91" t="s">
        <v>19</v>
      </c>
      <c r="D91" s="92" t="s">
        <v>134</v>
      </c>
      <c r="E91" s="182"/>
      <c r="F91" s="190"/>
      <c r="G91" s="200"/>
      <c r="H91" s="27" t="str">
        <f t="shared" si="1"/>
        <v/>
      </c>
    </row>
    <row r="92" spans="1:8" ht="24" hidden="1" customHeight="1" thickBot="1">
      <c r="A92" s="41"/>
      <c r="B92" s="42"/>
      <c r="C92" s="91" t="s">
        <v>21</v>
      </c>
      <c r="D92" s="92" t="s">
        <v>81</v>
      </c>
      <c r="E92" s="182"/>
      <c r="F92" s="190"/>
      <c r="G92" s="200"/>
      <c r="H92" s="27" t="str">
        <f t="shared" si="1"/>
        <v/>
      </c>
    </row>
    <row r="93" spans="1:8" ht="24" hidden="1" customHeight="1" thickBot="1">
      <c r="A93" s="41"/>
      <c r="B93" s="42"/>
      <c r="C93" s="91" t="s">
        <v>26</v>
      </c>
      <c r="D93" s="92" t="s">
        <v>82</v>
      </c>
      <c r="E93" s="182"/>
      <c r="F93" s="190"/>
      <c r="G93" s="200"/>
      <c r="H93" s="27" t="str">
        <f t="shared" si="1"/>
        <v/>
      </c>
    </row>
    <row r="94" spans="1:8" ht="24" hidden="1" customHeight="1" thickBot="1">
      <c r="A94" s="41"/>
      <c r="B94" s="42"/>
      <c r="C94" s="91" t="s">
        <v>29</v>
      </c>
      <c r="D94" s="92" t="s">
        <v>135</v>
      </c>
      <c r="E94" s="182"/>
      <c r="F94" s="190"/>
      <c r="G94" s="200"/>
      <c r="H94" s="27" t="str">
        <f t="shared" si="1"/>
        <v/>
      </c>
    </row>
    <row r="95" spans="1:8" ht="24" hidden="1" customHeight="1" thickBot="1">
      <c r="A95" s="41"/>
      <c r="B95" s="42"/>
      <c r="C95" s="91" t="s">
        <v>70</v>
      </c>
      <c r="D95" s="92" t="s">
        <v>84</v>
      </c>
      <c r="E95" s="182"/>
      <c r="F95" s="190"/>
      <c r="G95" s="200"/>
      <c r="H95" s="27" t="str">
        <f t="shared" si="1"/>
        <v/>
      </c>
    </row>
    <row r="96" spans="1:8" ht="24" hidden="1" customHeight="1" thickBot="1">
      <c r="A96" s="41"/>
      <c r="B96" s="42"/>
      <c r="C96" s="91" t="s">
        <v>72</v>
      </c>
      <c r="D96" s="92" t="s">
        <v>85</v>
      </c>
      <c r="E96" s="182"/>
      <c r="F96" s="190"/>
      <c r="G96" s="200"/>
      <c r="H96" s="27"/>
    </row>
    <row r="97" spans="1:8" ht="24" hidden="1" customHeight="1" thickBot="1">
      <c r="A97" s="41"/>
      <c r="B97" s="42"/>
      <c r="C97" s="91" t="s">
        <v>74</v>
      </c>
      <c r="D97" s="92" t="s">
        <v>86</v>
      </c>
      <c r="E97" s="182"/>
      <c r="F97" s="190"/>
      <c r="G97" s="200"/>
      <c r="H97" s="27"/>
    </row>
    <row r="98" spans="1:8" ht="24" hidden="1" customHeight="1" thickBot="1">
      <c r="A98" s="41"/>
      <c r="B98" s="42"/>
      <c r="C98" s="91" t="s">
        <v>76</v>
      </c>
      <c r="D98" s="92" t="s">
        <v>87</v>
      </c>
      <c r="E98" s="182"/>
      <c r="F98" s="190"/>
      <c r="G98" s="200"/>
      <c r="H98" s="27"/>
    </row>
    <row r="99" spans="1:8" ht="24" hidden="1" customHeight="1" thickBot="1">
      <c r="A99" s="41"/>
      <c r="B99" s="42"/>
      <c r="C99" s="91" t="s">
        <v>88</v>
      </c>
      <c r="D99" s="92" t="s">
        <v>89</v>
      </c>
      <c r="E99" s="182"/>
      <c r="F99" s="190"/>
      <c r="G99" s="200"/>
      <c r="H99" s="27" t="str">
        <f t="shared" si="1"/>
        <v/>
      </c>
    </row>
    <row r="100" spans="1:8" ht="24" hidden="1" customHeight="1" thickBot="1">
      <c r="A100" s="41"/>
      <c r="B100" s="42"/>
      <c r="C100" s="91" t="s">
        <v>90</v>
      </c>
      <c r="D100" s="92" t="s">
        <v>91</v>
      </c>
      <c r="E100" s="182"/>
      <c r="F100" s="190"/>
      <c r="G100" s="200"/>
      <c r="H100" s="27" t="str">
        <f t="shared" si="1"/>
        <v/>
      </c>
    </row>
    <row r="101" spans="1:8" ht="24" hidden="1" customHeight="1" thickBot="1">
      <c r="A101" s="41"/>
      <c r="B101" s="42"/>
      <c r="C101" s="91" t="s">
        <v>92</v>
      </c>
      <c r="D101" s="92" t="s">
        <v>93</v>
      </c>
      <c r="E101" s="182"/>
      <c r="F101" s="190"/>
      <c r="G101" s="200"/>
      <c r="H101" s="27" t="str">
        <f t="shared" si="1"/>
        <v/>
      </c>
    </row>
    <row r="102" spans="1:8" ht="24" hidden="1" customHeight="1" thickBot="1">
      <c r="A102" s="41"/>
      <c r="B102" s="42"/>
      <c r="C102" s="91" t="s">
        <v>94</v>
      </c>
      <c r="D102" s="92" t="s">
        <v>216</v>
      </c>
      <c r="E102" s="182"/>
      <c r="F102" s="190"/>
      <c r="G102" s="200"/>
      <c r="H102" s="27"/>
    </row>
    <row r="103" spans="1:8" ht="24" hidden="1" customHeight="1" thickBot="1">
      <c r="A103" s="41"/>
      <c r="B103" s="42"/>
      <c r="C103" s="91" t="s">
        <v>95</v>
      </c>
      <c r="D103" s="92" t="s">
        <v>96</v>
      </c>
      <c r="E103" s="182"/>
      <c r="F103" s="190"/>
      <c r="G103" s="200"/>
      <c r="H103" s="27"/>
    </row>
    <row r="104" spans="1:8" ht="24" hidden="1" customHeight="1" thickBot="1">
      <c r="A104" s="41"/>
      <c r="B104" s="42" t="s">
        <v>70</v>
      </c>
      <c r="C104" s="91"/>
      <c r="D104" s="92" t="s">
        <v>97</v>
      </c>
      <c r="E104" s="212"/>
      <c r="F104" s="190"/>
      <c r="G104" s="200"/>
      <c r="H104" s="27" t="str">
        <f t="shared" si="1"/>
        <v/>
      </c>
    </row>
    <row r="105" spans="1:8" ht="24" hidden="1" customHeight="1" thickBot="1">
      <c r="A105" s="41"/>
      <c r="B105" s="42" t="s">
        <v>72</v>
      </c>
      <c r="C105" s="91"/>
      <c r="D105" s="92" t="s">
        <v>98</v>
      </c>
      <c r="E105" s="97">
        <f>SUM(E106:E107)</f>
        <v>0</v>
      </c>
      <c r="F105" s="98">
        <f>SUM(F106:F107)</f>
        <v>0</v>
      </c>
      <c r="G105" s="99">
        <f>SUM(G106:G107)</f>
        <v>0</v>
      </c>
      <c r="H105" s="27" t="str">
        <f t="shared" si="1"/>
        <v/>
      </c>
    </row>
    <row r="106" spans="1:8" s="61" customFormat="1" ht="24" hidden="1" customHeight="1" thickBot="1">
      <c r="A106" s="94"/>
      <c r="B106" s="95"/>
      <c r="C106" s="56" t="s">
        <v>10</v>
      </c>
      <c r="D106" s="96" t="s">
        <v>99</v>
      </c>
      <c r="E106" s="175"/>
      <c r="F106" s="202"/>
      <c r="G106" s="203"/>
      <c r="H106" s="258"/>
    </row>
    <row r="107" spans="1:8" s="61" customFormat="1" ht="24" hidden="1" customHeight="1" thickBot="1">
      <c r="A107" s="94"/>
      <c r="B107" s="95"/>
      <c r="C107" s="56" t="s">
        <v>19</v>
      </c>
      <c r="D107" s="96" t="s">
        <v>100</v>
      </c>
      <c r="E107" s="175"/>
      <c r="F107" s="202"/>
      <c r="G107" s="203"/>
      <c r="H107" s="258"/>
    </row>
    <row r="108" spans="1:8" ht="24" customHeight="1" thickBot="1">
      <c r="A108" s="20" t="s">
        <v>19</v>
      </c>
      <c r="B108" s="21"/>
      <c r="C108" s="21"/>
      <c r="D108" s="85" t="s">
        <v>101</v>
      </c>
      <c r="E108" s="24">
        <f>SUM(E109:E112)</f>
        <v>6766000</v>
      </c>
      <c r="F108" s="24">
        <f>SUM(F109:F112)</f>
        <v>0</v>
      </c>
      <c r="G108" s="24">
        <f>SUM(G109:G112)</f>
        <v>0</v>
      </c>
      <c r="H108" s="27" t="str">
        <f t="shared" si="1"/>
        <v/>
      </c>
    </row>
    <row r="109" spans="1:8" ht="24" customHeight="1" thickBot="1">
      <c r="A109" s="41"/>
      <c r="B109" s="42" t="s">
        <v>10</v>
      </c>
      <c r="C109" s="91"/>
      <c r="D109" s="92" t="s">
        <v>102</v>
      </c>
      <c r="E109" s="182">
        <v>6351000</v>
      </c>
      <c r="F109" s="149"/>
      <c r="G109" s="213"/>
      <c r="H109" s="27" t="str">
        <f t="shared" si="1"/>
        <v/>
      </c>
    </row>
    <row r="110" spans="1:8" ht="24" customHeight="1" thickBot="1">
      <c r="A110" s="41"/>
      <c r="B110" s="42" t="s">
        <v>19</v>
      </c>
      <c r="C110" s="91"/>
      <c r="D110" s="92" t="s">
        <v>103</v>
      </c>
      <c r="E110" s="182">
        <v>415000</v>
      </c>
      <c r="F110" s="149"/>
      <c r="G110" s="200"/>
      <c r="H110" s="27" t="str">
        <f t="shared" si="1"/>
        <v/>
      </c>
    </row>
    <row r="111" spans="1:8" ht="24" hidden="1" customHeight="1" thickBot="1">
      <c r="A111" s="41"/>
      <c r="B111" s="42" t="s">
        <v>21</v>
      </c>
      <c r="C111" s="91"/>
      <c r="D111" s="92" t="s">
        <v>104</v>
      </c>
      <c r="E111" s="182"/>
      <c r="F111" s="190"/>
      <c r="G111" s="213"/>
      <c r="H111" s="27" t="str">
        <f t="shared" si="1"/>
        <v/>
      </c>
    </row>
    <row r="112" spans="1:8" ht="24" hidden="1" customHeight="1" thickBot="1">
      <c r="A112" s="41"/>
      <c r="B112" s="42" t="s">
        <v>26</v>
      </c>
      <c r="C112" s="91"/>
      <c r="D112" s="92" t="s">
        <v>217</v>
      </c>
      <c r="E112" s="182"/>
      <c r="F112" s="190"/>
      <c r="G112" s="200"/>
      <c r="H112" s="27" t="str">
        <f t="shared" si="1"/>
        <v/>
      </c>
    </row>
    <row r="113" spans="1:9" ht="24" customHeight="1" thickBot="1">
      <c r="A113" s="749" t="s">
        <v>105</v>
      </c>
      <c r="B113" s="750"/>
      <c r="C113" s="750"/>
      <c r="D113" s="751"/>
      <c r="E113" s="24">
        <f>E73+E108</f>
        <v>199140000</v>
      </c>
      <c r="F113" s="25">
        <f>F73+F108</f>
        <v>0</v>
      </c>
      <c r="G113" s="26">
        <f>G73+G108</f>
        <v>0</v>
      </c>
      <c r="H113" s="27" t="str">
        <f>IF(F113=0,"",G113/F113*100)</f>
        <v/>
      </c>
    </row>
    <row r="114" spans="1:9" ht="24" hidden="1" customHeight="1" thickBot="1">
      <c r="A114" s="749" t="s">
        <v>106</v>
      </c>
      <c r="B114" s="750"/>
      <c r="C114" s="750"/>
      <c r="D114" s="751" t="s">
        <v>106</v>
      </c>
      <c r="E114" s="24">
        <f>E115+E118</f>
        <v>0</v>
      </c>
      <c r="F114" s="25">
        <f>F115+F118</f>
        <v>0</v>
      </c>
      <c r="G114" s="26">
        <f>G115+G118</f>
        <v>0</v>
      </c>
      <c r="H114" s="27" t="str">
        <f>IF(F114=0,"",G114/F114*100)</f>
        <v/>
      </c>
    </row>
    <row r="115" spans="1:9" ht="24" hidden="1" customHeight="1" thickBot="1">
      <c r="A115" s="20" t="s">
        <v>21</v>
      </c>
      <c r="B115" s="21"/>
      <c r="C115" s="21"/>
      <c r="D115" s="85" t="s">
        <v>107</v>
      </c>
      <c r="E115" s="24">
        <f>SUM(E116:E117)</f>
        <v>0</v>
      </c>
      <c r="F115" s="25">
        <f>SUM(F116:F117)</f>
        <v>0</v>
      </c>
      <c r="G115" s="26">
        <f>SUM(G116:G117)</f>
        <v>0</v>
      </c>
      <c r="H115" s="27" t="str">
        <f t="shared" si="1"/>
        <v/>
      </c>
    </row>
    <row r="116" spans="1:9" ht="24" hidden="1" customHeight="1" thickBot="1">
      <c r="A116" s="41"/>
      <c r="B116" s="42" t="s">
        <v>10</v>
      </c>
      <c r="C116" s="91"/>
      <c r="D116" s="92" t="s">
        <v>108</v>
      </c>
      <c r="E116" s="182"/>
      <c r="F116" s="149"/>
      <c r="G116" s="213"/>
      <c r="H116" s="27" t="str">
        <f t="shared" si="1"/>
        <v/>
      </c>
    </row>
    <row r="117" spans="1:9" ht="24" hidden="1" customHeight="1" thickBot="1">
      <c r="A117" s="214"/>
      <c r="B117" s="215" t="s">
        <v>19</v>
      </c>
      <c r="C117" s="216"/>
      <c r="D117" s="217" t="s">
        <v>109</v>
      </c>
      <c r="E117" s="218"/>
      <c r="F117" s="219"/>
      <c r="G117" s="220"/>
      <c r="H117" s="27" t="str">
        <f t="shared" si="1"/>
        <v/>
      </c>
    </row>
    <row r="118" spans="1:9" ht="24" hidden="1" customHeight="1" thickBot="1">
      <c r="A118" s="20" t="s">
        <v>26</v>
      </c>
      <c r="B118" s="21"/>
      <c r="C118" s="21"/>
      <c r="D118" s="85" t="s">
        <v>110</v>
      </c>
      <c r="E118" s="24">
        <f>SUM(E119:E121)</f>
        <v>0</v>
      </c>
      <c r="F118" s="25">
        <f>SUM(F119:F121)</f>
        <v>0</v>
      </c>
      <c r="G118" s="26">
        <f>SUM(G119:G121)</f>
        <v>0</v>
      </c>
      <c r="H118" s="27"/>
    </row>
    <row r="119" spans="1:9" ht="24" hidden="1" customHeight="1" thickBot="1">
      <c r="A119" s="41"/>
      <c r="B119" s="42" t="s">
        <v>10</v>
      </c>
      <c r="C119" s="91"/>
      <c r="D119" s="125" t="s">
        <v>111</v>
      </c>
      <c r="E119" s="182"/>
      <c r="F119" s="149"/>
      <c r="G119" s="213"/>
      <c r="H119" s="27" t="str">
        <f t="shared" si="1"/>
        <v/>
      </c>
    </row>
    <row r="120" spans="1:9" ht="24" hidden="1" customHeight="1" thickBot="1">
      <c r="A120" s="41"/>
      <c r="B120" s="42" t="s">
        <v>19</v>
      </c>
      <c r="C120" s="91"/>
      <c r="D120" s="92" t="s">
        <v>131</v>
      </c>
      <c r="E120" s="182"/>
      <c r="F120" s="149"/>
      <c r="G120" s="213"/>
      <c r="H120" s="27" t="str">
        <f t="shared" si="1"/>
        <v/>
      </c>
    </row>
    <row r="121" spans="1:9" ht="24" hidden="1" customHeight="1" thickBot="1">
      <c r="A121" s="214"/>
      <c r="B121" s="215" t="s">
        <v>21</v>
      </c>
      <c r="C121" s="216"/>
      <c r="D121" s="92" t="s">
        <v>113</v>
      </c>
      <c r="E121" s="218"/>
      <c r="F121" s="219"/>
      <c r="G121" s="220"/>
      <c r="H121" s="27"/>
    </row>
    <row r="122" spans="1:9" ht="24" hidden="1" customHeight="1" thickBot="1">
      <c r="A122" s="20" t="s">
        <v>29</v>
      </c>
      <c r="B122" s="21"/>
      <c r="C122" s="21"/>
      <c r="D122" s="85" t="s">
        <v>114</v>
      </c>
      <c r="E122" s="194"/>
      <c r="F122" s="195"/>
      <c r="G122" s="221"/>
      <c r="H122" s="27" t="str">
        <f t="shared" si="1"/>
        <v/>
      </c>
    </row>
    <row r="123" spans="1:9" ht="24" customHeight="1" thickBot="1">
      <c r="A123" s="82" t="s">
        <v>115</v>
      </c>
      <c r="B123" s="20"/>
      <c r="C123" s="22"/>
      <c r="D123" s="23"/>
      <c r="E123" s="24">
        <f>E113+E114+E122</f>
        <v>199140000</v>
      </c>
      <c r="F123" s="25">
        <f>F113+F114+F122</f>
        <v>0</v>
      </c>
      <c r="G123" s="26">
        <f>G113+G114+G122</f>
        <v>0</v>
      </c>
      <c r="H123" s="27" t="str">
        <f t="shared" si="1"/>
        <v/>
      </c>
    </row>
    <row r="125" spans="1:9">
      <c r="I125" s="269"/>
    </row>
    <row r="126" spans="1:9" ht="13.5" thickBot="1">
      <c r="I126" s="269"/>
    </row>
    <row r="127" spans="1:9" s="269" customFormat="1" ht="20.100000000000001" customHeight="1" thickTop="1" thickBot="1">
      <c r="A127" s="135" t="s">
        <v>116</v>
      </c>
      <c r="B127" s="223"/>
      <c r="C127" s="224"/>
      <c r="D127" s="225"/>
      <c r="E127" s="270">
        <f>SUM(E129:E130)</f>
        <v>49.75</v>
      </c>
      <c r="F127" s="270"/>
    </row>
    <row r="128" spans="1:9" s="269" customFormat="1" ht="20.100000000000001" customHeight="1" thickTop="1" thickBot="1">
      <c r="A128" s="271">
        <v>2019</v>
      </c>
      <c r="B128" s="272"/>
      <c r="C128" s="272"/>
      <c r="D128" s="273"/>
      <c r="E128" s="274">
        <v>37987</v>
      </c>
      <c r="F128" s="274"/>
      <c r="I128" s="2"/>
    </row>
    <row r="129" spans="1:9" s="269" customFormat="1" ht="20.100000000000001" customHeight="1" thickTop="1" thickBot="1">
      <c r="A129" s="275"/>
      <c r="B129" s="276" t="s">
        <v>119</v>
      </c>
      <c r="C129" s="277"/>
      <c r="D129" s="278"/>
      <c r="E129" s="279">
        <v>40</v>
      </c>
      <c r="F129" s="279"/>
      <c r="I129" s="2"/>
    </row>
    <row r="130" spans="1:9" s="269" customFormat="1" ht="20.100000000000001" customHeight="1" thickTop="1" thickBot="1">
      <c r="A130" s="275"/>
      <c r="B130" s="276" t="s">
        <v>589</v>
      </c>
      <c r="C130" s="277"/>
      <c r="D130" s="278"/>
      <c r="E130" s="279">
        <v>9.75</v>
      </c>
      <c r="F130" s="279"/>
      <c r="I130" s="2"/>
    </row>
    <row r="131" spans="1:9" ht="13.5" thickTop="1"/>
  </sheetData>
  <sheetProtection formatCells="0" formatColumns="0" formatRows="0"/>
  <mergeCells count="3">
    <mergeCell ref="A34:D34"/>
    <mergeCell ref="A113:D113"/>
    <mergeCell ref="A114:D114"/>
  </mergeCells>
  <printOptions horizontalCentered="1"/>
  <pageMargins left="0.74803149606299213" right="0.74803149606299213" top="1.1811023622047245" bottom="1.0629921259842521" header="0.51181102362204722" footer="0.51181102362204722"/>
  <pageSetup paperSize="9" scale="62" orientation="portrait" useFirstPageNumber="1" r:id="rId1"/>
  <headerFooter alignWithMargins="0">
    <oddHeader>&amp;CMezőkovácsházi Négy Évszak Óvoda és Bölcsőde költségvetése&amp;R&amp;"Times New Roman,Normál"&amp;11 2/3. sz. melléklet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130"/>
  <sheetViews>
    <sheetView topLeftCell="A42" zoomScaleNormal="100" workbookViewId="0">
      <selection activeCell="F127" sqref="F127"/>
    </sheetView>
  </sheetViews>
  <sheetFormatPr defaultRowHeight="12.75"/>
  <cols>
    <col min="1" max="1" width="12.140625" style="2" customWidth="1"/>
    <col min="2" max="2" width="11.7109375" style="2" customWidth="1"/>
    <col min="3" max="3" width="11.42578125" style="3" customWidth="1"/>
    <col min="4" max="4" width="48.140625" style="2" customWidth="1"/>
    <col min="5" max="5" width="14.7109375" style="2" bestFit="1" customWidth="1"/>
    <col min="6" max="7" width="14.7109375" style="2" customWidth="1"/>
    <col min="8" max="8" width="13.5703125" style="2" customWidth="1"/>
    <col min="9" max="16384" width="9.140625" style="2"/>
  </cols>
  <sheetData>
    <row r="1" spans="1:8" ht="15.75">
      <c r="A1" s="1" t="s">
        <v>140</v>
      </c>
    </row>
    <row r="2" spans="1:8" ht="20.25" customHeight="1" thickBot="1">
      <c r="D2" s="263" t="s">
        <v>137</v>
      </c>
      <c r="G2" s="4" t="s">
        <v>1</v>
      </c>
      <c r="H2" s="4"/>
    </row>
    <row r="3" spans="1:8" ht="42.75" customHeight="1" thickBot="1">
      <c r="A3" s="5" t="s">
        <v>2</v>
      </c>
      <c r="B3" s="6" t="s">
        <v>3</v>
      </c>
      <c r="C3" s="7" t="s">
        <v>4</v>
      </c>
      <c r="D3" s="8" t="s">
        <v>5</v>
      </c>
      <c r="E3" s="9" t="s">
        <v>219</v>
      </c>
      <c r="F3" s="10"/>
      <c r="G3" s="11"/>
      <c r="H3" s="11"/>
    </row>
    <row r="4" spans="1:8" ht="39" thickBot="1">
      <c r="A4" s="12" t="s">
        <v>141</v>
      </c>
      <c r="B4" s="13"/>
      <c r="C4" s="14"/>
      <c r="D4" s="15"/>
      <c r="E4" s="16" t="s">
        <v>6</v>
      </c>
      <c r="F4" s="17" t="s">
        <v>7</v>
      </c>
      <c r="G4" s="18" t="s">
        <v>8</v>
      </c>
      <c r="H4" s="19" t="s">
        <v>9</v>
      </c>
    </row>
    <row r="5" spans="1:8" ht="24" customHeight="1" thickBot="1">
      <c r="A5" s="20" t="s">
        <v>10</v>
      </c>
      <c r="B5" s="21"/>
      <c r="C5" s="22"/>
      <c r="D5" s="23" t="s">
        <v>11</v>
      </c>
      <c r="E5" s="24">
        <f>E6+E13+E14+E21</f>
        <v>58071000</v>
      </c>
      <c r="F5" s="24">
        <f>F6+F13+F14+F21</f>
        <v>0</v>
      </c>
      <c r="G5" s="24">
        <f>G6+G13+G14+G21</f>
        <v>0</v>
      </c>
      <c r="H5" s="158" t="str">
        <f>IF(F5=0,"",G5/F5*100)</f>
        <v/>
      </c>
    </row>
    <row r="6" spans="1:8" ht="24" hidden="1" customHeight="1" thickBot="1">
      <c r="A6" s="28"/>
      <c r="B6" s="29" t="s">
        <v>10</v>
      </c>
      <c r="C6" s="30"/>
      <c r="D6" s="31" t="s">
        <v>12</v>
      </c>
      <c r="E6" s="247">
        <f>SUM(E7:E12)</f>
        <v>0</v>
      </c>
      <c r="F6" s="156"/>
      <c r="G6" s="157">
        <f>SUM(G7:G12)</f>
        <v>0</v>
      </c>
      <c r="H6" s="158" t="str">
        <f t="shared" ref="H6:H46" si="0">IF(F6=0,"",G6/F6*100)</f>
        <v/>
      </c>
    </row>
    <row r="7" spans="1:8" ht="24" hidden="1" customHeight="1" thickBot="1">
      <c r="A7" s="28"/>
      <c r="B7" s="29"/>
      <c r="C7" s="30" t="s">
        <v>10</v>
      </c>
      <c r="D7" s="34" t="s">
        <v>13</v>
      </c>
      <c r="E7" s="159"/>
      <c r="F7" s="160"/>
      <c r="G7" s="161"/>
      <c r="H7" s="158" t="str">
        <f t="shared" si="0"/>
        <v/>
      </c>
    </row>
    <row r="8" spans="1:8" s="40" customFormat="1" ht="24" hidden="1" customHeight="1" thickBot="1">
      <c r="A8" s="36"/>
      <c r="B8" s="37"/>
      <c r="C8" s="38">
        <v>2</v>
      </c>
      <c r="D8" s="39" t="s">
        <v>14</v>
      </c>
      <c r="E8" s="162">
        <f>SUM(E9:E12)</f>
        <v>0</v>
      </c>
      <c r="F8" s="163"/>
      <c r="G8" s="164">
        <f>SUM(G9:G12)</f>
        <v>0</v>
      </c>
      <c r="H8" s="158" t="str">
        <f t="shared" si="0"/>
        <v/>
      </c>
    </row>
    <row r="9" spans="1:8" ht="24" hidden="1" customHeight="1" thickBot="1">
      <c r="A9" s="28"/>
      <c r="B9" s="29"/>
      <c r="C9" s="30">
        <v>3</v>
      </c>
      <c r="D9" s="34" t="s">
        <v>15</v>
      </c>
      <c r="E9" s="159"/>
      <c r="F9" s="160"/>
      <c r="G9" s="161"/>
      <c r="H9" s="158" t="str">
        <f t="shared" si="0"/>
        <v/>
      </c>
    </row>
    <row r="10" spans="1:8" ht="24" hidden="1" customHeight="1" thickBot="1">
      <c r="A10" s="28"/>
      <c r="B10" s="29"/>
      <c r="C10" s="30">
        <v>4</v>
      </c>
      <c r="D10" s="34" t="s">
        <v>16</v>
      </c>
      <c r="E10" s="159"/>
      <c r="F10" s="160"/>
      <c r="G10" s="161"/>
      <c r="H10" s="158" t="str">
        <f t="shared" si="0"/>
        <v/>
      </c>
    </row>
    <row r="11" spans="1:8" ht="24" hidden="1" customHeight="1" thickBot="1">
      <c r="A11" s="28"/>
      <c r="B11" s="29"/>
      <c r="C11" s="30">
        <v>5</v>
      </c>
      <c r="D11" s="34" t="s">
        <v>17</v>
      </c>
      <c r="E11" s="159"/>
      <c r="F11" s="160"/>
      <c r="G11" s="161"/>
      <c r="H11" s="158" t="str">
        <f t="shared" si="0"/>
        <v/>
      </c>
    </row>
    <row r="12" spans="1:8" ht="24" hidden="1" customHeight="1" thickBot="1">
      <c r="A12" s="28"/>
      <c r="B12" s="29"/>
      <c r="C12" s="30">
        <v>6</v>
      </c>
      <c r="D12" s="34" t="s">
        <v>18</v>
      </c>
      <c r="E12" s="159"/>
      <c r="F12" s="160"/>
      <c r="G12" s="161"/>
      <c r="H12" s="158" t="str">
        <f t="shared" si="0"/>
        <v/>
      </c>
    </row>
    <row r="13" spans="1:8" ht="24" customHeight="1" thickBot="1">
      <c r="A13" s="41"/>
      <c r="B13" s="42" t="s">
        <v>19</v>
      </c>
      <c r="C13" s="43"/>
      <c r="D13" s="44" t="s">
        <v>20</v>
      </c>
      <c r="E13" s="165">
        <v>55307000</v>
      </c>
      <c r="F13" s="166"/>
      <c r="G13" s="167"/>
      <c r="H13" s="158" t="str">
        <f t="shared" si="0"/>
        <v/>
      </c>
    </row>
    <row r="14" spans="1:8" ht="24" customHeight="1" thickBot="1">
      <c r="A14" s="41"/>
      <c r="B14" s="42" t="s">
        <v>21</v>
      </c>
      <c r="C14" s="45"/>
      <c r="D14" s="39" t="s">
        <v>22</v>
      </c>
      <c r="E14" s="97">
        <f>SUM(E15:E18)+E20</f>
        <v>2764000</v>
      </c>
      <c r="F14" s="97">
        <f>SUM(F15:F18)+F20</f>
        <v>0</v>
      </c>
      <c r="G14" s="97">
        <f>SUM(G15:G18)+G20</f>
        <v>0</v>
      </c>
      <c r="H14" s="158" t="str">
        <f t="shared" si="0"/>
        <v/>
      </c>
    </row>
    <row r="15" spans="1:8" ht="24" hidden="1" customHeight="1" thickBot="1">
      <c r="A15" s="41"/>
      <c r="B15" s="42"/>
      <c r="C15" s="45" t="s">
        <v>10</v>
      </c>
      <c r="D15" s="248" t="s">
        <v>23</v>
      </c>
      <c r="E15" s="182"/>
      <c r="F15" s="149"/>
      <c r="G15" s="183"/>
      <c r="H15" s="158" t="str">
        <f t="shared" si="0"/>
        <v/>
      </c>
    </row>
    <row r="16" spans="1:8" ht="24" customHeight="1" thickBot="1">
      <c r="A16" s="41"/>
      <c r="B16" s="42"/>
      <c r="C16" s="45" t="s">
        <v>19</v>
      </c>
      <c r="D16" s="248" t="s">
        <v>24</v>
      </c>
      <c r="E16" s="182">
        <v>2764000</v>
      </c>
      <c r="F16" s="149"/>
      <c r="G16" s="183"/>
      <c r="H16" s="158" t="str">
        <f t="shared" si="0"/>
        <v/>
      </c>
    </row>
    <row r="17" spans="1:8" ht="24" hidden="1" customHeight="1" thickBot="1">
      <c r="A17" s="41"/>
      <c r="B17" s="42"/>
      <c r="C17" s="45" t="s">
        <v>21</v>
      </c>
      <c r="D17" s="264" t="s">
        <v>25</v>
      </c>
      <c r="E17" s="182"/>
      <c r="F17" s="149"/>
      <c r="G17" s="183"/>
      <c r="H17" s="158" t="str">
        <f t="shared" si="0"/>
        <v/>
      </c>
    </row>
    <row r="18" spans="1:8" ht="24" hidden="1" customHeight="1" thickBot="1">
      <c r="A18" s="28"/>
      <c r="B18" s="29"/>
      <c r="C18" s="62" t="s">
        <v>26</v>
      </c>
      <c r="D18" s="265" t="s">
        <v>27</v>
      </c>
      <c r="E18" s="159"/>
      <c r="F18" s="160"/>
      <c r="G18" s="161"/>
      <c r="H18" s="158"/>
    </row>
    <row r="19" spans="1:8" ht="24" hidden="1" customHeight="1" thickBot="1">
      <c r="A19" s="41"/>
      <c r="B19" s="42"/>
      <c r="C19" s="43"/>
      <c r="D19" s="34" t="s">
        <v>28</v>
      </c>
      <c r="E19" s="182"/>
      <c r="F19" s="149"/>
      <c r="G19" s="183"/>
      <c r="H19" s="158" t="str">
        <f>IF(F19=0,"",G19/F19*100)</f>
        <v/>
      </c>
    </row>
    <row r="20" spans="1:8" ht="24" hidden="1" customHeight="1" thickBot="1">
      <c r="A20" s="28"/>
      <c r="B20" s="29"/>
      <c r="C20" s="62" t="s">
        <v>29</v>
      </c>
      <c r="D20" s="53" t="s">
        <v>30</v>
      </c>
      <c r="E20" s="159"/>
      <c r="F20" s="160"/>
      <c r="G20" s="161"/>
      <c r="H20" s="158" t="str">
        <f t="shared" si="0"/>
        <v/>
      </c>
    </row>
    <row r="21" spans="1:8" ht="24" hidden="1" customHeight="1" thickBot="1">
      <c r="A21" s="28"/>
      <c r="B21" s="29" t="s">
        <v>26</v>
      </c>
      <c r="C21" s="62"/>
      <c r="D21" s="63" t="s">
        <v>31</v>
      </c>
      <c r="E21" s="179"/>
      <c r="F21" s="180"/>
      <c r="G21" s="181"/>
      <c r="H21" s="158" t="str">
        <f t="shared" si="0"/>
        <v/>
      </c>
    </row>
    <row r="22" spans="1:8" ht="24" hidden="1" customHeight="1" thickBot="1">
      <c r="A22" s="20" t="s">
        <v>19</v>
      </c>
      <c r="B22" s="21"/>
      <c r="C22" s="64"/>
      <c r="D22" s="23" t="s">
        <v>129</v>
      </c>
      <c r="E22" s="24">
        <f>SUM(E23:E26)</f>
        <v>0</v>
      </c>
      <c r="F22" s="24">
        <f>SUM(F23:F26)</f>
        <v>0</v>
      </c>
      <c r="G22" s="24">
        <f>SUM(G23:G26)</f>
        <v>0</v>
      </c>
      <c r="H22" s="158" t="str">
        <f t="shared" si="0"/>
        <v/>
      </c>
    </row>
    <row r="23" spans="1:8" ht="24" hidden="1" customHeight="1" thickBot="1">
      <c r="A23" s="28"/>
      <c r="B23" s="29" t="s">
        <v>10</v>
      </c>
      <c r="C23" s="62"/>
      <c r="D23" s="31" t="s">
        <v>33</v>
      </c>
      <c r="E23" s="182"/>
      <c r="F23" s="149"/>
      <c r="G23" s="183"/>
      <c r="H23" s="158" t="str">
        <f t="shared" si="0"/>
        <v/>
      </c>
    </row>
    <row r="24" spans="1:8" ht="24" hidden="1" customHeight="1" thickBot="1">
      <c r="A24" s="41"/>
      <c r="B24" s="42" t="s">
        <v>19</v>
      </c>
      <c r="C24" s="45"/>
      <c r="D24" s="34" t="s">
        <v>34</v>
      </c>
      <c r="E24" s="182"/>
      <c r="F24" s="149"/>
      <c r="G24" s="183"/>
      <c r="H24" s="158" t="str">
        <f t="shared" si="0"/>
        <v/>
      </c>
    </row>
    <row r="25" spans="1:8" ht="24" hidden="1" customHeight="1" thickBot="1">
      <c r="A25" s="65"/>
      <c r="B25" s="66" t="s">
        <v>21</v>
      </c>
      <c r="C25" s="67"/>
      <c r="D25" s="73" t="s">
        <v>35</v>
      </c>
      <c r="E25" s="182"/>
      <c r="F25" s="149"/>
      <c r="G25" s="183"/>
      <c r="H25" s="158" t="str">
        <f t="shared" si="0"/>
        <v/>
      </c>
    </row>
    <row r="26" spans="1:8" ht="24" hidden="1" customHeight="1" thickBot="1">
      <c r="A26" s="65"/>
      <c r="B26" s="66" t="s">
        <v>26</v>
      </c>
      <c r="C26" s="67"/>
      <c r="D26" s="73" t="s">
        <v>36</v>
      </c>
      <c r="E26" s="97">
        <f>SUM(E27:E29)</f>
        <v>0</v>
      </c>
      <c r="F26" s="97">
        <f>SUM(F27:F29)</f>
        <v>0</v>
      </c>
      <c r="G26" s="97">
        <f>SUM(G27:G29)</f>
        <v>0</v>
      </c>
      <c r="H26" s="158" t="str">
        <f t="shared" si="0"/>
        <v/>
      </c>
    </row>
    <row r="27" spans="1:8" ht="24" hidden="1" customHeight="1" thickBot="1">
      <c r="A27" s="42"/>
      <c r="B27" s="42"/>
      <c r="C27" s="67" t="s">
        <v>10</v>
      </c>
      <c r="D27" s="73" t="s">
        <v>37</v>
      </c>
      <c r="E27" s="182"/>
      <c r="F27" s="149"/>
      <c r="G27" s="183"/>
      <c r="H27" s="158"/>
    </row>
    <row r="28" spans="1:8" ht="24" hidden="1" customHeight="1" thickBot="1">
      <c r="A28" s="42"/>
      <c r="B28" s="42"/>
      <c r="C28" s="67" t="s">
        <v>19</v>
      </c>
      <c r="D28" s="73" t="s">
        <v>38</v>
      </c>
      <c r="E28" s="182"/>
      <c r="F28" s="149"/>
      <c r="G28" s="183"/>
      <c r="H28" s="158" t="str">
        <f t="shared" si="0"/>
        <v/>
      </c>
    </row>
    <row r="29" spans="1:8" ht="24" hidden="1" customHeight="1" thickBot="1">
      <c r="A29" s="68"/>
      <c r="B29" s="69"/>
      <c r="C29" s="70" t="s">
        <v>21</v>
      </c>
      <c r="D29" s="184" t="s">
        <v>39</v>
      </c>
      <c r="E29" s="185"/>
      <c r="F29" s="186"/>
      <c r="G29" s="187"/>
      <c r="H29" s="158" t="str">
        <f t="shared" si="0"/>
        <v/>
      </c>
    </row>
    <row r="30" spans="1:8" ht="24" hidden="1" customHeight="1" thickBot="1">
      <c r="A30" s="20" t="s">
        <v>21</v>
      </c>
      <c r="B30" s="21"/>
      <c r="C30" s="64"/>
      <c r="D30" s="23" t="s">
        <v>40</v>
      </c>
      <c r="E30" s="24">
        <f>E31</f>
        <v>0</v>
      </c>
      <c r="F30" s="25">
        <f>F31</f>
        <v>0</v>
      </c>
      <c r="G30" s="188">
        <f>G31</f>
        <v>0</v>
      </c>
      <c r="H30" s="158" t="str">
        <f t="shared" si="0"/>
        <v/>
      </c>
    </row>
    <row r="31" spans="1:8" ht="24" hidden="1" customHeight="1" thickBot="1">
      <c r="A31" s="41"/>
      <c r="B31" s="42" t="s">
        <v>10</v>
      </c>
      <c r="C31" s="43"/>
      <c r="D31" s="34" t="s">
        <v>41</v>
      </c>
      <c r="E31" s="97">
        <f>E32+E33</f>
        <v>0</v>
      </c>
      <c r="F31" s="98">
        <f>F32+F33</f>
        <v>0</v>
      </c>
      <c r="G31" s="189">
        <f>G32+G33</f>
        <v>0</v>
      </c>
      <c r="H31" s="158" t="str">
        <f t="shared" si="0"/>
        <v/>
      </c>
    </row>
    <row r="32" spans="1:8" ht="24" hidden="1" customHeight="1" thickBot="1">
      <c r="A32" s="41"/>
      <c r="B32" s="42"/>
      <c r="C32" s="43" t="s">
        <v>10</v>
      </c>
      <c r="D32" s="34" t="s">
        <v>42</v>
      </c>
      <c r="E32" s="182"/>
      <c r="F32" s="149"/>
      <c r="G32" s="183"/>
      <c r="H32" s="158" t="str">
        <f t="shared" si="0"/>
        <v/>
      </c>
    </row>
    <row r="33" spans="1:8" ht="24" hidden="1" customHeight="1" thickBot="1">
      <c r="A33" s="41"/>
      <c r="B33" s="42"/>
      <c r="C33" s="43">
        <v>2</v>
      </c>
      <c r="D33" s="34" t="s">
        <v>43</v>
      </c>
      <c r="E33" s="182"/>
      <c r="F33" s="149"/>
      <c r="G33" s="183"/>
      <c r="H33" s="158" t="str">
        <f t="shared" si="0"/>
        <v/>
      </c>
    </row>
    <row r="34" spans="1:8" ht="24" customHeight="1" thickBot="1">
      <c r="A34" s="746" t="s">
        <v>44</v>
      </c>
      <c r="B34" s="747"/>
      <c r="C34" s="747"/>
      <c r="D34" s="748"/>
      <c r="E34" s="24">
        <f>E5+E22+E30</f>
        <v>58071000</v>
      </c>
      <c r="F34" s="25">
        <f>F5+F22+F30</f>
        <v>0</v>
      </c>
      <c r="G34" s="188">
        <f>G5+G22+G30</f>
        <v>0</v>
      </c>
      <c r="H34" s="158" t="str">
        <f t="shared" si="0"/>
        <v/>
      </c>
    </row>
    <row r="35" spans="1:8" ht="24" customHeight="1" thickBot="1">
      <c r="A35" s="20" t="s">
        <v>26</v>
      </c>
      <c r="B35" s="21"/>
      <c r="C35" s="22"/>
      <c r="D35" s="23" t="s">
        <v>45</v>
      </c>
      <c r="E35" s="24">
        <f>E36+E39+E42</f>
        <v>214335000</v>
      </c>
      <c r="F35" s="25">
        <f>F36+F39+F42</f>
        <v>0</v>
      </c>
      <c r="G35" s="188">
        <f>G36+G39+G42</f>
        <v>0</v>
      </c>
      <c r="H35" s="158" t="str">
        <f t="shared" si="0"/>
        <v/>
      </c>
    </row>
    <row r="36" spans="1:8" ht="24" customHeight="1" thickBot="1">
      <c r="A36" s="41"/>
      <c r="B36" s="42" t="s">
        <v>10</v>
      </c>
      <c r="C36" s="43"/>
      <c r="D36" s="34" t="s">
        <v>46</v>
      </c>
      <c r="E36" s="97">
        <f>SUM(E37:E38)</f>
        <v>13297000</v>
      </c>
      <c r="F36" s="98">
        <f>SUM(F37:F38)</f>
        <v>0</v>
      </c>
      <c r="G36" s="189">
        <f>SUM(G37:G38)</f>
        <v>0</v>
      </c>
      <c r="H36" s="158" t="str">
        <f t="shared" si="0"/>
        <v/>
      </c>
    </row>
    <row r="37" spans="1:8" ht="24" customHeight="1" thickBot="1">
      <c r="A37" s="41"/>
      <c r="B37" s="42"/>
      <c r="C37" s="43" t="s">
        <v>10</v>
      </c>
      <c r="D37" s="34" t="s">
        <v>47</v>
      </c>
      <c r="E37" s="182">
        <v>13297000</v>
      </c>
      <c r="F37" s="149"/>
      <c r="G37" s="183"/>
      <c r="H37" s="158" t="str">
        <f t="shared" si="0"/>
        <v/>
      </c>
    </row>
    <row r="38" spans="1:8" ht="24" hidden="1" customHeight="1" thickBot="1">
      <c r="A38" s="41"/>
      <c r="B38" s="42"/>
      <c r="C38" s="43">
        <v>2</v>
      </c>
      <c r="D38" s="34" t="s">
        <v>48</v>
      </c>
      <c r="E38" s="182"/>
      <c r="F38" s="149"/>
      <c r="G38" s="183"/>
      <c r="H38" s="158" t="str">
        <f t="shared" si="0"/>
        <v/>
      </c>
    </row>
    <row r="39" spans="1:8" ht="24" hidden="1" customHeight="1" thickBot="1">
      <c r="A39" s="41"/>
      <c r="B39" s="42" t="s">
        <v>19</v>
      </c>
      <c r="C39" s="43"/>
      <c r="D39" s="34" t="s">
        <v>49</v>
      </c>
      <c r="E39" s="97"/>
      <c r="F39" s="98"/>
      <c r="G39" s="189"/>
      <c r="H39" s="158" t="str">
        <f t="shared" si="0"/>
        <v/>
      </c>
    </row>
    <row r="40" spans="1:8" ht="24" hidden="1" customHeight="1" thickBot="1">
      <c r="A40" s="65"/>
      <c r="B40" s="66"/>
      <c r="C40" s="72" t="s">
        <v>10</v>
      </c>
      <c r="D40" s="44" t="s">
        <v>50</v>
      </c>
      <c r="E40" s="182"/>
      <c r="F40" s="149"/>
      <c r="G40" s="183"/>
      <c r="H40" s="158" t="str">
        <f t="shared" si="0"/>
        <v/>
      </c>
    </row>
    <row r="41" spans="1:8" ht="24" hidden="1" customHeight="1" thickBot="1">
      <c r="A41" s="65"/>
      <c r="B41" s="66"/>
      <c r="C41" s="72">
        <v>2</v>
      </c>
      <c r="D41" s="73" t="s">
        <v>51</v>
      </c>
      <c r="E41" s="182"/>
      <c r="F41" s="149"/>
      <c r="G41" s="183"/>
      <c r="H41" s="158" t="str">
        <f t="shared" si="0"/>
        <v/>
      </c>
    </row>
    <row r="42" spans="1:8" ht="24" customHeight="1" thickBot="1">
      <c r="A42" s="41"/>
      <c r="B42" s="42" t="s">
        <v>21</v>
      </c>
      <c r="C42" s="43"/>
      <c r="D42" s="34" t="s">
        <v>52</v>
      </c>
      <c r="E42" s="97">
        <f>SUM(E43:E44)</f>
        <v>201038000</v>
      </c>
      <c r="F42" s="98">
        <f>SUM(F43:F44)</f>
        <v>0</v>
      </c>
      <c r="G42" s="189">
        <f>SUM(G43:G44)</f>
        <v>0</v>
      </c>
      <c r="H42" s="158" t="str">
        <f>IF(F42=0,"",G42/F42*100)</f>
        <v/>
      </c>
    </row>
    <row r="43" spans="1:8" ht="24" customHeight="1" thickBot="1">
      <c r="A43" s="41"/>
      <c r="B43" s="42"/>
      <c r="C43" s="43" t="s">
        <v>10</v>
      </c>
      <c r="D43" s="34" t="s">
        <v>53</v>
      </c>
      <c r="E43" s="182">
        <v>166514000</v>
      </c>
      <c r="F43" s="149"/>
      <c r="G43" s="183"/>
      <c r="H43" s="158" t="str">
        <f>IF(F43=0,"",G43/F43*100)</f>
        <v/>
      </c>
    </row>
    <row r="44" spans="1:8" ht="24" customHeight="1" thickBot="1">
      <c r="A44" s="41"/>
      <c r="B44" s="42"/>
      <c r="C44" s="43" t="s">
        <v>19</v>
      </c>
      <c r="D44" s="34" t="s">
        <v>54</v>
      </c>
      <c r="E44" s="182">
        <v>34524000</v>
      </c>
      <c r="F44" s="149"/>
      <c r="G44" s="183"/>
      <c r="H44" s="158" t="str">
        <f>IF(F44=0,"",G44/F44*100)</f>
        <v/>
      </c>
    </row>
    <row r="45" spans="1:8" ht="24" hidden="1" customHeight="1" thickBot="1">
      <c r="A45" s="20" t="s">
        <v>29</v>
      </c>
      <c r="B45" s="21"/>
      <c r="C45" s="22"/>
      <c r="D45" s="23" t="s">
        <v>55</v>
      </c>
      <c r="E45" s="194"/>
      <c r="F45" s="195"/>
      <c r="G45" s="196"/>
      <c r="H45" s="158" t="str">
        <f t="shared" si="0"/>
        <v/>
      </c>
    </row>
    <row r="46" spans="1:8" ht="24" customHeight="1" thickBot="1">
      <c r="A46" s="82" t="s">
        <v>56</v>
      </c>
      <c r="B46" s="21"/>
      <c r="C46" s="22"/>
      <c r="D46" s="23"/>
      <c r="E46" s="24">
        <f>E34+E35+E45</f>
        <v>272406000</v>
      </c>
      <c r="F46" s="25">
        <f>F34+F35+F45</f>
        <v>0</v>
      </c>
      <c r="G46" s="188">
        <f>G34+G35+G45</f>
        <v>0</v>
      </c>
      <c r="H46" s="158" t="str">
        <f t="shared" si="0"/>
        <v/>
      </c>
    </row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spans="1:8" hidden="1"/>
    <row r="66" spans="1:8" hidden="1"/>
    <row r="67" spans="1:8" hidden="1"/>
    <row r="68" spans="1:8" hidden="1"/>
    <row r="69" spans="1:8" hidden="1"/>
    <row r="70" spans="1:8" ht="30.75" customHeight="1" thickBot="1">
      <c r="D70" s="256" t="s">
        <v>139</v>
      </c>
      <c r="G70" s="2" t="s">
        <v>1</v>
      </c>
    </row>
    <row r="71" spans="1:8" ht="39" thickBot="1">
      <c r="A71" s="5" t="s">
        <v>2</v>
      </c>
      <c r="B71" s="6" t="s">
        <v>3</v>
      </c>
      <c r="C71" s="7" t="s">
        <v>4</v>
      </c>
      <c r="D71" s="8" t="s">
        <v>5</v>
      </c>
      <c r="E71" s="9" t="s">
        <v>219</v>
      </c>
      <c r="F71" s="10"/>
      <c r="G71" s="11"/>
      <c r="H71" s="11"/>
    </row>
    <row r="72" spans="1:8" ht="39" thickBot="1">
      <c r="A72" s="12"/>
      <c r="B72" s="13"/>
      <c r="C72" s="14"/>
      <c r="D72" s="15"/>
      <c r="E72" s="268" t="s">
        <v>6</v>
      </c>
      <c r="F72" s="17" t="s">
        <v>7</v>
      </c>
      <c r="G72" s="18" t="s">
        <v>8</v>
      </c>
      <c r="H72" s="19" t="s">
        <v>9</v>
      </c>
    </row>
    <row r="73" spans="1:8" ht="24" customHeight="1" thickBot="1">
      <c r="A73" s="20" t="s">
        <v>10</v>
      </c>
      <c r="B73" s="21"/>
      <c r="C73" s="21"/>
      <c r="D73" s="85" t="s">
        <v>58</v>
      </c>
      <c r="E73" s="24">
        <f>E74+E75+E76+E79+E89+E104+E105</f>
        <v>270686000</v>
      </c>
      <c r="F73" s="25">
        <f>F74+F75+F76+F79+F89+F104+F105</f>
        <v>0</v>
      </c>
      <c r="G73" s="26">
        <f>G74+G75+G76+G79+G89+G104+G105</f>
        <v>0</v>
      </c>
      <c r="H73" s="27" t="str">
        <f>IF(F73=0,"",G73/F73*100)</f>
        <v/>
      </c>
    </row>
    <row r="74" spans="1:8" ht="24" customHeight="1" thickBot="1">
      <c r="A74" s="28"/>
      <c r="B74" s="29" t="s">
        <v>10</v>
      </c>
      <c r="C74" s="86"/>
      <c r="D74" s="87" t="s">
        <v>59</v>
      </c>
      <c r="E74" s="197">
        <v>131632000</v>
      </c>
      <c r="F74" s="198"/>
      <c r="G74" s="199"/>
      <c r="H74" s="27" t="str">
        <f t="shared" ref="H74:H123" si="1">IF(F74=0,"",G74/F74*100)</f>
        <v/>
      </c>
    </row>
    <row r="75" spans="1:8" ht="24" customHeight="1" thickBot="1">
      <c r="A75" s="41"/>
      <c r="B75" s="42" t="s">
        <v>19</v>
      </c>
      <c r="C75" s="91"/>
      <c r="D75" s="92" t="s">
        <v>60</v>
      </c>
      <c r="E75" s="182">
        <v>25962000</v>
      </c>
      <c r="F75" s="190"/>
      <c r="G75" s="200"/>
      <c r="H75" s="27" t="str">
        <f t="shared" si="1"/>
        <v/>
      </c>
    </row>
    <row r="76" spans="1:8" ht="24" customHeight="1" thickBot="1">
      <c r="A76" s="41"/>
      <c r="B76" s="42" t="s">
        <v>21</v>
      </c>
      <c r="C76" s="91"/>
      <c r="D76" s="92" t="s">
        <v>61</v>
      </c>
      <c r="E76" s="182">
        <v>113092000</v>
      </c>
      <c r="F76" s="190"/>
      <c r="G76" s="200"/>
      <c r="H76" s="27" t="str">
        <f t="shared" si="1"/>
        <v/>
      </c>
    </row>
    <row r="77" spans="1:8" s="61" customFormat="1" ht="24" hidden="1" customHeight="1" thickBot="1">
      <c r="A77" s="94"/>
      <c r="B77" s="95"/>
      <c r="C77" s="56"/>
      <c r="D77" s="96" t="s">
        <v>62</v>
      </c>
      <c r="E77" s="175"/>
      <c r="F77" s="202"/>
      <c r="G77" s="203"/>
      <c r="H77" s="258"/>
    </row>
    <row r="78" spans="1:8" s="61" customFormat="1" ht="24" hidden="1" customHeight="1" thickBot="1">
      <c r="A78" s="94"/>
      <c r="B78" s="95"/>
      <c r="C78" s="56"/>
      <c r="D78" s="96" t="s">
        <v>63</v>
      </c>
      <c r="E78" s="175"/>
      <c r="F78" s="202"/>
      <c r="G78" s="203"/>
      <c r="H78" s="258"/>
    </row>
    <row r="79" spans="1:8" ht="24" hidden="1" customHeight="1" thickBot="1">
      <c r="A79" s="41"/>
      <c r="B79" s="42" t="s">
        <v>26</v>
      </c>
      <c r="C79" s="91"/>
      <c r="D79" s="92" t="s">
        <v>64</v>
      </c>
      <c r="E79" s="204">
        <f>SUM(E80:E88)</f>
        <v>0</v>
      </c>
      <c r="F79" s="205">
        <f>SUM(F80:F88)</f>
        <v>0</v>
      </c>
      <c r="G79" s="206">
        <f>SUM(G80:G88)</f>
        <v>0</v>
      </c>
      <c r="H79" s="27" t="str">
        <f t="shared" si="1"/>
        <v/>
      </c>
    </row>
    <row r="80" spans="1:8" ht="24" hidden="1" customHeight="1" thickBot="1">
      <c r="A80" s="41"/>
      <c r="B80" s="42"/>
      <c r="C80" s="91" t="s">
        <v>10</v>
      </c>
      <c r="D80" s="259" t="s">
        <v>65</v>
      </c>
      <c r="E80" s="182"/>
      <c r="F80" s="190"/>
      <c r="G80" s="200"/>
      <c r="H80" s="27" t="str">
        <f t="shared" si="1"/>
        <v/>
      </c>
    </row>
    <row r="81" spans="1:8" ht="24" hidden="1" customHeight="1" thickBot="1">
      <c r="A81" s="41"/>
      <c r="B81" s="42"/>
      <c r="C81" s="91" t="s">
        <v>19</v>
      </c>
      <c r="D81" s="259" t="s">
        <v>66</v>
      </c>
      <c r="E81" s="182"/>
      <c r="F81" s="190"/>
      <c r="G81" s="200"/>
      <c r="H81" s="27" t="str">
        <f t="shared" si="1"/>
        <v/>
      </c>
    </row>
    <row r="82" spans="1:8" ht="24" hidden="1" customHeight="1" thickBot="1">
      <c r="A82" s="41"/>
      <c r="B82" s="42"/>
      <c r="C82" s="91" t="s">
        <v>21</v>
      </c>
      <c r="D82" s="259" t="s">
        <v>67</v>
      </c>
      <c r="E82" s="182"/>
      <c r="F82" s="190"/>
      <c r="G82" s="200"/>
      <c r="H82" s="27"/>
    </row>
    <row r="83" spans="1:8" ht="24" hidden="1" customHeight="1" thickBot="1">
      <c r="A83" s="41"/>
      <c r="B83" s="42"/>
      <c r="C83" s="91" t="s">
        <v>26</v>
      </c>
      <c r="D83" s="259" t="s">
        <v>68</v>
      </c>
      <c r="E83" s="182"/>
      <c r="F83" s="190"/>
      <c r="G83" s="200"/>
      <c r="H83" s="27"/>
    </row>
    <row r="84" spans="1:8" ht="24" hidden="1" customHeight="1" thickBot="1">
      <c r="A84" s="41"/>
      <c r="B84" s="42"/>
      <c r="C84" s="91" t="s">
        <v>29</v>
      </c>
      <c r="D84" s="259" t="s">
        <v>69</v>
      </c>
      <c r="E84" s="182"/>
      <c r="F84" s="190"/>
      <c r="G84" s="200"/>
      <c r="H84" s="27"/>
    </row>
    <row r="85" spans="1:8" ht="24" hidden="1" customHeight="1" thickBot="1">
      <c r="A85" s="41"/>
      <c r="B85" s="42"/>
      <c r="C85" s="91" t="s">
        <v>70</v>
      </c>
      <c r="D85" s="259" t="s">
        <v>71</v>
      </c>
      <c r="E85" s="182"/>
      <c r="F85" s="190"/>
      <c r="G85" s="200"/>
      <c r="H85" s="27"/>
    </row>
    <row r="86" spans="1:8" ht="24" hidden="1" customHeight="1" thickBot="1">
      <c r="A86" s="41"/>
      <c r="B86" s="42"/>
      <c r="C86" s="91" t="s">
        <v>72</v>
      </c>
      <c r="D86" s="259" t="s">
        <v>73</v>
      </c>
      <c r="E86" s="182"/>
      <c r="F86" s="190"/>
      <c r="G86" s="200"/>
      <c r="H86" s="27"/>
    </row>
    <row r="87" spans="1:8" ht="24" hidden="1" customHeight="1" thickBot="1">
      <c r="A87" s="41"/>
      <c r="B87" s="42"/>
      <c r="C87" s="91" t="s">
        <v>74</v>
      </c>
      <c r="D87" s="259" t="s">
        <v>75</v>
      </c>
      <c r="E87" s="182"/>
      <c r="F87" s="190"/>
      <c r="G87" s="200"/>
      <c r="H87" s="27"/>
    </row>
    <row r="88" spans="1:8" ht="24" hidden="1" customHeight="1" thickBot="1">
      <c r="A88" s="41"/>
      <c r="B88" s="42"/>
      <c r="C88" s="91" t="s">
        <v>76</v>
      </c>
      <c r="D88" s="259" t="s">
        <v>77</v>
      </c>
      <c r="E88" s="182"/>
      <c r="F88" s="190"/>
      <c r="G88" s="200"/>
      <c r="H88" s="27"/>
    </row>
    <row r="89" spans="1:8" ht="24" hidden="1" customHeight="1" thickBot="1">
      <c r="A89" s="41"/>
      <c r="B89" s="42" t="s">
        <v>29</v>
      </c>
      <c r="C89" s="91"/>
      <c r="D89" s="92" t="s">
        <v>78</v>
      </c>
      <c r="E89" s="97">
        <f>SUM(E90:E103)</f>
        <v>0</v>
      </c>
      <c r="F89" s="98">
        <f>SUM(F90:F103)</f>
        <v>0</v>
      </c>
      <c r="G89" s="99">
        <f>SUM(G90:G103)</f>
        <v>0</v>
      </c>
      <c r="H89" s="27" t="str">
        <f t="shared" si="1"/>
        <v/>
      </c>
    </row>
    <row r="90" spans="1:8" ht="24" hidden="1" customHeight="1" thickBot="1">
      <c r="A90" s="41"/>
      <c r="B90" s="42"/>
      <c r="C90" s="91" t="s">
        <v>10</v>
      </c>
      <c r="D90" s="92" t="s">
        <v>79</v>
      </c>
      <c r="E90" s="182"/>
      <c r="F90" s="190"/>
      <c r="G90" s="200"/>
      <c r="H90" s="27" t="str">
        <f t="shared" si="1"/>
        <v/>
      </c>
    </row>
    <row r="91" spans="1:8" ht="24" hidden="1" customHeight="1" thickBot="1">
      <c r="A91" s="41"/>
      <c r="B91" s="42"/>
      <c r="C91" s="91" t="s">
        <v>19</v>
      </c>
      <c r="D91" s="92" t="s">
        <v>134</v>
      </c>
      <c r="E91" s="182"/>
      <c r="F91" s="190"/>
      <c r="G91" s="200"/>
      <c r="H91" s="27" t="str">
        <f t="shared" si="1"/>
        <v/>
      </c>
    </row>
    <row r="92" spans="1:8" ht="24" hidden="1" customHeight="1" thickBot="1">
      <c r="A92" s="41"/>
      <c r="B92" s="42"/>
      <c r="C92" s="91" t="s">
        <v>21</v>
      </c>
      <c r="D92" s="92" t="s">
        <v>81</v>
      </c>
      <c r="E92" s="182"/>
      <c r="F92" s="190"/>
      <c r="G92" s="200"/>
      <c r="H92" s="27" t="str">
        <f t="shared" si="1"/>
        <v/>
      </c>
    </row>
    <row r="93" spans="1:8" ht="24" hidden="1" customHeight="1" thickBot="1">
      <c r="A93" s="41"/>
      <c r="B93" s="42"/>
      <c r="C93" s="91" t="s">
        <v>26</v>
      </c>
      <c r="D93" s="92" t="s">
        <v>82</v>
      </c>
      <c r="E93" s="182"/>
      <c r="F93" s="190"/>
      <c r="G93" s="200"/>
      <c r="H93" s="27" t="str">
        <f t="shared" si="1"/>
        <v/>
      </c>
    </row>
    <row r="94" spans="1:8" ht="24" hidden="1" customHeight="1" thickBot="1">
      <c r="A94" s="41"/>
      <c r="B94" s="42"/>
      <c r="C94" s="91" t="s">
        <v>29</v>
      </c>
      <c r="D94" s="92" t="s">
        <v>135</v>
      </c>
      <c r="E94" s="182"/>
      <c r="F94" s="190"/>
      <c r="G94" s="200"/>
      <c r="H94" s="27" t="str">
        <f t="shared" si="1"/>
        <v/>
      </c>
    </row>
    <row r="95" spans="1:8" ht="24" hidden="1" customHeight="1" thickBot="1">
      <c r="A95" s="41"/>
      <c r="B95" s="42"/>
      <c r="C95" s="91" t="s">
        <v>70</v>
      </c>
      <c r="D95" s="92" t="s">
        <v>84</v>
      </c>
      <c r="E95" s="182"/>
      <c r="F95" s="190"/>
      <c r="G95" s="200"/>
      <c r="H95" s="27" t="str">
        <f t="shared" si="1"/>
        <v/>
      </c>
    </row>
    <row r="96" spans="1:8" ht="24" hidden="1" customHeight="1" thickBot="1">
      <c r="A96" s="41"/>
      <c r="B96" s="42"/>
      <c r="C96" s="91" t="s">
        <v>72</v>
      </c>
      <c r="D96" s="92" t="s">
        <v>85</v>
      </c>
      <c r="E96" s="182"/>
      <c r="F96" s="190"/>
      <c r="G96" s="200"/>
      <c r="H96" s="27"/>
    </row>
    <row r="97" spans="1:8" ht="24" hidden="1" customHeight="1" thickBot="1">
      <c r="A97" s="41"/>
      <c r="B97" s="42"/>
      <c r="C97" s="91" t="s">
        <v>74</v>
      </c>
      <c r="D97" s="92" t="s">
        <v>86</v>
      </c>
      <c r="E97" s="182"/>
      <c r="F97" s="190"/>
      <c r="G97" s="200"/>
      <c r="H97" s="27"/>
    </row>
    <row r="98" spans="1:8" ht="24" hidden="1" customHeight="1" thickBot="1">
      <c r="A98" s="41"/>
      <c r="B98" s="42"/>
      <c r="C98" s="91" t="s">
        <v>76</v>
      </c>
      <c r="D98" s="92" t="s">
        <v>87</v>
      </c>
      <c r="E98" s="182"/>
      <c r="F98" s="190"/>
      <c r="G98" s="200"/>
      <c r="H98" s="27"/>
    </row>
    <row r="99" spans="1:8" ht="24" hidden="1" customHeight="1" thickBot="1">
      <c r="A99" s="41"/>
      <c r="B99" s="42"/>
      <c r="C99" s="91" t="s">
        <v>88</v>
      </c>
      <c r="D99" s="92" t="s">
        <v>89</v>
      </c>
      <c r="E99" s="182"/>
      <c r="F99" s="190"/>
      <c r="G99" s="200"/>
      <c r="H99" s="27" t="str">
        <f t="shared" si="1"/>
        <v/>
      </c>
    </row>
    <row r="100" spans="1:8" ht="24" hidden="1" customHeight="1" thickBot="1">
      <c r="A100" s="41"/>
      <c r="B100" s="42"/>
      <c r="C100" s="91" t="s">
        <v>90</v>
      </c>
      <c r="D100" s="92" t="s">
        <v>91</v>
      </c>
      <c r="E100" s="182"/>
      <c r="F100" s="190"/>
      <c r="G100" s="200"/>
      <c r="H100" s="27" t="str">
        <f t="shared" si="1"/>
        <v/>
      </c>
    </row>
    <row r="101" spans="1:8" ht="24" hidden="1" customHeight="1" thickBot="1">
      <c r="A101" s="41"/>
      <c r="B101" s="42"/>
      <c r="C101" s="91" t="s">
        <v>92</v>
      </c>
      <c r="D101" s="92" t="s">
        <v>93</v>
      </c>
      <c r="E101" s="182"/>
      <c r="F101" s="190"/>
      <c r="G101" s="200"/>
      <c r="H101" s="27" t="str">
        <f t="shared" si="1"/>
        <v/>
      </c>
    </row>
    <row r="102" spans="1:8" ht="24" hidden="1" customHeight="1" thickBot="1">
      <c r="A102" s="41"/>
      <c r="B102" s="42"/>
      <c r="C102" s="91" t="s">
        <v>94</v>
      </c>
      <c r="D102" s="92" t="s">
        <v>216</v>
      </c>
      <c r="E102" s="182"/>
      <c r="F102" s="190"/>
      <c r="G102" s="200"/>
      <c r="H102" s="27"/>
    </row>
    <row r="103" spans="1:8" ht="24" hidden="1" customHeight="1" thickBot="1">
      <c r="A103" s="41"/>
      <c r="B103" s="42"/>
      <c r="C103" s="91" t="s">
        <v>95</v>
      </c>
      <c r="D103" s="92" t="s">
        <v>96</v>
      </c>
      <c r="E103" s="182"/>
      <c r="F103" s="190"/>
      <c r="G103" s="200"/>
      <c r="H103" s="27"/>
    </row>
    <row r="104" spans="1:8" ht="24" hidden="1" customHeight="1" thickBot="1">
      <c r="A104" s="41"/>
      <c r="B104" s="42" t="s">
        <v>70</v>
      </c>
      <c r="C104" s="91"/>
      <c r="D104" s="92" t="s">
        <v>97</v>
      </c>
      <c r="E104" s="212"/>
      <c r="F104" s="190"/>
      <c r="G104" s="200"/>
      <c r="H104" s="27" t="str">
        <f t="shared" si="1"/>
        <v/>
      </c>
    </row>
    <row r="105" spans="1:8" ht="24" hidden="1" customHeight="1" thickBot="1">
      <c r="A105" s="41"/>
      <c r="B105" s="42" t="s">
        <v>72</v>
      </c>
      <c r="C105" s="91"/>
      <c r="D105" s="92" t="s">
        <v>98</v>
      </c>
      <c r="E105" s="97">
        <f>SUM(E106:E107)</f>
        <v>0</v>
      </c>
      <c r="F105" s="98">
        <f>SUM(F106:F107)</f>
        <v>0</v>
      </c>
      <c r="G105" s="99">
        <f>SUM(G106:G107)</f>
        <v>0</v>
      </c>
      <c r="H105" s="27" t="str">
        <f t="shared" si="1"/>
        <v/>
      </c>
    </row>
    <row r="106" spans="1:8" s="61" customFormat="1" ht="24" hidden="1" customHeight="1" thickBot="1">
      <c r="A106" s="94"/>
      <c r="B106" s="95"/>
      <c r="C106" s="56" t="s">
        <v>10</v>
      </c>
      <c r="D106" s="96" t="s">
        <v>99</v>
      </c>
      <c r="E106" s="175"/>
      <c r="F106" s="202"/>
      <c r="G106" s="203"/>
      <c r="H106" s="258"/>
    </row>
    <row r="107" spans="1:8" s="61" customFormat="1" ht="24" hidden="1" customHeight="1" thickBot="1">
      <c r="A107" s="94"/>
      <c r="B107" s="95"/>
      <c r="C107" s="56" t="s">
        <v>19</v>
      </c>
      <c r="D107" s="96" t="s">
        <v>100</v>
      </c>
      <c r="E107" s="175"/>
      <c r="F107" s="202"/>
      <c r="G107" s="203"/>
      <c r="H107" s="258"/>
    </row>
    <row r="108" spans="1:8" ht="24" customHeight="1" thickBot="1">
      <c r="A108" s="20" t="s">
        <v>19</v>
      </c>
      <c r="B108" s="21"/>
      <c r="C108" s="21"/>
      <c r="D108" s="85" t="s">
        <v>101</v>
      </c>
      <c r="E108" s="24">
        <f>SUM(E109:E112)</f>
        <v>1720000</v>
      </c>
      <c r="F108" s="24">
        <f>SUM(F109:F112)</f>
        <v>0</v>
      </c>
      <c r="G108" s="24">
        <f>SUM(G109:G112)</f>
        <v>0</v>
      </c>
      <c r="H108" s="27" t="str">
        <f t="shared" si="1"/>
        <v/>
      </c>
    </row>
    <row r="109" spans="1:8" ht="24" customHeight="1" thickBot="1">
      <c r="A109" s="41"/>
      <c r="B109" s="42" t="s">
        <v>10</v>
      </c>
      <c r="C109" s="91"/>
      <c r="D109" s="92" t="s">
        <v>102</v>
      </c>
      <c r="E109" s="182">
        <v>1720000</v>
      </c>
      <c r="F109" s="149"/>
      <c r="G109" s="213"/>
      <c r="H109" s="27" t="str">
        <f t="shared" si="1"/>
        <v/>
      </c>
    </row>
    <row r="110" spans="1:8" ht="24" hidden="1" customHeight="1" thickBot="1">
      <c r="A110" s="41"/>
      <c r="B110" s="42" t="s">
        <v>19</v>
      </c>
      <c r="C110" s="91"/>
      <c r="D110" s="92" t="s">
        <v>103</v>
      </c>
      <c r="E110" s="182"/>
      <c r="F110" s="149"/>
      <c r="G110" s="200"/>
      <c r="H110" s="27" t="str">
        <f t="shared" si="1"/>
        <v/>
      </c>
    </row>
    <row r="111" spans="1:8" ht="24" hidden="1" customHeight="1" thickBot="1">
      <c r="A111" s="41"/>
      <c r="B111" s="42" t="s">
        <v>21</v>
      </c>
      <c r="C111" s="91"/>
      <c r="D111" s="92" t="s">
        <v>104</v>
      </c>
      <c r="E111" s="182"/>
      <c r="F111" s="190"/>
      <c r="G111" s="213"/>
      <c r="H111" s="27" t="str">
        <f t="shared" si="1"/>
        <v/>
      </c>
    </row>
    <row r="112" spans="1:8" ht="24" hidden="1" customHeight="1" thickBot="1">
      <c r="A112" s="41"/>
      <c r="B112" s="42" t="s">
        <v>26</v>
      </c>
      <c r="C112" s="91"/>
      <c r="D112" s="92" t="s">
        <v>217</v>
      </c>
      <c r="E112" s="182"/>
      <c r="F112" s="190"/>
      <c r="G112" s="200"/>
      <c r="H112" s="27" t="str">
        <f t="shared" si="1"/>
        <v/>
      </c>
    </row>
    <row r="113" spans="1:8" ht="24" customHeight="1" thickBot="1">
      <c r="A113" s="749" t="s">
        <v>105</v>
      </c>
      <c r="B113" s="750"/>
      <c r="C113" s="750"/>
      <c r="D113" s="751"/>
      <c r="E113" s="24">
        <f>E73+E108</f>
        <v>272406000</v>
      </c>
      <c r="F113" s="25">
        <f>F73+F108</f>
        <v>0</v>
      </c>
      <c r="G113" s="26">
        <f>G73+G108</f>
        <v>0</v>
      </c>
      <c r="H113" s="27" t="str">
        <f>IF(F113=0,"",G113/F113*100)</f>
        <v/>
      </c>
    </row>
    <row r="114" spans="1:8" ht="24" hidden="1" customHeight="1" thickBot="1">
      <c r="A114" s="749" t="s">
        <v>106</v>
      </c>
      <c r="B114" s="750"/>
      <c r="C114" s="750"/>
      <c r="D114" s="751" t="s">
        <v>106</v>
      </c>
      <c r="E114" s="24">
        <f>E115+E118</f>
        <v>0</v>
      </c>
      <c r="F114" s="25">
        <f>F115+F118</f>
        <v>0</v>
      </c>
      <c r="G114" s="26">
        <f>G115+G118</f>
        <v>0</v>
      </c>
      <c r="H114" s="27" t="str">
        <f>IF(F114=0,"",G114/F114*100)</f>
        <v/>
      </c>
    </row>
    <row r="115" spans="1:8" ht="24" hidden="1" customHeight="1" thickBot="1">
      <c r="A115" s="20" t="s">
        <v>21</v>
      </c>
      <c r="B115" s="21"/>
      <c r="C115" s="21"/>
      <c r="D115" s="85" t="s">
        <v>107</v>
      </c>
      <c r="E115" s="24">
        <f>SUM(E116:E117)</f>
        <v>0</v>
      </c>
      <c r="F115" s="25">
        <f>SUM(F116:F117)</f>
        <v>0</v>
      </c>
      <c r="G115" s="26">
        <f>SUM(G116:G117)</f>
        <v>0</v>
      </c>
      <c r="H115" s="27" t="str">
        <f t="shared" si="1"/>
        <v/>
      </c>
    </row>
    <row r="116" spans="1:8" ht="24" hidden="1" customHeight="1" thickBot="1">
      <c r="A116" s="41"/>
      <c r="B116" s="42" t="s">
        <v>10</v>
      </c>
      <c r="C116" s="91"/>
      <c r="D116" s="92" t="s">
        <v>108</v>
      </c>
      <c r="E116" s="182"/>
      <c r="F116" s="149"/>
      <c r="G116" s="213"/>
      <c r="H116" s="27" t="str">
        <f t="shared" si="1"/>
        <v/>
      </c>
    </row>
    <row r="117" spans="1:8" ht="24" hidden="1" customHeight="1" thickBot="1">
      <c r="A117" s="214"/>
      <c r="B117" s="215" t="s">
        <v>19</v>
      </c>
      <c r="C117" s="216"/>
      <c r="D117" s="217" t="s">
        <v>109</v>
      </c>
      <c r="E117" s="218"/>
      <c r="F117" s="219"/>
      <c r="G117" s="220"/>
      <c r="H117" s="27" t="str">
        <f t="shared" si="1"/>
        <v/>
      </c>
    </row>
    <row r="118" spans="1:8" ht="24" hidden="1" customHeight="1" thickBot="1">
      <c r="A118" s="20" t="s">
        <v>26</v>
      </c>
      <c r="B118" s="21"/>
      <c r="C118" s="21"/>
      <c r="D118" s="85" t="s">
        <v>110</v>
      </c>
      <c r="E118" s="24">
        <f>SUM(E119:E121)</f>
        <v>0</v>
      </c>
      <c r="F118" s="25">
        <f>SUM(F119:F121)</f>
        <v>0</v>
      </c>
      <c r="G118" s="26">
        <f>SUM(G119:G121)</f>
        <v>0</v>
      </c>
      <c r="H118" s="27"/>
    </row>
    <row r="119" spans="1:8" ht="24" hidden="1" customHeight="1" thickBot="1">
      <c r="A119" s="41"/>
      <c r="B119" s="42" t="s">
        <v>10</v>
      </c>
      <c r="C119" s="91"/>
      <c r="D119" s="125" t="s">
        <v>111</v>
      </c>
      <c r="E119" s="182"/>
      <c r="F119" s="149"/>
      <c r="G119" s="213"/>
      <c r="H119" s="27" t="str">
        <f t="shared" si="1"/>
        <v/>
      </c>
    </row>
    <row r="120" spans="1:8" ht="24" hidden="1" customHeight="1" thickBot="1">
      <c r="A120" s="41"/>
      <c r="B120" s="42" t="s">
        <v>19</v>
      </c>
      <c r="C120" s="91"/>
      <c r="D120" s="92" t="s">
        <v>131</v>
      </c>
      <c r="E120" s="182"/>
      <c r="F120" s="149"/>
      <c r="G120" s="213"/>
      <c r="H120" s="27" t="str">
        <f t="shared" si="1"/>
        <v/>
      </c>
    </row>
    <row r="121" spans="1:8" ht="24" hidden="1" customHeight="1" thickBot="1">
      <c r="A121" s="214"/>
      <c r="B121" s="215" t="s">
        <v>21</v>
      </c>
      <c r="C121" s="216"/>
      <c r="D121" s="92" t="s">
        <v>113</v>
      </c>
      <c r="E121" s="218"/>
      <c r="F121" s="219"/>
      <c r="G121" s="220"/>
      <c r="H121" s="27"/>
    </row>
    <row r="122" spans="1:8" ht="24" hidden="1" customHeight="1" thickBot="1">
      <c r="A122" s="20" t="s">
        <v>29</v>
      </c>
      <c r="B122" s="21"/>
      <c r="C122" s="21"/>
      <c r="D122" s="85" t="s">
        <v>114</v>
      </c>
      <c r="E122" s="194"/>
      <c r="F122" s="195"/>
      <c r="G122" s="221"/>
      <c r="H122" s="27" t="str">
        <f t="shared" si="1"/>
        <v/>
      </c>
    </row>
    <row r="123" spans="1:8" ht="24" customHeight="1" thickBot="1">
      <c r="A123" s="82" t="s">
        <v>115</v>
      </c>
      <c r="B123" s="20"/>
      <c r="C123" s="22"/>
      <c r="D123" s="23"/>
      <c r="E123" s="24">
        <f>E113+E114+E122</f>
        <v>272406000</v>
      </c>
      <c r="F123" s="25">
        <f>F113+F114+F122</f>
        <v>0</v>
      </c>
      <c r="G123" s="26">
        <f>G113+G114+G122</f>
        <v>0</v>
      </c>
      <c r="H123" s="27" t="str">
        <f t="shared" si="1"/>
        <v/>
      </c>
    </row>
    <row r="126" spans="1:8" ht="13.5" thickBot="1"/>
    <row r="127" spans="1:8" s="269" customFormat="1" ht="20.100000000000001" customHeight="1" thickTop="1" thickBot="1">
      <c r="A127" s="135" t="s">
        <v>116</v>
      </c>
      <c r="B127" s="223"/>
      <c r="C127" s="224"/>
      <c r="D127" s="225"/>
      <c r="E127" s="280">
        <f>SUM(E129:E130)</f>
        <v>60.5</v>
      </c>
      <c r="F127" s="281"/>
    </row>
    <row r="128" spans="1:8" s="269" customFormat="1" ht="20.100000000000001" customHeight="1" thickTop="1" thickBot="1">
      <c r="A128" s="271">
        <v>2019</v>
      </c>
      <c r="B128" s="272"/>
      <c r="C128" s="272"/>
      <c r="D128" s="273"/>
      <c r="E128" s="282">
        <v>37987</v>
      </c>
      <c r="F128" s="282"/>
    </row>
    <row r="129" spans="1:6" s="269" customFormat="1" ht="20.100000000000001" customHeight="1" thickTop="1">
      <c r="A129" s="275"/>
      <c r="B129" s="283" t="s">
        <v>119</v>
      </c>
      <c r="C129" s="284"/>
      <c r="D129" s="285"/>
      <c r="E129" s="286">
        <v>49.25</v>
      </c>
      <c r="F129" s="281"/>
    </row>
    <row r="130" spans="1:6" s="269" customFormat="1" ht="20.100000000000001" customHeight="1">
      <c r="A130" s="275"/>
      <c r="B130" s="283" t="s">
        <v>589</v>
      </c>
      <c r="C130" s="284"/>
      <c r="D130" s="285"/>
      <c r="E130" s="286">
        <v>11.25</v>
      </c>
      <c r="F130" s="281"/>
    </row>
  </sheetData>
  <sheetProtection formatCells="0" formatColumns="0" formatRows="0"/>
  <mergeCells count="3">
    <mergeCell ref="A34:D34"/>
    <mergeCell ref="A113:D113"/>
    <mergeCell ref="A114:D114"/>
  </mergeCells>
  <printOptions horizontalCentered="1"/>
  <pageMargins left="0.74803149606299213" right="0.74803149606299213" top="1.1811023622047245" bottom="1.0629921259842521" header="0.51181102362204722" footer="0.51181102362204722"/>
  <pageSetup paperSize="9" scale="62" orientation="portrait" useFirstPageNumber="1" r:id="rId1"/>
  <headerFooter alignWithMargins="0">
    <oddHeader>&amp;CMezőkovácsházi Humán Szolgáltató Központ költségvetése&amp;R&amp;"Times New Roman,Normál"&amp;11 2/4. sz.melléklet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H131"/>
  <sheetViews>
    <sheetView topLeftCell="A43" zoomScaleNormal="100" workbookViewId="0">
      <selection activeCell="A41" sqref="A41:XFD41"/>
    </sheetView>
  </sheetViews>
  <sheetFormatPr defaultRowHeight="12.75"/>
  <cols>
    <col min="1" max="1" width="12.140625" style="2" customWidth="1"/>
    <col min="2" max="2" width="11.7109375" style="2" customWidth="1"/>
    <col min="3" max="3" width="11.42578125" style="3" customWidth="1"/>
    <col min="4" max="4" width="48.140625" style="2" customWidth="1"/>
    <col min="5" max="7" width="14.7109375" style="2" customWidth="1"/>
    <col min="8" max="8" width="13.5703125" style="2" customWidth="1"/>
    <col min="9" max="16384" width="9.140625" style="2"/>
  </cols>
  <sheetData>
    <row r="1" spans="1:8" ht="15.75">
      <c r="A1" s="1" t="s">
        <v>142</v>
      </c>
    </row>
    <row r="2" spans="1:8" ht="20.25" customHeight="1" thickBot="1">
      <c r="D2" s="263" t="s">
        <v>137</v>
      </c>
      <c r="G2" s="4" t="s">
        <v>1</v>
      </c>
    </row>
    <row r="3" spans="1:8" ht="42.75" customHeight="1" thickBot="1">
      <c r="A3" s="5" t="s">
        <v>2</v>
      </c>
      <c r="B3" s="6" t="s">
        <v>3</v>
      </c>
      <c r="C3" s="7" t="s">
        <v>4</v>
      </c>
      <c r="D3" s="8" t="s">
        <v>5</v>
      </c>
      <c r="E3" s="9" t="s">
        <v>219</v>
      </c>
      <c r="F3" s="10"/>
      <c r="G3" s="11"/>
      <c r="H3" s="11"/>
    </row>
    <row r="4" spans="1:8" ht="39" thickBot="1">
      <c r="A4" s="12" t="s">
        <v>143</v>
      </c>
      <c r="B4" s="13"/>
      <c r="C4" s="14"/>
      <c r="D4" s="15"/>
      <c r="E4" s="16" t="s">
        <v>6</v>
      </c>
      <c r="F4" s="17" t="s">
        <v>7</v>
      </c>
      <c r="G4" s="18" t="s">
        <v>8</v>
      </c>
      <c r="H4" s="19" t="s">
        <v>9</v>
      </c>
    </row>
    <row r="5" spans="1:8" ht="24" customHeight="1" thickBot="1">
      <c r="A5" s="20" t="s">
        <v>10</v>
      </c>
      <c r="B5" s="21"/>
      <c r="C5" s="22"/>
      <c r="D5" s="23" t="s">
        <v>11</v>
      </c>
      <c r="E5" s="24">
        <f>E6+E13+E14+E21</f>
        <v>5994000</v>
      </c>
      <c r="F5" s="25">
        <f>F6+F13+F14+F21</f>
        <v>0</v>
      </c>
      <c r="G5" s="26">
        <f>G6+G13+G14+G21</f>
        <v>0</v>
      </c>
      <c r="H5" s="27" t="str">
        <f>IF(F5=0,"",G5/F5*100)</f>
        <v/>
      </c>
    </row>
    <row r="6" spans="1:8" ht="24" hidden="1" customHeight="1" thickBot="1">
      <c r="A6" s="28"/>
      <c r="B6" s="29" t="s">
        <v>10</v>
      </c>
      <c r="C6" s="30"/>
      <c r="D6" s="31" t="s">
        <v>12</v>
      </c>
      <c r="E6" s="247">
        <f>SUM(E7:E12)</f>
        <v>0</v>
      </c>
      <c r="F6" s="156">
        <f>SUM(F7:F12)</f>
        <v>0</v>
      </c>
      <c r="G6" s="157">
        <f>SUM(G7:G12)</f>
        <v>0</v>
      </c>
      <c r="H6" s="158" t="str">
        <f t="shared" ref="H6:H46" si="0">IF(F6=0,"",G6/F6*100)</f>
        <v/>
      </c>
    </row>
    <row r="7" spans="1:8" ht="24" hidden="1" customHeight="1" thickBot="1">
      <c r="A7" s="28"/>
      <c r="B7" s="29"/>
      <c r="C7" s="30" t="s">
        <v>10</v>
      </c>
      <c r="D7" s="34" t="s">
        <v>13</v>
      </c>
      <c r="E7" s="159"/>
      <c r="F7" s="160"/>
      <c r="G7" s="161"/>
      <c r="H7" s="158" t="str">
        <f t="shared" si="0"/>
        <v/>
      </c>
    </row>
    <row r="8" spans="1:8" s="40" customFormat="1" ht="24" hidden="1" customHeight="1" thickBot="1">
      <c r="A8" s="36"/>
      <c r="B8" s="37"/>
      <c r="C8" s="38">
        <v>2</v>
      </c>
      <c r="D8" s="39" t="s">
        <v>14</v>
      </c>
      <c r="E8" s="162">
        <f>SUM(E9:E12)</f>
        <v>0</v>
      </c>
      <c r="F8" s="163">
        <f>SUM(F9:F12)</f>
        <v>0</v>
      </c>
      <c r="G8" s="164">
        <f>SUM(G9:G12)</f>
        <v>0</v>
      </c>
      <c r="H8" s="158" t="str">
        <f t="shared" si="0"/>
        <v/>
      </c>
    </row>
    <row r="9" spans="1:8" ht="24" hidden="1" customHeight="1" thickBot="1">
      <c r="A9" s="28"/>
      <c r="B9" s="29"/>
      <c r="C9" s="30">
        <v>3</v>
      </c>
      <c r="D9" s="34" t="s">
        <v>15</v>
      </c>
      <c r="E9" s="159"/>
      <c r="F9" s="160"/>
      <c r="G9" s="161"/>
      <c r="H9" s="158" t="str">
        <f t="shared" si="0"/>
        <v/>
      </c>
    </row>
    <row r="10" spans="1:8" ht="24" hidden="1" customHeight="1" thickBot="1">
      <c r="A10" s="28"/>
      <c r="B10" s="29"/>
      <c r="C10" s="30">
        <v>4</v>
      </c>
      <c r="D10" s="34" t="s">
        <v>16</v>
      </c>
      <c r="E10" s="159"/>
      <c r="F10" s="160"/>
      <c r="G10" s="161"/>
      <c r="H10" s="158" t="str">
        <f t="shared" si="0"/>
        <v/>
      </c>
    </row>
    <row r="11" spans="1:8" ht="24" hidden="1" customHeight="1" thickBot="1">
      <c r="A11" s="28"/>
      <c r="B11" s="29"/>
      <c r="C11" s="30">
        <v>5</v>
      </c>
      <c r="D11" s="34" t="s">
        <v>17</v>
      </c>
      <c r="E11" s="159"/>
      <c r="F11" s="160"/>
      <c r="G11" s="161"/>
      <c r="H11" s="158" t="str">
        <f t="shared" si="0"/>
        <v/>
      </c>
    </row>
    <row r="12" spans="1:8" ht="24" hidden="1" customHeight="1" thickBot="1">
      <c r="A12" s="28"/>
      <c r="B12" s="29"/>
      <c r="C12" s="30">
        <v>6</v>
      </c>
      <c r="D12" s="34" t="s">
        <v>18</v>
      </c>
      <c r="E12" s="159"/>
      <c r="F12" s="160"/>
      <c r="G12" s="161"/>
      <c r="H12" s="158" t="str">
        <f t="shared" si="0"/>
        <v/>
      </c>
    </row>
    <row r="13" spans="1:8" ht="24" customHeight="1" thickBot="1">
      <c r="A13" s="41"/>
      <c r="B13" s="42" t="s">
        <v>19</v>
      </c>
      <c r="C13" s="43"/>
      <c r="D13" s="44" t="s">
        <v>20</v>
      </c>
      <c r="E13" s="165">
        <v>5994000</v>
      </c>
      <c r="F13" s="166"/>
      <c r="G13" s="167"/>
      <c r="H13" s="158" t="str">
        <f t="shared" si="0"/>
        <v/>
      </c>
    </row>
    <row r="14" spans="1:8" ht="24" hidden="1" customHeight="1" thickBot="1">
      <c r="A14" s="41"/>
      <c r="B14" s="42" t="s">
        <v>21</v>
      </c>
      <c r="C14" s="45"/>
      <c r="D14" s="39" t="s">
        <v>22</v>
      </c>
      <c r="E14" s="97">
        <f>SUM(E15:E18)+E20</f>
        <v>0</v>
      </c>
      <c r="F14" s="97">
        <f>SUM(F15:F18)+F20</f>
        <v>0</v>
      </c>
      <c r="G14" s="97">
        <f>SUM(G15:G18)+G20</f>
        <v>0</v>
      </c>
      <c r="H14" s="158" t="str">
        <f t="shared" si="0"/>
        <v/>
      </c>
    </row>
    <row r="15" spans="1:8" ht="24" hidden="1" customHeight="1" thickBot="1">
      <c r="A15" s="41"/>
      <c r="B15" s="42"/>
      <c r="C15" s="45" t="s">
        <v>10</v>
      </c>
      <c r="D15" s="248" t="s">
        <v>23</v>
      </c>
      <c r="E15" s="182"/>
      <c r="F15" s="149"/>
      <c r="G15" s="183"/>
      <c r="H15" s="158" t="str">
        <f t="shared" si="0"/>
        <v/>
      </c>
    </row>
    <row r="16" spans="1:8" ht="24" hidden="1" customHeight="1" thickBot="1">
      <c r="A16" s="41"/>
      <c r="B16" s="42"/>
      <c r="C16" s="45" t="s">
        <v>19</v>
      </c>
      <c r="D16" s="248" t="s">
        <v>24</v>
      </c>
      <c r="E16" s="182"/>
      <c r="F16" s="149"/>
      <c r="G16" s="183"/>
      <c r="H16" s="158" t="str">
        <f t="shared" si="0"/>
        <v/>
      </c>
    </row>
    <row r="17" spans="1:8" ht="24" hidden="1" customHeight="1" thickBot="1">
      <c r="A17" s="41"/>
      <c r="B17" s="42"/>
      <c r="C17" s="45" t="s">
        <v>21</v>
      </c>
      <c r="D17" s="264" t="s">
        <v>25</v>
      </c>
      <c r="E17" s="182"/>
      <c r="F17" s="149"/>
      <c r="G17" s="183"/>
      <c r="H17" s="158" t="str">
        <f t="shared" si="0"/>
        <v/>
      </c>
    </row>
    <row r="18" spans="1:8" ht="24" hidden="1" customHeight="1" thickBot="1">
      <c r="A18" s="28"/>
      <c r="B18" s="29"/>
      <c r="C18" s="62" t="s">
        <v>26</v>
      </c>
      <c r="D18" s="265" t="s">
        <v>27</v>
      </c>
      <c r="E18" s="159"/>
      <c r="F18" s="160"/>
      <c r="G18" s="161"/>
      <c r="H18" s="158"/>
    </row>
    <row r="19" spans="1:8" ht="24" hidden="1" customHeight="1" thickBot="1">
      <c r="A19" s="41"/>
      <c r="B19" s="42"/>
      <c r="C19" s="43"/>
      <c r="D19" s="34" t="s">
        <v>28</v>
      </c>
      <c r="E19" s="182"/>
      <c r="F19" s="149"/>
      <c r="G19" s="183"/>
      <c r="H19" s="158" t="str">
        <f>IF(F19=0,"",G19/F19*100)</f>
        <v/>
      </c>
    </row>
    <row r="20" spans="1:8" ht="24" hidden="1" customHeight="1" thickBot="1">
      <c r="A20" s="28"/>
      <c r="B20" s="29"/>
      <c r="C20" s="62" t="s">
        <v>29</v>
      </c>
      <c r="D20" s="53" t="s">
        <v>30</v>
      </c>
      <c r="E20" s="159"/>
      <c r="F20" s="160"/>
      <c r="G20" s="161"/>
      <c r="H20" s="158" t="str">
        <f t="shared" si="0"/>
        <v/>
      </c>
    </row>
    <row r="21" spans="1:8" ht="24" hidden="1" customHeight="1" thickBot="1">
      <c r="A21" s="28"/>
      <c r="B21" s="29" t="s">
        <v>26</v>
      </c>
      <c r="C21" s="62"/>
      <c r="D21" s="63" t="s">
        <v>31</v>
      </c>
      <c r="E21" s="179"/>
      <c r="F21" s="180"/>
      <c r="G21" s="181"/>
      <c r="H21" s="158" t="str">
        <f t="shared" si="0"/>
        <v/>
      </c>
    </row>
    <row r="22" spans="1:8" ht="24" hidden="1" customHeight="1" thickBot="1">
      <c r="A22" s="20" t="s">
        <v>19</v>
      </c>
      <c r="B22" s="21"/>
      <c r="C22" s="64"/>
      <c r="D22" s="23" t="s">
        <v>129</v>
      </c>
      <c r="E22" s="24">
        <f>SUM(E23:E26)</f>
        <v>0</v>
      </c>
      <c r="F22" s="25">
        <f>SUM(F23:F26)</f>
        <v>0</v>
      </c>
      <c r="G22" s="188">
        <f>SUM(G23:G26)</f>
        <v>0</v>
      </c>
      <c r="H22" s="158" t="str">
        <f t="shared" si="0"/>
        <v/>
      </c>
    </row>
    <row r="23" spans="1:8" ht="24" hidden="1" customHeight="1" thickBot="1">
      <c r="A23" s="28"/>
      <c r="B23" s="29" t="s">
        <v>10</v>
      </c>
      <c r="C23" s="62"/>
      <c r="D23" s="31" t="s">
        <v>33</v>
      </c>
      <c r="E23" s="182"/>
      <c r="F23" s="149"/>
      <c r="G23" s="183"/>
      <c r="H23" s="158" t="str">
        <f t="shared" si="0"/>
        <v/>
      </c>
    </row>
    <row r="24" spans="1:8" ht="24" hidden="1" customHeight="1" thickBot="1">
      <c r="A24" s="41"/>
      <c r="B24" s="42" t="s">
        <v>19</v>
      </c>
      <c r="C24" s="45"/>
      <c r="D24" s="34" t="s">
        <v>34</v>
      </c>
      <c r="E24" s="182"/>
      <c r="F24" s="149"/>
      <c r="G24" s="183"/>
      <c r="H24" s="158" t="str">
        <f t="shared" si="0"/>
        <v/>
      </c>
    </row>
    <row r="25" spans="1:8" ht="24" hidden="1" customHeight="1" thickBot="1">
      <c r="A25" s="65"/>
      <c r="B25" s="66" t="s">
        <v>21</v>
      </c>
      <c r="C25" s="67"/>
      <c r="D25" s="73" t="s">
        <v>35</v>
      </c>
      <c r="E25" s="182"/>
      <c r="F25" s="149"/>
      <c r="G25" s="183"/>
      <c r="H25" s="158" t="str">
        <f t="shared" si="0"/>
        <v/>
      </c>
    </row>
    <row r="26" spans="1:8" ht="24" hidden="1" customHeight="1" thickBot="1">
      <c r="A26" s="65"/>
      <c r="B26" s="66" t="s">
        <v>26</v>
      </c>
      <c r="C26" s="67"/>
      <c r="D26" s="73" t="s">
        <v>36</v>
      </c>
      <c r="E26" s="97">
        <f>SUM(E27:E29)</f>
        <v>0</v>
      </c>
      <c r="F26" s="97">
        <f>SUM(F27:F29)</f>
        <v>0</v>
      </c>
      <c r="G26" s="97">
        <f>SUM(G27:G29)</f>
        <v>0</v>
      </c>
      <c r="H26" s="158" t="str">
        <f t="shared" si="0"/>
        <v/>
      </c>
    </row>
    <row r="27" spans="1:8" ht="24" hidden="1" customHeight="1" thickBot="1">
      <c r="A27" s="42"/>
      <c r="B27" s="42"/>
      <c r="C27" s="67" t="s">
        <v>10</v>
      </c>
      <c r="D27" s="73" t="s">
        <v>37</v>
      </c>
      <c r="E27" s="182"/>
      <c r="F27" s="149"/>
      <c r="G27" s="183"/>
      <c r="H27" s="158"/>
    </row>
    <row r="28" spans="1:8" ht="24" hidden="1" customHeight="1" thickBot="1">
      <c r="A28" s="42"/>
      <c r="B28" s="42"/>
      <c r="C28" s="67" t="s">
        <v>19</v>
      </c>
      <c r="D28" s="73" t="s">
        <v>38</v>
      </c>
      <c r="E28" s="182"/>
      <c r="F28" s="149"/>
      <c r="G28" s="183"/>
      <c r="H28" s="158" t="str">
        <f t="shared" si="0"/>
        <v/>
      </c>
    </row>
    <row r="29" spans="1:8" ht="24" hidden="1" customHeight="1" thickBot="1">
      <c r="A29" s="68"/>
      <c r="B29" s="69"/>
      <c r="C29" s="70" t="s">
        <v>21</v>
      </c>
      <c r="D29" s="184" t="s">
        <v>39</v>
      </c>
      <c r="E29" s="185"/>
      <c r="F29" s="186"/>
      <c r="G29" s="187"/>
      <c r="H29" s="158" t="str">
        <f t="shared" si="0"/>
        <v/>
      </c>
    </row>
    <row r="30" spans="1:8" ht="24" hidden="1" customHeight="1" thickBot="1">
      <c r="A30" s="20" t="s">
        <v>21</v>
      </c>
      <c r="B30" s="21"/>
      <c r="C30" s="64"/>
      <c r="D30" s="23" t="s">
        <v>40</v>
      </c>
      <c r="E30" s="24">
        <f>E31</f>
        <v>0</v>
      </c>
      <c r="F30" s="25">
        <f>F31</f>
        <v>0</v>
      </c>
      <c r="G30" s="188">
        <f>G31</f>
        <v>0</v>
      </c>
      <c r="H30" s="158" t="str">
        <f t="shared" si="0"/>
        <v/>
      </c>
    </row>
    <row r="31" spans="1:8" ht="24" hidden="1" customHeight="1" thickBot="1">
      <c r="A31" s="41"/>
      <c r="B31" s="42" t="s">
        <v>10</v>
      </c>
      <c r="C31" s="43"/>
      <c r="D31" s="34" t="s">
        <v>41</v>
      </c>
      <c r="E31" s="97">
        <f>E32+E33</f>
        <v>0</v>
      </c>
      <c r="F31" s="98">
        <f>F32+F33</f>
        <v>0</v>
      </c>
      <c r="G31" s="189">
        <f>G32+G33</f>
        <v>0</v>
      </c>
      <c r="H31" s="158" t="str">
        <f t="shared" si="0"/>
        <v/>
      </c>
    </row>
    <row r="32" spans="1:8" ht="24" hidden="1" customHeight="1" thickBot="1">
      <c r="A32" s="41"/>
      <c r="B32" s="42"/>
      <c r="C32" s="43" t="s">
        <v>10</v>
      </c>
      <c r="D32" s="34" t="s">
        <v>42</v>
      </c>
      <c r="E32" s="182"/>
      <c r="F32" s="149"/>
      <c r="G32" s="183"/>
      <c r="H32" s="158" t="str">
        <f t="shared" si="0"/>
        <v/>
      </c>
    </row>
    <row r="33" spans="1:8" ht="24" hidden="1" customHeight="1" thickBot="1">
      <c r="A33" s="41"/>
      <c r="B33" s="42"/>
      <c r="C33" s="43">
        <v>2</v>
      </c>
      <c r="D33" s="34" t="s">
        <v>43</v>
      </c>
      <c r="E33" s="182"/>
      <c r="F33" s="149"/>
      <c r="G33" s="183"/>
      <c r="H33" s="158" t="str">
        <f t="shared" si="0"/>
        <v/>
      </c>
    </row>
    <row r="34" spans="1:8" ht="24" customHeight="1" thickBot="1">
      <c r="A34" s="746" t="s">
        <v>44</v>
      </c>
      <c r="B34" s="747"/>
      <c r="C34" s="747"/>
      <c r="D34" s="748"/>
      <c r="E34" s="24">
        <f>E5+E22+E30</f>
        <v>5994000</v>
      </c>
      <c r="F34" s="25">
        <f>F5+F22+F30</f>
        <v>0</v>
      </c>
      <c r="G34" s="188">
        <f>G5+G22+G30</f>
        <v>0</v>
      </c>
      <c r="H34" s="158" t="str">
        <f t="shared" si="0"/>
        <v/>
      </c>
    </row>
    <row r="35" spans="1:8" ht="24" customHeight="1" thickBot="1">
      <c r="A35" s="20" t="s">
        <v>26</v>
      </c>
      <c r="B35" s="21"/>
      <c r="C35" s="22"/>
      <c r="D35" s="23" t="s">
        <v>45</v>
      </c>
      <c r="E35" s="24">
        <f>E36+E39+E42</f>
        <v>47180000</v>
      </c>
      <c r="F35" s="25">
        <f>F36+F39+F42</f>
        <v>0</v>
      </c>
      <c r="G35" s="188">
        <f>G36+G39+G42</f>
        <v>0</v>
      </c>
      <c r="H35" s="158" t="str">
        <f t="shared" si="0"/>
        <v/>
      </c>
    </row>
    <row r="36" spans="1:8" ht="24" customHeight="1" thickBot="1">
      <c r="A36" s="41"/>
      <c r="B36" s="42" t="s">
        <v>10</v>
      </c>
      <c r="C36" s="43"/>
      <c r="D36" s="34" t="s">
        <v>46</v>
      </c>
      <c r="E36" s="97">
        <f>SUM(E37:E38)</f>
        <v>19315000</v>
      </c>
      <c r="F36" s="98">
        <f>SUM(F37:F38)</f>
        <v>0</v>
      </c>
      <c r="G36" s="98">
        <f>SUM(G37:G38)</f>
        <v>0</v>
      </c>
      <c r="H36" s="158" t="str">
        <f t="shared" si="0"/>
        <v/>
      </c>
    </row>
    <row r="37" spans="1:8" ht="24" customHeight="1" thickBot="1">
      <c r="A37" s="41"/>
      <c r="B37" s="42"/>
      <c r="C37" s="43" t="s">
        <v>10</v>
      </c>
      <c r="D37" s="34" t="s">
        <v>47</v>
      </c>
      <c r="E37" s="182">
        <v>19315000</v>
      </c>
      <c r="F37" s="149"/>
      <c r="G37" s="183"/>
      <c r="H37" s="158" t="str">
        <f t="shared" si="0"/>
        <v/>
      </c>
    </row>
    <row r="38" spans="1:8" ht="24" hidden="1" customHeight="1" thickBot="1">
      <c r="A38" s="41"/>
      <c r="B38" s="42"/>
      <c r="C38" s="43">
        <v>2</v>
      </c>
      <c r="D38" s="34" t="s">
        <v>48</v>
      </c>
      <c r="E38" s="182"/>
      <c r="F38" s="149"/>
      <c r="G38" s="183"/>
      <c r="H38" s="158" t="str">
        <f t="shared" si="0"/>
        <v/>
      </c>
    </row>
    <row r="39" spans="1:8" ht="24" customHeight="1" thickBot="1">
      <c r="A39" s="41"/>
      <c r="B39" s="42" t="s">
        <v>19</v>
      </c>
      <c r="C39" s="43"/>
      <c r="D39" s="34" t="s">
        <v>49</v>
      </c>
      <c r="E39" s="97">
        <f>SUM(E40:E41)</f>
        <v>2507000</v>
      </c>
      <c r="F39" s="98"/>
      <c r="G39" s="189"/>
      <c r="H39" s="158" t="str">
        <f t="shared" si="0"/>
        <v/>
      </c>
    </row>
    <row r="40" spans="1:8" ht="24" customHeight="1" thickBot="1">
      <c r="A40" s="65"/>
      <c r="B40" s="66"/>
      <c r="C40" s="72" t="s">
        <v>10</v>
      </c>
      <c r="D40" s="44" t="s">
        <v>50</v>
      </c>
      <c r="E40" s="182">
        <v>2507000</v>
      </c>
      <c r="F40" s="149"/>
      <c r="G40" s="183"/>
      <c r="H40" s="158" t="str">
        <f t="shared" si="0"/>
        <v/>
      </c>
    </row>
    <row r="41" spans="1:8" ht="24" hidden="1" customHeight="1" thickBot="1">
      <c r="A41" s="65"/>
      <c r="B41" s="66"/>
      <c r="C41" s="72">
        <v>2</v>
      </c>
      <c r="D41" s="73" t="s">
        <v>51</v>
      </c>
      <c r="E41" s="182"/>
      <c r="F41" s="149"/>
      <c r="G41" s="183"/>
      <c r="H41" s="158" t="str">
        <f t="shared" si="0"/>
        <v/>
      </c>
    </row>
    <row r="42" spans="1:8" ht="24" customHeight="1" thickBot="1">
      <c r="A42" s="41"/>
      <c r="B42" s="42" t="s">
        <v>21</v>
      </c>
      <c r="C42" s="43"/>
      <c r="D42" s="34" t="s">
        <v>52</v>
      </c>
      <c r="E42" s="97">
        <f>SUM(E43:E44)</f>
        <v>25358000</v>
      </c>
      <c r="F42" s="98">
        <f>SUM(F43:F44)</f>
        <v>0</v>
      </c>
      <c r="G42" s="189">
        <f>SUM(G43:G44)</f>
        <v>0</v>
      </c>
      <c r="H42" s="158" t="str">
        <f>IF(F42=0,"",G42/F42*100)</f>
        <v/>
      </c>
    </row>
    <row r="43" spans="1:8" ht="24" customHeight="1" thickBot="1">
      <c r="A43" s="41"/>
      <c r="B43" s="42"/>
      <c r="C43" s="43" t="s">
        <v>10</v>
      </c>
      <c r="D43" s="34" t="s">
        <v>53</v>
      </c>
      <c r="E43" s="182">
        <v>5036000</v>
      </c>
      <c r="F43" s="149"/>
      <c r="G43" s="183"/>
      <c r="H43" s="158" t="str">
        <f>IF(F43=0,"",G43/F43*100)</f>
        <v/>
      </c>
    </row>
    <row r="44" spans="1:8" ht="24" customHeight="1" thickBot="1">
      <c r="A44" s="41"/>
      <c r="B44" s="42"/>
      <c r="C44" s="43" t="s">
        <v>19</v>
      </c>
      <c r="D44" s="34" t="s">
        <v>54</v>
      </c>
      <c r="E44" s="182">
        <v>20322000</v>
      </c>
      <c r="F44" s="149"/>
      <c r="G44" s="183"/>
      <c r="H44" s="158" t="str">
        <f>IF(F44=0,"",G44/F44*100)</f>
        <v/>
      </c>
    </row>
    <row r="45" spans="1:8" ht="24" hidden="1" customHeight="1" thickBot="1">
      <c r="A45" s="20" t="s">
        <v>29</v>
      </c>
      <c r="B45" s="21"/>
      <c r="C45" s="22"/>
      <c r="D45" s="23" t="s">
        <v>55</v>
      </c>
      <c r="E45" s="194"/>
      <c r="F45" s="195"/>
      <c r="G45" s="196"/>
      <c r="H45" s="158" t="str">
        <f t="shared" si="0"/>
        <v/>
      </c>
    </row>
    <row r="46" spans="1:8" ht="24" customHeight="1" thickBot="1">
      <c r="A46" s="82" t="s">
        <v>56</v>
      </c>
      <c r="B46" s="21"/>
      <c r="C46" s="22"/>
      <c r="D46" s="23"/>
      <c r="E46" s="24">
        <f>E34+E35+E45</f>
        <v>53174000</v>
      </c>
      <c r="F46" s="25">
        <f>F34+F35+F45</f>
        <v>0</v>
      </c>
      <c r="G46" s="188">
        <f>G34+G35+G45</f>
        <v>0</v>
      </c>
      <c r="H46" s="158" t="str">
        <f t="shared" si="0"/>
        <v/>
      </c>
    </row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spans="1:8" hidden="1"/>
    <row r="66" spans="1:8" hidden="1"/>
    <row r="67" spans="1:8" hidden="1"/>
    <row r="68" spans="1:8" hidden="1"/>
    <row r="69" spans="1:8" hidden="1"/>
    <row r="70" spans="1:8" ht="30.75" customHeight="1" thickBot="1">
      <c r="D70" s="256" t="s">
        <v>139</v>
      </c>
      <c r="G70" s="4" t="s">
        <v>1</v>
      </c>
    </row>
    <row r="71" spans="1:8" ht="39" thickBot="1">
      <c r="A71" s="5" t="s">
        <v>2</v>
      </c>
      <c r="B71" s="6" t="s">
        <v>3</v>
      </c>
      <c r="C71" s="7" t="s">
        <v>4</v>
      </c>
      <c r="D71" s="8" t="s">
        <v>5</v>
      </c>
      <c r="E71" s="9" t="s">
        <v>219</v>
      </c>
      <c r="F71" s="10"/>
      <c r="G71" s="11"/>
      <c r="H71" s="11"/>
    </row>
    <row r="72" spans="1:8" ht="39" thickBot="1">
      <c r="A72" s="12"/>
      <c r="B72" s="13"/>
      <c r="C72" s="14"/>
      <c r="D72" s="15"/>
      <c r="E72" s="268" t="s">
        <v>6</v>
      </c>
      <c r="F72" s="17" t="s">
        <v>7</v>
      </c>
      <c r="G72" s="18" t="s">
        <v>8</v>
      </c>
      <c r="H72" s="19" t="s">
        <v>9</v>
      </c>
    </row>
    <row r="73" spans="1:8" ht="24" customHeight="1" thickBot="1">
      <c r="A73" s="20" t="s">
        <v>10</v>
      </c>
      <c r="B73" s="21"/>
      <c r="C73" s="21"/>
      <c r="D73" s="85" t="s">
        <v>58</v>
      </c>
      <c r="E73" s="24">
        <f>E74+E75+E76+E79+E89+E104+E105</f>
        <v>46024000</v>
      </c>
      <c r="F73" s="24">
        <f>F74+F75+F76+F79+F89+F104+F105</f>
        <v>0</v>
      </c>
      <c r="G73" s="24">
        <f>G74+G75+G76+G79+G89+G104+G105</f>
        <v>0</v>
      </c>
      <c r="H73" s="27" t="str">
        <f>IF(F73=0,"",G73/F73*100)</f>
        <v/>
      </c>
    </row>
    <row r="74" spans="1:8" ht="24" customHeight="1" thickBot="1">
      <c r="A74" s="28"/>
      <c r="B74" s="29" t="s">
        <v>10</v>
      </c>
      <c r="C74" s="86"/>
      <c r="D74" s="87" t="s">
        <v>59</v>
      </c>
      <c r="E74" s="197">
        <v>22763000</v>
      </c>
      <c r="F74" s="198"/>
      <c r="G74" s="199"/>
      <c r="H74" s="27" t="str">
        <f t="shared" ref="H74:H123" si="1">IF(F74=0,"",G74/F74*100)</f>
        <v/>
      </c>
    </row>
    <row r="75" spans="1:8" ht="24" customHeight="1" thickBot="1">
      <c r="A75" s="41"/>
      <c r="B75" s="42" t="s">
        <v>19</v>
      </c>
      <c r="C75" s="91"/>
      <c r="D75" s="92" t="s">
        <v>60</v>
      </c>
      <c r="E75" s="182">
        <v>4451000</v>
      </c>
      <c r="F75" s="190"/>
      <c r="G75" s="200"/>
      <c r="H75" s="27" t="str">
        <f t="shared" si="1"/>
        <v/>
      </c>
    </row>
    <row r="76" spans="1:8" ht="24" customHeight="1" thickBot="1">
      <c r="A76" s="41"/>
      <c r="B76" s="42" t="s">
        <v>21</v>
      </c>
      <c r="C76" s="91"/>
      <c r="D76" s="92" t="s">
        <v>61</v>
      </c>
      <c r="E76" s="182">
        <v>18810000</v>
      </c>
      <c r="F76" s="190"/>
      <c r="G76" s="200"/>
      <c r="H76" s="27" t="str">
        <f t="shared" si="1"/>
        <v/>
      </c>
    </row>
    <row r="77" spans="1:8" s="61" customFormat="1" ht="24" hidden="1" customHeight="1" thickBot="1">
      <c r="A77" s="94"/>
      <c r="B77" s="95"/>
      <c r="C77" s="56"/>
      <c r="D77" s="96" t="s">
        <v>62</v>
      </c>
      <c r="E77" s="175"/>
      <c r="F77" s="202"/>
      <c r="G77" s="203"/>
      <c r="H77" s="258"/>
    </row>
    <row r="78" spans="1:8" s="61" customFormat="1" ht="24" hidden="1" customHeight="1" thickBot="1">
      <c r="A78" s="94"/>
      <c r="B78" s="95"/>
      <c r="C78" s="56"/>
      <c r="D78" s="96" t="s">
        <v>63</v>
      </c>
      <c r="E78" s="175"/>
      <c r="F78" s="202"/>
      <c r="G78" s="203"/>
      <c r="H78" s="258"/>
    </row>
    <row r="79" spans="1:8" ht="24" hidden="1" customHeight="1" thickBot="1">
      <c r="A79" s="41"/>
      <c r="B79" s="42" t="s">
        <v>26</v>
      </c>
      <c r="C79" s="91"/>
      <c r="D79" s="92" t="s">
        <v>64</v>
      </c>
      <c r="E79" s="204">
        <f>SUM(E80:E88)</f>
        <v>0</v>
      </c>
      <c r="F79" s="205">
        <f>SUM(F80:F88)</f>
        <v>0</v>
      </c>
      <c r="G79" s="206">
        <f>SUM(G80:G88)</f>
        <v>0</v>
      </c>
      <c r="H79" s="27" t="str">
        <f t="shared" si="1"/>
        <v/>
      </c>
    </row>
    <row r="80" spans="1:8" ht="24" hidden="1" customHeight="1" thickBot="1">
      <c r="A80" s="41"/>
      <c r="B80" s="42"/>
      <c r="C80" s="91" t="s">
        <v>10</v>
      </c>
      <c r="D80" s="259" t="s">
        <v>65</v>
      </c>
      <c r="E80" s="182"/>
      <c r="F80" s="190"/>
      <c r="G80" s="200"/>
      <c r="H80" s="27" t="str">
        <f t="shared" si="1"/>
        <v/>
      </c>
    </row>
    <row r="81" spans="1:8" ht="24" hidden="1" customHeight="1" thickBot="1">
      <c r="A81" s="41"/>
      <c r="B81" s="42"/>
      <c r="C81" s="91" t="s">
        <v>19</v>
      </c>
      <c r="D81" s="259" t="s">
        <v>66</v>
      </c>
      <c r="E81" s="182"/>
      <c r="F81" s="190"/>
      <c r="G81" s="200"/>
      <c r="H81" s="27" t="str">
        <f t="shared" si="1"/>
        <v/>
      </c>
    </row>
    <row r="82" spans="1:8" ht="24" hidden="1" customHeight="1" thickBot="1">
      <c r="A82" s="41"/>
      <c r="B82" s="42"/>
      <c r="C82" s="91" t="s">
        <v>21</v>
      </c>
      <c r="D82" s="259" t="s">
        <v>67</v>
      </c>
      <c r="E82" s="182"/>
      <c r="F82" s="190"/>
      <c r="G82" s="200"/>
      <c r="H82" s="27"/>
    </row>
    <row r="83" spans="1:8" ht="24" hidden="1" customHeight="1" thickBot="1">
      <c r="A83" s="41"/>
      <c r="B83" s="42"/>
      <c r="C83" s="91" t="s">
        <v>26</v>
      </c>
      <c r="D83" s="259" t="s">
        <v>68</v>
      </c>
      <c r="E83" s="182"/>
      <c r="F83" s="190"/>
      <c r="G83" s="200"/>
      <c r="H83" s="27"/>
    </row>
    <row r="84" spans="1:8" ht="24" hidden="1" customHeight="1" thickBot="1">
      <c r="A84" s="41"/>
      <c r="B84" s="42"/>
      <c r="C84" s="91" t="s">
        <v>29</v>
      </c>
      <c r="D84" s="259" t="s">
        <v>69</v>
      </c>
      <c r="E84" s="182"/>
      <c r="F84" s="190"/>
      <c r="G84" s="200"/>
      <c r="H84" s="27"/>
    </row>
    <row r="85" spans="1:8" ht="24" hidden="1" customHeight="1" thickBot="1">
      <c r="A85" s="41"/>
      <c r="B85" s="42"/>
      <c r="C85" s="91" t="s">
        <v>70</v>
      </c>
      <c r="D85" s="259" t="s">
        <v>71</v>
      </c>
      <c r="E85" s="182"/>
      <c r="F85" s="190"/>
      <c r="G85" s="200"/>
      <c r="H85" s="27"/>
    </row>
    <row r="86" spans="1:8" ht="24" hidden="1" customHeight="1" thickBot="1">
      <c r="A86" s="41"/>
      <c r="B86" s="42"/>
      <c r="C86" s="91" t="s">
        <v>72</v>
      </c>
      <c r="D86" s="259" t="s">
        <v>73</v>
      </c>
      <c r="E86" s="182"/>
      <c r="F86" s="190"/>
      <c r="G86" s="200"/>
      <c r="H86" s="27"/>
    </row>
    <row r="87" spans="1:8" ht="24" hidden="1" customHeight="1" thickBot="1">
      <c r="A87" s="41"/>
      <c r="B87" s="42"/>
      <c r="C87" s="91" t="s">
        <v>74</v>
      </c>
      <c r="D87" s="259" t="s">
        <v>75</v>
      </c>
      <c r="E87" s="182"/>
      <c r="F87" s="190"/>
      <c r="G87" s="200"/>
      <c r="H87" s="27"/>
    </row>
    <row r="88" spans="1:8" ht="24" hidden="1" customHeight="1" thickBot="1">
      <c r="A88" s="41"/>
      <c r="B88" s="42"/>
      <c r="C88" s="91" t="s">
        <v>76</v>
      </c>
      <c r="D88" s="259" t="s">
        <v>77</v>
      </c>
      <c r="E88" s="182"/>
      <c r="F88" s="190"/>
      <c r="G88" s="200"/>
      <c r="H88" s="27"/>
    </row>
    <row r="89" spans="1:8" ht="24" hidden="1" customHeight="1" thickBot="1">
      <c r="A89" s="41"/>
      <c r="B89" s="42" t="s">
        <v>29</v>
      </c>
      <c r="C89" s="91"/>
      <c r="D89" s="92" t="s">
        <v>78</v>
      </c>
      <c r="E89" s="97">
        <f>SUM(E90:E103)</f>
        <v>0</v>
      </c>
      <c r="F89" s="98">
        <f>SUM(F90:F103)</f>
        <v>0</v>
      </c>
      <c r="G89" s="99">
        <f>SUM(G90:G103)</f>
        <v>0</v>
      </c>
      <c r="H89" s="27" t="str">
        <f t="shared" si="1"/>
        <v/>
      </c>
    </row>
    <row r="90" spans="1:8" ht="24" hidden="1" customHeight="1" thickBot="1">
      <c r="A90" s="41"/>
      <c r="B90" s="42"/>
      <c r="C90" s="91" t="s">
        <v>10</v>
      </c>
      <c r="D90" s="92" t="s">
        <v>79</v>
      </c>
      <c r="E90" s="182"/>
      <c r="F90" s="190"/>
      <c r="G90" s="200"/>
      <c r="H90" s="27" t="str">
        <f t="shared" si="1"/>
        <v/>
      </c>
    </row>
    <row r="91" spans="1:8" ht="24" hidden="1" customHeight="1" thickBot="1">
      <c r="A91" s="41"/>
      <c r="B91" s="42"/>
      <c r="C91" s="91" t="s">
        <v>19</v>
      </c>
      <c r="D91" s="92" t="s">
        <v>134</v>
      </c>
      <c r="E91" s="182"/>
      <c r="F91" s="190"/>
      <c r="G91" s="200"/>
      <c r="H91" s="27" t="str">
        <f t="shared" si="1"/>
        <v/>
      </c>
    </row>
    <row r="92" spans="1:8" ht="24" hidden="1" customHeight="1" thickBot="1">
      <c r="A92" s="41"/>
      <c r="B92" s="42"/>
      <c r="C92" s="91" t="s">
        <v>21</v>
      </c>
      <c r="D92" s="92" t="s">
        <v>81</v>
      </c>
      <c r="E92" s="182"/>
      <c r="F92" s="190"/>
      <c r="G92" s="200"/>
      <c r="H92" s="27" t="str">
        <f t="shared" si="1"/>
        <v/>
      </c>
    </row>
    <row r="93" spans="1:8" ht="24" hidden="1" customHeight="1" thickBot="1">
      <c r="A93" s="41"/>
      <c r="B93" s="42"/>
      <c r="C93" s="91" t="s">
        <v>26</v>
      </c>
      <c r="D93" s="92" t="s">
        <v>82</v>
      </c>
      <c r="E93" s="182"/>
      <c r="F93" s="190"/>
      <c r="G93" s="200"/>
      <c r="H93" s="27" t="str">
        <f t="shared" si="1"/>
        <v/>
      </c>
    </row>
    <row r="94" spans="1:8" ht="24" hidden="1" customHeight="1" thickBot="1">
      <c r="A94" s="41"/>
      <c r="B94" s="42"/>
      <c r="C94" s="91" t="s">
        <v>29</v>
      </c>
      <c r="D94" s="92" t="s">
        <v>135</v>
      </c>
      <c r="E94" s="182"/>
      <c r="F94" s="190"/>
      <c r="G94" s="200"/>
      <c r="H94" s="27" t="str">
        <f t="shared" si="1"/>
        <v/>
      </c>
    </row>
    <row r="95" spans="1:8" ht="24" hidden="1" customHeight="1" thickBot="1">
      <c r="A95" s="41"/>
      <c r="B95" s="42"/>
      <c r="C95" s="91" t="s">
        <v>70</v>
      </c>
      <c r="D95" s="92" t="s">
        <v>84</v>
      </c>
      <c r="E95" s="182"/>
      <c r="F95" s="190"/>
      <c r="G95" s="200"/>
      <c r="H95" s="27" t="str">
        <f t="shared" si="1"/>
        <v/>
      </c>
    </row>
    <row r="96" spans="1:8" ht="24" hidden="1" customHeight="1" thickBot="1">
      <c r="A96" s="41"/>
      <c r="B96" s="42"/>
      <c r="C96" s="91" t="s">
        <v>72</v>
      </c>
      <c r="D96" s="92" t="s">
        <v>85</v>
      </c>
      <c r="E96" s="182"/>
      <c r="F96" s="190"/>
      <c r="G96" s="200"/>
      <c r="H96" s="27"/>
    </row>
    <row r="97" spans="1:8" ht="24" hidden="1" customHeight="1" thickBot="1">
      <c r="A97" s="41"/>
      <c r="B97" s="42"/>
      <c r="C97" s="91" t="s">
        <v>74</v>
      </c>
      <c r="D97" s="92" t="s">
        <v>86</v>
      </c>
      <c r="E97" s="182"/>
      <c r="F97" s="190"/>
      <c r="G97" s="200"/>
      <c r="H97" s="27"/>
    </row>
    <row r="98" spans="1:8" ht="24" hidden="1" customHeight="1" thickBot="1">
      <c r="A98" s="41"/>
      <c r="B98" s="42"/>
      <c r="C98" s="91" t="s">
        <v>76</v>
      </c>
      <c r="D98" s="92" t="s">
        <v>87</v>
      </c>
      <c r="E98" s="182"/>
      <c r="F98" s="190"/>
      <c r="G98" s="200"/>
      <c r="H98" s="27"/>
    </row>
    <row r="99" spans="1:8" ht="24" hidden="1" customHeight="1" thickBot="1">
      <c r="A99" s="41"/>
      <c r="B99" s="42"/>
      <c r="C99" s="91" t="s">
        <v>88</v>
      </c>
      <c r="D99" s="92" t="s">
        <v>89</v>
      </c>
      <c r="E99" s="182"/>
      <c r="F99" s="190"/>
      <c r="G99" s="200"/>
      <c r="H99" s="27" t="str">
        <f t="shared" si="1"/>
        <v/>
      </c>
    </row>
    <row r="100" spans="1:8" ht="24" hidden="1" customHeight="1" thickBot="1">
      <c r="A100" s="41"/>
      <c r="B100" s="42"/>
      <c r="C100" s="91" t="s">
        <v>90</v>
      </c>
      <c r="D100" s="92" t="s">
        <v>91</v>
      </c>
      <c r="E100" s="182"/>
      <c r="F100" s="190"/>
      <c r="G100" s="200"/>
      <c r="H100" s="27" t="str">
        <f t="shared" si="1"/>
        <v/>
      </c>
    </row>
    <row r="101" spans="1:8" ht="24" hidden="1" customHeight="1" thickBot="1">
      <c r="A101" s="41"/>
      <c r="B101" s="42"/>
      <c r="C101" s="91" t="s">
        <v>92</v>
      </c>
      <c r="D101" s="92" t="s">
        <v>93</v>
      </c>
      <c r="E101" s="182"/>
      <c r="F101" s="190"/>
      <c r="G101" s="200"/>
      <c r="H101" s="27" t="str">
        <f t="shared" si="1"/>
        <v/>
      </c>
    </row>
    <row r="102" spans="1:8" ht="24" hidden="1" customHeight="1" thickBot="1">
      <c r="A102" s="41"/>
      <c r="B102" s="42"/>
      <c r="C102" s="91" t="s">
        <v>94</v>
      </c>
      <c r="D102" s="92" t="s">
        <v>216</v>
      </c>
      <c r="E102" s="182"/>
      <c r="F102" s="190"/>
      <c r="G102" s="200"/>
      <c r="H102" s="27"/>
    </row>
    <row r="103" spans="1:8" ht="24" hidden="1" customHeight="1" thickBot="1">
      <c r="A103" s="41"/>
      <c r="B103" s="42"/>
      <c r="C103" s="91" t="s">
        <v>95</v>
      </c>
      <c r="D103" s="92" t="s">
        <v>96</v>
      </c>
      <c r="E103" s="182"/>
      <c r="F103" s="190"/>
      <c r="G103" s="200"/>
      <c r="H103" s="27"/>
    </row>
    <row r="104" spans="1:8" ht="24" hidden="1" customHeight="1" thickBot="1">
      <c r="A104" s="41"/>
      <c r="B104" s="42" t="s">
        <v>70</v>
      </c>
      <c r="C104" s="91"/>
      <c r="D104" s="92" t="s">
        <v>97</v>
      </c>
      <c r="E104" s="212"/>
      <c r="F104" s="190"/>
      <c r="G104" s="200"/>
      <c r="H104" s="27" t="str">
        <f t="shared" si="1"/>
        <v/>
      </c>
    </row>
    <row r="105" spans="1:8" ht="24" hidden="1" customHeight="1" thickBot="1">
      <c r="A105" s="41"/>
      <c r="B105" s="42" t="s">
        <v>72</v>
      </c>
      <c r="C105" s="91"/>
      <c r="D105" s="92" t="s">
        <v>98</v>
      </c>
      <c r="E105" s="97">
        <f>SUM(E106:E107)</f>
        <v>0</v>
      </c>
      <c r="F105" s="98">
        <f>SUM(F106:F107)</f>
        <v>0</v>
      </c>
      <c r="G105" s="99">
        <f>SUM(G106:G107)</f>
        <v>0</v>
      </c>
      <c r="H105" s="27" t="str">
        <f t="shared" si="1"/>
        <v/>
      </c>
    </row>
    <row r="106" spans="1:8" s="61" customFormat="1" ht="24" hidden="1" customHeight="1" thickBot="1">
      <c r="A106" s="94"/>
      <c r="B106" s="95"/>
      <c r="C106" s="56" t="s">
        <v>10</v>
      </c>
      <c r="D106" s="96" t="s">
        <v>99</v>
      </c>
      <c r="E106" s="175"/>
      <c r="F106" s="202"/>
      <c r="G106" s="203"/>
      <c r="H106" s="258"/>
    </row>
    <row r="107" spans="1:8" s="61" customFormat="1" ht="24" hidden="1" customHeight="1" thickBot="1">
      <c r="A107" s="94"/>
      <c r="B107" s="95"/>
      <c r="C107" s="56" t="s">
        <v>19</v>
      </c>
      <c r="D107" s="96" t="s">
        <v>100</v>
      </c>
      <c r="E107" s="175"/>
      <c r="F107" s="202"/>
      <c r="G107" s="203"/>
      <c r="H107" s="258"/>
    </row>
    <row r="108" spans="1:8" ht="24" customHeight="1" thickBot="1">
      <c r="A108" s="20" t="s">
        <v>19</v>
      </c>
      <c r="B108" s="21"/>
      <c r="C108" s="21"/>
      <c r="D108" s="85" t="s">
        <v>101</v>
      </c>
      <c r="E108" s="24">
        <f>SUM(E109:E112)</f>
        <v>7150000</v>
      </c>
      <c r="F108" s="24">
        <f>SUM(F109:F112)</f>
        <v>0</v>
      </c>
      <c r="G108" s="24">
        <f>SUM(G109:G112)</f>
        <v>0</v>
      </c>
      <c r="H108" s="27" t="str">
        <f t="shared" si="1"/>
        <v/>
      </c>
    </row>
    <row r="109" spans="1:8" ht="24" customHeight="1" thickBot="1">
      <c r="A109" s="41"/>
      <c r="B109" s="42" t="s">
        <v>10</v>
      </c>
      <c r="C109" s="91"/>
      <c r="D109" s="92" t="s">
        <v>102</v>
      </c>
      <c r="E109" s="182">
        <v>2807000</v>
      </c>
      <c r="F109" s="149"/>
      <c r="G109" s="213"/>
      <c r="H109" s="27" t="str">
        <f t="shared" si="1"/>
        <v/>
      </c>
    </row>
    <row r="110" spans="1:8" ht="24" customHeight="1" thickBot="1">
      <c r="A110" s="41"/>
      <c r="B110" s="42" t="s">
        <v>19</v>
      </c>
      <c r="C110" s="91"/>
      <c r="D110" s="92" t="s">
        <v>103</v>
      </c>
      <c r="E110" s="182">
        <v>4343000</v>
      </c>
      <c r="F110" s="149"/>
      <c r="G110" s="200"/>
      <c r="H110" s="27" t="str">
        <f t="shared" si="1"/>
        <v/>
      </c>
    </row>
    <row r="111" spans="1:8" ht="24" hidden="1" customHeight="1" thickBot="1">
      <c r="A111" s="41"/>
      <c r="B111" s="42" t="s">
        <v>21</v>
      </c>
      <c r="C111" s="91"/>
      <c r="D111" s="92" t="s">
        <v>104</v>
      </c>
      <c r="E111" s="182"/>
      <c r="F111" s="190"/>
      <c r="G111" s="213"/>
      <c r="H111" s="27" t="str">
        <f t="shared" si="1"/>
        <v/>
      </c>
    </row>
    <row r="112" spans="1:8" ht="24" hidden="1" customHeight="1" thickBot="1">
      <c r="A112" s="41"/>
      <c r="B112" s="42" t="s">
        <v>26</v>
      </c>
      <c r="C112" s="91"/>
      <c r="D112" s="92" t="s">
        <v>217</v>
      </c>
      <c r="E112" s="182"/>
      <c r="F112" s="190"/>
      <c r="G112" s="200"/>
      <c r="H112" s="27" t="str">
        <f t="shared" si="1"/>
        <v/>
      </c>
    </row>
    <row r="113" spans="1:8" ht="24" customHeight="1" thickBot="1">
      <c r="A113" s="749" t="s">
        <v>105</v>
      </c>
      <c r="B113" s="750"/>
      <c r="C113" s="750"/>
      <c r="D113" s="751"/>
      <c r="E113" s="24">
        <f>E73+E108</f>
        <v>53174000</v>
      </c>
      <c r="F113" s="25">
        <f>F73+F108</f>
        <v>0</v>
      </c>
      <c r="G113" s="26">
        <f>G73+G108</f>
        <v>0</v>
      </c>
      <c r="H113" s="27" t="str">
        <f>IF(F113=0,"",G113/F113*100)</f>
        <v/>
      </c>
    </row>
    <row r="114" spans="1:8" ht="24" hidden="1" customHeight="1" thickBot="1">
      <c r="A114" s="749" t="s">
        <v>106</v>
      </c>
      <c r="B114" s="750"/>
      <c r="C114" s="750"/>
      <c r="D114" s="751" t="s">
        <v>106</v>
      </c>
      <c r="E114" s="24">
        <f>E115+E118</f>
        <v>0</v>
      </c>
      <c r="F114" s="25">
        <f>F115+F118</f>
        <v>0</v>
      </c>
      <c r="G114" s="26">
        <f>G115+G118</f>
        <v>0</v>
      </c>
      <c r="H114" s="27" t="str">
        <f>IF(F114=0,"",G114/F114*100)</f>
        <v/>
      </c>
    </row>
    <row r="115" spans="1:8" ht="24" hidden="1" customHeight="1" thickBot="1">
      <c r="A115" s="20" t="s">
        <v>21</v>
      </c>
      <c r="B115" s="21"/>
      <c r="C115" s="21"/>
      <c r="D115" s="85" t="s">
        <v>107</v>
      </c>
      <c r="E115" s="24">
        <f>SUM(E116:E117)</f>
        <v>0</v>
      </c>
      <c r="F115" s="25">
        <f>SUM(F116:F117)</f>
        <v>0</v>
      </c>
      <c r="G115" s="26">
        <f>SUM(G116:G117)</f>
        <v>0</v>
      </c>
      <c r="H115" s="27" t="str">
        <f t="shared" si="1"/>
        <v/>
      </c>
    </row>
    <row r="116" spans="1:8" ht="24" hidden="1" customHeight="1" thickBot="1">
      <c r="A116" s="41"/>
      <c r="B116" s="42" t="s">
        <v>10</v>
      </c>
      <c r="C116" s="91"/>
      <c r="D116" s="92" t="s">
        <v>108</v>
      </c>
      <c r="E116" s="182"/>
      <c r="F116" s="149"/>
      <c r="G116" s="213"/>
      <c r="H116" s="27" t="str">
        <f t="shared" si="1"/>
        <v/>
      </c>
    </row>
    <row r="117" spans="1:8" ht="24" hidden="1" customHeight="1" thickBot="1">
      <c r="A117" s="214"/>
      <c r="B117" s="215" t="s">
        <v>19</v>
      </c>
      <c r="C117" s="216"/>
      <c r="D117" s="217" t="s">
        <v>109</v>
      </c>
      <c r="E117" s="218"/>
      <c r="F117" s="219"/>
      <c r="G117" s="220"/>
      <c r="H117" s="27" t="str">
        <f t="shared" si="1"/>
        <v/>
      </c>
    </row>
    <row r="118" spans="1:8" ht="24" hidden="1" customHeight="1" thickBot="1">
      <c r="A118" s="20" t="s">
        <v>26</v>
      </c>
      <c r="B118" s="21"/>
      <c r="C118" s="21"/>
      <c r="D118" s="85" t="s">
        <v>110</v>
      </c>
      <c r="E118" s="24">
        <f>SUM(E119:E121)</f>
        <v>0</v>
      </c>
      <c r="F118" s="25">
        <f>SUM(F119:F121)</f>
        <v>0</v>
      </c>
      <c r="G118" s="26">
        <f>SUM(G119:G121)</f>
        <v>0</v>
      </c>
      <c r="H118" s="27"/>
    </row>
    <row r="119" spans="1:8" ht="24" hidden="1" customHeight="1" thickBot="1">
      <c r="A119" s="41"/>
      <c r="B119" s="42" t="s">
        <v>10</v>
      </c>
      <c r="C119" s="91"/>
      <c r="D119" s="125" t="s">
        <v>111</v>
      </c>
      <c r="E119" s="182"/>
      <c r="F119" s="149"/>
      <c r="G119" s="213"/>
      <c r="H119" s="27" t="str">
        <f t="shared" si="1"/>
        <v/>
      </c>
    </row>
    <row r="120" spans="1:8" ht="24" hidden="1" customHeight="1" thickBot="1">
      <c r="A120" s="41"/>
      <c r="B120" s="42" t="s">
        <v>19</v>
      </c>
      <c r="C120" s="91"/>
      <c r="D120" s="92" t="s">
        <v>131</v>
      </c>
      <c r="E120" s="182"/>
      <c r="F120" s="149"/>
      <c r="G120" s="213"/>
      <c r="H120" s="27" t="str">
        <f t="shared" si="1"/>
        <v/>
      </c>
    </row>
    <row r="121" spans="1:8" ht="24" hidden="1" customHeight="1" thickBot="1">
      <c r="A121" s="214"/>
      <c r="B121" s="215" t="s">
        <v>21</v>
      </c>
      <c r="C121" s="216"/>
      <c r="D121" s="92" t="s">
        <v>113</v>
      </c>
      <c r="E121" s="218"/>
      <c r="F121" s="219"/>
      <c r="G121" s="220"/>
      <c r="H121" s="27"/>
    </row>
    <row r="122" spans="1:8" ht="24" hidden="1" customHeight="1" thickBot="1">
      <c r="A122" s="20" t="s">
        <v>29</v>
      </c>
      <c r="B122" s="21"/>
      <c r="C122" s="21"/>
      <c r="D122" s="85" t="s">
        <v>114</v>
      </c>
      <c r="E122" s="194"/>
      <c r="F122" s="195"/>
      <c r="G122" s="221"/>
      <c r="H122" s="27" t="str">
        <f t="shared" si="1"/>
        <v/>
      </c>
    </row>
    <row r="123" spans="1:8" ht="24" customHeight="1" thickBot="1">
      <c r="A123" s="82" t="s">
        <v>115</v>
      </c>
      <c r="B123" s="20"/>
      <c r="C123" s="22"/>
      <c r="D123" s="23"/>
      <c r="E123" s="24">
        <f>E113+E114+E122</f>
        <v>53174000</v>
      </c>
      <c r="F123" s="25">
        <f>F113+F114+F122</f>
        <v>0</v>
      </c>
      <c r="G123" s="26">
        <f>G113+G114+G122</f>
        <v>0</v>
      </c>
      <c r="H123" s="27" t="str">
        <f t="shared" si="1"/>
        <v/>
      </c>
    </row>
    <row r="126" spans="1:8" ht="13.5" thickBot="1"/>
    <row r="127" spans="1:8" s="269" customFormat="1" ht="20.100000000000001" customHeight="1" thickTop="1" thickBot="1">
      <c r="A127" s="135" t="s">
        <v>116</v>
      </c>
      <c r="B127" s="223"/>
      <c r="C127" s="224"/>
      <c r="D127" s="225"/>
      <c r="E127" s="280">
        <v>8</v>
      </c>
      <c r="F127" s="287"/>
    </row>
    <row r="128" spans="1:8" s="269" customFormat="1" ht="20.100000000000001" customHeight="1" thickTop="1" thickBot="1">
      <c r="A128" s="271">
        <v>2019</v>
      </c>
      <c r="B128" s="272"/>
      <c r="C128" s="272"/>
      <c r="D128" s="273"/>
      <c r="E128" s="282">
        <v>40909</v>
      </c>
      <c r="F128" s="288"/>
      <c r="G128" s="289"/>
    </row>
    <row r="129" spans="1:6" s="269" customFormat="1" ht="20.100000000000001" customHeight="1" thickTop="1" thickBot="1">
      <c r="A129" s="275"/>
      <c r="B129" s="276" t="s">
        <v>119</v>
      </c>
      <c r="C129" s="277"/>
      <c r="D129" s="278"/>
      <c r="E129" s="290">
        <v>5</v>
      </c>
      <c r="F129" s="291"/>
    </row>
    <row r="130" spans="1:6" s="269" customFormat="1" ht="20.100000000000001" customHeight="1" thickTop="1" thickBot="1">
      <c r="A130" s="275"/>
      <c r="B130" s="276" t="s">
        <v>589</v>
      </c>
      <c r="C130" s="277"/>
      <c r="D130" s="278"/>
      <c r="E130" s="290">
        <v>3</v>
      </c>
      <c r="F130" s="291"/>
    </row>
    <row r="131" spans="1:6" ht="13.5" thickTop="1"/>
  </sheetData>
  <sheetProtection formatCells="0" formatColumns="0" formatRows="0"/>
  <mergeCells count="3">
    <mergeCell ref="A34:D34"/>
    <mergeCell ref="A113:D113"/>
    <mergeCell ref="A114:D114"/>
  </mergeCells>
  <printOptions horizontalCentered="1"/>
  <pageMargins left="0.74803149606299213" right="0.74803149606299213" top="1.1811023622047245" bottom="1.0629921259842521" header="0.51181102362204722" footer="0.51181102362204722"/>
  <pageSetup paperSize="9" scale="62" orientation="portrait" useFirstPageNumber="1" r:id="rId1"/>
  <headerFooter alignWithMargins="0">
    <oddHeader>&amp;CMezőkovácsházi Városi Könyvtár költségvetése&amp;R&amp;"Times New Roman,Normál"&amp;11 2/5. sz.melléklet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25"/>
  <sheetViews>
    <sheetView workbookViewId="0">
      <selection activeCell="A33" sqref="A33"/>
    </sheetView>
  </sheetViews>
  <sheetFormatPr defaultRowHeight="12.75"/>
  <cols>
    <col min="1" max="1" width="90.42578125" style="292" customWidth="1"/>
    <col min="2" max="2" width="25" style="292" bestFit="1" customWidth="1"/>
    <col min="3" max="16384" width="9.140625" style="292"/>
  </cols>
  <sheetData>
    <row r="1" spans="1:2" ht="13.5" thickBot="1">
      <c r="B1" s="293" t="s">
        <v>1</v>
      </c>
    </row>
    <row r="2" spans="1:2" ht="21.75" customHeight="1">
      <c r="A2" s="294" t="s">
        <v>144</v>
      </c>
      <c r="B2" s="295" t="s">
        <v>145</v>
      </c>
    </row>
    <row r="3" spans="1:2" ht="15.75" customHeight="1">
      <c r="A3" s="296" t="s">
        <v>221</v>
      </c>
      <c r="B3" s="297" t="s">
        <v>220</v>
      </c>
    </row>
    <row r="4" spans="1:2" ht="18" customHeight="1">
      <c r="A4" s="298" t="s">
        <v>146</v>
      </c>
      <c r="B4" s="299">
        <v>102363000</v>
      </c>
    </row>
    <row r="5" spans="1:2" ht="18" customHeight="1">
      <c r="A5" s="300" t="s">
        <v>147</v>
      </c>
      <c r="B5" s="299">
        <v>45266730</v>
      </c>
    </row>
    <row r="6" spans="1:2" ht="18" customHeight="1">
      <c r="A6" s="300" t="s">
        <v>148</v>
      </c>
      <c r="B6" s="299">
        <v>-32357899</v>
      </c>
    </row>
    <row r="7" spans="1:2" ht="18" customHeight="1">
      <c r="A7" s="300" t="s">
        <v>149</v>
      </c>
      <c r="B7" s="299">
        <v>326400</v>
      </c>
    </row>
    <row r="8" spans="1:2" ht="18" customHeight="1">
      <c r="A8" s="300" t="s">
        <v>150</v>
      </c>
      <c r="B8" s="299">
        <v>171100</v>
      </c>
    </row>
    <row r="9" spans="1:2" ht="18" customHeight="1">
      <c r="A9" s="300" t="s">
        <v>208</v>
      </c>
      <c r="B9" s="299">
        <v>1681600</v>
      </c>
    </row>
    <row r="10" spans="1:2" ht="18" customHeight="1">
      <c r="A10" s="300" t="s">
        <v>151</v>
      </c>
      <c r="B10" s="299">
        <v>16113600</v>
      </c>
    </row>
    <row r="11" spans="1:2" s="303" customFormat="1" ht="18" customHeight="1">
      <c r="A11" s="301" t="s">
        <v>152</v>
      </c>
      <c r="B11" s="302">
        <f>SUM(B4:B10)</f>
        <v>133564531</v>
      </c>
    </row>
    <row r="12" spans="1:2" ht="18" customHeight="1">
      <c r="A12" s="300" t="s">
        <v>153</v>
      </c>
      <c r="B12" s="299">
        <v>102504850</v>
      </c>
    </row>
    <row r="13" spans="1:2" ht="18" customHeight="1">
      <c r="A13" s="300" t="s">
        <v>154</v>
      </c>
      <c r="B13" s="299">
        <v>17337200</v>
      </c>
    </row>
    <row r="14" spans="1:2" ht="18" customHeight="1">
      <c r="A14" s="304" t="s">
        <v>155</v>
      </c>
      <c r="B14" s="299">
        <v>0</v>
      </c>
    </row>
    <row r="15" spans="1:2" ht="18" customHeight="1">
      <c r="A15" s="304" t="s">
        <v>156</v>
      </c>
      <c r="B15" s="299">
        <v>3570300</v>
      </c>
    </row>
    <row r="16" spans="1:2" s="303" customFormat="1" ht="18" customHeight="1">
      <c r="A16" s="301" t="s">
        <v>157</v>
      </c>
      <c r="B16" s="302">
        <f>SUM(B12:B15)</f>
        <v>123412350</v>
      </c>
    </row>
    <row r="17" spans="1:2" ht="18" customHeight="1">
      <c r="A17" s="300" t="s">
        <v>158</v>
      </c>
      <c r="B17" s="305">
        <v>23654627</v>
      </c>
    </row>
    <row r="18" spans="1:2" ht="18" customHeight="1">
      <c r="A18" s="300" t="s">
        <v>159</v>
      </c>
      <c r="B18" s="305">
        <f>27740000+28514476+2570643</f>
        <v>58825119</v>
      </c>
    </row>
    <row r="19" spans="1:2" ht="18" customHeight="1">
      <c r="A19" s="300" t="s">
        <v>231</v>
      </c>
      <c r="B19" s="305">
        <f>4419000+14965000+5672000</f>
        <v>25056000</v>
      </c>
    </row>
    <row r="20" spans="1:2" ht="18" customHeight="1">
      <c r="A20" s="300" t="s">
        <v>160</v>
      </c>
      <c r="B20" s="305">
        <f>1700000+1700000+32010000+9134400+19490000+3270000+11096600+14863095</f>
        <v>93264095</v>
      </c>
    </row>
    <row r="21" spans="1:2" s="303" customFormat="1" ht="18" customHeight="1">
      <c r="A21" s="301" t="s">
        <v>161</v>
      </c>
      <c r="B21" s="302">
        <f>SUM(B17:B20)</f>
        <v>200799841</v>
      </c>
    </row>
    <row r="22" spans="1:2" s="303" customFormat="1" ht="18" customHeight="1">
      <c r="A22" s="761" t="s">
        <v>162</v>
      </c>
      <c r="B22" s="762"/>
    </row>
    <row r="23" spans="1:2" s="307" customFormat="1" ht="18" customHeight="1">
      <c r="A23" s="306" t="s">
        <v>163</v>
      </c>
      <c r="B23" s="305">
        <v>7221280</v>
      </c>
    </row>
    <row r="24" spans="1:2" s="303" customFormat="1" ht="18" customHeight="1">
      <c r="A24" s="301" t="s">
        <v>164</v>
      </c>
      <c r="B24" s="302">
        <f>SUM(B23)</f>
        <v>7221280</v>
      </c>
    </row>
    <row r="25" spans="1:2" s="303" customFormat="1" ht="18" customHeight="1" thickBot="1">
      <c r="A25" s="308" t="s">
        <v>165</v>
      </c>
      <c r="B25" s="309">
        <f>B11+B16+B21+B24</f>
        <v>464998002</v>
      </c>
    </row>
  </sheetData>
  <sheetProtection formatCells="0" formatColumns="0" formatRows="0" insertColumns="0" insertRows="0"/>
  <mergeCells count="1">
    <mergeCell ref="A22:B22"/>
  </mergeCells>
  <printOptions horizontalCentered="1"/>
  <pageMargins left="0.74803149606299213" right="0.74803149606299213" top="1.1811023622047245" bottom="1.0629921259842521" header="0.51181102362204722" footer="0.51181102362204722"/>
  <pageSetup paperSize="9" scale="76" orientation="portrait" useFirstPageNumber="1" horizontalDpi="300" r:id="rId1"/>
  <headerFooter alignWithMargins="0">
    <oddHeader>&amp;CNormatív állami hozzájárulások&amp;R&amp;12 3.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5</vt:i4>
      </vt:variant>
    </vt:vector>
  </HeadingPairs>
  <TitlesOfParts>
    <vt:vector size="30" baseType="lpstr">
      <vt:lpstr>Bevételek Össz.</vt:lpstr>
      <vt:lpstr>Kiadások Össz.</vt:lpstr>
      <vt:lpstr>Önk bev.</vt:lpstr>
      <vt:lpstr>Önk kiad.</vt:lpstr>
      <vt:lpstr>PH</vt:lpstr>
      <vt:lpstr>Óvoda</vt:lpstr>
      <vt:lpstr>Humán Szolgáltató</vt:lpstr>
      <vt:lpstr>Könyvtár</vt:lpstr>
      <vt:lpstr>Áll.tám.</vt:lpstr>
      <vt:lpstr>Felújítások</vt:lpstr>
      <vt:lpstr>Felhalm.kiad.</vt:lpstr>
      <vt:lpstr>Áht 23§f</vt:lpstr>
      <vt:lpstr>7)Pénzben és term.</vt:lpstr>
      <vt:lpstr>Működési mérleg</vt:lpstr>
      <vt:lpstr>Felhalmozási mérleg</vt:lpstr>
      <vt:lpstr>Többéves kihat.j.köt.</vt:lpstr>
      <vt:lpstr>Hitelállomány</vt:lpstr>
      <vt:lpstr>Várható 2 év ei.</vt:lpstr>
      <vt:lpstr>előir.felh.ütemterv</vt:lpstr>
      <vt:lpstr>Unió</vt:lpstr>
      <vt:lpstr>Közvetett támogatás</vt:lpstr>
      <vt:lpstr>létszám</vt:lpstr>
      <vt:lpstr>köt-nemköt</vt:lpstr>
      <vt:lpstr>likviditás</vt:lpstr>
      <vt:lpstr>hitelkorlát</vt:lpstr>
      <vt:lpstr>Felhalm.kiad.!Nyomtatási_cím</vt:lpstr>
      <vt:lpstr>'köt-nemköt'!Nyomtatási_cím</vt:lpstr>
      <vt:lpstr>létszám!Nyomtatási_cím</vt:lpstr>
      <vt:lpstr>'Többéves kihat.j.köt.'!Nyomtatási_terület</vt:lpstr>
      <vt:lpstr>'Várható 2 év ei.'!Nyomtatási_terület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Szitás Zoltán</dc:creator>
  <cp:lastModifiedBy>Szitás Zoltán</cp:lastModifiedBy>
  <cp:lastPrinted>2019-02-26T08:02:26Z</cp:lastPrinted>
  <dcterms:created xsi:type="dcterms:W3CDTF">2018-01-16T07:48:01Z</dcterms:created>
  <dcterms:modified xsi:type="dcterms:W3CDTF">2019-02-27T08:58:42Z</dcterms:modified>
</cp:coreProperties>
</file>