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9440" windowHeight="11400" activeTab="2"/>
  </bookViews>
  <sheets>
    <sheet name="2017." sheetId="1" r:id="rId1"/>
    <sheet name="2017.int." sheetId="2" r:id="rId2"/>
    <sheet name="2017. évi kötelezettséggel terh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<sst xmlns="http://schemas.openxmlformats.org/spreadsheetml/2006/main" count="90" uniqueCount="61">
  <si>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Megnevezés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</si>
  <si>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</si>
  <si>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</si>
  <si>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</si>
  <si>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</si>
  <si>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</si>
  <si>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</si>
  <si>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</si>
  <si>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</si>
  <si>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</si>
  <si>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</si>
  <si>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</si>
  <si>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</si>
  <si>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</si>
  <si>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</si>
  <si>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</si>
  <si>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</si>
  <si>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</si>
  <si>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</si>
  <si>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Önkormányzat</t>
  </si>
  <si>
    <t>Polgármesteri Hivatal</t>
  </si>
  <si>
    <t>Blesz</t>
  </si>
  <si>
    <t>Önkormányzat mindösszesen</t>
  </si>
  <si>
    <t>F)        Vállalkozási tevékenységet terhelő befizetési kötelezettség</t>
  </si>
  <si>
    <t>ezer Ft-ban</t>
  </si>
  <si>
    <t>Egyesített Bölcsődék</t>
  </si>
  <si>
    <t>Egyesített Szociális Intézmény</t>
  </si>
  <si>
    <t>Játékkal-mesével Óvoda</t>
  </si>
  <si>
    <t>Tesz-vesz Óvoda</t>
  </si>
  <si>
    <t>Bástya Óvoda</t>
  </si>
  <si>
    <t>Balaton Óvoda</t>
  </si>
  <si>
    <t>Összesen</t>
  </si>
  <si>
    <t>Gazdasági szervezetekkel nem rendelkező költségvetési szervek</t>
  </si>
  <si>
    <t>BL Közterület-felügyelet</t>
  </si>
  <si>
    <t>Belváros-Lipótváros Önkormányzatának  2017. évi maradványkimutatása</t>
  </si>
  <si>
    <t>Gazdasági szervezettel nem  rendelkező intézmények 2017. évi maradványkimutatása</t>
  </si>
  <si>
    <t>13. számú melléklet</t>
  </si>
  <si>
    <t>13/a.számú melléklet</t>
  </si>
  <si>
    <t>Belváros-Lipótváros Önkormányzata feladattal terhelt költségvetési maradványának felosztása</t>
  </si>
  <si>
    <t>MEGNEVEZÉS</t>
  </si>
  <si>
    <t>Személyi juttatások</t>
  </si>
  <si>
    <t>Járulék</t>
  </si>
  <si>
    <t>Dologi</t>
  </si>
  <si>
    <t>Ellátottak</t>
  </si>
  <si>
    <t>Támogatás,</t>
  </si>
  <si>
    <t>Támogat. értékű kiadások</t>
  </si>
  <si>
    <t>Felhalmozási célú pe. átadás</t>
  </si>
  <si>
    <t>Beruházás</t>
  </si>
  <si>
    <t>Felújítás</t>
  </si>
  <si>
    <t>Kölcsönnyújtás</t>
  </si>
  <si>
    <t>Céltartalék</t>
  </si>
  <si>
    <t>pénzeszköz-</t>
  </si>
  <si>
    <t>átadás</t>
  </si>
  <si>
    <t>működési</t>
  </si>
  <si>
    <t xml:space="preserve"> </t>
  </si>
  <si>
    <t>BLESZ</t>
  </si>
  <si>
    <t>Közter.-felügyelet</t>
  </si>
  <si>
    <t xml:space="preserve">Tesz-vesz Óvoda </t>
  </si>
  <si>
    <t>Bölcsődék</t>
  </si>
  <si>
    <t>MINDÖSSZESEN</t>
  </si>
  <si>
    <t>13/b.sz.melléklet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</si>
</sst>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3" fontId="3" fillId="0" borderId="23" xfId="0" applyNumberFormat="1" applyFont="1" applyFill="1" applyBorder="1" applyAlignment="1">
      <alignment horizontal="right" vertical="top" wrapText="1"/>
    </xf>
    <xf numFmtId="3" fontId="49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51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4" fillId="0" borderId="22" xfId="0" applyFont="1" applyFill="1" applyBorder="1" applyAlignment="1">
      <alignment horizontal="left" vertical="top" wrapText="1"/>
    </xf>
    <xf numFmtId="3" fontId="4" fillId="0" borderId="23" xfId="0" applyNumberFormat="1" applyFont="1" applyFill="1" applyBorder="1" applyAlignment="1">
      <alignment horizontal="right" vertical="top" wrapText="1"/>
    </xf>
    <xf numFmtId="3" fontId="51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wrapText="1"/>
    </xf>
    <xf numFmtId="3" fontId="4" fillId="0" borderId="17" xfId="0" applyNumberFormat="1" applyFont="1" applyFill="1" applyBorder="1" applyAlignment="1">
      <alignment horizontal="right" wrapText="1"/>
    </xf>
    <xf numFmtId="3" fontId="4" fillId="0" borderId="23" xfId="0" applyNumberFormat="1" applyFont="1" applyFill="1" applyBorder="1" applyAlignment="1">
      <alignment horizontal="right" wrapText="1"/>
    </xf>
    <xf numFmtId="3" fontId="51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 horizontal="right"/>
    </xf>
    <xf numFmtId="0" fontId="49" fillId="0" borderId="20" xfId="0" applyFont="1" applyFill="1" applyBorder="1" applyAlignment="1">
      <alignment/>
    </xf>
    <xf numFmtId="0" fontId="0" fillId="0" borderId="0" xfId="0" applyFill="1" applyAlignment="1">
      <alignment horizontal="right"/>
    </xf>
    <xf numFmtId="3" fontId="48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52" fillId="0" borderId="1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3" fillId="0" borderId="0" xfId="56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56" applyNumberFormat="1" applyFont="1" applyBorder="1" applyAlignment="1">
      <alignment horizontal="right" vertical="top" wrapText="1"/>
      <protection/>
    </xf>
    <xf numFmtId="3" fontId="0" fillId="0" borderId="0" xfId="0" applyNumberForma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30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3" fontId="53" fillId="0" borderId="17" xfId="0" applyNumberFormat="1" applyFont="1" applyFill="1" applyBorder="1" applyAlignment="1">
      <alignment vertical="center"/>
    </xf>
    <xf numFmtId="3" fontId="53" fillId="0" borderId="18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/>
    </xf>
    <xf numFmtId="3" fontId="53" fillId="0" borderId="33" xfId="0" applyNumberFormat="1" applyFont="1" applyFill="1" applyBorder="1" applyAlignment="1">
      <alignment/>
    </xf>
    <xf numFmtId="49" fontId="8" fillId="0" borderId="34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5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3" fillId="0" borderId="35" xfId="0" applyFont="1" applyFill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62.8515625" style="1" customWidth="1"/>
    <col min="2" max="2" width="13.28125" style="1" bestFit="1" customWidth="1"/>
    <col min="3" max="3" width="12.421875" style="1" bestFit="1" customWidth="1"/>
    <col min="4" max="4" width="9.140625" style="1" bestFit="1" customWidth="1"/>
    <col min="5" max="5" width="10.00390625" style="1" bestFit="1" customWidth="1"/>
    <col min="6" max="6" width="13.8515625" style="1" customWidth="1"/>
    <col min="7" max="7" width="13.28125" style="1" customWidth="1"/>
    <col min="8" max="8" width="3.140625" style="50" customWidth="1"/>
    <col min="9" max="9" width="13.140625" style="51" bestFit="1" customWidth="1"/>
    <col min="10" max="12" width="13.8515625" style="51" bestFit="1" customWidth="1"/>
    <col min="13" max="15" width="11.57421875" style="51" bestFit="1" customWidth="1"/>
    <col min="16" max="16" width="10.57421875" style="51" bestFit="1" customWidth="1"/>
    <col min="17" max="17" width="11.57421875" style="51" bestFit="1" customWidth="1"/>
    <col min="18" max="18" width="11.57421875" style="20" bestFit="1" customWidth="1"/>
    <col min="19" max="19" width="12.28125" style="20" bestFit="1" customWidth="1"/>
    <col min="20" max="20" width="9.140625" style="20" customWidth="1"/>
    <col min="21" max="16384" width="9.140625" style="1" customWidth="1"/>
  </cols>
  <sheetData>
    <row r="1" spans="6:7" ht="15">
      <c r="F1" s="92" t="s">
        <v>36</v>
      </c>
      <c r="G1" s="92"/>
    </row>
    <row r="3" spans="1:7" ht="15" customHeight="1">
      <c r="A3" s="93" t="s">
        <v>34</v>
      </c>
      <c r="B3" s="93"/>
      <c r="C3" s="93"/>
      <c r="D3" s="93"/>
      <c r="E3" s="93"/>
      <c r="F3" s="93"/>
      <c r="G3" s="93"/>
    </row>
    <row r="4" spans="1:7" ht="15" customHeight="1" thickBot="1">
      <c r="A4" s="2"/>
      <c r="B4" s="2"/>
      <c r="C4" s="2"/>
      <c r="D4" s="2"/>
      <c r="E4" s="2"/>
      <c r="F4" s="2"/>
      <c r="G4" s="3" t="s">
        <v>24</v>
      </c>
    </row>
    <row r="5" spans="1:20" s="4" customFormat="1" ht="69" customHeight="1" thickBot="1">
      <c r="A5" s="13" t="s">
        <v>0</v>
      </c>
      <c r="B5" s="5" t="s">
        <v>19</v>
      </c>
      <c r="C5" s="5" t="s">
        <v>20</v>
      </c>
      <c r="D5" s="5" t="s">
        <v>21</v>
      </c>
      <c r="E5" s="5" t="s">
        <v>33</v>
      </c>
      <c r="F5" s="5" t="s">
        <v>32</v>
      </c>
      <c r="G5" s="6" t="s">
        <v>22</v>
      </c>
      <c r="H5" s="52"/>
      <c r="I5" s="53"/>
      <c r="J5" s="53"/>
      <c r="K5" s="53"/>
      <c r="L5" s="53"/>
      <c r="M5" s="53"/>
      <c r="N5" s="53"/>
      <c r="O5" s="53"/>
      <c r="P5" s="53"/>
      <c r="Q5" s="53"/>
      <c r="R5" s="47"/>
      <c r="S5" s="47"/>
      <c r="T5" s="47"/>
    </row>
    <row r="6" spans="1:7" ht="15">
      <c r="A6" s="6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20" s="46" customFormat="1" ht="15">
      <c r="A7" s="27" t="s">
        <v>1</v>
      </c>
      <c r="B7" s="16">
        <v>17732407</v>
      </c>
      <c r="C7" s="16">
        <v>118328</v>
      </c>
      <c r="D7" s="16">
        <v>1081986</v>
      </c>
      <c r="E7" s="16">
        <v>424215</v>
      </c>
      <c r="F7" s="16">
        <v>111613</v>
      </c>
      <c r="G7" s="17">
        <f>SUM(B7:F7)</f>
        <v>19468549</v>
      </c>
      <c r="H7" s="54"/>
      <c r="I7" s="55"/>
      <c r="J7" s="56"/>
      <c r="K7" s="55"/>
      <c r="L7" s="55"/>
      <c r="M7" s="57"/>
      <c r="N7" s="57"/>
      <c r="O7" s="57"/>
      <c r="P7" s="57"/>
      <c r="Q7" s="57"/>
      <c r="R7" s="48"/>
      <c r="S7" s="48"/>
      <c r="T7" s="48"/>
    </row>
    <row r="8" spans="1:14" ht="15">
      <c r="A8" s="27" t="s">
        <v>2</v>
      </c>
      <c r="B8" s="16">
        <v>10174671</v>
      </c>
      <c r="C8" s="16">
        <v>2288112</v>
      </c>
      <c r="D8" s="16">
        <v>1519234</v>
      </c>
      <c r="E8" s="16">
        <v>1165823</v>
      </c>
      <c r="F8" s="16">
        <v>1470090</v>
      </c>
      <c r="G8" s="17">
        <f>SUM(B8:F8)</f>
        <v>16617930</v>
      </c>
      <c r="I8" s="55"/>
      <c r="J8" s="56"/>
      <c r="K8" s="55"/>
      <c r="L8" s="55"/>
      <c r="N8" s="57"/>
    </row>
    <row r="9" spans="1:19" ht="15">
      <c r="A9" s="35" t="s">
        <v>3</v>
      </c>
      <c r="B9" s="18">
        <f aca="true" t="shared" si="0" ref="B9:G9">SUM(B7-B8)</f>
        <v>7557736</v>
      </c>
      <c r="C9" s="18">
        <f t="shared" si="0"/>
        <v>-2169784</v>
      </c>
      <c r="D9" s="18">
        <f t="shared" si="0"/>
        <v>-437248</v>
      </c>
      <c r="E9" s="18">
        <f>SUM(E7-E8)</f>
        <v>-741608</v>
      </c>
      <c r="F9" s="18">
        <f>SUM(F7-F8)</f>
        <v>-1358477</v>
      </c>
      <c r="G9" s="19">
        <f t="shared" si="0"/>
        <v>2850619</v>
      </c>
      <c r="H9" s="58"/>
      <c r="I9" s="58"/>
      <c r="J9" s="56"/>
      <c r="K9" s="59"/>
      <c r="L9" s="59"/>
      <c r="M9" s="60"/>
      <c r="N9" s="57"/>
      <c r="O9" s="60"/>
      <c r="P9" s="60"/>
      <c r="Q9" s="60"/>
      <c r="R9" s="34"/>
      <c r="S9" s="34"/>
    </row>
    <row r="10" spans="1:19" ht="15">
      <c r="A10" s="27" t="s">
        <v>4</v>
      </c>
      <c r="B10" s="16">
        <v>11257363</v>
      </c>
      <c r="C10" s="16">
        <v>2201419</v>
      </c>
      <c r="D10" s="16">
        <v>514347</v>
      </c>
      <c r="E10" s="16">
        <v>806274</v>
      </c>
      <c r="F10" s="16">
        <v>1400533</v>
      </c>
      <c r="G10" s="17">
        <f>SUM(B10:F10)</f>
        <v>16179936</v>
      </c>
      <c r="H10" s="51"/>
      <c r="I10" s="55"/>
      <c r="J10" s="56"/>
      <c r="K10" s="55"/>
      <c r="L10" s="55"/>
      <c r="N10" s="57"/>
      <c r="S10" s="34"/>
    </row>
    <row r="11" spans="1:19" ht="15">
      <c r="A11" s="27" t="s">
        <v>5</v>
      </c>
      <c r="B11" s="16">
        <v>15617690</v>
      </c>
      <c r="C11" s="16"/>
      <c r="D11" s="16"/>
      <c r="E11" s="16"/>
      <c r="F11" s="16"/>
      <c r="G11" s="17">
        <f>SUM(B11:F11)</f>
        <v>15617690</v>
      </c>
      <c r="I11" s="55"/>
      <c r="J11" s="56"/>
      <c r="K11" s="55"/>
      <c r="L11" s="55"/>
      <c r="N11" s="57"/>
      <c r="S11" s="34"/>
    </row>
    <row r="12" spans="1:19" ht="15">
      <c r="A12" s="35" t="s">
        <v>6</v>
      </c>
      <c r="B12" s="18">
        <f aca="true" t="shared" si="1" ref="B12:G12">SUM(B10-B11)</f>
        <v>-4360327</v>
      </c>
      <c r="C12" s="18">
        <f t="shared" si="1"/>
        <v>2201419</v>
      </c>
      <c r="D12" s="18">
        <f t="shared" si="1"/>
        <v>514347</v>
      </c>
      <c r="E12" s="18">
        <f t="shared" si="1"/>
        <v>806274</v>
      </c>
      <c r="F12" s="18">
        <f t="shared" si="1"/>
        <v>1400533</v>
      </c>
      <c r="G12" s="19">
        <f t="shared" si="1"/>
        <v>562246</v>
      </c>
      <c r="H12" s="58"/>
      <c r="I12" s="58"/>
      <c r="J12" s="56"/>
      <c r="K12" s="59"/>
      <c r="L12" s="59"/>
      <c r="M12" s="60"/>
      <c r="N12" s="57"/>
      <c r="O12" s="60"/>
      <c r="P12" s="60"/>
      <c r="Q12" s="60"/>
      <c r="R12" s="34"/>
      <c r="S12" s="34"/>
    </row>
    <row r="13" spans="1:19" ht="15">
      <c r="A13" s="35" t="s">
        <v>7</v>
      </c>
      <c r="B13" s="18">
        <f aca="true" t="shared" si="2" ref="B13:G13">SUM(B12,B9)</f>
        <v>3197409</v>
      </c>
      <c r="C13" s="18">
        <f t="shared" si="2"/>
        <v>31635</v>
      </c>
      <c r="D13" s="18">
        <f t="shared" si="2"/>
        <v>77099</v>
      </c>
      <c r="E13" s="18">
        <f>SUM(E12,E9)</f>
        <v>64666</v>
      </c>
      <c r="F13" s="18">
        <f>SUM(F12,F9)</f>
        <v>42056</v>
      </c>
      <c r="G13" s="19">
        <f t="shared" si="2"/>
        <v>3412865</v>
      </c>
      <c r="H13" s="58"/>
      <c r="I13" s="58"/>
      <c r="J13" s="56"/>
      <c r="K13" s="59"/>
      <c r="L13" s="59"/>
      <c r="M13" s="60"/>
      <c r="N13" s="57"/>
      <c r="O13" s="60"/>
      <c r="P13" s="60"/>
      <c r="Q13" s="60"/>
      <c r="R13" s="34"/>
      <c r="S13" s="34"/>
    </row>
    <row r="14" spans="1:19" ht="15">
      <c r="A14" s="27" t="s">
        <v>8</v>
      </c>
      <c r="B14" s="16"/>
      <c r="C14" s="16"/>
      <c r="D14" s="16"/>
      <c r="E14" s="16"/>
      <c r="F14" s="16">
        <v>0</v>
      </c>
      <c r="G14" s="17"/>
      <c r="I14" s="55"/>
      <c r="J14" s="56"/>
      <c r="K14" s="55"/>
      <c r="L14" s="55"/>
      <c r="N14" s="57"/>
      <c r="S14" s="34"/>
    </row>
    <row r="15" spans="1:19" ht="15">
      <c r="A15" s="27" t="s">
        <v>9</v>
      </c>
      <c r="B15" s="16"/>
      <c r="C15" s="16"/>
      <c r="D15" s="16"/>
      <c r="E15" s="16"/>
      <c r="F15" s="16">
        <v>0</v>
      </c>
      <c r="G15" s="17"/>
      <c r="I15" s="55"/>
      <c r="J15" s="56"/>
      <c r="K15" s="55"/>
      <c r="L15" s="55"/>
      <c r="N15" s="57"/>
      <c r="S15" s="34"/>
    </row>
    <row r="16" spans="1:14" ht="15">
      <c r="A16" s="35" t="s">
        <v>10</v>
      </c>
      <c r="B16" s="18"/>
      <c r="C16" s="18"/>
      <c r="D16" s="18"/>
      <c r="E16" s="18"/>
      <c r="F16" s="18">
        <v>0</v>
      </c>
      <c r="G16" s="19"/>
      <c r="I16" s="59"/>
      <c r="J16" s="56"/>
      <c r="K16" s="59"/>
      <c r="L16" s="59"/>
      <c r="N16" s="57"/>
    </row>
    <row r="17" spans="1:14" ht="15">
      <c r="A17" s="27" t="s">
        <v>11</v>
      </c>
      <c r="B17" s="16"/>
      <c r="C17" s="16"/>
      <c r="D17" s="16"/>
      <c r="E17" s="16"/>
      <c r="F17" s="16">
        <v>0</v>
      </c>
      <c r="G17" s="17"/>
      <c r="I17" s="55"/>
      <c r="J17" s="56"/>
      <c r="K17" s="55"/>
      <c r="L17" s="55"/>
      <c r="N17" s="57"/>
    </row>
    <row r="18" spans="1:14" ht="15">
      <c r="A18" s="27" t="s">
        <v>12</v>
      </c>
      <c r="B18" s="16"/>
      <c r="C18" s="16"/>
      <c r="D18" s="16"/>
      <c r="E18" s="16"/>
      <c r="F18" s="16">
        <v>0</v>
      </c>
      <c r="G18" s="17"/>
      <c r="I18" s="55"/>
      <c r="J18" s="56"/>
      <c r="K18" s="55"/>
      <c r="L18" s="55"/>
      <c r="N18" s="57"/>
    </row>
    <row r="19" spans="1:14" ht="15">
      <c r="A19" s="35" t="s">
        <v>13</v>
      </c>
      <c r="B19" s="18"/>
      <c r="C19" s="18"/>
      <c r="D19" s="18"/>
      <c r="E19" s="18"/>
      <c r="F19" s="18">
        <v>0</v>
      </c>
      <c r="G19" s="19"/>
      <c r="I19" s="59"/>
      <c r="J19" s="56"/>
      <c r="K19" s="59"/>
      <c r="L19" s="59"/>
      <c r="N19" s="57"/>
    </row>
    <row r="20" spans="1:14" ht="15">
      <c r="A20" s="35" t="s">
        <v>14</v>
      </c>
      <c r="B20" s="18"/>
      <c r="C20" s="18"/>
      <c r="D20" s="18"/>
      <c r="E20" s="18"/>
      <c r="F20" s="18">
        <v>0</v>
      </c>
      <c r="G20" s="19"/>
      <c r="I20" s="59"/>
      <c r="J20" s="56"/>
      <c r="K20" s="59"/>
      <c r="L20" s="59"/>
      <c r="N20" s="57"/>
    </row>
    <row r="21" spans="1:14" ht="15">
      <c r="A21" s="35" t="s">
        <v>15</v>
      </c>
      <c r="B21" s="18">
        <f aca="true" t="shared" si="3" ref="B21:G21">SUM(B13)</f>
        <v>3197409</v>
      </c>
      <c r="C21" s="18">
        <f t="shared" si="3"/>
        <v>31635</v>
      </c>
      <c r="D21" s="18">
        <f t="shared" si="3"/>
        <v>77099</v>
      </c>
      <c r="E21" s="18">
        <f t="shared" si="3"/>
        <v>64666</v>
      </c>
      <c r="F21" s="18">
        <f t="shared" si="3"/>
        <v>42056</v>
      </c>
      <c r="G21" s="19">
        <f t="shared" si="3"/>
        <v>3412865</v>
      </c>
      <c r="H21" s="58"/>
      <c r="I21" s="58"/>
      <c r="J21" s="56"/>
      <c r="K21" s="59"/>
      <c r="L21" s="59"/>
      <c r="N21" s="57"/>
    </row>
    <row r="22" spans="1:14" ht="25.5">
      <c r="A22" s="35" t="s">
        <v>16</v>
      </c>
      <c r="B22" s="21">
        <v>2684777</v>
      </c>
      <c r="C22" s="21">
        <v>133716</v>
      </c>
      <c r="D22" s="21">
        <v>58319</v>
      </c>
      <c r="E22" s="21">
        <v>26488</v>
      </c>
      <c r="F22" s="21">
        <v>20148</v>
      </c>
      <c r="G22" s="22">
        <f>SUM(B22:F22)</f>
        <v>2923448</v>
      </c>
      <c r="H22" s="61"/>
      <c r="I22" s="61"/>
      <c r="J22" s="56"/>
      <c r="K22" s="59"/>
      <c r="L22" s="59"/>
      <c r="N22" s="57"/>
    </row>
    <row r="23" spans="1:14" ht="15">
      <c r="A23" s="35" t="s">
        <v>17</v>
      </c>
      <c r="B23" s="18">
        <f aca="true" t="shared" si="4" ref="B23:G23">SUM(B21-B22)</f>
        <v>512632</v>
      </c>
      <c r="C23" s="18">
        <f t="shared" si="4"/>
        <v>-102081</v>
      </c>
      <c r="D23" s="18">
        <f t="shared" si="4"/>
        <v>18780</v>
      </c>
      <c r="E23" s="18">
        <f t="shared" si="4"/>
        <v>38178</v>
      </c>
      <c r="F23" s="18">
        <f t="shared" si="4"/>
        <v>21908</v>
      </c>
      <c r="G23" s="19">
        <f t="shared" si="4"/>
        <v>489417</v>
      </c>
      <c r="H23" s="58"/>
      <c r="I23" s="58"/>
      <c r="J23" s="56"/>
      <c r="K23" s="59"/>
      <c r="L23" s="59"/>
      <c r="N23" s="57"/>
    </row>
    <row r="24" spans="1:12" ht="15">
      <c r="A24" s="35" t="s">
        <v>23</v>
      </c>
      <c r="B24" s="18"/>
      <c r="C24" s="18"/>
      <c r="D24" s="18"/>
      <c r="E24" s="18"/>
      <c r="F24" s="18">
        <v>0</v>
      </c>
      <c r="G24" s="19"/>
      <c r="I24" s="59"/>
      <c r="J24" s="59"/>
      <c r="K24" s="59"/>
      <c r="L24" s="59"/>
    </row>
    <row r="25" spans="1:12" ht="25.5">
      <c r="A25" s="35" t="s">
        <v>18</v>
      </c>
      <c r="B25" s="18"/>
      <c r="C25" s="18"/>
      <c r="D25" s="18"/>
      <c r="E25" s="18"/>
      <c r="F25" s="18">
        <v>0</v>
      </c>
      <c r="G25" s="19"/>
      <c r="I25" s="59"/>
      <c r="J25" s="59"/>
      <c r="K25" s="59"/>
      <c r="L25" s="59"/>
    </row>
    <row r="26" spans="1:12" ht="15.75" thickBot="1">
      <c r="A26" s="43"/>
      <c r="B26" s="23"/>
      <c r="C26" s="23"/>
      <c r="D26" s="23"/>
      <c r="E26" s="23"/>
      <c r="F26" s="23"/>
      <c r="G26" s="24"/>
      <c r="H26" s="51"/>
      <c r="L26" s="56"/>
    </row>
    <row r="27" ht="15">
      <c r="L27" s="62"/>
    </row>
    <row r="28" spans="2:12" ht="15">
      <c r="B28" s="20"/>
      <c r="C28" s="20"/>
      <c r="D28" s="20"/>
      <c r="E28" s="20"/>
      <c r="F28" s="20"/>
      <c r="G28" s="20"/>
      <c r="L28" s="56"/>
    </row>
    <row r="29" spans="2:12" ht="15">
      <c r="B29" s="20"/>
      <c r="C29" s="20"/>
      <c r="D29" s="20"/>
      <c r="E29" s="20"/>
      <c r="F29" s="20"/>
      <c r="G29" s="20"/>
      <c r="L29" s="56"/>
    </row>
    <row r="30" spans="2:12" ht="15">
      <c r="B30" s="20"/>
      <c r="C30" s="20"/>
      <c r="D30" s="20"/>
      <c r="E30" s="20"/>
      <c r="F30" s="20"/>
      <c r="L30" s="62"/>
    </row>
    <row r="31" ht="15">
      <c r="L31" s="62"/>
    </row>
    <row r="32" spans="2:12" ht="15">
      <c r="B32" s="20"/>
      <c r="L32" s="62"/>
    </row>
    <row r="33" ht="15">
      <c r="L33" s="62"/>
    </row>
    <row r="34" ht="15">
      <c r="L34" s="62"/>
    </row>
  </sheetData>
  <sheetProtection/>
  <mergeCells count="2">
    <mergeCell ref="F1:G1"/>
    <mergeCell ref="A3:G3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3.7109375" style="1" customWidth="1"/>
    <col min="2" max="2" width="10.421875" style="1" customWidth="1"/>
    <col min="3" max="3" width="9.8515625" style="1" customWidth="1"/>
    <col min="4" max="4" width="9.140625" style="1" bestFit="1" customWidth="1"/>
    <col min="5" max="5" width="10.00390625" style="1" bestFit="1" customWidth="1"/>
    <col min="6" max="7" width="9.8515625" style="1" customWidth="1"/>
    <col min="8" max="8" width="10.8515625" style="9" customWidth="1"/>
    <col min="9" max="16384" width="9.140625" style="1" customWidth="1"/>
  </cols>
  <sheetData>
    <row r="1" spans="6:8" ht="15">
      <c r="F1" s="92" t="s">
        <v>37</v>
      </c>
      <c r="G1" s="92"/>
      <c r="H1" s="92"/>
    </row>
    <row r="3" spans="1:7" ht="15" customHeight="1">
      <c r="A3" s="93" t="s">
        <v>35</v>
      </c>
      <c r="B3" s="93"/>
      <c r="C3" s="93"/>
      <c r="D3" s="93"/>
      <c r="E3" s="93"/>
      <c r="F3" s="93"/>
      <c r="G3" s="93"/>
    </row>
    <row r="4" spans="1:8" ht="15" customHeight="1" thickBot="1">
      <c r="A4" s="2"/>
      <c r="B4" s="2"/>
      <c r="C4" s="2"/>
      <c r="D4" s="2"/>
      <c r="E4" s="2"/>
      <c r="F4" s="2"/>
      <c r="G4" s="94" t="s">
        <v>24</v>
      </c>
      <c r="H4" s="94"/>
    </row>
    <row r="5" spans="1:8" s="4" customFormat="1" ht="69" customHeight="1" thickBot="1">
      <c r="A5" s="13" t="s">
        <v>0</v>
      </c>
      <c r="B5" s="25" t="s">
        <v>25</v>
      </c>
      <c r="C5" s="25" t="s">
        <v>26</v>
      </c>
      <c r="D5" s="25" t="s">
        <v>27</v>
      </c>
      <c r="E5" s="25" t="s">
        <v>28</v>
      </c>
      <c r="F5" s="25" t="s">
        <v>29</v>
      </c>
      <c r="G5" s="26" t="s">
        <v>30</v>
      </c>
      <c r="H5" s="15" t="s">
        <v>31</v>
      </c>
    </row>
    <row r="6" spans="1:8" s="12" customFormat="1" ht="12">
      <c r="A6" s="14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  <c r="H6" s="49">
        <v>8</v>
      </c>
    </row>
    <row r="7" spans="1:8" ht="15">
      <c r="A7" s="27" t="s">
        <v>1</v>
      </c>
      <c r="B7" s="16">
        <v>6607</v>
      </c>
      <c r="C7" s="16">
        <v>81354</v>
      </c>
      <c r="D7" s="16">
        <v>5654</v>
      </c>
      <c r="E7" s="16">
        <v>3876</v>
      </c>
      <c r="F7" s="16">
        <v>10954</v>
      </c>
      <c r="G7" s="28">
        <v>3168</v>
      </c>
      <c r="H7" s="29">
        <f>SUM(B7:G7)</f>
        <v>111613</v>
      </c>
    </row>
    <row r="8" spans="1:8" ht="15">
      <c r="A8" s="27" t="s">
        <v>2</v>
      </c>
      <c r="B8" s="16">
        <v>216137</v>
      </c>
      <c r="C8" s="16">
        <v>673766</v>
      </c>
      <c r="D8" s="16">
        <v>173797</v>
      </c>
      <c r="E8" s="16">
        <v>100380</v>
      </c>
      <c r="F8" s="16">
        <v>159486</v>
      </c>
      <c r="G8" s="28">
        <v>146524</v>
      </c>
      <c r="H8" s="29">
        <f aca="true" t="shared" si="0" ref="H8:H25">SUM(B8:G8)</f>
        <v>1470090</v>
      </c>
    </row>
    <row r="9" spans="1:8" s="33" customFormat="1" ht="18.75" customHeight="1">
      <c r="A9" s="30" t="s">
        <v>3</v>
      </c>
      <c r="B9" s="21">
        <f aca="true" t="shared" si="1" ref="B9:G9">SUM(B7-B8)</f>
        <v>-209530</v>
      </c>
      <c r="C9" s="21">
        <f t="shared" si="1"/>
        <v>-592412</v>
      </c>
      <c r="D9" s="21">
        <f t="shared" si="1"/>
        <v>-168143</v>
      </c>
      <c r="E9" s="21">
        <f t="shared" si="1"/>
        <v>-96504</v>
      </c>
      <c r="F9" s="21">
        <f t="shared" si="1"/>
        <v>-148532</v>
      </c>
      <c r="G9" s="31">
        <f t="shared" si="1"/>
        <v>-143356</v>
      </c>
      <c r="H9" s="32">
        <f t="shared" si="0"/>
        <v>-1358477</v>
      </c>
    </row>
    <row r="10" spans="1:8" ht="15">
      <c r="A10" s="27" t="s">
        <v>4</v>
      </c>
      <c r="B10" s="16">
        <v>211175</v>
      </c>
      <c r="C10" s="16">
        <v>609672</v>
      </c>
      <c r="D10" s="16">
        <v>169877</v>
      </c>
      <c r="E10" s="16">
        <v>98159</v>
      </c>
      <c r="F10" s="16">
        <v>151798</v>
      </c>
      <c r="G10" s="28">
        <v>159852</v>
      </c>
      <c r="H10" s="29">
        <f t="shared" si="0"/>
        <v>1400533</v>
      </c>
    </row>
    <row r="11" spans="1:8" ht="15">
      <c r="A11" s="27" t="s">
        <v>5</v>
      </c>
      <c r="B11" s="16"/>
      <c r="C11" s="16"/>
      <c r="D11" s="16"/>
      <c r="E11" s="16"/>
      <c r="F11" s="16"/>
      <c r="G11" s="28"/>
      <c r="H11" s="29">
        <f t="shared" si="0"/>
        <v>0</v>
      </c>
    </row>
    <row r="12" spans="1:8" s="33" customFormat="1" ht="14.25" customHeight="1">
      <c r="A12" s="30" t="s">
        <v>6</v>
      </c>
      <c r="B12" s="21">
        <f aca="true" t="shared" si="2" ref="B12:G12">SUM(B10-B11)</f>
        <v>211175</v>
      </c>
      <c r="C12" s="21">
        <f t="shared" si="2"/>
        <v>609672</v>
      </c>
      <c r="D12" s="21">
        <f t="shared" si="2"/>
        <v>169877</v>
      </c>
      <c r="E12" s="21">
        <f t="shared" si="2"/>
        <v>98159</v>
      </c>
      <c r="F12" s="21">
        <f t="shared" si="2"/>
        <v>151798</v>
      </c>
      <c r="G12" s="31">
        <f t="shared" si="2"/>
        <v>159852</v>
      </c>
      <c r="H12" s="32">
        <f t="shared" si="0"/>
        <v>1400533</v>
      </c>
    </row>
    <row r="13" spans="1:8" s="33" customFormat="1" ht="14.25" customHeight="1">
      <c r="A13" s="30" t="s">
        <v>7</v>
      </c>
      <c r="B13" s="21">
        <f aca="true" t="shared" si="3" ref="B13:G13">SUM(B12,B9)</f>
        <v>1645</v>
      </c>
      <c r="C13" s="21">
        <f t="shared" si="3"/>
        <v>17260</v>
      </c>
      <c r="D13" s="21">
        <f t="shared" si="3"/>
        <v>1734</v>
      </c>
      <c r="E13" s="21">
        <f t="shared" si="3"/>
        <v>1655</v>
      </c>
      <c r="F13" s="21">
        <f t="shared" si="3"/>
        <v>3266</v>
      </c>
      <c r="G13" s="31">
        <f t="shared" si="3"/>
        <v>16496</v>
      </c>
      <c r="H13" s="32">
        <f t="shared" si="0"/>
        <v>42056</v>
      </c>
    </row>
    <row r="14" spans="1:8" ht="15">
      <c r="A14" s="27" t="s">
        <v>8</v>
      </c>
      <c r="B14" s="16"/>
      <c r="C14" s="16"/>
      <c r="D14" s="16"/>
      <c r="E14" s="16"/>
      <c r="F14" s="16"/>
      <c r="G14" s="28"/>
      <c r="H14" s="29">
        <f t="shared" si="0"/>
        <v>0</v>
      </c>
    </row>
    <row r="15" spans="1:8" ht="15">
      <c r="A15" s="27" t="s">
        <v>9</v>
      </c>
      <c r="B15" s="16"/>
      <c r="C15" s="16"/>
      <c r="D15" s="16"/>
      <c r="E15" s="16"/>
      <c r="F15" s="16"/>
      <c r="G15" s="28"/>
      <c r="H15" s="29">
        <f t="shared" si="0"/>
        <v>0</v>
      </c>
    </row>
    <row r="16" spans="1:8" ht="25.5">
      <c r="A16" s="35" t="s">
        <v>10</v>
      </c>
      <c r="B16" s="18"/>
      <c r="C16" s="18"/>
      <c r="D16" s="18"/>
      <c r="E16" s="18"/>
      <c r="F16" s="18"/>
      <c r="G16" s="36"/>
      <c r="H16" s="29">
        <f t="shared" si="0"/>
        <v>0</v>
      </c>
    </row>
    <row r="17" spans="1:8" ht="15">
      <c r="A17" s="27" t="s">
        <v>11</v>
      </c>
      <c r="B17" s="16"/>
      <c r="C17" s="16"/>
      <c r="D17" s="16"/>
      <c r="E17" s="16"/>
      <c r="F17" s="16"/>
      <c r="G17" s="28"/>
      <c r="H17" s="29">
        <f t="shared" si="0"/>
        <v>0</v>
      </c>
    </row>
    <row r="18" spans="1:8" ht="15">
      <c r="A18" s="27" t="s">
        <v>12</v>
      </c>
      <c r="B18" s="16"/>
      <c r="C18" s="16"/>
      <c r="D18" s="16"/>
      <c r="E18" s="16"/>
      <c r="F18" s="16"/>
      <c r="G18" s="28"/>
      <c r="H18" s="29">
        <f t="shared" si="0"/>
        <v>0</v>
      </c>
    </row>
    <row r="19" spans="1:8" ht="25.5">
      <c r="A19" s="35" t="s">
        <v>13</v>
      </c>
      <c r="B19" s="18"/>
      <c r="C19" s="18"/>
      <c r="D19" s="18"/>
      <c r="E19" s="18"/>
      <c r="F19" s="18"/>
      <c r="G19" s="36"/>
      <c r="H19" s="29">
        <f t="shared" si="0"/>
        <v>0</v>
      </c>
    </row>
    <row r="20" spans="1:8" ht="15">
      <c r="A20" s="35" t="s">
        <v>14</v>
      </c>
      <c r="B20" s="18"/>
      <c r="C20" s="18"/>
      <c r="D20" s="18"/>
      <c r="E20" s="18"/>
      <c r="F20" s="18"/>
      <c r="G20" s="36"/>
      <c r="H20" s="29">
        <f t="shared" si="0"/>
        <v>0</v>
      </c>
    </row>
    <row r="21" spans="1:8" ht="15">
      <c r="A21" s="35" t="s">
        <v>15</v>
      </c>
      <c r="B21" s="18">
        <f aca="true" t="shared" si="4" ref="B21:G21">SUM(B13)</f>
        <v>1645</v>
      </c>
      <c r="C21" s="18">
        <f t="shared" si="4"/>
        <v>17260</v>
      </c>
      <c r="D21" s="18">
        <f t="shared" si="4"/>
        <v>1734</v>
      </c>
      <c r="E21" s="18">
        <f t="shared" si="4"/>
        <v>1655</v>
      </c>
      <c r="F21" s="18">
        <f t="shared" si="4"/>
        <v>3266</v>
      </c>
      <c r="G21" s="36">
        <f t="shared" si="4"/>
        <v>16496</v>
      </c>
      <c r="H21" s="37">
        <f t="shared" si="0"/>
        <v>42056</v>
      </c>
    </row>
    <row r="22" spans="1:8" s="33" customFormat="1" ht="25.5">
      <c r="A22" s="30" t="s">
        <v>16</v>
      </c>
      <c r="B22" s="21">
        <v>2240</v>
      </c>
      <c r="C22" s="21">
        <v>7189</v>
      </c>
      <c r="D22" s="21">
        <v>4121</v>
      </c>
      <c r="E22" s="21">
        <v>1234</v>
      </c>
      <c r="F22" s="21">
        <v>3091</v>
      </c>
      <c r="G22" s="31">
        <v>2273</v>
      </c>
      <c r="H22" s="32">
        <f t="shared" si="0"/>
        <v>20148</v>
      </c>
    </row>
    <row r="23" spans="1:8" s="42" customFormat="1" ht="15">
      <c r="A23" s="38" t="s">
        <v>17</v>
      </c>
      <c r="B23" s="39">
        <f aca="true" t="shared" si="5" ref="B23:G23">SUM(B21-B22)</f>
        <v>-595</v>
      </c>
      <c r="C23" s="39">
        <f t="shared" si="5"/>
        <v>10071</v>
      </c>
      <c r="D23" s="39">
        <f t="shared" si="5"/>
        <v>-2387</v>
      </c>
      <c r="E23" s="39">
        <f t="shared" si="5"/>
        <v>421</v>
      </c>
      <c r="F23" s="39">
        <f t="shared" si="5"/>
        <v>175</v>
      </c>
      <c r="G23" s="40">
        <f t="shared" si="5"/>
        <v>14223</v>
      </c>
      <c r="H23" s="41">
        <f t="shared" si="0"/>
        <v>21908</v>
      </c>
    </row>
    <row r="24" spans="1:8" ht="25.5">
      <c r="A24" s="35" t="s">
        <v>23</v>
      </c>
      <c r="B24" s="18"/>
      <c r="C24" s="18"/>
      <c r="D24" s="18"/>
      <c r="E24" s="18"/>
      <c r="F24" s="18"/>
      <c r="G24" s="36"/>
      <c r="H24" s="29">
        <f t="shared" si="0"/>
        <v>0</v>
      </c>
    </row>
    <row r="25" spans="1:8" ht="25.5">
      <c r="A25" s="35" t="s">
        <v>18</v>
      </c>
      <c r="B25" s="18"/>
      <c r="C25" s="18"/>
      <c r="D25" s="18"/>
      <c r="E25" s="18"/>
      <c r="F25" s="18"/>
      <c r="G25" s="36"/>
      <c r="H25" s="29">
        <f t="shared" si="0"/>
        <v>0</v>
      </c>
    </row>
    <row r="26" spans="1:8" ht="15.75" thickBot="1">
      <c r="A26" s="43"/>
      <c r="B26" s="23"/>
      <c r="C26" s="23"/>
      <c r="D26" s="23"/>
      <c r="E26" s="23"/>
      <c r="F26" s="23"/>
      <c r="G26" s="44"/>
      <c r="H26" s="45"/>
    </row>
    <row r="27" spans="2:8" ht="15">
      <c r="B27" s="20"/>
      <c r="C27" s="20"/>
      <c r="D27" s="20"/>
      <c r="E27" s="20"/>
      <c r="F27" s="20"/>
      <c r="G27" s="20"/>
      <c r="H27" s="20"/>
    </row>
    <row r="28" spans="2:8" ht="15">
      <c r="B28" s="20"/>
      <c r="C28" s="20"/>
      <c r="D28" s="20"/>
      <c r="E28" s="20"/>
      <c r="F28" s="20"/>
      <c r="G28" s="20"/>
      <c r="H28" s="20"/>
    </row>
  </sheetData>
  <sheetProtection/>
  <mergeCells count="3">
    <mergeCell ref="F1:H1"/>
    <mergeCell ref="A3:G3"/>
    <mergeCell ref="G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0" zoomScaleNormal="80" zoomScalePageLayoutView="0" workbookViewId="0" topLeftCell="A1">
      <selection activeCell="O1" sqref="O1:Q16384"/>
    </sheetView>
  </sheetViews>
  <sheetFormatPr defaultColWidth="9.140625" defaultRowHeight="15"/>
  <cols>
    <col min="1" max="1" width="23.140625" style="91" bestFit="1" customWidth="1"/>
    <col min="2" max="2" width="13.8515625" style="91" customWidth="1"/>
    <col min="3" max="3" width="9.140625" style="91" bestFit="1" customWidth="1"/>
    <col min="4" max="5" width="9.28125" style="91" bestFit="1" customWidth="1"/>
    <col min="6" max="6" width="13.421875" style="91" customWidth="1"/>
    <col min="7" max="7" width="12.57421875" style="91" customWidth="1"/>
    <col min="8" max="8" width="12.7109375" style="91" customWidth="1"/>
    <col min="9" max="9" width="11.421875" style="91" customWidth="1"/>
    <col min="10" max="10" width="12.57421875" style="91" customWidth="1"/>
    <col min="11" max="12" width="9.28125" style="91" bestFit="1" customWidth="1"/>
    <col min="13" max="13" width="11.00390625" style="91" bestFit="1" customWidth="1"/>
    <col min="14" max="16384" width="9.140625" style="91" customWidth="1"/>
  </cols>
  <sheetData>
    <row r="1" spans="1:16" ht="15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</row>
    <row r="2" spans="1:1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101" t="s">
        <v>60</v>
      </c>
      <c r="L2" s="101"/>
      <c r="M2" s="101"/>
      <c r="N2" s="65"/>
      <c r="O2" s="65"/>
      <c r="P2" s="65"/>
    </row>
    <row r="3" spans="1:16" ht="15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5"/>
      <c r="O3" s="65"/>
      <c r="P3" s="65"/>
    </row>
    <row r="4" spans="1:16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</row>
    <row r="5" spans="1:16" ht="16.5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103" t="s">
        <v>24</v>
      </c>
      <c r="M5" s="103"/>
      <c r="N5" s="65"/>
      <c r="O5" s="65"/>
      <c r="P5" s="65"/>
    </row>
    <row r="6" spans="1:16" ht="15.75">
      <c r="A6" s="98" t="s">
        <v>39</v>
      </c>
      <c r="B6" s="95" t="s">
        <v>40</v>
      </c>
      <c r="C6" s="98" t="s">
        <v>41</v>
      </c>
      <c r="D6" s="98" t="s">
        <v>42</v>
      </c>
      <c r="E6" s="98" t="s">
        <v>43</v>
      </c>
      <c r="F6" s="67" t="s">
        <v>44</v>
      </c>
      <c r="G6" s="95" t="s">
        <v>45</v>
      </c>
      <c r="H6" s="95" t="s">
        <v>46</v>
      </c>
      <c r="I6" s="95" t="s">
        <v>47</v>
      </c>
      <c r="J6" s="98" t="s">
        <v>48</v>
      </c>
      <c r="K6" s="95" t="s">
        <v>49</v>
      </c>
      <c r="L6" s="98" t="s">
        <v>50</v>
      </c>
      <c r="M6" s="98" t="s">
        <v>31</v>
      </c>
      <c r="N6" s="68"/>
      <c r="O6" s="68"/>
      <c r="P6" s="68"/>
    </row>
    <row r="7" spans="1:16" ht="15.75">
      <c r="A7" s="99"/>
      <c r="B7" s="96"/>
      <c r="C7" s="99"/>
      <c r="D7" s="99"/>
      <c r="E7" s="99"/>
      <c r="F7" s="69" t="s">
        <v>51</v>
      </c>
      <c r="G7" s="96"/>
      <c r="H7" s="96"/>
      <c r="I7" s="96"/>
      <c r="J7" s="99"/>
      <c r="K7" s="96"/>
      <c r="L7" s="99"/>
      <c r="M7" s="99"/>
      <c r="N7" s="68"/>
      <c r="O7" s="68"/>
      <c r="P7" s="68"/>
    </row>
    <row r="8" spans="1:16" ht="15.75">
      <c r="A8" s="99"/>
      <c r="B8" s="96"/>
      <c r="C8" s="99"/>
      <c r="D8" s="99"/>
      <c r="E8" s="99"/>
      <c r="F8" s="69" t="s">
        <v>52</v>
      </c>
      <c r="G8" s="96"/>
      <c r="H8" s="96"/>
      <c r="I8" s="96"/>
      <c r="J8" s="99"/>
      <c r="K8" s="96"/>
      <c r="L8" s="99"/>
      <c r="M8" s="99"/>
      <c r="N8" s="68"/>
      <c r="O8" s="68"/>
      <c r="P8" s="68"/>
    </row>
    <row r="9" spans="1:16" ht="16.5" thickBot="1">
      <c r="A9" s="100"/>
      <c r="B9" s="97"/>
      <c r="C9" s="100"/>
      <c r="D9" s="100"/>
      <c r="E9" s="100"/>
      <c r="F9" s="70" t="s">
        <v>53</v>
      </c>
      <c r="G9" s="97"/>
      <c r="H9" s="97"/>
      <c r="I9" s="97"/>
      <c r="J9" s="100"/>
      <c r="K9" s="97"/>
      <c r="L9" s="100"/>
      <c r="M9" s="100"/>
      <c r="N9" s="68"/>
      <c r="O9" s="68"/>
      <c r="P9" s="68"/>
    </row>
    <row r="10" spans="1:16" ht="15.7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65"/>
      <c r="O10" s="65"/>
      <c r="P10" s="65"/>
    </row>
    <row r="11" spans="1:16" ht="15.75">
      <c r="A11" s="74" t="s">
        <v>19</v>
      </c>
      <c r="B11" s="75">
        <v>121</v>
      </c>
      <c r="C11" s="75">
        <v>102</v>
      </c>
      <c r="D11" s="75">
        <f>4522+372738</f>
        <v>377260</v>
      </c>
      <c r="E11" s="75"/>
      <c r="F11" s="75">
        <f>6526+900+165+540</f>
        <v>8131</v>
      </c>
      <c r="G11" s="75"/>
      <c r="H11" s="75">
        <v>585058</v>
      </c>
      <c r="I11" s="75">
        <f>2603169-989267</f>
        <v>1613902</v>
      </c>
      <c r="J11" s="75">
        <v>100203</v>
      </c>
      <c r="K11" s="75"/>
      <c r="L11" s="75"/>
      <c r="M11" s="76">
        <f aca="true" t="shared" si="0" ref="M11:M20">SUM(B11:L11)</f>
        <v>2684777</v>
      </c>
      <c r="N11" s="66" t="s">
        <v>54</v>
      </c>
      <c r="O11" s="65"/>
      <c r="P11" s="65"/>
    </row>
    <row r="12" spans="1:16" ht="15.75">
      <c r="A12" s="77" t="s">
        <v>20</v>
      </c>
      <c r="B12" s="75">
        <f>116105+1</f>
        <v>116106</v>
      </c>
      <c r="C12" s="75">
        <v>17533</v>
      </c>
      <c r="D12" s="75">
        <v>77</v>
      </c>
      <c r="E12" s="75"/>
      <c r="F12" s="75"/>
      <c r="G12" s="75"/>
      <c r="H12" s="75"/>
      <c r="I12" s="75"/>
      <c r="J12" s="75"/>
      <c r="K12" s="75"/>
      <c r="L12" s="75"/>
      <c r="M12" s="76">
        <f t="shared" si="0"/>
        <v>133716</v>
      </c>
      <c r="N12" s="66"/>
      <c r="O12" s="65"/>
      <c r="P12" s="65"/>
    </row>
    <row r="13" spans="1:16" ht="15.75">
      <c r="A13" s="77" t="s">
        <v>55</v>
      </c>
      <c r="B13" s="75">
        <v>9360</v>
      </c>
      <c r="C13" s="75">
        <v>2171</v>
      </c>
      <c r="D13" s="75">
        <v>27498</v>
      </c>
      <c r="E13" s="75"/>
      <c r="F13" s="75"/>
      <c r="G13" s="75"/>
      <c r="H13" s="75"/>
      <c r="I13" s="75">
        <v>11712</v>
      </c>
      <c r="J13" s="75">
        <v>7578</v>
      </c>
      <c r="K13" s="75"/>
      <c r="L13" s="75"/>
      <c r="M13" s="76">
        <f t="shared" si="0"/>
        <v>58319</v>
      </c>
      <c r="N13" s="66"/>
      <c r="O13" s="65"/>
      <c r="P13" s="65"/>
    </row>
    <row r="14" spans="1:16" ht="15.75">
      <c r="A14" s="78" t="s">
        <v>56</v>
      </c>
      <c r="B14" s="75"/>
      <c r="C14" s="75"/>
      <c r="D14" s="75">
        <v>26488</v>
      </c>
      <c r="E14" s="75"/>
      <c r="F14" s="75"/>
      <c r="G14" s="75"/>
      <c r="H14" s="75"/>
      <c r="I14" s="75"/>
      <c r="J14" s="75"/>
      <c r="K14" s="75"/>
      <c r="L14" s="75"/>
      <c r="M14" s="76">
        <f t="shared" si="0"/>
        <v>26488</v>
      </c>
      <c r="N14" s="66"/>
      <c r="O14" s="65"/>
      <c r="P14" s="65"/>
    </row>
    <row r="15" spans="1:16" ht="15.75">
      <c r="A15" s="79" t="s">
        <v>27</v>
      </c>
      <c r="B15" s="80">
        <f>1240+581+2</f>
        <v>1823</v>
      </c>
      <c r="C15" s="80">
        <f>902+382</f>
        <v>1284</v>
      </c>
      <c r="D15" s="80">
        <v>1014</v>
      </c>
      <c r="E15" s="80"/>
      <c r="F15" s="80"/>
      <c r="G15" s="80"/>
      <c r="H15" s="80"/>
      <c r="I15" s="80"/>
      <c r="J15" s="80"/>
      <c r="K15" s="80"/>
      <c r="L15" s="80"/>
      <c r="M15" s="76">
        <f t="shared" si="0"/>
        <v>4121</v>
      </c>
      <c r="N15" s="66"/>
      <c r="O15" s="65"/>
      <c r="P15" s="65"/>
    </row>
    <row r="16" spans="1:16" ht="15.75">
      <c r="A16" s="79" t="s">
        <v>57</v>
      </c>
      <c r="B16" s="80">
        <v>702</v>
      </c>
      <c r="C16" s="80">
        <v>532</v>
      </c>
      <c r="D16" s="80"/>
      <c r="E16" s="80"/>
      <c r="F16" s="80"/>
      <c r="G16" s="80"/>
      <c r="H16" s="80"/>
      <c r="I16" s="80"/>
      <c r="J16" s="80"/>
      <c r="K16" s="80"/>
      <c r="L16" s="80"/>
      <c r="M16" s="76">
        <f t="shared" si="0"/>
        <v>1234</v>
      </c>
      <c r="N16" s="66"/>
      <c r="O16" s="65"/>
      <c r="P16" s="65"/>
    </row>
    <row r="17" spans="1:16" ht="15.75">
      <c r="A17" s="79" t="s">
        <v>29</v>
      </c>
      <c r="B17" s="80">
        <v>1200</v>
      </c>
      <c r="C17" s="80">
        <v>847</v>
      </c>
      <c r="D17" s="80">
        <v>1044</v>
      </c>
      <c r="E17" s="80"/>
      <c r="F17" s="80"/>
      <c r="G17" s="80"/>
      <c r="H17" s="80"/>
      <c r="I17" s="80"/>
      <c r="J17" s="80"/>
      <c r="K17" s="80"/>
      <c r="L17" s="80"/>
      <c r="M17" s="76">
        <f t="shared" si="0"/>
        <v>3091</v>
      </c>
      <c r="N17" s="66"/>
      <c r="O17" s="65"/>
      <c r="P17" s="65"/>
    </row>
    <row r="18" spans="1:16" ht="15.75">
      <c r="A18" s="79" t="s">
        <v>30</v>
      </c>
      <c r="B18" s="80">
        <v>911</v>
      </c>
      <c r="C18" s="80">
        <v>702</v>
      </c>
      <c r="D18" s="80">
        <v>660</v>
      </c>
      <c r="E18" s="80"/>
      <c r="F18" s="80"/>
      <c r="G18" s="80"/>
      <c r="H18" s="80"/>
      <c r="I18" s="80"/>
      <c r="J18" s="80"/>
      <c r="K18" s="80"/>
      <c r="L18" s="80"/>
      <c r="M18" s="76">
        <f t="shared" si="0"/>
        <v>2273</v>
      </c>
      <c r="N18" s="66"/>
      <c r="O18" s="65"/>
      <c r="P18" s="65"/>
    </row>
    <row r="19" spans="1:16" ht="15.75">
      <c r="A19" s="79" t="s">
        <v>58</v>
      </c>
      <c r="B19" s="81">
        <f>1270+22</f>
        <v>1292</v>
      </c>
      <c r="C19" s="81">
        <f>928+20</f>
        <v>948</v>
      </c>
      <c r="D19" s="81"/>
      <c r="E19" s="80"/>
      <c r="F19" s="80"/>
      <c r="G19" s="80"/>
      <c r="H19" s="80"/>
      <c r="I19" s="80"/>
      <c r="J19" s="80"/>
      <c r="K19" s="80"/>
      <c r="L19" s="80"/>
      <c r="M19" s="76">
        <f t="shared" si="0"/>
        <v>2240</v>
      </c>
      <c r="N19" s="66"/>
      <c r="O19" s="65"/>
      <c r="P19" s="65"/>
    </row>
    <row r="20" spans="1:16" ht="31.5">
      <c r="A20" s="79" t="s">
        <v>26</v>
      </c>
      <c r="B20" s="81">
        <f>3763+311</f>
        <v>4074</v>
      </c>
      <c r="C20" s="81">
        <f>2750+224</f>
        <v>2974</v>
      </c>
      <c r="D20" s="81">
        <v>141</v>
      </c>
      <c r="E20" s="80"/>
      <c r="F20" s="80"/>
      <c r="G20" s="80"/>
      <c r="H20" s="80"/>
      <c r="I20" s="80"/>
      <c r="J20" s="80"/>
      <c r="K20" s="80"/>
      <c r="L20" s="80"/>
      <c r="M20" s="76">
        <f t="shared" si="0"/>
        <v>7189</v>
      </c>
      <c r="N20" s="66"/>
      <c r="O20" s="65"/>
      <c r="P20" s="65"/>
    </row>
    <row r="21" spans="1:16" ht="15.75">
      <c r="A21" s="79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76"/>
      <c r="N21" s="65"/>
      <c r="O21" s="65"/>
      <c r="P21" s="65"/>
    </row>
    <row r="22" spans="1:16" ht="16.5" thickBo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65"/>
      <c r="O22" s="65"/>
      <c r="P22" s="65"/>
    </row>
    <row r="23" spans="1:16" ht="16.5" thickBot="1">
      <c r="A23" s="85" t="s">
        <v>59</v>
      </c>
      <c r="B23" s="86">
        <f>SUM(B11:B20)</f>
        <v>135589</v>
      </c>
      <c r="C23" s="86">
        <f aca="true" t="shared" si="1" ref="C23:M23">SUM(C11:C20)</f>
        <v>27093</v>
      </c>
      <c r="D23" s="86">
        <f t="shared" si="1"/>
        <v>434182</v>
      </c>
      <c r="E23" s="86">
        <f t="shared" si="1"/>
        <v>0</v>
      </c>
      <c r="F23" s="86">
        <f t="shared" si="1"/>
        <v>8131</v>
      </c>
      <c r="G23" s="86">
        <f t="shared" si="1"/>
        <v>0</v>
      </c>
      <c r="H23" s="86">
        <f t="shared" si="1"/>
        <v>585058</v>
      </c>
      <c r="I23" s="86">
        <f t="shared" si="1"/>
        <v>1625614</v>
      </c>
      <c r="J23" s="86">
        <f t="shared" si="1"/>
        <v>107781</v>
      </c>
      <c r="K23" s="86">
        <f t="shared" si="1"/>
        <v>0</v>
      </c>
      <c r="L23" s="86">
        <f t="shared" si="1"/>
        <v>0</v>
      </c>
      <c r="M23" s="86">
        <f t="shared" si="1"/>
        <v>2923448</v>
      </c>
      <c r="N23" s="87"/>
      <c r="O23" s="87"/>
      <c r="P23" s="87"/>
    </row>
    <row r="24" spans="1:16" ht="15.75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65"/>
      <c r="N24" s="65"/>
      <c r="O24" s="65"/>
      <c r="P24" s="65"/>
    </row>
    <row r="25" spans="1:16" ht="15.75">
      <c r="A25" s="65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66"/>
      <c r="N25" s="65"/>
      <c r="O25" s="65"/>
      <c r="P25" s="65"/>
    </row>
    <row r="26" spans="1:16" ht="15.75">
      <c r="A26" s="65"/>
      <c r="B26" s="90"/>
      <c r="C26" s="90"/>
      <c r="D26" s="89"/>
      <c r="E26" s="89"/>
      <c r="F26" s="90"/>
      <c r="G26" s="90"/>
      <c r="H26" s="90"/>
      <c r="I26" s="90"/>
      <c r="J26" s="90"/>
      <c r="K26" s="90"/>
      <c r="L26" s="90"/>
      <c r="M26" s="65"/>
      <c r="N26" s="65"/>
      <c r="O26" s="65"/>
      <c r="P26" s="65"/>
    </row>
    <row r="27" spans="1:16" ht="15.75">
      <c r="A27" s="65"/>
      <c r="B27" s="90"/>
      <c r="C27" s="90"/>
      <c r="D27" s="90"/>
      <c r="E27" s="90"/>
      <c r="F27" s="90"/>
      <c r="G27" s="89"/>
      <c r="H27" s="90"/>
      <c r="I27" s="90"/>
      <c r="J27" s="90"/>
      <c r="K27" s="90"/>
      <c r="L27" s="90"/>
      <c r="M27" s="65"/>
      <c r="N27" s="65"/>
      <c r="O27" s="65"/>
      <c r="P27" s="65"/>
    </row>
  </sheetData>
  <sheetProtection/>
  <mergeCells count="15">
    <mergeCell ref="C6:C9"/>
    <mergeCell ref="D6:D9"/>
    <mergeCell ref="E6:E9"/>
    <mergeCell ref="G6:G9"/>
    <mergeCell ref="H6:H9"/>
    <mergeCell ref="I6:I9"/>
    <mergeCell ref="J6:J9"/>
    <mergeCell ref="K6:K9"/>
    <mergeCell ref="L6:L9"/>
    <mergeCell ref="M6:M9"/>
    <mergeCell ref="K2:M2"/>
    <mergeCell ref="A3:M3"/>
    <mergeCell ref="L5:M5"/>
    <mergeCell ref="A6:A9"/>
    <mergeCell ref="B6:B9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2018-05-28T10:54:38Z</cp:lastPrinted>
  <dcterms:created xsi:type="dcterms:W3CDTF">2015-04-19T09:27:33Z</dcterms:created>
  <dcterms:modified xsi:type="dcterms:W3CDTF">2018-05-28T10:54:41Z</dcterms:modified>
  <cp:category/>
  <cp:version/>
  <cp:contentType/>
  <cp:contentStatus/>
</cp:coreProperties>
</file>