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koronavírus\Kincsesbánya\kv.2019.mód\5.kv.2019.EGYSÉGES\"/>
    </mc:Choice>
  </mc:AlternateContent>
  <bookViews>
    <workbookView xWindow="1476" yWindow="1500" windowWidth="14400" windowHeight="10728"/>
  </bookViews>
  <sheets>
    <sheet name="Munka1" sheetId="2" r:id="rId1"/>
    <sheet name="Munka3" sheetId="3" r:id="rId2"/>
  </sheets>
  <definedNames>
    <definedName name="_xlnm.Print_Area" localSheetId="0">Munka1!$A$1:$K$48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2" l="1"/>
  <c r="I47" i="2"/>
  <c r="I41" i="2"/>
  <c r="I31" i="2"/>
  <c r="J31" i="2"/>
  <c r="H31" i="2"/>
  <c r="J11" i="2"/>
  <c r="E47" i="2"/>
  <c r="E41" i="2"/>
  <c r="E31" i="2"/>
  <c r="F31" i="2" l="1"/>
  <c r="F23" i="2" l="1"/>
  <c r="F17" i="2"/>
  <c r="K31" i="2" l="1"/>
  <c r="K23" i="2"/>
  <c r="J41" i="2" l="1"/>
  <c r="J47" i="2" s="1"/>
  <c r="H41" i="2"/>
  <c r="H47" i="2" s="1"/>
  <c r="D41" i="2"/>
  <c r="D47" i="2" s="1"/>
  <c r="F41" i="2"/>
  <c r="F47" i="2" s="1"/>
  <c r="K42" i="2" l="1"/>
  <c r="K11" i="2" l="1"/>
  <c r="C42" i="2" l="1"/>
  <c r="C23" i="2"/>
  <c r="G41" i="2"/>
  <c r="C31" i="2" l="1"/>
  <c r="K41" i="2"/>
  <c r="K47" i="2" s="1"/>
  <c r="C17" i="2"/>
  <c r="C11" i="2"/>
  <c r="G47" i="2"/>
  <c r="C41" i="2" l="1"/>
  <c r="C47" i="2" s="1"/>
</calcChain>
</file>

<file path=xl/sharedStrings.xml><?xml version="1.0" encoding="utf-8"?>
<sst xmlns="http://schemas.openxmlformats.org/spreadsheetml/2006/main" count="67" uniqueCount="63">
  <si>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</si>
  <si>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</si>
  <si>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</si>
  <si>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</si>
  <si>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</si>
  <si>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</si>
  <si>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</si>
  <si>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</si>
  <si>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</si>
  <si>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</si>
  <si>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</si>
  <si>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</si>
  <si>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</si>
  <si>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</si>
  <si>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</si>
  <si>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</si>
  <si>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Közös Hivatal</t>
  </si>
  <si>
    <t>Összesen</t>
  </si>
  <si>
    <t xml:space="preserve">      - kamat bevételek</t>
  </si>
  <si>
    <t xml:space="preserve">      - Áfa bevételek   </t>
  </si>
  <si>
    <t xml:space="preserve">       - önkormányzat által beszedett gépjárműadó</t>
  </si>
  <si>
    <t xml:space="preserve">      - egészségbiztosítási támogatások</t>
  </si>
  <si>
    <t xml:space="preserve">      - irányító szervtől kapott működési támogatás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</si>
  <si>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</si>
  <si>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</si>
  <si>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</si>
  <si>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</si>
  <si>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</si>
  <si>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</si>
  <si>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</si>
  <si>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</si>
  <si>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</si>
  <si>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</si>
  <si>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</si>
  <si>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</si>
  <si>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</si>
  <si>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</si>
  <si>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</si>
  <si>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III.</t>
  </si>
  <si>
    <t xml:space="preserve">Felhalmozás célú hitel </t>
  </si>
  <si>
    <t xml:space="preserve">      - Pénzeszköz átvétel elkülönített állami pénzlapoktól</t>
  </si>
  <si>
    <t xml:space="preserve">      - Rászoruló gyermekek nyári étkeztetése</t>
  </si>
  <si>
    <t xml:space="preserve">      - Társ település működési hozzáhárulása Hivatalhoz</t>
  </si>
  <si>
    <t>7.</t>
  </si>
  <si>
    <t>Működési célú átvett pénzeszközök háztartásoktól</t>
  </si>
  <si>
    <t>Önkormányzat</t>
  </si>
  <si>
    <t xml:space="preserve">      - Egyéb közhatalmi bevételek</t>
  </si>
  <si>
    <t xml:space="preserve">      - Önkormányzatok működésének általános támogatása</t>
  </si>
  <si>
    <t>2019. évi költségvetési bevételei előirányzat-csoportok, kiemelt előirányzatok</t>
  </si>
  <si>
    <t xml:space="preserve">      - Szociális, gyermekjóléti és gyermekétk. feladatok tám.</t>
  </si>
  <si>
    <t xml:space="preserve">     - Települési önkorm. Könyvtári és közművelődési tám.</t>
  </si>
  <si>
    <t xml:space="preserve">      - irányító sezrvtől kapott műkődési tám. miatti korrekció</t>
  </si>
  <si>
    <t xml:space="preserve">Változás I. </t>
  </si>
  <si>
    <t>Eredeti előirányzat</t>
  </si>
  <si>
    <t>Módosított előirányzat</t>
  </si>
  <si>
    <t xml:space="preserve">      - Működési célú költségvetési tám. és kiegészítő tám.</t>
  </si>
  <si>
    <t>Önkormányzatok működési célú költségvetési tám.</t>
  </si>
  <si>
    <t xml:space="preserve">     - Elszámolásból származó bevételek</t>
  </si>
  <si>
    <t xml:space="preserve">     - Központi kezelésü előirányzattól működési célú tám.</t>
  </si>
  <si>
    <t>Működési célú átvett pénzeszközök (visszatérülések)</t>
  </si>
  <si>
    <t xml:space="preserve">     - Működési célú támogatások (választás)</t>
  </si>
  <si>
    <t xml:space="preserve">Változás II. </t>
  </si>
  <si>
    <t>1. melléklet a 3/2019.(II. 20.) önkormányzati rendelethez és 1.  melléklet az 5/2020.(V. 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</si>
</sst>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sz val="9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/>
    <xf numFmtId="3" fontId="0" fillId="0" borderId="1" xfId="0" applyNumberFormat="1" applyBorder="1"/>
    <xf numFmtId="3" fontId="0" fillId="0" borderId="4" xfId="0" applyNumberFormat="1" applyBorder="1" applyAlignment="1">
      <alignment vertical="center"/>
    </xf>
    <xf numFmtId="3" fontId="1" fillId="0" borderId="1" xfId="0" applyNumberFormat="1" applyFont="1" applyBorder="1"/>
    <xf numFmtId="3" fontId="2" fillId="0" borderId="1" xfId="0" applyNumberFormat="1" applyFont="1" applyBorder="1"/>
    <xf numFmtId="3" fontId="0" fillId="2" borderId="5" xfId="0" applyNumberFormat="1" applyFill="1" applyBorder="1"/>
    <xf numFmtId="3" fontId="0" fillId="2" borderId="5" xfId="0" applyNumberFormat="1" applyFont="1" applyFill="1" applyBorder="1"/>
    <xf numFmtId="0" fontId="3" fillId="0" borderId="0" xfId="0" applyFont="1"/>
    <xf numFmtId="3" fontId="1" fillId="2" borderId="5" xfId="0" applyNumberFormat="1" applyFont="1" applyFill="1" applyBorder="1"/>
    <xf numFmtId="3" fontId="2" fillId="2" borderId="5" xfId="0" applyNumberFormat="1" applyFont="1" applyFill="1" applyBorder="1"/>
    <xf numFmtId="0" fontId="0" fillId="0" borderId="1" xfId="0" applyBorder="1"/>
    <xf numFmtId="0" fontId="0" fillId="0" borderId="1" xfId="0" applyFill="1" applyBorder="1" applyAlignment="1">
      <alignment horizontal="left" wrapText="1"/>
    </xf>
    <xf numFmtId="0" fontId="0" fillId="2" borderId="0" xfId="0" applyFill="1" applyAlignment="1">
      <alignment horizontal="right"/>
    </xf>
    <xf numFmtId="3" fontId="1" fillId="0" borderId="5" xfId="0" applyNumberFormat="1" applyFont="1" applyBorder="1"/>
    <xf numFmtId="3" fontId="0" fillId="0" borderId="5" xfId="0" applyNumberFormat="1" applyBorder="1"/>
    <xf numFmtId="3" fontId="2" fillId="0" borderId="2" xfId="0" applyNumberFormat="1" applyFont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3" fontId="5" fillId="2" borderId="5" xfId="0" applyNumberFormat="1" applyFont="1" applyFill="1" applyBorder="1"/>
    <xf numFmtId="3" fontId="5" fillId="2" borderId="6" xfId="0" applyNumberFormat="1" applyFont="1" applyFill="1" applyBorder="1"/>
    <xf numFmtId="3" fontId="5" fillId="0" borderId="5" xfId="0" applyNumberFormat="1" applyFont="1" applyBorder="1"/>
    <xf numFmtId="3" fontId="3" fillId="0" borderId="5" xfId="0" applyNumberFormat="1" applyFont="1" applyBorder="1"/>
    <xf numFmtId="3" fontId="5" fillId="0" borderId="6" xfId="0" applyNumberFormat="1" applyFont="1" applyBorder="1"/>
    <xf numFmtId="3" fontId="0" fillId="0" borderId="4" xfId="0" applyNumberFormat="1" applyBorder="1" applyAlignment="1">
      <alignment horizontal="center" vertical="center"/>
    </xf>
    <xf numFmtId="0" fontId="0" fillId="0" borderId="8" xfId="0" applyBorder="1"/>
    <xf numFmtId="3" fontId="1" fillId="0" borderId="0" xfId="0" applyNumberFormat="1" applyFont="1" applyBorder="1"/>
    <xf numFmtId="3" fontId="0" fillId="0" borderId="0" xfId="0" applyNumberFormat="1" applyBorder="1"/>
    <xf numFmtId="3" fontId="5" fillId="0" borderId="0" xfId="0" applyNumberFormat="1" applyFont="1" applyBorder="1"/>
    <xf numFmtId="0" fontId="3" fillId="0" borderId="0" xfId="0" applyFont="1" applyBorder="1"/>
    <xf numFmtId="3" fontId="2" fillId="2" borderId="9" xfId="0" applyNumberFormat="1" applyFont="1" applyFill="1" applyBorder="1"/>
    <xf numFmtId="3" fontId="0" fillId="0" borderId="10" xfId="0" applyNumberFormat="1" applyBorder="1" applyAlignment="1">
      <alignment vertical="center"/>
    </xf>
    <xf numFmtId="3" fontId="1" fillId="2" borderId="11" xfId="0" applyNumberFormat="1" applyFont="1" applyFill="1" applyBorder="1"/>
    <xf numFmtId="3" fontId="0" fillId="2" borderId="11" xfId="0" applyNumberFormat="1" applyFont="1" applyFill="1" applyBorder="1"/>
    <xf numFmtId="3" fontId="0" fillId="2" borderId="11" xfId="0" applyNumberFormat="1" applyFill="1" applyBorder="1"/>
    <xf numFmtId="3" fontId="2" fillId="2" borderId="11" xfId="0" applyNumberFormat="1" applyFont="1" applyFill="1" applyBorder="1"/>
    <xf numFmtId="3" fontId="5" fillId="0" borderId="12" xfId="0" applyNumberFormat="1" applyFont="1" applyBorder="1"/>
    <xf numFmtId="3" fontId="5" fillId="2" borderId="11" xfId="0" applyNumberFormat="1" applyFont="1" applyFill="1" applyBorder="1"/>
    <xf numFmtId="0" fontId="0" fillId="0" borderId="17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3" xfId="0" applyBorder="1"/>
    <xf numFmtId="0" fontId="1" fillId="0" borderId="24" xfId="0" applyFont="1" applyBorder="1" applyAlignment="1">
      <alignment horizontal="center"/>
    </xf>
    <xf numFmtId="3" fontId="1" fillId="0" borderId="19" xfId="0" applyNumberFormat="1" applyFont="1" applyBorder="1"/>
    <xf numFmtId="0" fontId="0" fillId="0" borderId="24" xfId="0" applyBorder="1" applyAlignment="1">
      <alignment horizontal="center"/>
    </xf>
    <xf numFmtId="3" fontId="0" fillId="0" borderId="19" xfId="0" applyNumberFormat="1" applyBorder="1"/>
    <xf numFmtId="0" fontId="0" fillId="0" borderId="24" xfId="0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3" fontId="0" fillId="2" borderId="27" xfId="0" applyNumberFormat="1" applyFill="1" applyBorder="1"/>
    <xf numFmtId="3" fontId="0" fillId="2" borderId="28" xfId="0" applyNumberFormat="1" applyFill="1" applyBorder="1"/>
    <xf numFmtId="0" fontId="0" fillId="0" borderId="29" xfId="0" applyBorder="1"/>
    <xf numFmtId="3" fontId="0" fillId="0" borderId="30" xfId="0" applyNumberFormat="1" applyBorder="1"/>
    <xf numFmtId="0" fontId="0" fillId="0" borderId="5" xfId="0" applyFill="1" applyBorder="1" applyAlignment="1">
      <alignment horizontal="left" wrapText="1"/>
    </xf>
    <xf numFmtId="0" fontId="0" fillId="0" borderId="27" xfId="0" applyBorder="1"/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N47"/>
  <sheetViews>
    <sheetView tabSelected="1" view="pageBreakPreview" zoomScale="87" zoomScaleNormal="100" zoomScaleSheetLayoutView="87" workbookViewId="0">
      <selection sqref="A1:K1"/>
    </sheetView>
  </sheetViews>
  <sheetFormatPr defaultRowHeight="13.2" x14ac:dyDescent="0.25"/>
  <cols>
    <col min="1" max="1" width="5.109375" style="19" customWidth="1"/>
    <col min="2" max="2" width="53.88671875" customWidth="1"/>
    <col min="3" max="5" width="13" customWidth="1"/>
    <col min="6" max="6" width="12.6640625" customWidth="1"/>
    <col min="7" max="8" width="12.88671875" customWidth="1"/>
    <col min="9" max="9" width="11.6640625" customWidth="1"/>
    <col min="10" max="10" width="14.5546875" customWidth="1"/>
    <col min="11" max="11" width="12.6640625" customWidth="1"/>
  </cols>
  <sheetData>
    <row r="1" spans="1:11" x14ac:dyDescent="0.25">
      <c r="A1" s="74" t="s">
        <v>62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x14ac:dyDescent="0.25">
      <c r="A2" s="18"/>
      <c r="B2" s="14"/>
      <c r="C2" s="14"/>
      <c r="D2" s="34"/>
      <c r="E2" s="72"/>
      <c r="F2" s="34"/>
      <c r="G2" s="14"/>
      <c r="H2" s="34"/>
      <c r="I2" s="72"/>
      <c r="J2" s="34"/>
      <c r="K2" s="14"/>
    </row>
    <row r="3" spans="1:11" ht="18.75" customHeight="1" x14ac:dyDescent="0.25">
      <c r="A3" s="73" t="s">
        <v>25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s="1" customFormat="1" ht="13.5" customHeight="1" x14ac:dyDescent="0.25">
      <c r="A4" s="73" t="s">
        <v>48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1" ht="15" customHeight="1" x14ac:dyDescent="0.25">
      <c r="A5" s="73" t="s">
        <v>24</v>
      </c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1" ht="15" customHeight="1" thickBot="1" x14ac:dyDescent="0.3">
      <c r="C6" s="87"/>
      <c r="D6" s="87"/>
      <c r="E6" s="87"/>
      <c r="F6" s="87"/>
      <c r="G6" s="87"/>
      <c r="H6" s="87"/>
      <c r="I6" s="87"/>
      <c r="J6" s="87"/>
      <c r="K6" s="87"/>
    </row>
    <row r="7" spans="1:11" ht="23.25" customHeight="1" x14ac:dyDescent="0.25">
      <c r="A7" s="75" t="s">
        <v>0</v>
      </c>
      <c r="B7" s="80" t="s">
        <v>4</v>
      </c>
      <c r="C7" s="90" t="s">
        <v>45</v>
      </c>
      <c r="D7" s="91"/>
      <c r="E7" s="91"/>
      <c r="F7" s="91"/>
      <c r="G7" s="91" t="s">
        <v>16</v>
      </c>
      <c r="H7" s="91"/>
      <c r="I7" s="91"/>
      <c r="J7" s="91"/>
      <c r="K7" s="55"/>
    </row>
    <row r="8" spans="1:11" x14ac:dyDescent="0.25">
      <c r="A8" s="76"/>
      <c r="B8" s="81"/>
      <c r="C8" s="78" t="s">
        <v>53</v>
      </c>
      <c r="D8" s="88" t="s">
        <v>52</v>
      </c>
      <c r="E8" s="88" t="s">
        <v>61</v>
      </c>
      <c r="F8" s="89" t="s">
        <v>54</v>
      </c>
      <c r="G8" s="83" t="s">
        <v>53</v>
      </c>
      <c r="H8" s="78" t="s">
        <v>52</v>
      </c>
      <c r="I8" s="88" t="s">
        <v>61</v>
      </c>
      <c r="J8" s="78" t="s">
        <v>54</v>
      </c>
      <c r="K8" s="85" t="s">
        <v>17</v>
      </c>
    </row>
    <row r="9" spans="1:11" x14ac:dyDescent="0.25">
      <c r="A9" s="77"/>
      <c r="B9" s="82"/>
      <c r="C9" s="79"/>
      <c r="D9" s="88"/>
      <c r="E9" s="88"/>
      <c r="F9" s="89"/>
      <c r="G9" s="84"/>
      <c r="H9" s="79"/>
      <c r="I9" s="88"/>
      <c r="J9" s="79"/>
      <c r="K9" s="86"/>
    </row>
    <row r="10" spans="1:11" ht="15" customHeight="1" x14ac:dyDescent="0.25">
      <c r="A10" s="56" t="s">
        <v>7</v>
      </c>
      <c r="B10" s="26" t="s">
        <v>8</v>
      </c>
      <c r="C10" s="41"/>
      <c r="D10" s="48"/>
      <c r="E10" s="48"/>
      <c r="F10" s="4"/>
      <c r="G10" s="42"/>
      <c r="H10" s="2"/>
      <c r="I10" s="2"/>
      <c r="J10" s="2"/>
      <c r="K10" s="57"/>
    </row>
    <row r="11" spans="1:11" ht="15" customHeight="1" x14ac:dyDescent="0.25">
      <c r="A11" s="58" t="s">
        <v>1</v>
      </c>
      <c r="B11" s="23" t="s">
        <v>26</v>
      </c>
      <c r="C11" s="10">
        <f>C12+C13+C14+C15+C16</f>
        <v>12284809</v>
      </c>
      <c r="D11" s="49">
        <v>50000</v>
      </c>
      <c r="E11" s="49"/>
      <c r="F11" s="10">
        <v>12334809</v>
      </c>
      <c r="G11" s="43">
        <v>19169867</v>
      </c>
      <c r="H11" s="5"/>
      <c r="I11" s="5">
        <v>1762000</v>
      </c>
      <c r="J11" s="5">
        <f>J12+J15+J16</f>
        <v>20931867</v>
      </c>
      <c r="K11" s="59">
        <f>K12+K13+K14+K15+K16</f>
        <v>33266676</v>
      </c>
    </row>
    <row r="12" spans="1:11" ht="13.5" customHeight="1" x14ac:dyDescent="0.25">
      <c r="A12" s="60"/>
      <c r="B12" s="27" t="s">
        <v>27</v>
      </c>
      <c r="C12" s="8">
        <v>0</v>
      </c>
      <c r="D12" s="50">
        <v>50000</v>
      </c>
      <c r="E12" s="50"/>
      <c r="F12" s="8">
        <v>50000</v>
      </c>
      <c r="G12" s="44">
        <v>15140840</v>
      </c>
      <c r="H12" s="3"/>
      <c r="I12" s="3">
        <v>1600000</v>
      </c>
      <c r="J12" s="3">
        <v>16740840</v>
      </c>
      <c r="K12" s="61">
        <v>16790840</v>
      </c>
    </row>
    <row r="13" spans="1:11" ht="15" customHeight="1" x14ac:dyDescent="0.25">
      <c r="A13" s="60"/>
      <c r="B13" s="28" t="s">
        <v>28</v>
      </c>
      <c r="C13" s="8">
        <v>2126928</v>
      </c>
      <c r="D13" s="50"/>
      <c r="E13" s="50"/>
      <c r="F13" s="8">
        <v>2126928</v>
      </c>
      <c r="G13" s="44"/>
      <c r="H13" s="3"/>
      <c r="I13" s="3"/>
      <c r="J13" s="3"/>
      <c r="K13" s="61">
        <v>2126928</v>
      </c>
    </row>
    <row r="14" spans="1:11" ht="15" customHeight="1" x14ac:dyDescent="0.25">
      <c r="A14" s="60"/>
      <c r="B14" s="28" t="s">
        <v>29</v>
      </c>
      <c r="C14" s="8">
        <v>7988610</v>
      </c>
      <c r="D14" s="50"/>
      <c r="E14" s="50"/>
      <c r="F14" s="8">
        <v>7988610</v>
      </c>
      <c r="G14" s="44"/>
      <c r="H14" s="3"/>
      <c r="I14" s="3"/>
      <c r="J14" s="3"/>
      <c r="K14" s="61">
        <v>7988610</v>
      </c>
    </row>
    <row r="15" spans="1:11" ht="15" customHeight="1" x14ac:dyDescent="0.25">
      <c r="A15" s="62"/>
      <c r="B15" s="29" t="s">
        <v>18</v>
      </c>
      <c r="C15" s="8">
        <v>110000</v>
      </c>
      <c r="D15" s="50"/>
      <c r="E15" s="50"/>
      <c r="F15" s="8">
        <v>110000</v>
      </c>
      <c r="G15" s="44">
        <v>76000</v>
      </c>
      <c r="H15" s="3"/>
      <c r="I15" s="3"/>
      <c r="J15" s="3">
        <v>76000</v>
      </c>
      <c r="K15" s="61">
        <v>186000</v>
      </c>
    </row>
    <row r="16" spans="1:11" ht="15" customHeight="1" x14ac:dyDescent="0.25">
      <c r="A16" s="60"/>
      <c r="B16" s="24" t="s">
        <v>19</v>
      </c>
      <c r="C16" s="8">
        <v>2059271</v>
      </c>
      <c r="D16" s="50"/>
      <c r="E16" s="50"/>
      <c r="F16" s="8">
        <v>2059271</v>
      </c>
      <c r="G16" s="44">
        <v>3953027</v>
      </c>
      <c r="H16" s="3"/>
      <c r="I16" s="3">
        <v>162000</v>
      </c>
      <c r="J16" s="3">
        <v>4115027</v>
      </c>
      <c r="K16" s="61">
        <v>6174298</v>
      </c>
    </row>
    <row r="17" spans="1:14" ht="15" customHeight="1" x14ac:dyDescent="0.25">
      <c r="A17" s="60" t="s">
        <v>2</v>
      </c>
      <c r="B17" s="23" t="s">
        <v>30</v>
      </c>
      <c r="C17" s="10">
        <f>C18+C19+C20</f>
        <v>60545100</v>
      </c>
      <c r="D17" s="49"/>
      <c r="E17" s="49">
        <v>4511117</v>
      </c>
      <c r="F17" s="10">
        <f>F18+F19+F20</f>
        <v>65056217</v>
      </c>
      <c r="G17" s="44"/>
      <c r="H17" s="3"/>
      <c r="I17" s="3"/>
      <c r="J17" s="3"/>
      <c r="K17" s="59">
        <f>K18+K19+K20</f>
        <v>65056217</v>
      </c>
    </row>
    <row r="18" spans="1:14" ht="15" customHeight="1" x14ac:dyDescent="0.25">
      <c r="A18" s="60"/>
      <c r="B18" s="24" t="s">
        <v>31</v>
      </c>
      <c r="C18" s="8">
        <v>3300000</v>
      </c>
      <c r="D18" s="50"/>
      <c r="E18" s="50"/>
      <c r="F18" s="8">
        <v>3300000</v>
      </c>
      <c r="G18" s="44"/>
      <c r="H18" s="3"/>
      <c r="I18" s="3"/>
      <c r="J18" s="3"/>
      <c r="K18" s="61">
        <v>3300000</v>
      </c>
    </row>
    <row r="19" spans="1:14" ht="15" customHeight="1" x14ac:dyDescent="0.25">
      <c r="A19" s="60"/>
      <c r="B19" s="24" t="s">
        <v>32</v>
      </c>
      <c r="C19" s="8">
        <v>57000000</v>
      </c>
      <c r="D19" s="50"/>
      <c r="E19" s="50">
        <v>4511117</v>
      </c>
      <c r="F19" s="8">
        <v>61511117</v>
      </c>
      <c r="G19" s="44"/>
      <c r="H19" s="3"/>
      <c r="I19" s="3"/>
      <c r="J19" s="3"/>
      <c r="K19" s="61">
        <v>61511117</v>
      </c>
      <c r="N19" s="9"/>
    </row>
    <row r="20" spans="1:14" ht="15" customHeight="1" x14ac:dyDescent="0.25">
      <c r="A20" s="60"/>
      <c r="B20" s="24" t="s">
        <v>46</v>
      </c>
      <c r="C20" s="8">
        <v>245100</v>
      </c>
      <c r="D20" s="50"/>
      <c r="E20" s="50"/>
      <c r="F20" s="8">
        <v>245100</v>
      </c>
      <c r="G20" s="44"/>
      <c r="H20" s="3"/>
      <c r="I20" s="3"/>
      <c r="J20" s="3"/>
      <c r="K20" s="61">
        <v>245100</v>
      </c>
    </row>
    <row r="21" spans="1:14" ht="19.5" customHeight="1" x14ac:dyDescent="0.25">
      <c r="A21" s="63" t="s">
        <v>3</v>
      </c>
      <c r="B21" s="23" t="s">
        <v>6</v>
      </c>
      <c r="C21" s="10">
        <v>3767000</v>
      </c>
      <c r="D21" s="49"/>
      <c r="E21" s="49"/>
      <c r="F21" s="10">
        <v>3767000</v>
      </c>
      <c r="G21" s="44"/>
      <c r="H21" s="3"/>
      <c r="I21" s="3"/>
      <c r="J21" s="3"/>
      <c r="K21" s="59">
        <v>3767000</v>
      </c>
    </row>
    <row r="22" spans="1:14" ht="15" customHeight="1" x14ac:dyDescent="0.25">
      <c r="A22" s="60"/>
      <c r="B22" s="24" t="s">
        <v>20</v>
      </c>
      <c r="C22" s="8">
        <v>3767000</v>
      </c>
      <c r="D22" s="50"/>
      <c r="E22" s="50"/>
      <c r="F22" s="8">
        <v>3767000</v>
      </c>
      <c r="G22" s="44"/>
      <c r="H22" s="3"/>
      <c r="I22" s="3"/>
      <c r="J22" s="3"/>
      <c r="K22" s="61">
        <v>3767000</v>
      </c>
    </row>
    <row r="23" spans="1:14" ht="15" customHeight="1" x14ac:dyDescent="0.25">
      <c r="A23" s="58" t="s">
        <v>33</v>
      </c>
      <c r="B23" s="23" t="s">
        <v>56</v>
      </c>
      <c r="C23" s="10">
        <f>C24+C25+C26+C27+C28+C30</f>
        <v>62162653</v>
      </c>
      <c r="D23" s="49">
        <v>10157100</v>
      </c>
      <c r="E23" s="49">
        <v>10819449</v>
      </c>
      <c r="F23" s="10">
        <f>F24+F25+F26+F27+F28+F29+F30</f>
        <v>83139202</v>
      </c>
      <c r="G23" s="44"/>
      <c r="H23" s="3"/>
      <c r="I23" s="3"/>
      <c r="J23" s="3"/>
      <c r="K23" s="59">
        <f>K24+K25+K26+K27+K28+K30+K29</f>
        <v>83139202</v>
      </c>
    </row>
    <row r="24" spans="1:14" ht="19.5" customHeight="1" x14ac:dyDescent="0.25">
      <c r="A24" s="58"/>
      <c r="B24" s="13" t="s">
        <v>34</v>
      </c>
      <c r="C24" s="7">
        <v>35861400</v>
      </c>
      <c r="D24" s="51"/>
      <c r="E24" s="51"/>
      <c r="F24" s="7">
        <v>35861400</v>
      </c>
      <c r="G24" s="44"/>
      <c r="H24" s="3"/>
      <c r="I24" s="3"/>
      <c r="J24" s="3"/>
      <c r="K24" s="61">
        <v>35861400</v>
      </c>
    </row>
    <row r="25" spans="1:14" ht="15" customHeight="1" x14ac:dyDescent="0.25">
      <c r="A25" s="60"/>
      <c r="B25" s="13" t="s">
        <v>41</v>
      </c>
      <c r="C25" s="7">
        <v>160050</v>
      </c>
      <c r="D25" s="51"/>
      <c r="E25" s="51">
        <v>-160050</v>
      </c>
      <c r="F25" s="7">
        <v>0</v>
      </c>
      <c r="G25" s="44"/>
      <c r="H25" s="3"/>
      <c r="I25" s="3"/>
      <c r="J25" s="3"/>
      <c r="K25" s="61">
        <v>0</v>
      </c>
    </row>
    <row r="26" spans="1:14" ht="15" customHeight="1" x14ac:dyDescent="0.25">
      <c r="A26" s="60"/>
      <c r="B26" s="13" t="s">
        <v>47</v>
      </c>
      <c r="C26" s="7">
        <v>6136534</v>
      </c>
      <c r="D26" s="51">
        <v>2018000</v>
      </c>
      <c r="E26" s="51">
        <v>265222</v>
      </c>
      <c r="F26" s="7">
        <v>8419756</v>
      </c>
      <c r="G26" s="44"/>
      <c r="H26" s="3"/>
      <c r="I26" s="3"/>
      <c r="J26" s="3"/>
      <c r="K26" s="61">
        <v>8419756</v>
      </c>
    </row>
    <row r="27" spans="1:14" ht="15" customHeight="1" x14ac:dyDescent="0.25">
      <c r="A27" s="60"/>
      <c r="B27" s="13" t="s">
        <v>49</v>
      </c>
      <c r="C27" s="7">
        <v>18142479</v>
      </c>
      <c r="D27" s="51">
        <v>1130000</v>
      </c>
      <c r="E27" s="51">
        <v>202629</v>
      </c>
      <c r="F27" s="7">
        <v>19475108</v>
      </c>
      <c r="G27" s="44"/>
      <c r="H27" s="3"/>
      <c r="I27" s="3"/>
      <c r="J27" s="3"/>
      <c r="K27" s="61">
        <v>19475108</v>
      </c>
    </row>
    <row r="28" spans="1:14" ht="15" customHeight="1" x14ac:dyDescent="0.25">
      <c r="A28" s="60"/>
      <c r="B28" s="13" t="s">
        <v>50</v>
      </c>
      <c r="C28" s="7">
        <v>1862190</v>
      </c>
      <c r="D28" s="51">
        <v>63000</v>
      </c>
      <c r="E28" s="51">
        <v>79348</v>
      </c>
      <c r="F28" s="7">
        <v>2004538</v>
      </c>
      <c r="G28" s="44"/>
      <c r="H28" s="3"/>
      <c r="I28" s="3"/>
      <c r="J28" s="3"/>
      <c r="K28" s="61">
        <v>2004538</v>
      </c>
    </row>
    <row r="29" spans="1:14" ht="15" customHeight="1" x14ac:dyDescent="0.25">
      <c r="A29" s="60"/>
      <c r="B29" s="70" t="s">
        <v>57</v>
      </c>
      <c r="C29" s="7"/>
      <c r="D29" s="51">
        <v>246030</v>
      </c>
      <c r="E29" s="51"/>
      <c r="F29" s="7">
        <v>246030</v>
      </c>
      <c r="G29" s="44"/>
      <c r="H29" s="3"/>
      <c r="I29" s="3"/>
      <c r="J29" s="3"/>
      <c r="K29" s="61">
        <v>246030</v>
      </c>
    </row>
    <row r="30" spans="1:14" ht="15" customHeight="1" thickBot="1" x14ac:dyDescent="0.3">
      <c r="A30" s="64"/>
      <c r="B30" s="71" t="s">
        <v>55</v>
      </c>
      <c r="C30" s="66"/>
      <c r="D30" s="67">
        <v>6700070</v>
      </c>
      <c r="E30" s="67">
        <v>10432300</v>
      </c>
      <c r="F30" s="66">
        <v>17132370</v>
      </c>
      <c r="G30" s="65"/>
      <c r="H30" s="68"/>
      <c r="I30" s="68"/>
      <c r="J30" s="68"/>
      <c r="K30" s="69">
        <v>17132370</v>
      </c>
    </row>
    <row r="31" spans="1:14" ht="15" customHeight="1" x14ac:dyDescent="0.25">
      <c r="A31" s="20" t="s">
        <v>35</v>
      </c>
      <c r="B31" s="25" t="s">
        <v>36</v>
      </c>
      <c r="C31" s="10">
        <f>C32+C33+C34</f>
        <v>11802112</v>
      </c>
      <c r="D31" s="49">
        <v>6239500</v>
      </c>
      <c r="E31" s="49">
        <f>E33+E34+E35+E36+E32</f>
        <v>143662</v>
      </c>
      <c r="F31" s="10">
        <f>F32+F33+F34</f>
        <v>18185274</v>
      </c>
      <c r="G31" s="43">
        <v>66204241</v>
      </c>
      <c r="H31" s="5">
        <f>H36+H37</f>
        <v>7352141</v>
      </c>
      <c r="I31" s="5">
        <f>I37+I36</f>
        <v>2094002</v>
      </c>
      <c r="J31" s="5">
        <f>J36+J37</f>
        <v>75650384</v>
      </c>
      <c r="K31" s="15">
        <f>K32+K33+K34+K37+K36+K35</f>
        <v>93835658</v>
      </c>
    </row>
    <row r="32" spans="1:14" ht="15" customHeight="1" x14ac:dyDescent="0.25">
      <c r="A32" s="21"/>
      <c r="B32" s="13" t="s">
        <v>21</v>
      </c>
      <c r="C32" s="7">
        <v>5128100</v>
      </c>
      <c r="D32" s="51">
        <v>6194500</v>
      </c>
      <c r="E32" s="51">
        <v>-102400</v>
      </c>
      <c r="F32" s="7">
        <v>11220200</v>
      </c>
      <c r="G32" s="44"/>
      <c r="H32" s="3"/>
      <c r="I32" s="3"/>
      <c r="J32" s="3"/>
      <c r="K32" s="16">
        <v>11220200</v>
      </c>
    </row>
    <row r="33" spans="1:11" ht="15" customHeight="1" x14ac:dyDescent="0.25">
      <c r="A33" s="21"/>
      <c r="B33" s="13" t="s">
        <v>42</v>
      </c>
      <c r="C33" s="7">
        <v>3155280</v>
      </c>
      <c r="D33" s="51"/>
      <c r="E33" s="51"/>
      <c r="F33" s="7">
        <v>3155280</v>
      </c>
      <c r="G33" s="44"/>
      <c r="H33" s="3"/>
      <c r="I33" s="3"/>
      <c r="J33" s="3"/>
      <c r="K33" s="16">
        <v>3155280</v>
      </c>
    </row>
    <row r="34" spans="1:11" ht="15" customHeight="1" x14ac:dyDescent="0.25">
      <c r="A34" s="21"/>
      <c r="B34" s="13" t="s">
        <v>40</v>
      </c>
      <c r="C34" s="7">
        <v>3518732</v>
      </c>
      <c r="D34" s="51"/>
      <c r="E34" s="51">
        <v>291062</v>
      </c>
      <c r="F34" s="7">
        <v>3809794</v>
      </c>
      <c r="G34" s="44"/>
      <c r="H34" s="3"/>
      <c r="I34" s="3"/>
      <c r="J34" s="3"/>
      <c r="K34" s="16">
        <v>3809794</v>
      </c>
    </row>
    <row r="35" spans="1:11" ht="15" customHeight="1" x14ac:dyDescent="0.25">
      <c r="A35" s="21"/>
      <c r="B35" s="13" t="s">
        <v>58</v>
      </c>
      <c r="C35" s="7"/>
      <c r="D35" s="51">
        <v>45000</v>
      </c>
      <c r="E35" s="51">
        <v>-45000</v>
      </c>
      <c r="F35" s="7">
        <v>0</v>
      </c>
      <c r="G35" s="44"/>
      <c r="H35" s="3"/>
      <c r="I35" s="3"/>
      <c r="J35" s="3"/>
      <c r="K35" s="16">
        <v>0</v>
      </c>
    </row>
    <row r="36" spans="1:11" ht="15" customHeight="1" x14ac:dyDescent="0.25">
      <c r="A36" s="21"/>
      <c r="B36" s="13" t="s">
        <v>60</v>
      </c>
      <c r="C36" s="7"/>
      <c r="D36" s="51"/>
      <c r="E36" s="51"/>
      <c r="F36" s="7"/>
      <c r="G36" s="44"/>
      <c r="H36" s="3">
        <v>3099139</v>
      </c>
      <c r="I36" s="3">
        <v>240823</v>
      </c>
      <c r="J36" s="3">
        <v>3339962</v>
      </c>
      <c r="K36" s="16">
        <v>3339962</v>
      </c>
    </row>
    <row r="37" spans="1:11" ht="15" customHeight="1" x14ac:dyDescent="0.25">
      <c r="A37" s="21"/>
      <c r="B37" s="13" t="s">
        <v>22</v>
      </c>
      <c r="C37" s="7"/>
      <c r="D37" s="51"/>
      <c r="E37" s="51"/>
      <c r="F37" s="7"/>
      <c r="G37" s="44">
        <v>66204241</v>
      </c>
      <c r="H37" s="3">
        <v>4253002</v>
      </c>
      <c r="I37" s="3">
        <v>1853179</v>
      </c>
      <c r="J37" s="3">
        <v>72310422</v>
      </c>
      <c r="K37" s="16">
        <v>72310422</v>
      </c>
    </row>
    <row r="38" spans="1:11" ht="15" customHeight="1" x14ac:dyDescent="0.25">
      <c r="A38" s="21"/>
      <c r="B38" s="13" t="s">
        <v>51</v>
      </c>
      <c r="C38" s="7">
        <v>-66204241</v>
      </c>
      <c r="D38" s="51">
        <v>-4253002</v>
      </c>
      <c r="E38" s="51">
        <v>-1853179</v>
      </c>
      <c r="F38" s="7">
        <v>-72310422</v>
      </c>
      <c r="G38" s="44"/>
      <c r="H38" s="3"/>
      <c r="I38" s="3"/>
      <c r="J38" s="3"/>
      <c r="K38" s="16">
        <v>-72310422</v>
      </c>
    </row>
    <row r="39" spans="1:11" ht="15" customHeight="1" x14ac:dyDescent="0.25">
      <c r="A39" s="20" t="s">
        <v>37</v>
      </c>
      <c r="B39" s="25" t="s">
        <v>59</v>
      </c>
      <c r="C39" s="10"/>
      <c r="D39" s="49">
        <v>3872028</v>
      </c>
      <c r="E39" s="49"/>
      <c r="F39" s="10">
        <v>3872028</v>
      </c>
      <c r="G39" s="43"/>
      <c r="H39" s="5"/>
      <c r="I39" s="5"/>
      <c r="J39" s="5"/>
      <c r="K39" s="15">
        <v>3872028</v>
      </c>
    </row>
    <row r="40" spans="1:11" ht="15" customHeight="1" x14ac:dyDescent="0.25">
      <c r="A40" s="20" t="s">
        <v>43</v>
      </c>
      <c r="B40" s="25" t="s">
        <v>44</v>
      </c>
      <c r="C40" s="10"/>
      <c r="D40" s="49">
        <v>100000</v>
      </c>
      <c r="E40" s="49"/>
      <c r="F40" s="10">
        <v>100000</v>
      </c>
      <c r="G40" s="44"/>
      <c r="H40" s="3"/>
      <c r="I40" s="3"/>
      <c r="J40" s="3"/>
      <c r="K40" s="16">
        <v>100000</v>
      </c>
    </row>
    <row r="41" spans="1:11" ht="15" customHeight="1" x14ac:dyDescent="0.3">
      <c r="A41" s="21"/>
      <c r="B41" s="30" t="s">
        <v>10</v>
      </c>
      <c r="C41" s="11">
        <f>SUM(C11,C17,C31,C23,C39,C21,C38,C40)</f>
        <v>84357433</v>
      </c>
      <c r="D41" s="52">
        <f>D11+D23+D31+D39+D40+D38</f>
        <v>16165626</v>
      </c>
      <c r="E41" s="52">
        <f>E11+E23+E31+E39+E40+E38+E17</f>
        <v>13621049</v>
      </c>
      <c r="F41" s="36">
        <f>F11+F17+F21+F23+F31+F39+F40+F38</f>
        <v>114144108</v>
      </c>
      <c r="G41" s="45">
        <f>G11+G31</f>
        <v>85374108</v>
      </c>
      <c r="H41" s="6">
        <f>SUM(H36:H40)</f>
        <v>7352141</v>
      </c>
      <c r="I41" s="6">
        <f>I11+I31</f>
        <v>3856002</v>
      </c>
      <c r="J41" s="6">
        <f>J11+J31</f>
        <v>96582251</v>
      </c>
      <c r="K41" s="38">
        <f>K11+K17+K23+K31+K39+K21+K38+K40</f>
        <v>210726359</v>
      </c>
    </row>
    <row r="42" spans="1:11" ht="16.5" customHeight="1" x14ac:dyDescent="0.3">
      <c r="A42" s="22" t="s">
        <v>9</v>
      </c>
      <c r="B42" s="31" t="s">
        <v>11</v>
      </c>
      <c r="C42" s="11">
        <f>C44</f>
        <v>25000</v>
      </c>
      <c r="D42" s="52"/>
      <c r="E42" s="52"/>
      <c r="F42" s="11">
        <v>25000</v>
      </c>
      <c r="G42" s="46"/>
      <c r="H42" s="12"/>
      <c r="I42" s="12"/>
      <c r="J42" s="12"/>
      <c r="K42" s="38">
        <f>K44</f>
        <v>25000</v>
      </c>
    </row>
    <row r="43" spans="1:11" ht="15" customHeight="1" x14ac:dyDescent="0.25">
      <c r="A43" s="21"/>
      <c r="B43" s="32" t="s">
        <v>5</v>
      </c>
      <c r="C43" s="7"/>
      <c r="D43" s="51"/>
      <c r="E43" s="51"/>
      <c r="F43" s="7"/>
      <c r="G43" s="46"/>
      <c r="H43" s="12"/>
      <c r="I43" s="12"/>
      <c r="J43" s="12"/>
      <c r="K43" s="39"/>
    </row>
    <row r="44" spans="1:11" ht="15" customHeight="1" x14ac:dyDescent="0.25">
      <c r="A44" s="21"/>
      <c r="B44" s="28" t="s">
        <v>23</v>
      </c>
      <c r="C44" s="7">
        <v>25000</v>
      </c>
      <c r="D44" s="51"/>
      <c r="E44" s="51"/>
      <c r="F44" s="7">
        <v>25000</v>
      </c>
      <c r="G44" s="46"/>
      <c r="H44" s="12"/>
      <c r="I44" s="12"/>
      <c r="J44" s="12"/>
      <c r="K44" s="39">
        <v>25000</v>
      </c>
    </row>
    <row r="45" spans="1:11" ht="15" customHeight="1" x14ac:dyDescent="0.3">
      <c r="A45" s="22" t="s">
        <v>38</v>
      </c>
      <c r="B45" s="31" t="s">
        <v>39</v>
      </c>
      <c r="C45" s="11">
        <v>0</v>
      </c>
      <c r="D45" s="52"/>
      <c r="E45" s="52"/>
      <c r="F45" s="11"/>
      <c r="G45" s="46"/>
      <c r="H45" s="12"/>
      <c r="I45" s="12"/>
      <c r="J45" s="12"/>
      <c r="K45" s="38">
        <v>0</v>
      </c>
    </row>
    <row r="46" spans="1:11" ht="15" customHeight="1" x14ac:dyDescent="0.3">
      <c r="A46" s="22" t="s">
        <v>14</v>
      </c>
      <c r="B46" s="31" t="s">
        <v>13</v>
      </c>
      <c r="C46" s="36">
        <v>155052272</v>
      </c>
      <c r="D46" s="54">
        <v>-943578</v>
      </c>
      <c r="E46" s="54"/>
      <c r="F46" s="36">
        <v>154108694</v>
      </c>
      <c r="G46" s="45">
        <v>4524745</v>
      </c>
      <c r="H46" s="6">
        <v>391738</v>
      </c>
      <c r="I46" s="6"/>
      <c r="J46" s="6">
        <v>4916483</v>
      </c>
      <c r="K46" s="38">
        <v>159025177</v>
      </c>
    </row>
    <row r="47" spans="1:11" ht="36" customHeight="1" x14ac:dyDescent="0.3">
      <c r="A47" s="35" t="s">
        <v>15</v>
      </c>
      <c r="B47" s="33" t="s">
        <v>12</v>
      </c>
      <c r="C47" s="37">
        <f>SUM(C41+C42+C46)</f>
        <v>239434705</v>
      </c>
      <c r="D47" s="47">
        <f>D41+D46+D42</f>
        <v>15222048</v>
      </c>
      <c r="E47" s="47">
        <f>E41</f>
        <v>13621049</v>
      </c>
      <c r="F47" s="37">
        <f>F41+F42+F46</f>
        <v>268277802</v>
      </c>
      <c r="G47" s="53">
        <f>SUM(G41:G46)</f>
        <v>89898853</v>
      </c>
      <c r="H47" s="17">
        <f>H41+H46</f>
        <v>7743879</v>
      </c>
      <c r="I47" s="17">
        <f>I41+I46</f>
        <v>3856002</v>
      </c>
      <c r="J47" s="17">
        <f>J41+J46</f>
        <v>101498734</v>
      </c>
      <c r="K47" s="40">
        <f>K41+K45+K46+K42</f>
        <v>369776536</v>
      </c>
    </row>
  </sheetData>
  <mergeCells count="18">
    <mergeCell ref="I8:I9"/>
    <mergeCell ref="G7:J7"/>
    <mergeCell ref="A5:K5"/>
    <mergeCell ref="A1:K1"/>
    <mergeCell ref="A3:K3"/>
    <mergeCell ref="A4:K4"/>
    <mergeCell ref="A7:A9"/>
    <mergeCell ref="C8:C9"/>
    <mergeCell ref="B7:B9"/>
    <mergeCell ref="G8:G9"/>
    <mergeCell ref="K8:K9"/>
    <mergeCell ref="C6:K6"/>
    <mergeCell ref="D8:D9"/>
    <mergeCell ref="F8:F9"/>
    <mergeCell ref="H8:H9"/>
    <mergeCell ref="J8:J9"/>
    <mergeCell ref="C7:F7"/>
    <mergeCell ref="E8:E9"/>
  </mergeCells>
  <phoneticPr fontId="0" type="noConversion"/>
  <printOptions horizontalCentered="1"/>
  <pageMargins left="0.25" right="0.25" top="0.75" bottom="0.75" header="0.3" footer="0.3"/>
  <pageSetup paperSize="9" scale="83" orientation="landscape" r:id="rId1"/>
  <headerFooter alignWithMargins="0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"/>
  <sheetViews>
    <sheetView workbookViewId="0">
      <selection activeCell="F5" sqref="F5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Windows-felhasználó</cp:lastModifiedBy>
  <cp:lastPrinted>2020-04-23T10:23:53Z</cp:lastPrinted>
  <dcterms:created xsi:type="dcterms:W3CDTF">2001-03-10T10:34:29Z</dcterms:created>
  <dcterms:modified xsi:type="dcterms:W3CDTF">2020-04-29T10:35:18Z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