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32" i="1"/>
  <c r="K31"/>
  <c r="E31" s="1"/>
  <c r="C31"/>
  <c r="K30"/>
  <c r="K29"/>
  <c r="I28"/>
  <c r="I32" s="1"/>
  <c r="H28"/>
  <c r="G28"/>
  <c r="G32" s="1"/>
  <c r="K32" s="1"/>
  <c r="D28"/>
  <c r="D32" s="1"/>
  <c r="K27"/>
  <c r="E27" s="1"/>
  <c r="C27"/>
  <c r="K26"/>
  <c r="E26"/>
  <c r="C26"/>
  <c r="K25"/>
  <c r="E25" s="1"/>
  <c r="C25"/>
  <c r="C28" s="1"/>
  <c r="K24"/>
  <c r="E24"/>
  <c r="C24"/>
  <c r="K23"/>
  <c r="K21"/>
  <c r="K20"/>
  <c r="E20"/>
  <c r="C20"/>
  <c r="I19"/>
  <c r="H19"/>
  <c r="K19" s="1"/>
  <c r="G19"/>
  <c r="D19"/>
  <c r="C19"/>
  <c r="K18"/>
  <c r="E18"/>
  <c r="C18"/>
  <c r="K17"/>
  <c r="K16"/>
  <c r="E16"/>
  <c r="E19" s="1"/>
  <c r="C16"/>
  <c r="K15"/>
  <c r="E15" s="1"/>
  <c r="C15"/>
  <c r="I14"/>
  <c r="I22" s="1"/>
  <c r="H14"/>
  <c r="G14"/>
  <c r="K14" s="1"/>
  <c r="E14"/>
  <c r="D14"/>
  <c r="D22" s="1"/>
  <c r="C14"/>
  <c r="K13"/>
  <c r="K12"/>
  <c r="I11"/>
  <c r="H11"/>
  <c r="K11" s="1"/>
  <c r="G11"/>
  <c r="D11"/>
  <c r="K10"/>
  <c r="K9"/>
  <c r="E9" s="1"/>
  <c r="K8"/>
  <c r="E8" s="1"/>
  <c r="F8" s="1"/>
  <c r="C8"/>
  <c r="K7"/>
  <c r="E7" s="1"/>
  <c r="C7"/>
  <c r="C11" s="1"/>
  <c r="C22" s="1"/>
  <c r="E11" l="1"/>
  <c r="E22" s="1"/>
  <c r="C32"/>
  <c r="E28"/>
  <c r="E32" s="1"/>
  <c r="G22"/>
  <c r="H22"/>
  <c r="K28"/>
  <c r="F32" l="1"/>
  <c r="L32"/>
  <c r="K22"/>
</calcChain>
</file>

<file path=xl/sharedStrings.xml><?xml version="1.0" encoding="utf-8"?>
<sst xmlns="http://schemas.openxmlformats.org/spreadsheetml/2006/main" count="64" uniqueCount="63">
  <si>
    <t>12. számú</t>
  </si>
  <si>
    <t>Harkány Város Önkormányzat</t>
  </si>
  <si>
    <t xml:space="preserve"> Mérleg</t>
  </si>
  <si>
    <t>Megnevezés</t>
  </si>
  <si>
    <t>Előző időszak</t>
  </si>
  <si>
    <t>Módosítások</t>
  </si>
  <si>
    <t>Tárgyi időszak</t>
  </si>
  <si>
    <t>hivatal</t>
  </si>
  <si>
    <t>hksk</t>
  </si>
  <si>
    <t>önk</t>
  </si>
  <si>
    <t/>
  </si>
  <si>
    <t>ESZKÖZÖK</t>
  </si>
  <si>
    <t>04</t>
  </si>
  <si>
    <t xml:space="preserve">A/I        Immateriális javak </t>
  </si>
  <si>
    <t>10</t>
  </si>
  <si>
    <t xml:space="preserve">A/II        Tárgyi eszközök </t>
  </si>
  <si>
    <t>18</t>
  </si>
  <si>
    <t xml:space="preserve">A/III        Befektetett pénzügyi eszközök </t>
  </si>
  <si>
    <t>21</t>
  </si>
  <si>
    <t>A/IV        Koncesszióba, vagyonkezelésbe adott</t>
  </si>
  <si>
    <t>22</t>
  </si>
  <si>
    <t xml:space="preserve">A)        NEMZETI VAGYONBA TARTOZÓ BEFEKTETETT ESZKÖZÖK (=A/I+A/II+A/III+A/IV) </t>
  </si>
  <si>
    <t>28</t>
  </si>
  <si>
    <t xml:space="preserve">B/I        Készletek </t>
  </si>
  <si>
    <t>36</t>
  </si>
  <si>
    <t xml:space="preserve">B/II        Értékpapírok </t>
  </si>
  <si>
    <t>37</t>
  </si>
  <si>
    <t xml:space="preserve">B)        NEMZETI VAGYONBA TARTOZÓ FORGÓESZKÖZÖK </t>
  </si>
  <si>
    <t>43</t>
  </si>
  <si>
    <t xml:space="preserve">C)        PÉNZESZKÖZÖK </t>
  </si>
  <si>
    <t>57</t>
  </si>
  <si>
    <t xml:space="preserve">D/I        Költségvetési évben esedékes követelések </t>
  </si>
  <si>
    <t>71</t>
  </si>
  <si>
    <t xml:space="preserve">D/II        Költségvetési évet követően esedékes követelések </t>
  </si>
  <si>
    <t>84</t>
  </si>
  <si>
    <t xml:space="preserve">D/III        Követelés jellegű sajátos elszámolások </t>
  </si>
  <si>
    <t>85</t>
  </si>
  <si>
    <t>D)        KÖVETELÉSEK (=D/I+D/II+D/III)</t>
  </si>
  <si>
    <t>86</t>
  </si>
  <si>
    <t>E)        EGYÉB SAJÁTOS ESZKÖZOLDALI ELSZÁMOLÁSOK</t>
  </si>
  <si>
    <t>90</t>
  </si>
  <si>
    <t xml:space="preserve">F)        AKTÍV IDŐBELI ELHATÁROLÁSOK </t>
  </si>
  <si>
    <t>91</t>
  </si>
  <si>
    <t xml:space="preserve">ESZKÖZÖK ÖSSZESEN (=A+B+C+D+E+F) </t>
  </si>
  <si>
    <t>FORRÁSOK</t>
  </si>
  <si>
    <t>98</t>
  </si>
  <si>
    <t>G)        SAJÁT TŐKE (=G/I+…+G/VI) (98=92+...+97)</t>
  </si>
  <si>
    <t>118</t>
  </si>
  <si>
    <t>H/I        Költségvetési évben esedékes kötelezettségek (=H/I/1+…H/I/9) (118=99+...+103+105+...+107+109)</t>
  </si>
  <si>
    <t>138</t>
  </si>
  <si>
    <t>H/II        Költségvetési évet követően esedékes kötelezettségek (=H/II/1+…H/II/9) (138=119+...+123+125+...+127+129)</t>
  </si>
  <si>
    <t>146</t>
  </si>
  <si>
    <t>H/III        Kötelezettség jellegű sajátos elszámolások (=H)/III/1+…+H)/III/7) (146=139+...+145)</t>
  </si>
  <si>
    <t>147</t>
  </si>
  <si>
    <t xml:space="preserve">H)        KÖTELEZETTSÉGEK (=H/I+H/II+H/III) </t>
  </si>
  <si>
    <t>148</t>
  </si>
  <si>
    <t>I)        EGYÉB SAJÁTOS FORRÁSOLDALI ELSZÁMOLÁSOK</t>
  </si>
  <si>
    <t>149</t>
  </si>
  <si>
    <t>J)        KINCSTÁRI SZÁMLAVEZETÉSSEL KAPCSOLATOS ELSZÁMOLÁSOK</t>
  </si>
  <si>
    <t>153</t>
  </si>
  <si>
    <t xml:space="preserve">K)        PASSZÍV IDŐBELI ELHATÁROLÁSOK </t>
  </si>
  <si>
    <t>154</t>
  </si>
  <si>
    <t xml:space="preserve">FORRÁSOK ÖSSZESEN (=G+H+I+J+K)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</si>
</sst>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1" fillId="0" borderId="1" xfId="0" applyNumberFormat="1" applyFont="1" applyBorder="1"/>
    <xf numFmtId="3" fontId="0" fillId="0" borderId="0" xfId="0" applyNumberFormat="1"/>
    <xf numFmtId="0" fontId="0" fillId="0" borderId="1" xfId="0" applyBorder="1" applyAlignment="1">
      <alignment vertical="center"/>
    </xf>
    <xf numFmtId="3" fontId="4" fillId="0" borderId="0" xfId="0" applyNumberFormat="1" applyFont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sqref="A1:M33"/>
    </sheetView>
  </sheetViews>
  <sheetFormatPr defaultRowHeight="15"/>
  <sheetData>
    <row r="1" spans="1:11">
      <c r="E1" s="1" t="s">
        <v>0</v>
      </c>
      <c r="F1" s="2"/>
    </row>
    <row r="2" spans="1:11">
      <c r="A2" s="3" t="s">
        <v>1</v>
      </c>
      <c r="B2" s="3"/>
      <c r="C2" s="3"/>
      <c r="D2" s="3"/>
      <c r="E2" s="3"/>
      <c r="F2" s="4"/>
    </row>
    <row r="3" spans="1:11">
      <c r="A3" s="5" t="s">
        <v>2</v>
      </c>
      <c r="B3" s="6"/>
      <c r="C3" s="6"/>
      <c r="D3" s="6"/>
      <c r="E3" s="6"/>
      <c r="F3" s="7"/>
    </row>
    <row r="4" spans="1:11" ht="30">
      <c r="A4" s="8"/>
      <c r="B4" s="8" t="s">
        <v>3</v>
      </c>
      <c r="C4" s="8" t="s">
        <v>4</v>
      </c>
      <c r="D4" s="8" t="s">
        <v>5</v>
      </c>
      <c r="E4" s="8" t="s">
        <v>6</v>
      </c>
      <c r="F4" s="9"/>
      <c r="G4" s="10" t="s">
        <v>7</v>
      </c>
      <c r="H4" s="10" t="s">
        <v>8</v>
      </c>
      <c r="I4" s="10" t="s">
        <v>9</v>
      </c>
    </row>
    <row r="5" spans="1:11">
      <c r="A5" s="8">
        <v>1</v>
      </c>
      <c r="B5" s="8">
        <v>2</v>
      </c>
      <c r="C5" s="8">
        <v>3</v>
      </c>
      <c r="D5" s="8">
        <v>4</v>
      </c>
      <c r="E5" s="8">
        <v>5</v>
      </c>
      <c r="F5" s="9"/>
    </row>
    <row r="6" spans="1:11" ht="25.5">
      <c r="A6" s="11" t="s">
        <v>10</v>
      </c>
      <c r="B6" s="12" t="s">
        <v>11</v>
      </c>
      <c r="C6" s="13"/>
      <c r="D6" s="13"/>
      <c r="E6" s="14"/>
      <c r="F6" s="15"/>
    </row>
    <row r="7" spans="1:11" ht="38.25">
      <c r="A7" s="16" t="s">
        <v>12</v>
      </c>
      <c r="B7" s="17" t="s">
        <v>13</v>
      </c>
      <c r="C7" s="14">
        <f>1651+445+4726</f>
        <v>6822</v>
      </c>
      <c r="D7" s="18">
        <v>0</v>
      </c>
      <c r="E7" s="14">
        <f>K7</f>
        <v>5286</v>
      </c>
      <c r="F7" s="15"/>
      <c r="G7">
        <v>336</v>
      </c>
      <c r="H7">
        <v>3165</v>
      </c>
      <c r="I7">
        <v>1785</v>
      </c>
      <c r="K7">
        <f>SUM(G7:J7)</f>
        <v>5286</v>
      </c>
    </row>
    <row r="8" spans="1:11" ht="38.25">
      <c r="A8" s="16" t="s">
        <v>14</v>
      </c>
      <c r="B8" s="17" t="s">
        <v>15</v>
      </c>
      <c r="C8" s="14">
        <f>24681+7204287+575</f>
        <v>7229543</v>
      </c>
      <c r="D8" s="18">
        <v>0</v>
      </c>
      <c r="E8" s="14">
        <f t="shared" ref="E8:E9" si="0">K8</f>
        <v>7222656</v>
      </c>
      <c r="F8" s="15">
        <f>E8-C8</f>
        <v>-6887</v>
      </c>
      <c r="G8">
        <v>330</v>
      </c>
      <c r="H8">
        <v>24125</v>
      </c>
      <c r="I8">
        <v>7198201</v>
      </c>
      <c r="K8">
        <f t="shared" ref="K8:K32" si="1">SUM(G8:J8)</f>
        <v>7222656</v>
      </c>
    </row>
    <row r="9" spans="1:11" ht="63.75">
      <c r="A9" s="16" t="s">
        <v>16</v>
      </c>
      <c r="B9" s="17" t="s">
        <v>17</v>
      </c>
      <c r="C9" s="14">
        <v>2149100</v>
      </c>
      <c r="D9" s="18">
        <v>0</v>
      </c>
      <c r="E9" s="14">
        <f t="shared" si="0"/>
        <v>2139032</v>
      </c>
      <c r="F9" s="15"/>
      <c r="I9">
        <v>2139032</v>
      </c>
      <c r="K9">
        <f t="shared" si="1"/>
        <v>2139032</v>
      </c>
    </row>
    <row r="10" spans="1:11" ht="76.5">
      <c r="A10" s="16" t="s">
        <v>18</v>
      </c>
      <c r="B10" s="17" t="s">
        <v>19</v>
      </c>
      <c r="C10" s="18">
        <v>0</v>
      </c>
      <c r="D10" s="18">
        <v>0</v>
      </c>
      <c r="E10" s="18">
        <v>0</v>
      </c>
      <c r="F10" s="19"/>
      <c r="K10">
        <f t="shared" si="1"/>
        <v>0</v>
      </c>
    </row>
    <row r="11" spans="1:11" ht="165.75">
      <c r="A11" s="20" t="s">
        <v>20</v>
      </c>
      <c r="B11" s="21" t="s">
        <v>21</v>
      </c>
      <c r="C11" s="22">
        <f>SUM(C7:C10)</f>
        <v>9385465</v>
      </c>
      <c r="D11" s="22">
        <f>SUM(D7:D10)</f>
        <v>0</v>
      </c>
      <c r="E11" s="22">
        <f>SUM(E7:E10)</f>
        <v>9366974</v>
      </c>
      <c r="F11" s="23"/>
      <c r="G11" s="22">
        <f t="shared" ref="G11:I11" si="2">SUM(G7:G10)</f>
        <v>666</v>
      </c>
      <c r="H11" s="22">
        <f t="shared" si="2"/>
        <v>27290</v>
      </c>
      <c r="I11" s="22">
        <f t="shared" si="2"/>
        <v>9339018</v>
      </c>
      <c r="K11">
        <f t="shared" si="1"/>
        <v>9366974</v>
      </c>
    </row>
    <row r="12" spans="1:11" ht="38.25">
      <c r="A12" s="16" t="s">
        <v>22</v>
      </c>
      <c r="B12" s="17" t="s">
        <v>23</v>
      </c>
      <c r="C12" s="18"/>
      <c r="D12" s="18">
        <v>0</v>
      </c>
      <c r="E12" s="18">
        <v>0</v>
      </c>
      <c r="F12" s="19"/>
      <c r="K12">
        <f t="shared" si="1"/>
        <v>0</v>
      </c>
    </row>
    <row r="13" spans="1:11" ht="38.25">
      <c r="A13" s="16" t="s">
        <v>24</v>
      </c>
      <c r="B13" s="17" t="s">
        <v>25</v>
      </c>
      <c r="C13" s="18">
        <v>0</v>
      </c>
      <c r="D13" s="18">
        <v>0</v>
      </c>
      <c r="E13" s="18">
        <v>0</v>
      </c>
      <c r="F13" s="19"/>
      <c r="K13">
        <f t="shared" si="1"/>
        <v>0</v>
      </c>
    </row>
    <row r="14" spans="1:11" ht="114.75">
      <c r="A14" s="20" t="s">
        <v>26</v>
      </c>
      <c r="B14" s="21" t="s">
        <v>27</v>
      </c>
      <c r="C14" s="22">
        <f>SUM(C12:C13)</f>
        <v>0</v>
      </c>
      <c r="D14" s="22">
        <f>SUM(D12:D13)</f>
        <v>0</v>
      </c>
      <c r="E14" s="22">
        <f>SUM(E12:E13)</f>
        <v>0</v>
      </c>
      <c r="F14" s="23"/>
      <c r="G14" s="22">
        <f t="shared" ref="G14:I14" si="3">SUM(G12:G13)</f>
        <v>0</v>
      </c>
      <c r="H14" s="22">
        <f t="shared" si="3"/>
        <v>0</v>
      </c>
      <c r="I14" s="22">
        <f t="shared" si="3"/>
        <v>0</v>
      </c>
      <c r="K14">
        <f t="shared" si="1"/>
        <v>0</v>
      </c>
    </row>
    <row r="15" spans="1:11" ht="38.25">
      <c r="A15" s="20" t="s">
        <v>28</v>
      </c>
      <c r="B15" s="21" t="s">
        <v>29</v>
      </c>
      <c r="C15" s="22">
        <f>1047+245335+4598</f>
        <v>250980</v>
      </c>
      <c r="D15" s="22">
        <v>0</v>
      </c>
      <c r="E15" s="24">
        <f t="shared" ref="E15:E16" si="4">K15</f>
        <v>481627</v>
      </c>
      <c r="F15" s="23"/>
      <c r="G15">
        <v>81</v>
      </c>
      <c r="H15">
        <v>557</v>
      </c>
      <c r="I15">
        <v>480989</v>
      </c>
      <c r="K15">
        <f t="shared" si="1"/>
        <v>481627</v>
      </c>
    </row>
    <row r="16" spans="1:11" ht="89.25">
      <c r="A16" s="16" t="s">
        <v>30</v>
      </c>
      <c r="B16" s="17" t="s">
        <v>31</v>
      </c>
      <c r="C16" s="14">
        <f>54+170679+173</f>
        <v>170906</v>
      </c>
      <c r="D16" s="18">
        <v>0</v>
      </c>
      <c r="E16" s="14">
        <f t="shared" si="4"/>
        <v>177691</v>
      </c>
      <c r="F16" s="15"/>
      <c r="G16">
        <v>114</v>
      </c>
      <c r="H16">
        <v>54</v>
      </c>
      <c r="I16">
        <v>177523</v>
      </c>
      <c r="K16">
        <f t="shared" si="1"/>
        <v>177691</v>
      </c>
    </row>
    <row r="17" spans="1:13" ht="89.25">
      <c r="A17" s="16" t="s">
        <v>32</v>
      </c>
      <c r="B17" s="17" t="s">
        <v>33</v>
      </c>
      <c r="C17" s="18"/>
      <c r="D17" s="18">
        <v>0</v>
      </c>
      <c r="E17" s="14"/>
      <c r="F17" s="15"/>
      <c r="K17">
        <f t="shared" si="1"/>
        <v>0</v>
      </c>
    </row>
    <row r="18" spans="1:13" ht="76.5">
      <c r="A18" s="16" t="s">
        <v>34</v>
      </c>
      <c r="B18" s="17" t="s">
        <v>35</v>
      </c>
      <c r="C18" s="14">
        <f>59+5364+160</f>
        <v>5583</v>
      </c>
      <c r="D18" s="18">
        <v>0</v>
      </c>
      <c r="E18" s="14">
        <f t="shared" ref="E18" si="5">K18</f>
        <v>5804</v>
      </c>
      <c r="F18" s="15"/>
      <c r="G18">
        <v>29</v>
      </c>
      <c r="H18">
        <v>526</v>
      </c>
      <c r="I18">
        <v>5249</v>
      </c>
      <c r="K18">
        <f t="shared" si="1"/>
        <v>5804</v>
      </c>
    </row>
    <row r="19" spans="1:13" ht="63.75">
      <c r="A19" s="20" t="s">
        <v>36</v>
      </c>
      <c r="B19" s="21" t="s">
        <v>37</v>
      </c>
      <c r="C19" s="22">
        <f>SUM(C16:C18)</f>
        <v>176489</v>
      </c>
      <c r="D19" s="22">
        <f>SUM(D16:D18)</f>
        <v>0</v>
      </c>
      <c r="E19" s="22">
        <f>SUM(E16:E18)</f>
        <v>183495</v>
      </c>
      <c r="F19" s="23"/>
      <c r="G19" s="22">
        <f t="shared" ref="G19:I19" si="6">SUM(G16:G18)</f>
        <v>143</v>
      </c>
      <c r="H19" s="22">
        <f t="shared" si="6"/>
        <v>580</v>
      </c>
      <c r="I19" s="22">
        <f t="shared" si="6"/>
        <v>182772</v>
      </c>
      <c r="K19">
        <f t="shared" si="1"/>
        <v>183495</v>
      </c>
    </row>
    <row r="20" spans="1:13" ht="102">
      <c r="A20" s="20" t="s">
        <v>38</v>
      </c>
      <c r="B20" s="21" t="s">
        <v>39</v>
      </c>
      <c r="C20" s="22">
        <f>221+87+31</f>
        <v>339</v>
      </c>
      <c r="D20" s="22">
        <v>0</v>
      </c>
      <c r="E20" s="14">
        <f t="shared" ref="E20" si="7">K20</f>
        <v>2178</v>
      </c>
      <c r="F20" s="23"/>
      <c r="G20">
        <v>447</v>
      </c>
      <c r="H20">
        <v>497</v>
      </c>
      <c r="I20">
        <v>1234</v>
      </c>
      <c r="K20">
        <f t="shared" si="1"/>
        <v>2178</v>
      </c>
    </row>
    <row r="21" spans="1:13" ht="76.5">
      <c r="A21" s="20" t="s">
        <v>40</v>
      </c>
      <c r="B21" s="21" t="s">
        <v>41</v>
      </c>
      <c r="C21" s="22">
        <v>0</v>
      </c>
      <c r="D21" s="22">
        <v>0</v>
      </c>
      <c r="E21" s="22">
        <v>0</v>
      </c>
      <c r="F21" s="23"/>
      <c r="G21" s="22">
        <v>0</v>
      </c>
      <c r="H21" s="22">
        <v>0</v>
      </c>
      <c r="I21" s="22">
        <v>0</v>
      </c>
      <c r="K21">
        <f t="shared" si="1"/>
        <v>0</v>
      </c>
    </row>
    <row r="22" spans="1:13" ht="76.5">
      <c r="A22" s="20" t="s">
        <v>42</v>
      </c>
      <c r="B22" s="21" t="s">
        <v>43</v>
      </c>
      <c r="C22" s="22">
        <f>C11+C14+C15+C19+C20+C21</f>
        <v>9813273</v>
      </c>
      <c r="D22" s="22">
        <f>D11+D14+D15+D19+D20+D21</f>
        <v>0</v>
      </c>
      <c r="E22" s="22">
        <f>E11+E14+E15+E19+E20+E21</f>
        <v>10034274</v>
      </c>
      <c r="F22" s="23"/>
      <c r="G22" s="22">
        <f>G11+G14+G15+G19+G20+G21</f>
        <v>1337</v>
      </c>
      <c r="H22" s="22">
        <f t="shared" ref="H22:I22" si="8">H11+H14+H15+H19+H20+H21</f>
        <v>28924</v>
      </c>
      <c r="I22" s="22">
        <f t="shared" si="8"/>
        <v>10004013</v>
      </c>
      <c r="K22">
        <f t="shared" si="1"/>
        <v>10034274</v>
      </c>
      <c r="M22" s="25"/>
    </row>
    <row r="23" spans="1:13" ht="25.5">
      <c r="A23" s="20" t="s">
        <v>10</v>
      </c>
      <c r="B23" s="21" t="s">
        <v>44</v>
      </c>
      <c r="C23" s="18"/>
      <c r="D23" s="26"/>
      <c r="E23" s="18"/>
      <c r="F23" s="19"/>
      <c r="K23">
        <f t="shared" si="1"/>
        <v>0</v>
      </c>
    </row>
    <row r="24" spans="1:13" ht="89.25">
      <c r="A24" s="20" t="s">
        <v>45</v>
      </c>
      <c r="B24" s="21" t="s">
        <v>46</v>
      </c>
      <c r="C24" s="22">
        <f>27145+9648028-2830</f>
        <v>9672343</v>
      </c>
      <c r="D24" s="22">
        <v>0</v>
      </c>
      <c r="E24" s="24">
        <f t="shared" ref="E24:E27" si="9">K24</f>
        <v>9628233</v>
      </c>
      <c r="F24" s="23"/>
      <c r="G24">
        <v>-8857</v>
      </c>
      <c r="H24">
        <v>25005</v>
      </c>
      <c r="I24">
        <v>9612085</v>
      </c>
      <c r="K24">
        <f t="shared" si="1"/>
        <v>9628233</v>
      </c>
      <c r="M24" s="25"/>
    </row>
    <row r="25" spans="1:13" ht="165.75">
      <c r="A25" s="16" t="s">
        <v>47</v>
      </c>
      <c r="B25" s="17" t="s">
        <v>48</v>
      </c>
      <c r="C25" s="18">
        <f>755+77802+742</f>
        <v>79299</v>
      </c>
      <c r="D25" s="18">
        <v>0</v>
      </c>
      <c r="E25" s="14">
        <f t="shared" si="9"/>
        <v>62999</v>
      </c>
      <c r="F25" s="19"/>
      <c r="G25">
        <v>837</v>
      </c>
      <c r="H25">
        <v>1516</v>
      </c>
      <c r="I25">
        <v>60646</v>
      </c>
      <c r="K25">
        <f t="shared" si="1"/>
        <v>62999</v>
      </c>
    </row>
    <row r="26" spans="1:13" ht="165.75">
      <c r="A26" s="16" t="s">
        <v>49</v>
      </c>
      <c r="B26" s="17" t="s">
        <v>50</v>
      </c>
      <c r="C26" s="18">
        <f>15030</f>
        <v>15030</v>
      </c>
      <c r="D26" s="18">
        <v>0</v>
      </c>
      <c r="E26" s="14">
        <f t="shared" si="9"/>
        <v>14442</v>
      </c>
      <c r="F26" s="19"/>
      <c r="G26">
        <v>30</v>
      </c>
      <c r="I26">
        <v>14412</v>
      </c>
      <c r="K26">
        <f t="shared" si="1"/>
        <v>14442</v>
      </c>
    </row>
    <row r="27" spans="1:13" ht="153">
      <c r="A27" s="16" t="s">
        <v>51</v>
      </c>
      <c r="B27" s="17" t="s">
        <v>52</v>
      </c>
      <c r="C27" s="18">
        <f>219+18559+737</f>
        <v>19515</v>
      </c>
      <c r="D27" s="18">
        <v>0</v>
      </c>
      <c r="E27" s="14">
        <f t="shared" si="9"/>
        <v>28935</v>
      </c>
      <c r="F27" s="19"/>
      <c r="G27">
        <v>390</v>
      </c>
      <c r="I27">
        <v>28545</v>
      </c>
      <c r="K27">
        <f t="shared" si="1"/>
        <v>28935</v>
      </c>
    </row>
    <row r="28" spans="1:13" ht="76.5">
      <c r="A28" s="20" t="s">
        <v>53</v>
      </c>
      <c r="B28" s="21" t="s">
        <v>54</v>
      </c>
      <c r="C28" s="22">
        <f>SUM(C25:C27)</f>
        <v>113844</v>
      </c>
      <c r="D28" s="22">
        <f>SUM(D25:D27)</f>
        <v>0</v>
      </c>
      <c r="E28" s="22">
        <f>SUM(E25:E27)</f>
        <v>106376</v>
      </c>
      <c r="F28" s="23"/>
      <c r="G28" s="22">
        <f t="shared" ref="G28:I28" si="10">SUM(G25:G27)</f>
        <v>1257</v>
      </c>
      <c r="H28" s="22">
        <f t="shared" si="10"/>
        <v>1516</v>
      </c>
      <c r="I28" s="22">
        <f t="shared" si="10"/>
        <v>103603</v>
      </c>
      <c r="J28" s="22"/>
      <c r="K28">
        <f t="shared" si="1"/>
        <v>106376</v>
      </c>
    </row>
    <row r="29" spans="1:13" ht="102">
      <c r="A29" s="20" t="s">
        <v>55</v>
      </c>
      <c r="B29" s="21" t="s">
        <v>56</v>
      </c>
      <c r="C29" s="22"/>
      <c r="D29" s="22">
        <v>0</v>
      </c>
      <c r="E29" s="22">
        <v>0</v>
      </c>
      <c r="F29" s="23"/>
      <c r="K29">
        <f t="shared" si="1"/>
        <v>0</v>
      </c>
    </row>
    <row r="30" spans="1:13" ht="127.5">
      <c r="A30" s="20" t="s">
        <v>57</v>
      </c>
      <c r="B30" s="21" t="s">
        <v>58</v>
      </c>
      <c r="C30" s="22">
        <v>0</v>
      </c>
      <c r="D30" s="22">
        <v>0</v>
      </c>
      <c r="E30" s="22">
        <v>0</v>
      </c>
      <c r="F30" s="23"/>
      <c r="K30">
        <f t="shared" si="1"/>
        <v>0</v>
      </c>
    </row>
    <row r="31" spans="1:13" ht="76.5">
      <c r="A31" s="20" t="s">
        <v>59</v>
      </c>
      <c r="B31" s="21" t="s">
        <v>60</v>
      </c>
      <c r="C31" s="22">
        <f>2669+17084+7333</f>
        <v>27086</v>
      </c>
      <c r="D31" s="22">
        <v>0</v>
      </c>
      <c r="E31" s="24">
        <f t="shared" ref="E31" si="11">K31</f>
        <v>299665</v>
      </c>
      <c r="F31" s="23"/>
      <c r="G31">
        <v>8937</v>
      </c>
      <c r="H31">
        <v>2403</v>
      </c>
      <c r="I31">
        <v>288325</v>
      </c>
      <c r="K31">
        <f t="shared" si="1"/>
        <v>299665</v>
      </c>
    </row>
    <row r="32" spans="1:13" ht="76.5">
      <c r="A32" s="20" t="s">
        <v>61</v>
      </c>
      <c r="B32" s="21" t="s">
        <v>62</v>
      </c>
      <c r="C32" s="22">
        <f>C24+C28+C29+C30+C31</f>
        <v>9813273</v>
      </c>
      <c r="D32" s="22">
        <f>D24+D28+D29+D30+D31</f>
        <v>0</v>
      </c>
      <c r="E32" s="22">
        <f>E24+E28+E29+E30+E31</f>
        <v>10034274</v>
      </c>
      <c r="F32" s="23">
        <f>E32-C32</f>
        <v>221001</v>
      </c>
      <c r="G32" s="22">
        <f t="shared" ref="G32:I32" si="12">G24+G28+G29+G30+G31</f>
        <v>1337</v>
      </c>
      <c r="H32" s="22">
        <f t="shared" si="12"/>
        <v>28924</v>
      </c>
      <c r="I32" s="22">
        <f t="shared" si="12"/>
        <v>10004013</v>
      </c>
      <c r="J32" s="22"/>
      <c r="K32">
        <f t="shared" si="1"/>
        <v>10034274</v>
      </c>
      <c r="L32">
        <f>E32/C32</f>
        <v>1.0225206207959363</v>
      </c>
    </row>
    <row r="33" spans="5:6">
      <c r="E33" s="27"/>
      <c r="F33" s="28"/>
    </row>
  </sheetData>
  <mergeCells count="2"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2017-05-31T12:58:21Z</dcterms:created>
  <dcterms:modified xsi:type="dcterms:W3CDTF">2017-05-31T12:58:27Z</dcterms:modified>
</cp:coreProperties>
</file>